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codeName="ThisWorkbook" autoCompressPictures="0"/>
  <bookViews>
    <workbookView xWindow="3580" yWindow="-20" windowWidth="16500" windowHeight="9680" tabRatio="500" activeTab="2"/>
  </bookViews>
  <sheets>
    <sheet name="Data" sheetId="9" r:id="rId1"/>
    <sheet name="CalculationsforGraph" sheetId="1" state="veryHidden" r:id="rId2"/>
    <sheet name="Graph" sheetId="3" r:id="rId3"/>
    <sheet name="Sheet2" sheetId="10" state="veryHidden" r:id="rId4"/>
  </sheets>
  <externalReferences>
    <externalReference r:id="rId5"/>
  </externalReferences>
  <definedNames>
    <definedName name="_LT1000">'[1]Live Table 1000'!$A$1</definedName>
    <definedName name="ftbi_lwi_data">'[1]LCHO APS FTBI &amp; LWI'!$W$1</definedName>
    <definedName name="HCA_locn10">'[1]Housing Corp Data'!$O$2482:$Y$2840</definedName>
    <definedName name="HCA_locn11">'[1]Housing Corp Data'!$O$2851:$W$3176</definedName>
    <definedName name="HCA_locn9">'[1]Housing Corp Data'!$O$2124:$Y$2475</definedName>
    <definedName name="HCA_spon10">'[1]Housing Corp Data'!$B$2482:$M$2840</definedName>
    <definedName name="HCA_spon9">'[1]Housing Corp Data'!$B$2124:$M$2475</definedName>
    <definedName name="hssa_J">'[1]LCHO APS CIS'!$W$1</definedName>
    <definedName name="hssa_N_lcho">'[1]LCHO S106 only (HSSA)'!$W$1</definedName>
    <definedName name="hssa_N_SR">'[1]SR S106 only (HSSA)'!$W$1</definedName>
    <definedName name="LT1000_unrnd">'[1]Affordable - England (location)'!$S$3</definedName>
    <definedName name="new_build_locn">'[1]All affordable by LA (NB) locat'!$W$3</definedName>
    <definedName name="new_UAs">[1]Notes!#REF!</definedName>
    <definedName name="new_unitaries">[1]Notes!$A$51</definedName>
    <definedName name="other_spon10">'[1]Housing Corp Data'!$AI$2482:$AM$2840</definedName>
    <definedName name="other_spon11">'[1]Housing Corp Data'!$AI$2851:$AK$3176</definedName>
    <definedName name="other_spon9">'[1]Housing Corp Data'!$AI$2124:$AM$2475</definedName>
    <definedName name="p1b_data">'[1]LCHO APS LA SHB'!$W$3</definedName>
    <definedName name="P2_data">'[1]SR LA (All NB)'!$W$1</definedName>
    <definedName name="PCS_10">'[1]PCS data'!$A$6:$E$13</definedName>
    <definedName name="PCS_nb11">'[1]PCS data'!$A$18:$E$37</definedName>
    <definedName name="pfi_data">'[1]SR PFI (All)'!$W$1</definedName>
    <definedName name="s106_nil_spon10">'[1]Housing Corp Data'!$AA$2482:$AG$2840</definedName>
    <definedName name="S106_nil_spon11">'[1]Housing Corp Data'!$AA$2851:$AG$3176</definedName>
    <definedName name="s106_nil_spon9">'[1]Housing Corp Data'!$AA$2124:$AG$2475</definedName>
    <definedName name="t1000_unr">'[1]Affordable - England (location)'!$S$3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R10" i="9" l="1"/>
  <c r="AK3" i="1"/>
  <c r="FR11" i="9"/>
  <c r="AK4" i="1"/>
  <c r="FR12" i="9"/>
  <c r="AK5" i="1"/>
  <c r="FR16" i="9"/>
  <c r="AK6" i="1"/>
  <c r="FR17" i="9"/>
  <c r="AK7" i="1"/>
  <c r="FR18" i="9"/>
  <c r="AK8" i="1"/>
  <c r="FR19" i="9"/>
  <c r="AK9" i="1"/>
  <c r="FR20" i="9"/>
  <c r="AK10" i="1"/>
  <c r="FR21" i="9"/>
  <c r="AK11" i="1"/>
  <c r="FR22" i="9"/>
  <c r="AK12" i="1"/>
  <c r="FR23" i="9"/>
  <c r="AK13" i="1"/>
  <c r="FR24" i="9"/>
  <c r="AK14" i="1"/>
  <c r="FR25" i="9"/>
  <c r="AK15" i="1"/>
  <c r="FR26" i="9"/>
  <c r="AK16" i="1"/>
  <c r="FR27" i="9"/>
  <c r="AK17" i="1"/>
  <c r="FR28" i="9"/>
  <c r="AK18" i="1"/>
  <c r="FR29" i="9"/>
  <c r="AK19" i="1"/>
  <c r="FR30" i="9"/>
  <c r="AK20" i="1"/>
  <c r="FR31" i="9"/>
  <c r="AK21" i="1"/>
  <c r="FR32" i="9"/>
  <c r="AK22" i="1"/>
  <c r="FR33" i="9"/>
  <c r="AK23" i="1"/>
  <c r="FR34" i="9"/>
  <c r="AK24" i="1"/>
  <c r="FR36" i="9"/>
  <c r="AK25" i="1"/>
  <c r="FR37" i="9"/>
  <c r="AK26" i="1"/>
  <c r="FR38" i="9"/>
  <c r="AK27" i="1"/>
  <c r="FR39" i="9"/>
  <c r="AK28" i="1"/>
  <c r="FR40" i="9"/>
  <c r="AK29" i="1"/>
  <c r="FR41" i="9"/>
  <c r="AK30" i="1"/>
  <c r="FR42" i="9"/>
  <c r="AK31" i="1"/>
  <c r="FR43" i="9"/>
  <c r="AK32" i="1"/>
  <c r="FR44" i="9"/>
  <c r="AK33" i="1"/>
  <c r="FR45" i="9"/>
  <c r="AK34" i="1"/>
  <c r="FR47" i="9"/>
  <c r="AK35" i="1"/>
  <c r="FR48" i="9"/>
  <c r="AK36" i="1"/>
  <c r="FR49" i="9"/>
  <c r="AK37" i="1"/>
  <c r="FR50" i="9"/>
  <c r="AK38" i="1"/>
  <c r="FR51" i="9"/>
  <c r="AK39" i="1"/>
  <c r="FR52" i="9"/>
  <c r="AK40" i="1"/>
  <c r="FR53" i="9"/>
  <c r="AK41" i="1"/>
  <c r="FR54" i="9"/>
  <c r="AK42" i="1"/>
  <c r="FR55" i="9"/>
  <c r="AK43" i="1"/>
  <c r="FR56" i="9"/>
  <c r="AK44" i="1"/>
  <c r="FR58" i="9"/>
  <c r="AK45" i="1"/>
  <c r="FR59" i="9"/>
  <c r="AK46" i="1"/>
  <c r="FR60" i="9"/>
  <c r="AK47" i="1"/>
  <c r="FR61" i="9"/>
  <c r="AK48" i="1"/>
  <c r="FR62" i="9"/>
  <c r="AK49" i="1"/>
  <c r="FR63" i="9"/>
  <c r="AK50" i="1"/>
  <c r="FR65" i="9"/>
  <c r="AK51" i="1"/>
  <c r="FR67" i="9"/>
  <c r="AK52" i="1"/>
  <c r="FR68" i="9"/>
  <c r="AK53" i="1"/>
  <c r="FR70" i="9"/>
  <c r="AK54" i="1"/>
  <c r="FR71" i="9"/>
  <c r="AK55" i="1"/>
  <c r="FR72" i="9"/>
  <c r="AK56" i="1"/>
  <c r="FR73" i="9"/>
  <c r="AK57" i="1"/>
  <c r="FR74" i="9"/>
  <c r="AK58" i="1"/>
  <c r="FR75" i="9"/>
  <c r="AK59" i="1"/>
  <c r="FR76" i="9"/>
  <c r="AK60" i="1"/>
  <c r="FR77" i="9"/>
  <c r="AK61" i="1"/>
  <c r="FR78" i="9"/>
  <c r="AK62" i="1"/>
  <c r="FR79" i="9"/>
  <c r="AK63" i="1"/>
  <c r="FR80" i="9"/>
  <c r="AK64" i="1"/>
  <c r="FR83" i="9"/>
  <c r="AK66" i="1"/>
  <c r="FR85" i="9"/>
  <c r="AK67" i="1"/>
  <c r="FR86" i="9"/>
  <c r="AK68" i="1"/>
  <c r="FR87" i="9"/>
  <c r="AK69" i="1"/>
  <c r="FR88" i="9"/>
  <c r="AK70" i="1"/>
  <c r="FR89" i="9"/>
  <c r="AK71" i="1"/>
  <c r="FR90" i="9"/>
  <c r="AK72" i="1"/>
  <c r="FR91" i="9"/>
  <c r="AK73" i="1"/>
  <c r="FR92" i="9"/>
  <c r="AK74" i="1"/>
  <c r="FR93" i="9"/>
  <c r="AK75" i="1"/>
  <c r="FR94" i="9"/>
  <c r="AK76" i="1"/>
  <c r="FR95" i="9"/>
  <c r="AK77" i="1"/>
  <c r="FR96" i="9"/>
  <c r="AK78" i="1"/>
  <c r="FR97" i="9"/>
  <c r="AK79" i="1"/>
  <c r="FR98" i="9"/>
  <c r="AK80" i="1"/>
  <c r="FR100" i="9"/>
  <c r="AK81" i="1"/>
  <c r="FR101" i="9"/>
  <c r="AK82" i="1"/>
  <c r="FR102" i="9"/>
  <c r="AK83" i="1"/>
  <c r="FR103" i="9"/>
  <c r="AK84" i="1"/>
  <c r="FR104" i="9"/>
  <c r="AK85" i="1"/>
  <c r="FR105" i="9"/>
  <c r="AK86" i="1"/>
  <c r="FR106" i="9"/>
  <c r="AK87" i="1"/>
  <c r="FR107" i="9"/>
  <c r="AK88" i="1"/>
  <c r="FR110" i="9"/>
  <c r="AK89" i="1"/>
  <c r="FR112" i="9"/>
  <c r="AK90" i="1"/>
  <c r="FR113" i="9"/>
  <c r="AK91" i="1"/>
  <c r="FR114" i="9"/>
  <c r="AK92" i="1"/>
  <c r="FR116" i="9"/>
  <c r="AK93" i="1"/>
  <c r="FR117" i="9"/>
  <c r="AK94" i="1"/>
  <c r="FR118" i="9"/>
  <c r="AK95" i="1"/>
  <c r="FR120" i="9"/>
  <c r="AK96" i="1"/>
  <c r="FR122" i="9"/>
  <c r="AK97" i="1"/>
  <c r="FR123" i="9"/>
  <c r="AK98" i="1"/>
  <c r="FR124" i="9"/>
  <c r="AK99" i="1"/>
  <c r="FR125" i="9"/>
  <c r="AK100" i="1"/>
  <c r="FR126" i="9"/>
  <c r="AK101" i="1"/>
  <c r="FR127" i="9"/>
  <c r="AK102" i="1"/>
  <c r="FR130" i="9"/>
  <c r="AK103" i="1"/>
  <c r="FR131" i="9"/>
  <c r="AK104" i="1"/>
  <c r="FR132" i="9"/>
  <c r="AK105" i="1"/>
  <c r="FR133" i="9"/>
  <c r="AK106" i="1"/>
  <c r="FR134" i="9"/>
  <c r="AK107" i="1"/>
  <c r="FR135" i="9"/>
  <c r="AK108" i="1"/>
  <c r="FR136" i="9"/>
  <c r="AK109" i="1"/>
  <c r="FR138" i="9"/>
  <c r="AK110" i="1"/>
  <c r="FR139" i="9"/>
  <c r="AK111" i="1"/>
  <c r="FR142" i="9"/>
  <c r="AK112" i="1"/>
  <c r="FR143" i="9"/>
  <c r="AK113" i="1"/>
  <c r="FR144" i="9"/>
  <c r="AK114" i="1"/>
  <c r="FR145" i="9"/>
  <c r="AK115" i="1"/>
  <c r="FR146" i="9"/>
  <c r="AK116" i="1"/>
  <c r="FR148" i="9"/>
  <c r="AK117" i="1"/>
  <c r="FR149" i="9"/>
  <c r="AK118" i="1"/>
  <c r="FR150" i="9"/>
  <c r="AK119" i="1"/>
  <c r="FR151" i="9"/>
  <c r="AK120" i="1"/>
  <c r="FR152" i="9"/>
  <c r="AK121" i="1"/>
  <c r="FR153" i="9"/>
  <c r="AK122" i="1"/>
  <c r="FR154" i="9"/>
  <c r="AK123" i="1"/>
  <c r="FR156" i="9"/>
  <c r="AK124" i="1"/>
  <c r="FR157" i="9"/>
  <c r="AK125" i="1"/>
  <c r="FR158" i="9"/>
  <c r="AK126" i="1"/>
  <c r="FR159" i="9"/>
  <c r="AK127" i="1"/>
  <c r="FR160" i="9"/>
  <c r="AK128" i="1"/>
  <c r="FR161" i="9"/>
  <c r="AK129" i="1"/>
  <c r="FR162" i="9"/>
  <c r="AK130" i="1"/>
  <c r="FR163" i="9"/>
  <c r="AK131" i="1"/>
  <c r="FR164" i="9"/>
  <c r="AK132" i="1"/>
  <c r="FR165" i="9"/>
  <c r="AK133" i="1"/>
  <c r="FR166" i="9"/>
  <c r="AK134" i="1"/>
  <c r="FR167" i="9"/>
  <c r="AK135" i="1"/>
  <c r="FR168" i="9"/>
  <c r="AK136" i="1"/>
  <c r="FR169" i="9"/>
  <c r="AK137" i="1"/>
  <c r="FR170" i="9"/>
  <c r="AK138" i="1"/>
  <c r="FR171" i="9"/>
  <c r="AK139" i="1"/>
  <c r="FR172" i="9"/>
  <c r="AK140" i="1"/>
  <c r="FR173" i="9"/>
  <c r="AK141" i="1"/>
  <c r="FR174" i="9"/>
  <c r="AK142" i="1"/>
  <c r="FR176" i="9"/>
  <c r="AK143" i="1"/>
  <c r="FR177" i="9"/>
  <c r="AK144" i="1"/>
  <c r="FR178" i="9"/>
  <c r="AK145" i="1"/>
  <c r="FR179" i="9"/>
  <c r="AK146" i="1"/>
  <c r="FR180" i="9"/>
  <c r="AK147" i="1"/>
  <c r="FR181" i="9"/>
  <c r="AK148" i="1"/>
  <c r="FR183" i="9"/>
  <c r="AK149" i="1"/>
  <c r="FR184" i="9"/>
  <c r="AK150" i="1"/>
  <c r="FR186" i="9"/>
  <c r="AK152" i="1"/>
  <c r="FR187" i="9"/>
  <c r="AK153" i="1"/>
  <c r="FR188" i="9"/>
  <c r="AK154" i="1"/>
  <c r="FR189" i="9"/>
  <c r="AK155" i="1"/>
  <c r="FR190" i="9"/>
  <c r="AK156" i="1"/>
  <c r="FR191" i="9"/>
  <c r="AK157" i="1"/>
  <c r="FR192" i="9"/>
  <c r="AK158" i="1"/>
  <c r="FR193" i="9"/>
  <c r="AK159" i="1"/>
  <c r="FR194" i="9"/>
  <c r="AK160" i="1"/>
  <c r="FR195" i="9"/>
  <c r="AK161" i="1"/>
  <c r="FR196" i="9"/>
  <c r="AK162" i="1"/>
  <c r="FR197" i="9"/>
  <c r="AK163" i="1"/>
  <c r="FR198" i="9"/>
  <c r="AK164" i="1"/>
  <c r="FR199" i="9"/>
  <c r="AK165" i="1"/>
  <c r="FR200" i="9"/>
  <c r="AK166" i="1"/>
  <c r="FR201" i="9"/>
  <c r="AK167" i="1"/>
  <c r="FR202" i="9"/>
  <c r="AK168" i="1"/>
  <c r="FR203" i="9"/>
  <c r="AK169" i="1"/>
  <c r="FR204" i="9"/>
  <c r="AK170" i="1"/>
  <c r="FR205" i="9"/>
  <c r="AK171" i="1"/>
  <c r="FR206" i="9"/>
  <c r="AK172" i="1"/>
  <c r="FR207" i="9"/>
  <c r="AK173" i="1"/>
  <c r="FR208" i="9"/>
  <c r="AK174" i="1"/>
  <c r="FR209" i="9"/>
  <c r="AK175" i="1"/>
  <c r="FR210" i="9"/>
  <c r="AK176" i="1"/>
  <c r="FR211" i="9"/>
  <c r="AK177" i="1"/>
  <c r="FR212" i="9"/>
  <c r="AK178" i="1"/>
  <c r="FR213" i="9"/>
  <c r="AK179" i="1"/>
  <c r="FR214" i="9"/>
  <c r="AK180" i="1"/>
  <c r="FR215" i="9"/>
  <c r="AK181" i="1"/>
  <c r="FR217" i="9"/>
  <c r="AK182" i="1"/>
  <c r="FR218" i="9"/>
  <c r="AK183" i="1"/>
  <c r="FR219" i="9"/>
  <c r="AK184" i="1"/>
  <c r="FR220" i="9"/>
  <c r="AK185" i="1"/>
  <c r="FR221" i="9"/>
  <c r="AK186" i="1"/>
  <c r="FR223" i="9"/>
  <c r="AK187" i="1"/>
  <c r="FR224" i="9"/>
  <c r="AK188" i="1"/>
  <c r="FR228" i="9"/>
  <c r="AK189" i="1"/>
  <c r="FR229" i="9"/>
  <c r="AK190" i="1"/>
  <c r="FR230" i="9"/>
  <c r="AK191" i="1"/>
  <c r="FR231" i="9"/>
  <c r="AK192" i="1"/>
  <c r="FR232" i="9"/>
  <c r="AK193" i="1"/>
  <c r="FR234" i="9"/>
  <c r="AK194" i="1"/>
  <c r="FR236" i="9"/>
  <c r="AK195" i="1"/>
  <c r="FR237" i="9"/>
  <c r="AK196" i="1"/>
  <c r="FR238" i="9"/>
  <c r="AK197" i="1"/>
  <c r="FR239" i="9"/>
  <c r="AK198" i="1"/>
  <c r="FR240" i="9"/>
  <c r="AK199" i="1"/>
  <c r="FR241" i="9"/>
  <c r="AK200" i="1"/>
  <c r="FR243" i="9"/>
  <c r="AK201" i="1"/>
  <c r="FR244" i="9"/>
  <c r="AK202" i="1"/>
  <c r="FR245" i="9"/>
  <c r="AK203" i="1"/>
  <c r="FR246" i="9"/>
  <c r="AK204" i="1"/>
  <c r="FR247" i="9"/>
  <c r="AK205" i="1"/>
  <c r="FR248" i="9"/>
  <c r="AK206" i="1"/>
  <c r="FR249" i="9"/>
  <c r="AK207" i="1"/>
  <c r="FR250" i="9"/>
  <c r="AK208" i="1"/>
  <c r="FR251" i="9"/>
  <c r="AK209" i="1"/>
  <c r="FR252" i="9"/>
  <c r="AK210" i="1"/>
  <c r="FR253" i="9"/>
  <c r="AK211" i="1"/>
  <c r="FR254" i="9"/>
  <c r="AK212" i="1"/>
  <c r="FR255" i="9"/>
  <c r="AK213" i="1"/>
  <c r="FR256" i="9"/>
  <c r="AK214" i="1"/>
  <c r="FR257" i="9"/>
  <c r="AK215" i="1"/>
  <c r="FR258" i="9"/>
  <c r="AK216" i="1"/>
  <c r="FR260" i="9"/>
  <c r="AK217" i="1"/>
  <c r="FR261" i="9"/>
  <c r="AK218" i="1"/>
  <c r="FR263" i="9"/>
  <c r="AK219" i="1"/>
  <c r="FR265" i="9"/>
  <c r="AK220" i="1"/>
  <c r="FR266" i="9"/>
  <c r="AK221" i="1"/>
  <c r="FR267" i="9"/>
  <c r="AK222" i="1"/>
  <c r="FR268" i="9"/>
  <c r="AK223" i="1"/>
  <c r="FR270" i="9"/>
  <c r="AK224" i="1"/>
  <c r="FR271" i="9"/>
  <c r="AK225" i="1"/>
  <c r="FR272" i="9"/>
  <c r="AK226" i="1"/>
  <c r="FR273" i="9"/>
  <c r="AK227" i="1"/>
  <c r="FR274" i="9"/>
  <c r="AK228" i="1"/>
  <c r="FR275" i="9"/>
  <c r="AK229" i="1"/>
  <c r="FR276" i="9"/>
  <c r="AK230" i="1"/>
  <c r="FR279" i="9"/>
  <c r="AK231" i="1"/>
  <c r="FR280" i="9"/>
  <c r="AK232" i="1"/>
  <c r="FR281" i="9"/>
  <c r="AK233" i="1"/>
  <c r="FR282" i="9"/>
  <c r="AK234" i="1"/>
  <c r="FR283" i="9"/>
  <c r="AK235" i="1"/>
  <c r="FR284" i="9"/>
  <c r="AK236" i="1"/>
  <c r="FR285" i="9"/>
  <c r="AK237" i="1"/>
  <c r="FR286" i="9"/>
  <c r="AK238" i="1"/>
  <c r="FR287" i="9"/>
  <c r="AK239" i="1"/>
  <c r="FR288" i="9"/>
  <c r="AK240" i="1"/>
  <c r="FR289" i="9"/>
  <c r="AK241" i="1"/>
  <c r="FR290" i="9"/>
  <c r="AK242" i="1"/>
  <c r="FR291" i="9"/>
  <c r="AK243" i="1"/>
  <c r="FR292" i="9"/>
  <c r="AK244" i="1"/>
  <c r="FR293" i="9"/>
  <c r="AK245" i="1"/>
  <c r="FR294" i="9"/>
  <c r="AK246" i="1"/>
  <c r="FR295" i="9"/>
  <c r="AK247" i="1"/>
  <c r="FR297" i="9"/>
  <c r="AK248" i="1"/>
  <c r="FR298" i="9"/>
  <c r="AK249" i="1"/>
  <c r="FR299" i="9"/>
  <c r="AK250" i="1"/>
  <c r="FR300" i="9"/>
  <c r="AK251" i="1"/>
  <c r="FR301" i="9"/>
  <c r="AK252" i="1"/>
  <c r="FR302" i="9"/>
  <c r="AK253" i="1"/>
  <c r="FR304" i="9"/>
  <c r="AK254" i="1"/>
  <c r="FR305" i="9"/>
  <c r="AK255" i="1"/>
  <c r="FR306" i="9"/>
  <c r="AK256" i="1"/>
  <c r="FR307" i="9"/>
  <c r="AK257" i="1"/>
  <c r="FR309" i="9"/>
  <c r="AK258" i="1"/>
  <c r="FR310" i="9"/>
  <c r="AK259" i="1"/>
  <c r="FR311" i="9"/>
  <c r="AK260" i="1"/>
  <c r="FR312" i="9"/>
  <c r="AK261" i="1"/>
  <c r="FR313" i="9"/>
  <c r="AK262" i="1"/>
  <c r="FR314" i="9"/>
  <c r="AK263" i="1"/>
  <c r="FR315" i="9"/>
  <c r="AK264" i="1"/>
  <c r="FR316" i="9"/>
  <c r="AK265" i="1"/>
  <c r="FR318" i="9"/>
  <c r="AK266" i="1"/>
  <c r="FR319" i="9"/>
  <c r="AK267" i="1"/>
  <c r="FR320" i="9"/>
  <c r="AK268" i="1"/>
  <c r="FR321" i="9"/>
  <c r="AK269" i="1"/>
  <c r="FR322" i="9"/>
  <c r="AK270" i="1"/>
  <c r="FR323" i="9"/>
  <c r="AK271" i="1"/>
  <c r="FR324" i="9"/>
  <c r="AK272" i="1"/>
  <c r="FR325" i="9"/>
  <c r="AK273" i="1"/>
  <c r="FR326" i="9"/>
  <c r="AK274" i="1"/>
  <c r="FR327" i="9"/>
  <c r="AK275" i="1"/>
  <c r="FR328" i="9"/>
  <c r="AK276" i="1"/>
  <c r="FR329" i="9"/>
  <c r="AK277" i="1"/>
  <c r="FR330" i="9"/>
  <c r="AK278" i="1"/>
  <c r="FR331" i="9"/>
  <c r="AK279" i="1"/>
  <c r="FR332" i="9"/>
  <c r="AK280" i="1"/>
  <c r="FR333" i="9"/>
  <c r="AK281" i="1"/>
  <c r="FR334" i="9"/>
  <c r="AK282" i="1"/>
  <c r="FR335" i="9"/>
  <c r="AK283" i="1"/>
  <c r="FR337" i="9"/>
  <c r="AK284" i="1"/>
  <c r="FR338" i="9"/>
  <c r="AK285" i="1"/>
  <c r="FR339" i="9"/>
  <c r="AK286" i="1"/>
  <c r="FR340" i="9"/>
  <c r="AK287" i="1"/>
  <c r="FR341" i="9"/>
  <c r="AK288" i="1"/>
  <c r="FR342" i="9"/>
  <c r="AK289" i="1"/>
  <c r="FR343" i="9"/>
  <c r="AK290" i="1"/>
  <c r="FR344" i="9"/>
  <c r="AK291" i="1"/>
  <c r="FR345" i="9"/>
  <c r="AK292" i="1"/>
  <c r="FR346" i="9"/>
  <c r="AK293" i="1"/>
  <c r="FR347" i="9"/>
  <c r="AK294" i="1"/>
  <c r="FR348" i="9"/>
  <c r="AK295" i="1"/>
  <c r="FR350" i="9"/>
  <c r="AK296" i="1"/>
  <c r="FR351" i="9"/>
  <c r="AK297" i="1"/>
  <c r="FR352" i="9"/>
  <c r="AK298" i="1"/>
  <c r="FR353" i="9"/>
  <c r="AK299" i="1"/>
  <c r="FR354" i="9"/>
  <c r="AK300" i="1"/>
  <c r="FR355" i="9"/>
  <c r="AK301" i="1"/>
  <c r="FR356" i="9"/>
  <c r="AK302" i="1"/>
  <c r="FR357" i="9"/>
  <c r="AK303" i="1"/>
  <c r="FR358" i="9"/>
  <c r="AK304" i="1"/>
  <c r="FR359" i="9"/>
  <c r="AK305" i="1"/>
  <c r="FR360" i="9"/>
  <c r="AK306" i="1"/>
  <c r="FR362" i="9"/>
  <c r="AK307" i="1"/>
  <c r="FR363" i="9"/>
  <c r="AK308" i="1"/>
  <c r="FR364" i="9"/>
  <c r="AK309" i="1"/>
  <c r="FR365" i="9"/>
  <c r="AK310" i="1"/>
  <c r="FR367" i="9"/>
  <c r="AK311" i="1"/>
  <c r="FR368" i="9"/>
  <c r="AK312" i="1"/>
  <c r="FR369" i="9"/>
  <c r="AK313" i="1"/>
  <c r="FR370" i="9"/>
  <c r="AK314" i="1"/>
  <c r="FR371" i="9"/>
  <c r="AK315" i="1"/>
  <c r="FR372" i="9"/>
  <c r="AK316" i="1"/>
  <c r="FR373" i="9"/>
  <c r="AK317" i="1"/>
  <c r="FR374" i="9"/>
  <c r="AK318" i="1"/>
  <c r="FR375" i="9"/>
  <c r="AK319" i="1"/>
  <c r="FR376" i="9"/>
  <c r="AK320" i="1"/>
  <c r="FR377" i="9"/>
  <c r="AK321" i="1"/>
  <c r="FR378" i="9"/>
  <c r="AK322" i="1"/>
  <c r="FR379" i="9"/>
  <c r="AK323" i="1"/>
  <c r="FR380" i="9"/>
  <c r="AK324" i="1"/>
  <c r="FR381" i="9"/>
  <c r="AK325" i="1"/>
  <c r="FR382" i="9"/>
  <c r="AK326" i="1"/>
  <c r="FR383" i="9"/>
  <c r="AK327" i="1"/>
  <c r="FR384" i="9"/>
  <c r="AK328" i="1"/>
  <c r="FR385" i="9"/>
  <c r="AK329" i="1"/>
  <c r="FR386" i="9"/>
  <c r="AK330" i="1"/>
  <c r="FR387" i="9"/>
  <c r="AK331" i="1"/>
  <c r="FR388" i="9"/>
  <c r="AK332" i="1"/>
  <c r="FR390" i="9"/>
  <c r="AK333" i="1"/>
  <c r="FR391" i="9"/>
  <c r="AK334" i="1"/>
  <c r="FR393" i="9"/>
  <c r="AK335" i="1"/>
  <c r="FR394" i="9"/>
  <c r="AK336" i="1"/>
  <c r="FR395" i="9"/>
  <c r="AK337" i="1"/>
  <c r="FR396" i="9"/>
  <c r="AK338" i="1"/>
  <c r="FR397" i="9"/>
  <c r="AK339" i="1"/>
  <c r="FR398" i="9"/>
  <c r="AK340" i="1"/>
  <c r="FR399" i="9"/>
  <c r="AK341" i="1"/>
  <c r="FR400" i="9"/>
  <c r="AK342" i="1"/>
  <c r="FR401" i="9"/>
  <c r="AK343" i="1"/>
  <c r="FR402" i="9"/>
  <c r="AK344" i="1"/>
  <c r="FR403" i="9"/>
  <c r="AK345" i="1"/>
  <c r="FR404" i="9"/>
  <c r="AK346" i="1"/>
  <c r="FR405" i="9"/>
  <c r="AK347" i="1"/>
  <c r="FR406" i="9"/>
  <c r="AK348" i="1"/>
  <c r="FR407" i="9"/>
  <c r="AK349" i="1"/>
  <c r="FR408" i="9"/>
  <c r="AK350" i="1"/>
  <c r="FR410" i="9"/>
  <c r="AK351" i="1"/>
  <c r="FR411" i="9"/>
  <c r="AK352" i="1"/>
  <c r="FR412" i="9"/>
  <c r="AK353" i="1"/>
  <c r="FR413" i="9"/>
  <c r="AK354" i="1"/>
  <c r="FR414" i="9"/>
  <c r="AK355" i="1"/>
  <c r="FR416" i="9"/>
  <c r="AK357" i="1"/>
  <c r="FR417" i="9"/>
  <c r="AK358" i="1"/>
  <c r="FR418" i="9"/>
  <c r="AK359" i="1"/>
  <c r="FR419" i="9"/>
  <c r="AK360" i="1"/>
  <c r="FR420" i="9"/>
  <c r="AK361" i="1"/>
  <c r="AK362" i="1"/>
  <c r="FR422" i="9"/>
  <c r="AK363" i="1"/>
  <c r="FR423" i="9"/>
  <c r="AK364" i="1"/>
  <c r="FR424" i="9"/>
  <c r="AK365" i="1"/>
  <c r="FR425" i="9"/>
  <c r="AK366" i="1"/>
  <c r="FR426" i="9"/>
  <c r="AK367" i="1"/>
  <c r="FR427" i="9"/>
  <c r="AK368" i="1"/>
  <c r="AK369" i="1"/>
  <c r="FR429" i="9"/>
  <c r="AK370" i="1"/>
  <c r="FR430" i="9"/>
  <c r="AK371" i="1"/>
  <c r="FR431" i="9"/>
  <c r="AK372" i="1"/>
  <c r="FR432" i="9"/>
  <c r="AK373" i="1"/>
  <c r="FR433" i="9"/>
  <c r="AK374" i="1"/>
  <c r="FR434" i="9"/>
  <c r="AK375" i="1"/>
  <c r="FR435" i="9"/>
  <c r="AK376" i="1"/>
  <c r="AK377" i="1"/>
  <c r="FR437" i="9"/>
  <c r="AK378" i="1"/>
  <c r="FR438" i="9"/>
  <c r="AK379" i="1"/>
  <c r="FR439" i="9"/>
  <c r="AK380" i="1"/>
  <c r="FR440" i="9"/>
  <c r="AK381" i="1"/>
  <c r="FR441" i="9"/>
  <c r="AK382" i="1"/>
  <c r="FR442" i="9"/>
  <c r="AK383" i="1"/>
  <c r="FR443" i="9"/>
  <c r="AK384" i="1"/>
  <c r="FR444" i="9"/>
  <c r="AK385" i="1"/>
  <c r="FR445" i="9"/>
  <c r="AK386" i="1"/>
  <c r="AK387" i="1"/>
  <c r="FR447" i="9"/>
  <c r="AK388" i="1"/>
  <c r="AK389" i="1"/>
  <c r="AK390" i="1"/>
  <c r="FR450" i="9"/>
  <c r="AK391" i="1"/>
  <c r="AK392" i="1"/>
  <c r="FR452" i="9"/>
  <c r="AK393" i="1"/>
  <c r="AK394" i="1"/>
  <c r="FR454" i="9"/>
  <c r="AK395" i="1"/>
  <c r="CT455" i="9"/>
  <c r="EL455" i="9"/>
  <c r="FR455" i="9"/>
  <c r="AK396" i="1"/>
  <c r="AK397" i="1"/>
  <c r="AK398" i="1"/>
  <c r="AK399" i="1"/>
  <c r="AK433" i="1"/>
  <c r="AK431" i="1"/>
  <c r="AK430" i="1"/>
  <c r="AK434" i="1"/>
  <c r="AK428" i="1"/>
  <c r="FP10" i="9"/>
  <c r="AI3" i="1"/>
  <c r="FP11" i="9"/>
  <c r="AI4" i="1"/>
  <c r="FP12" i="9"/>
  <c r="AI5" i="1"/>
  <c r="FP16" i="9"/>
  <c r="AI6" i="1"/>
  <c r="FP17" i="9"/>
  <c r="AI7" i="1"/>
  <c r="FP18" i="9"/>
  <c r="AI8" i="1"/>
  <c r="FP19" i="9"/>
  <c r="AI9" i="1"/>
  <c r="FP20" i="9"/>
  <c r="AI10" i="1"/>
  <c r="FP21" i="9"/>
  <c r="AI11" i="1"/>
  <c r="FP22" i="9"/>
  <c r="AI12" i="1"/>
  <c r="FP23" i="9"/>
  <c r="AI13" i="1"/>
  <c r="FP30" i="9"/>
  <c r="AI20" i="1"/>
  <c r="FP31" i="9"/>
  <c r="AI21" i="1"/>
  <c r="FP24" i="9"/>
  <c r="AI14" i="1"/>
  <c r="FP25" i="9"/>
  <c r="AI15" i="1"/>
  <c r="FP26" i="9"/>
  <c r="AI16" i="1"/>
  <c r="FP27" i="9"/>
  <c r="AI17" i="1"/>
  <c r="FP28" i="9"/>
  <c r="AI18" i="1"/>
  <c r="FP29" i="9"/>
  <c r="AI19" i="1"/>
  <c r="FP32" i="9"/>
  <c r="AI22" i="1"/>
  <c r="FP33" i="9"/>
  <c r="AI23" i="1"/>
  <c r="FP34" i="9"/>
  <c r="AI24" i="1"/>
  <c r="FP36" i="9"/>
  <c r="AI25" i="1"/>
  <c r="FP37" i="9"/>
  <c r="AI26" i="1"/>
  <c r="FP38" i="9"/>
  <c r="AI27" i="1"/>
  <c r="FP39" i="9"/>
  <c r="AI28" i="1"/>
  <c r="FP40" i="9"/>
  <c r="AI29" i="1"/>
  <c r="FP41" i="9"/>
  <c r="AI30" i="1"/>
  <c r="FP42" i="9"/>
  <c r="AI31" i="1"/>
  <c r="FP43" i="9"/>
  <c r="AI32" i="1"/>
  <c r="FP44" i="9"/>
  <c r="AI33" i="1"/>
  <c r="FP45" i="9"/>
  <c r="AI34" i="1"/>
  <c r="FP47" i="9"/>
  <c r="AI35" i="1"/>
  <c r="FP48" i="9"/>
  <c r="AI36" i="1"/>
  <c r="FP49" i="9"/>
  <c r="AI37" i="1"/>
  <c r="FP50" i="9"/>
  <c r="AI38" i="1"/>
  <c r="FP51" i="9"/>
  <c r="AI39" i="1"/>
  <c r="FP52" i="9"/>
  <c r="AI40" i="1"/>
  <c r="FP53" i="9"/>
  <c r="AI41" i="1"/>
  <c r="FP54" i="9"/>
  <c r="AI42" i="1"/>
  <c r="FP55" i="9"/>
  <c r="AI43" i="1"/>
  <c r="FP56" i="9"/>
  <c r="AI44" i="1"/>
  <c r="FP58" i="9"/>
  <c r="AI45" i="1"/>
  <c r="FP59" i="9"/>
  <c r="AI46" i="1"/>
  <c r="FP60" i="9"/>
  <c r="AI47" i="1"/>
  <c r="FP61" i="9"/>
  <c r="AI48" i="1"/>
  <c r="FP62" i="9"/>
  <c r="AI49" i="1"/>
  <c r="FP63" i="9"/>
  <c r="AI50" i="1"/>
  <c r="FP65" i="9"/>
  <c r="AI51" i="1"/>
  <c r="FP67" i="9"/>
  <c r="AI52" i="1"/>
  <c r="FP68" i="9"/>
  <c r="AI53" i="1"/>
  <c r="FP70" i="9"/>
  <c r="AI54" i="1"/>
  <c r="FP71" i="9"/>
  <c r="AI55" i="1"/>
  <c r="FP72" i="9"/>
  <c r="AI56" i="1"/>
  <c r="FP73" i="9"/>
  <c r="AI57" i="1"/>
  <c r="FP74" i="9"/>
  <c r="AI58" i="1"/>
  <c r="FP75" i="9"/>
  <c r="AI59" i="1"/>
  <c r="FP76" i="9"/>
  <c r="AI60" i="1"/>
  <c r="FP77" i="9"/>
  <c r="AI61" i="1"/>
  <c r="FP78" i="9"/>
  <c r="AI62" i="1"/>
  <c r="FP79" i="9"/>
  <c r="AI63" i="1"/>
  <c r="FP80" i="9"/>
  <c r="AI64" i="1"/>
  <c r="FP81" i="9"/>
  <c r="AI65" i="1"/>
  <c r="FP83" i="9"/>
  <c r="AI66" i="1"/>
  <c r="FP85" i="9"/>
  <c r="AI67" i="1"/>
  <c r="FP86" i="9"/>
  <c r="AI68" i="1"/>
  <c r="FP87" i="9"/>
  <c r="AI69" i="1"/>
  <c r="FP88" i="9"/>
  <c r="AI70" i="1"/>
  <c r="FP89" i="9"/>
  <c r="AI71" i="1"/>
  <c r="FP90" i="9"/>
  <c r="AI72" i="1"/>
  <c r="FP91" i="9"/>
  <c r="AI73" i="1"/>
  <c r="FP92" i="9"/>
  <c r="AI74" i="1"/>
  <c r="FP93" i="9"/>
  <c r="AI75" i="1"/>
  <c r="FP94" i="9"/>
  <c r="AI76" i="1"/>
  <c r="FP95" i="9"/>
  <c r="AI77" i="1"/>
  <c r="FP96" i="9"/>
  <c r="AI78" i="1"/>
  <c r="FP97" i="9"/>
  <c r="AI79" i="1"/>
  <c r="FP98" i="9"/>
  <c r="AI80" i="1"/>
  <c r="FP100" i="9"/>
  <c r="AI81" i="1"/>
  <c r="FP101" i="9"/>
  <c r="AI82" i="1"/>
  <c r="FP102" i="9"/>
  <c r="AI83" i="1"/>
  <c r="FP103" i="9"/>
  <c r="AI84" i="1"/>
  <c r="FP104" i="9"/>
  <c r="AI85" i="1"/>
  <c r="FP105" i="9"/>
  <c r="AI86" i="1"/>
  <c r="FP106" i="9"/>
  <c r="AI87" i="1"/>
  <c r="FP107" i="9"/>
  <c r="AI88" i="1"/>
  <c r="FP110" i="9"/>
  <c r="AI89" i="1"/>
  <c r="FP112" i="9"/>
  <c r="AI90" i="1"/>
  <c r="FP113" i="9"/>
  <c r="AI91" i="1"/>
  <c r="FP114" i="9"/>
  <c r="AI92" i="1"/>
  <c r="FP116" i="9"/>
  <c r="AI93" i="1"/>
  <c r="FP117" i="9"/>
  <c r="AI94" i="1"/>
  <c r="FP118" i="9"/>
  <c r="AI95" i="1"/>
  <c r="FP120" i="9"/>
  <c r="AI96" i="1"/>
  <c r="FP122" i="9"/>
  <c r="AI97" i="1"/>
  <c r="FP123" i="9"/>
  <c r="AI98" i="1"/>
  <c r="FP124" i="9"/>
  <c r="AI99" i="1"/>
  <c r="FP125" i="9"/>
  <c r="AI100" i="1"/>
  <c r="FP126" i="9"/>
  <c r="AI101" i="1"/>
  <c r="FP127" i="9"/>
  <c r="AI102" i="1"/>
  <c r="FP130" i="9"/>
  <c r="AI103" i="1"/>
  <c r="FP131" i="9"/>
  <c r="AI104" i="1"/>
  <c r="FP132" i="9"/>
  <c r="AI105" i="1"/>
  <c r="FP133" i="9"/>
  <c r="AI106" i="1"/>
  <c r="FP134" i="9"/>
  <c r="AI107" i="1"/>
  <c r="FP135" i="9"/>
  <c r="AI108" i="1"/>
  <c r="FP136" i="9"/>
  <c r="AI109" i="1"/>
  <c r="FP138" i="9"/>
  <c r="AI110" i="1"/>
  <c r="FP139" i="9"/>
  <c r="AI111" i="1"/>
  <c r="FP142" i="9"/>
  <c r="AI112" i="1"/>
  <c r="FP143" i="9"/>
  <c r="AI113" i="1"/>
  <c r="FP144" i="9"/>
  <c r="AI114" i="1"/>
  <c r="FP145" i="9"/>
  <c r="AI115" i="1"/>
  <c r="FP146" i="9"/>
  <c r="AI116" i="1"/>
  <c r="FP148" i="9"/>
  <c r="AI117" i="1"/>
  <c r="FP149" i="9"/>
  <c r="AI118" i="1"/>
  <c r="FP150" i="9"/>
  <c r="AI119" i="1"/>
  <c r="FP151" i="9"/>
  <c r="AI120" i="1"/>
  <c r="FP152" i="9"/>
  <c r="AI121" i="1"/>
  <c r="FP153" i="9"/>
  <c r="AI122" i="1"/>
  <c r="FP154" i="9"/>
  <c r="AI123" i="1"/>
  <c r="FP156" i="9"/>
  <c r="AI124" i="1"/>
  <c r="FP157" i="9"/>
  <c r="AI125" i="1"/>
  <c r="FP158" i="9"/>
  <c r="AI126" i="1"/>
  <c r="FP159" i="9"/>
  <c r="AI127" i="1"/>
  <c r="FP160" i="9"/>
  <c r="AI128" i="1"/>
  <c r="FP161" i="9"/>
  <c r="AI129" i="1"/>
  <c r="FP162" i="9"/>
  <c r="AI130" i="1"/>
  <c r="FP163" i="9"/>
  <c r="AI131" i="1"/>
  <c r="FP164" i="9"/>
  <c r="AI132" i="1"/>
  <c r="FP165" i="9"/>
  <c r="AI133" i="1"/>
  <c r="FP166" i="9"/>
  <c r="AI134" i="1"/>
  <c r="FP167" i="9"/>
  <c r="AI135" i="1"/>
  <c r="FP168" i="9"/>
  <c r="AI136" i="1"/>
  <c r="FP169" i="9"/>
  <c r="AI137" i="1"/>
  <c r="FP170" i="9"/>
  <c r="AI138" i="1"/>
  <c r="FP171" i="9"/>
  <c r="AI139" i="1"/>
  <c r="FP172" i="9"/>
  <c r="AI140" i="1"/>
  <c r="FP173" i="9"/>
  <c r="AI141" i="1"/>
  <c r="FP174" i="9"/>
  <c r="AI142" i="1"/>
  <c r="FP176" i="9"/>
  <c r="AI143" i="1"/>
  <c r="FP177" i="9"/>
  <c r="AI144" i="1"/>
  <c r="FP178" i="9"/>
  <c r="AI145" i="1"/>
  <c r="FP179" i="9"/>
  <c r="AI146" i="1"/>
  <c r="FP180" i="9"/>
  <c r="AI147" i="1"/>
  <c r="FP181" i="9"/>
  <c r="AI148" i="1"/>
  <c r="FP183" i="9"/>
  <c r="AI149" i="1"/>
  <c r="FP184" i="9"/>
  <c r="AI150" i="1"/>
  <c r="FP186" i="9"/>
  <c r="AI152" i="1"/>
  <c r="FP187" i="9"/>
  <c r="AI153" i="1"/>
  <c r="FP188" i="9"/>
  <c r="AI154" i="1"/>
  <c r="FP189" i="9"/>
  <c r="AI155" i="1"/>
  <c r="FP190" i="9"/>
  <c r="AI156" i="1"/>
  <c r="FP191" i="9"/>
  <c r="AI157" i="1"/>
  <c r="FP192" i="9"/>
  <c r="AI158" i="1"/>
  <c r="FP193" i="9"/>
  <c r="AI159" i="1"/>
  <c r="FP194" i="9"/>
  <c r="AI160" i="1"/>
  <c r="FP195" i="9"/>
  <c r="AI161" i="1"/>
  <c r="FP196" i="9"/>
  <c r="AI162" i="1"/>
  <c r="FP197" i="9"/>
  <c r="AI163" i="1"/>
  <c r="FP198" i="9"/>
  <c r="AI164" i="1"/>
  <c r="FP199" i="9"/>
  <c r="AI165" i="1"/>
  <c r="FP200" i="9"/>
  <c r="AI166" i="1"/>
  <c r="FP201" i="9"/>
  <c r="AI167" i="1"/>
  <c r="FP202" i="9"/>
  <c r="AI168" i="1"/>
  <c r="FP203" i="9"/>
  <c r="AI169" i="1"/>
  <c r="FP204" i="9"/>
  <c r="AI170" i="1"/>
  <c r="FP205" i="9"/>
  <c r="AI171" i="1"/>
  <c r="FP206" i="9"/>
  <c r="AI172" i="1"/>
  <c r="FP207" i="9"/>
  <c r="AI173" i="1"/>
  <c r="FP208" i="9"/>
  <c r="AI174" i="1"/>
  <c r="FP209" i="9"/>
  <c r="AI175" i="1"/>
  <c r="FP210" i="9"/>
  <c r="AI176" i="1"/>
  <c r="FP211" i="9"/>
  <c r="AI177" i="1"/>
  <c r="FP212" i="9"/>
  <c r="AI178" i="1"/>
  <c r="FP213" i="9"/>
  <c r="AI179" i="1"/>
  <c r="FP214" i="9"/>
  <c r="AI180" i="1"/>
  <c r="FP215" i="9"/>
  <c r="AI181" i="1"/>
  <c r="FP217" i="9"/>
  <c r="AI182" i="1"/>
  <c r="FP218" i="9"/>
  <c r="AI183" i="1"/>
  <c r="FP219" i="9"/>
  <c r="AI184" i="1"/>
  <c r="FP220" i="9"/>
  <c r="AI185" i="1"/>
  <c r="FP221" i="9"/>
  <c r="AI186" i="1"/>
  <c r="FP223" i="9"/>
  <c r="AI187" i="1"/>
  <c r="FP224" i="9"/>
  <c r="AI188" i="1"/>
  <c r="FP228" i="9"/>
  <c r="AI189" i="1"/>
  <c r="FP229" i="9"/>
  <c r="AI190" i="1"/>
  <c r="FP230" i="9"/>
  <c r="AI191" i="1"/>
  <c r="FP231" i="9"/>
  <c r="AI192" i="1"/>
  <c r="FP232" i="9"/>
  <c r="AI193" i="1"/>
  <c r="FP234" i="9"/>
  <c r="AI194" i="1"/>
  <c r="FP236" i="9"/>
  <c r="AI195" i="1"/>
  <c r="FP237" i="9"/>
  <c r="AI196" i="1"/>
  <c r="FP238" i="9"/>
  <c r="AI197" i="1"/>
  <c r="FP239" i="9"/>
  <c r="AI198" i="1"/>
  <c r="FP240" i="9"/>
  <c r="AI199" i="1"/>
  <c r="FP241" i="9"/>
  <c r="AI200" i="1"/>
  <c r="FP243" i="9"/>
  <c r="AI201" i="1"/>
  <c r="FP244" i="9"/>
  <c r="AI202" i="1"/>
  <c r="FP245" i="9"/>
  <c r="AI203" i="1"/>
  <c r="FP246" i="9"/>
  <c r="AI204" i="1"/>
  <c r="FP247" i="9"/>
  <c r="AI205" i="1"/>
  <c r="FP248" i="9"/>
  <c r="AI206" i="1"/>
  <c r="FP249" i="9"/>
  <c r="AI207" i="1"/>
  <c r="FP250" i="9"/>
  <c r="AI208" i="1"/>
  <c r="FP251" i="9"/>
  <c r="AI209" i="1"/>
  <c r="FP252" i="9"/>
  <c r="AI210" i="1"/>
  <c r="FP253" i="9"/>
  <c r="AI211" i="1"/>
  <c r="FP254" i="9"/>
  <c r="AI212" i="1"/>
  <c r="FP255" i="9"/>
  <c r="AI213" i="1"/>
  <c r="FP256" i="9"/>
  <c r="AI214" i="1"/>
  <c r="FP257" i="9"/>
  <c r="AI215" i="1"/>
  <c r="FP258" i="9"/>
  <c r="AI216" i="1"/>
  <c r="FP260" i="9"/>
  <c r="AI217" i="1"/>
  <c r="FP261" i="9"/>
  <c r="AI218" i="1"/>
  <c r="FP263" i="9"/>
  <c r="AI219" i="1"/>
  <c r="FP265" i="9"/>
  <c r="AI220" i="1"/>
  <c r="FP266" i="9"/>
  <c r="AI221" i="1"/>
  <c r="FP267" i="9"/>
  <c r="AI222" i="1"/>
  <c r="FP268" i="9"/>
  <c r="AI223" i="1"/>
  <c r="FP270" i="9"/>
  <c r="AI224" i="1"/>
  <c r="FP271" i="9"/>
  <c r="AI225" i="1"/>
  <c r="FP272" i="9"/>
  <c r="AI226" i="1"/>
  <c r="FP273" i="9"/>
  <c r="AI227" i="1"/>
  <c r="FP274" i="9"/>
  <c r="AI228" i="1"/>
  <c r="FP275" i="9"/>
  <c r="AI229" i="1"/>
  <c r="FP276" i="9"/>
  <c r="AI230" i="1"/>
  <c r="FP279" i="9"/>
  <c r="AI231" i="1"/>
  <c r="FP280" i="9"/>
  <c r="AI232" i="1"/>
  <c r="FP281" i="9"/>
  <c r="AI233" i="1"/>
  <c r="FP282" i="9"/>
  <c r="AI234" i="1"/>
  <c r="FP283" i="9"/>
  <c r="AI235" i="1"/>
  <c r="FP284" i="9"/>
  <c r="AI236" i="1"/>
  <c r="FP285" i="9"/>
  <c r="AI237" i="1"/>
  <c r="FP286" i="9"/>
  <c r="AI238" i="1"/>
  <c r="FP287" i="9"/>
  <c r="AI239" i="1"/>
  <c r="FP288" i="9"/>
  <c r="AI240" i="1"/>
  <c r="FP289" i="9"/>
  <c r="AI241" i="1"/>
  <c r="FP290" i="9"/>
  <c r="AI242" i="1"/>
  <c r="FP291" i="9"/>
  <c r="AI243" i="1"/>
  <c r="FP292" i="9"/>
  <c r="AI244" i="1"/>
  <c r="FP293" i="9"/>
  <c r="AI245" i="1"/>
  <c r="FP294" i="9"/>
  <c r="AI246" i="1"/>
  <c r="FP295" i="9"/>
  <c r="AI247" i="1"/>
  <c r="FP297" i="9"/>
  <c r="AI248" i="1"/>
  <c r="FP298" i="9"/>
  <c r="AI249" i="1"/>
  <c r="FP299" i="9"/>
  <c r="AI250" i="1"/>
  <c r="FP300" i="9"/>
  <c r="AI251" i="1"/>
  <c r="FP301" i="9"/>
  <c r="AI252" i="1"/>
  <c r="FP302" i="9"/>
  <c r="AI253" i="1"/>
  <c r="FP304" i="9"/>
  <c r="AI254" i="1"/>
  <c r="FP305" i="9"/>
  <c r="AI255" i="1"/>
  <c r="FP306" i="9"/>
  <c r="AI256" i="1"/>
  <c r="FP307" i="9"/>
  <c r="AI257" i="1"/>
  <c r="FP309" i="9"/>
  <c r="AI258" i="1"/>
  <c r="FP310" i="9"/>
  <c r="AI259" i="1"/>
  <c r="FP311" i="9"/>
  <c r="AI260" i="1"/>
  <c r="FP312" i="9"/>
  <c r="AI261" i="1"/>
  <c r="FP313" i="9"/>
  <c r="AI262" i="1"/>
  <c r="FP314" i="9"/>
  <c r="AI263" i="1"/>
  <c r="FP315" i="9"/>
  <c r="AI264" i="1"/>
  <c r="FP316" i="9"/>
  <c r="AI265" i="1"/>
  <c r="FP318" i="9"/>
  <c r="AI266" i="1"/>
  <c r="FP319" i="9"/>
  <c r="AI267" i="1"/>
  <c r="FP320" i="9"/>
  <c r="AI268" i="1"/>
  <c r="FP321" i="9"/>
  <c r="AI269" i="1"/>
  <c r="FP322" i="9"/>
  <c r="AI270" i="1"/>
  <c r="FP323" i="9"/>
  <c r="AI271" i="1"/>
  <c r="FP324" i="9"/>
  <c r="AI272" i="1"/>
  <c r="FP325" i="9"/>
  <c r="AI273" i="1"/>
  <c r="FP326" i="9"/>
  <c r="AI274" i="1"/>
  <c r="FP327" i="9"/>
  <c r="AI275" i="1"/>
  <c r="FP328" i="9"/>
  <c r="AI276" i="1"/>
  <c r="FP329" i="9"/>
  <c r="AI277" i="1"/>
  <c r="FP330" i="9"/>
  <c r="AI278" i="1"/>
  <c r="FP331" i="9"/>
  <c r="AI279" i="1"/>
  <c r="FP332" i="9"/>
  <c r="AI280" i="1"/>
  <c r="FP333" i="9"/>
  <c r="AI281" i="1"/>
  <c r="FP334" i="9"/>
  <c r="AI282" i="1"/>
  <c r="FP335" i="9"/>
  <c r="AI283" i="1"/>
  <c r="FP337" i="9"/>
  <c r="AI284" i="1"/>
  <c r="FP338" i="9"/>
  <c r="AI285" i="1"/>
  <c r="FP339" i="9"/>
  <c r="AI286" i="1"/>
  <c r="FP340" i="9"/>
  <c r="AI287" i="1"/>
  <c r="FP341" i="9"/>
  <c r="AI288" i="1"/>
  <c r="FP342" i="9"/>
  <c r="AI289" i="1"/>
  <c r="FP343" i="9"/>
  <c r="AI290" i="1"/>
  <c r="FP344" i="9"/>
  <c r="AI291" i="1"/>
  <c r="FP345" i="9"/>
  <c r="AI292" i="1"/>
  <c r="FP346" i="9"/>
  <c r="AI293" i="1"/>
  <c r="FP347" i="9"/>
  <c r="AI294" i="1"/>
  <c r="FP348" i="9"/>
  <c r="AI295" i="1"/>
  <c r="FP350" i="9"/>
  <c r="AI296" i="1"/>
  <c r="FP351" i="9"/>
  <c r="AI297" i="1"/>
  <c r="FP352" i="9"/>
  <c r="AI298" i="1"/>
  <c r="FP353" i="9"/>
  <c r="AI299" i="1"/>
  <c r="FP354" i="9"/>
  <c r="AI300" i="1"/>
  <c r="FP355" i="9"/>
  <c r="AI301" i="1"/>
  <c r="FP356" i="9"/>
  <c r="AI302" i="1"/>
  <c r="FP357" i="9"/>
  <c r="AI303" i="1"/>
  <c r="FP358" i="9"/>
  <c r="AI304" i="1"/>
  <c r="FP359" i="9"/>
  <c r="AI305" i="1"/>
  <c r="FP360" i="9"/>
  <c r="AI306" i="1"/>
  <c r="FP362" i="9"/>
  <c r="AI307" i="1"/>
  <c r="FP363" i="9"/>
  <c r="AI308" i="1"/>
  <c r="FP364" i="9"/>
  <c r="AI309" i="1"/>
  <c r="FP365" i="9"/>
  <c r="AI310" i="1"/>
  <c r="FP367" i="9"/>
  <c r="AI311" i="1"/>
  <c r="FP368" i="9"/>
  <c r="AI312" i="1"/>
  <c r="FP369" i="9"/>
  <c r="AI313" i="1"/>
  <c r="FP370" i="9"/>
  <c r="AI314" i="1"/>
  <c r="FP371" i="9"/>
  <c r="AI315" i="1"/>
  <c r="FP372" i="9"/>
  <c r="AI316" i="1"/>
  <c r="FP373" i="9"/>
  <c r="AI317" i="1"/>
  <c r="FP374" i="9"/>
  <c r="AI318" i="1"/>
  <c r="FP375" i="9"/>
  <c r="AI319" i="1"/>
  <c r="FP376" i="9"/>
  <c r="AI320" i="1"/>
  <c r="FP377" i="9"/>
  <c r="AI321" i="1"/>
  <c r="FP378" i="9"/>
  <c r="AI322" i="1"/>
  <c r="FP379" i="9"/>
  <c r="AI323" i="1"/>
  <c r="FP380" i="9"/>
  <c r="AI324" i="1"/>
  <c r="FP381" i="9"/>
  <c r="AI325" i="1"/>
  <c r="FP382" i="9"/>
  <c r="AI326" i="1"/>
  <c r="FP383" i="9"/>
  <c r="AI327" i="1"/>
  <c r="FP384" i="9"/>
  <c r="AI328" i="1"/>
  <c r="FP385" i="9"/>
  <c r="AI329" i="1"/>
  <c r="FP386" i="9"/>
  <c r="AI330" i="1"/>
  <c r="FP387" i="9"/>
  <c r="AI331" i="1"/>
  <c r="FP388" i="9"/>
  <c r="AI332" i="1"/>
  <c r="FP390" i="9"/>
  <c r="AI333" i="1"/>
  <c r="FP391" i="9"/>
  <c r="AI334" i="1"/>
  <c r="FP393" i="9"/>
  <c r="AI335" i="1"/>
  <c r="FP394" i="9"/>
  <c r="AI336" i="1"/>
  <c r="FP395" i="9"/>
  <c r="AI337" i="1"/>
  <c r="FP396" i="9"/>
  <c r="AI338" i="1"/>
  <c r="FP397" i="9"/>
  <c r="AI339" i="1"/>
  <c r="FP398" i="9"/>
  <c r="AI340" i="1"/>
  <c r="FP399" i="9"/>
  <c r="AI341" i="1"/>
  <c r="FP400" i="9"/>
  <c r="AI342" i="1"/>
  <c r="FP401" i="9"/>
  <c r="AI343" i="1"/>
  <c r="FP402" i="9"/>
  <c r="AI344" i="1"/>
  <c r="FP403" i="9"/>
  <c r="AI345" i="1"/>
  <c r="FP404" i="9"/>
  <c r="AI346" i="1"/>
  <c r="FP405" i="9"/>
  <c r="AI347" i="1"/>
  <c r="FP406" i="9"/>
  <c r="AI348" i="1"/>
  <c r="FP407" i="9"/>
  <c r="AI349" i="1"/>
  <c r="FP408" i="9"/>
  <c r="AI350" i="1"/>
  <c r="FP410" i="9"/>
  <c r="AI351" i="1"/>
  <c r="FP411" i="9"/>
  <c r="AI352" i="1"/>
  <c r="FP412" i="9"/>
  <c r="AI353" i="1"/>
  <c r="FP413" i="9"/>
  <c r="AI354" i="1"/>
  <c r="FP414" i="9"/>
  <c r="AI355" i="1"/>
  <c r="AI399" i="1"/>
  <c r="AI398" i="1"/>
  <c r="FP416" i="9"/>
  <c r="AI357" i="1"/>
  <c r="FP417" i="9"/>
  <c r="AI358" i="1"/>
  <c r="FP418" i="9"/>
  <c r="AI359" i="1"/>
  <c r="FP419" i="9"/>
  <c r="AI360" i="1"/>
  <c r="FP420" i="9"/>
  <c r="AI361" i="1"/>
  <c r="AI362" i="1"/>
  <c r="FP422" i="9"/>
  <c r="AI363" i="1"/>
  <c r="FP423" i="9"/>
  <c r="AI364" i="1"/>
  <c r="FP424" i="9"/>
  <c r="AI365" i="1"/>
  <c r="FP425" i="9"/>
  <c r="AI366" i="1"/>
  <c r="FP426" i="9"/>
  <c r="AI367" i="1"/>
  <c r="FP427" i="9"/>
  <c r="AI368" i="1"/>
  <c r="AI369" i="1"/>
  <c r="FP429" i="9"/>
  <c r="AI370" i="1"/>
  <c r="FP430" i="9"/>
  <c r="AI371" i="1"/>
  <c r="FP431" i="9"/>
  <c r="AI372" i="1"/>
  <c r="FP432" i="9"/>
  <c r="AI373" i="1"/>
  <c r="FP433" i="9"/>
  <c r="AI374" i="1"/>
  <c r="FP434" i="9"/>
  <c r="AI375" i="1"/>
  <c r="FP435" i="9"/>
  <c r="AI376" i="1"/>
  <c r="AI377" i="1"/>
  <c r="FP437" i="9"/>
  <c r="AI378" i="1"/>
  <c r="FP438" i="9"/>
  <c r="AI379" i="1"/>
  <c r="FP439" i="9"/>
  <c r="AI380" i="1"/>
  <c r="FP440" i="9"/>
  <c r="AI381" i="1"/>
  <c r="FP441" i="9"/>
  <c r="AI382" i="1"/>
  <c r="FP442" i="9"/>
  <c r="AI383" i="1"/>
  <c r="FP443" i="9"/>
  <c r="AI384" i="1"/>
  <c r="FP444" i="9"/>
  <c r="AI385" i="1"/>
  <c r="FP445" i="9"/>
  <c r="AI386" i="1"/>
  <c r="AI387" i="1"/>
  <c r="FP447" i="9"/>
  <c r="AI388" i="1"/>
  <c r="AI389" i="1"/>
  <c r="AI390" i="1"/>
  <c r="FP450" i="9"/>
  <c r="AI391" i="1"/>
  <c r="AI392" i="1"/>
  <c r="FP452" i="9"/>
  <c r="AI393" i="1"/>
  <c r="AI394" i="1"/>
  <c r="FP454" i="9"/>
  <c r="AI395" i="1"/>
  <c r="CN455" i="9"/>
  <c r="FP455" i="9"/>
  <c r="AI396" i="1"/>
  <c r="AI397" i="1"/>
  <c r="AI433" i="1"/>
  <c r="AK421" i="1"/>
  <c r="FQ417" i="9"/>
  <c r="AJ358" i="1"/>
  <c r="FQ418" i="9"/>
  <c r="AJ359" i="1"/>
  <c r="FQ419" i="9"/>
  <c r="AJ360" i="1"/>
  <c r="FQ420" i="9"/>
  <c r="AJ361" i="1"/>
  <c r="FQ94" i="9"/>
  <c r="AJ362" i="1"/>
  <c r="FQ422" i="9"/>
  <c r="AJ363" i="1"/>
  <c r="FQ423" i="9"/>
  <c r="AJ364" i="1"/>
  <c r="FQ424" i="9"/>
  <c r="AJ365" i="1"/>
  <c r="FQ425" i="9"/>
  <c r="AJ366" i="1"/>
  <c r="FQ426" i="9"/>
  <c r="AJ367" i="1"/>
  <c r="FQ427" i="9"/>
  <c r="AJ368" i="1"/>
  <c r="FQ172" i="9"/>
  <c r="AJ369" i="1"/>
  <c r="FQ429" i="9"/>
  <c r="AJ370" i="1"/>
  <c r="FQ430" i="9"/>
  <c r="AJ371" i="1"/>
  <c r="FQ431" i="9"/>
  <c r="AJ372" i="1"/>
  <c r="FQ432" i="9"/>
  <c r="AJ373" i="1"/>
  <c r="FQ433" i="9"/>
  <c r="AJ374" i="1"/>
  <c r="FQ434" i="9"/>
  <c r="AJ375" i="1"/>
  <c r="FQ435" i="9"/>
  <c r="AJ376" i="1"/>
  <c r="FQ261" i="9"/>
  <c r="AJ377" i="1"/>
  <c r="FQ437" i="9"/>
  <c r="AJ378" i="1"/>
  <c r="FQ438" i="9"/>
  <c r="AJ379" i="1"/>
  <c r="FQ439" i="9"/>
  <c r="AJ380" i="1"/>
  <c r="FQ440" i="9"/>
  <c r="AJ381" i="1"/>
  <c r="FQ441" i="9"/>
  <c r="AJ382" i="1"/>
  <c r="FQ442" i="9"/>
  <c r="AJ383" i="1"/>
  <c r="FQ443" i="9"/>
  <c r="AJ384" i="1"/>
  <c r="FQ444" i="9"/>
  <c r="AJ385" i="1"/>
  <c r="FQ445" i="9"/>
  <c r="AJ386" i="1"/>
  <c r="FQ407" i="9"/>
  <c r="AJ387" i="1"/>
  <c r="FQ447" i="9"/>
  <c r="AJ388" i="1"/>
  <c r="FQ196" i="9"/>
  <c r="AJ389" i="1"/>
  <c r="FQ149" i="9"/>
  <c r="AJ390" i="1"/>
  <c r="FQ450" i="9"/>
  <c r="AJ391" i="1"/>
  <c r="FQ105" i="9"/>
  <c r="AJ392" i="1"/>
  <c r="FQ452" i="9"/>
  <c r="AJ393" i="1"/>
  <c r="FQ251" i="9"/>
  <c r="AJ394" i="1"/>
  <c r="FQ454" i="9"/>
  <c r="AJ395" i="1"/>
  <c r="CQ455" i="9"/>
  <c r="FQ455" i="9"/>
  <c r="AJ396" i="1"/>
  <c r="FQ416" i="9"/>
  <c r="AJ357" i="1"/>
  <c r="FQ11" i="9"/>
  <c r="AJ4" i="1"/>
  <c r="FQ12" i="9"/>
  <c r="AJ5" i="1"/>
  <c r="FQ16" i="9"/>
  <c r="AJ6" i="1"/>
  <c r="FQ17" i="9"/>
  <c r="AJ7" i="1"/>
  <c r="FQ18" i="9"/>
  <c r="AJ8" i="1"/>
  <c r="FQ19" i="9"/>
  <c r="AJ9" i="1"/>
  <c r="FQ20" i="9"/>
  <c r="AJ10" i="1"/>
  <c r="FQ21" i="9"/>
  <c r="AJ11" i="1"/>
  <c r="FQ22" i="9"/>
  <c r="AJ12" i="1"/>
  <c r="FQ23" i="9"/>
  <c r="AJ13" i="1"/>
  <c r="FQ24" i="9"/>
  <c r="AJ14" i="1"/>
  <c r="FQ25" i="9"/>
  <c r="AJ15" i="1"/>
  <c r="FQ26" i="9"/>
  <c r="AJ16" i="1"/>
  <c r="FQ27" i="9"/>
  <c r="AJ17" i="1"/>
  <c r="FQ28" i="9"/>
  <c r="AJ18" i="1"/>
  <c r="FQ29" i="9"/>
  <c r="AJ19" i="1"/>
  <c r="FQ30" i="9"/>
  <c r="AJ20" i="1"/>
  <c r="FQ31" i="9"/>
  <c r="AJ21" i="1"/>
  <c r="FQ32" i="9"/>
  <c r="AJ22" i="1"/>
  <c r="FQ33" i="9"/>
  <c r="AJ23" i="1"/>
  <c r="FQ34" i="9"/>
  <c r="AJ24" i="1"/>
  <c r="FQ36" i="9"/>
  <c r="AJ25" i="1"/>
  <c r="FQ37" i="9"/>
  <c r="AJ26" i="1"/>
  <c r="FQ38" i="9"/>
  <c r="AJ27" i="1"/>
  <c r="FQ39" i="9"/>
  <c r="AJ28" i="1"/>
  <c r="FQ40" i="9"/>
  <c r="AJ29" i="1"/>
  <c r="FQ41" i="9"/>
  <c r="AJ30" i="1"/>
  <c r="FQ42" i="9"/>
  <c r="AJ31" i="1"/>
  <c r="FQ43" i="9"/>
  <c r="AJ32" i="1"/>
  <c r="FQ44" i="9"/>
  <c r="AJ33" i="1"/>
  <c r="FQ45" i="9"/>
  <c r="AJ34" i="1"/>
  <c r="FQ47" i="9"/>
  <c r="AJ35" i="1"/>
  <c r="FQ48" i="9"/>
  <c r="AJ36" i="1"/>
  <c r="FQ49" i="9"/>
  <c r="AJ37" i="1"/>
  <c r="FQ50" i="9"/>
  <c r="AJ38" i="1"/>
  <c r="FQ51" i="9"/>
  <c r="AJ39" i="1"/>
  <c r="FQ52" i="9"/>
  <c r="AJ40" i="1"/>
  <c r="FQ53" i="9"/>
  <c r="AJ41" i="1"/>
  <c r="FQ54" i="9"/>
  <c r="AJ42" i="1"/>
  <c r="FQ55" i="9"/>
  <c r="AJ43" i="1"/>
  <c r="FQ56" i="9"/>
  <c r="AJ44" i="1"/>
  <c r="FQ58" i="9"/>
  <c r="AJ45" i="1"/>
  <c r="FQ59" i="9"/>
  <c r="AJ46" i="1"/>
  <c r="FQ60" i="9"/>
  <c r="AJ47" i="1"/>
  <c r="FQ61" i="9"/>
  <c r="AJ48" i="1"/>
  <c r="FQ62" i="9"/>
  <c r="AJ49" i="1"/>
  <c r="FQ63" i="9"/>
  <c r="AJ50" i="1"/>
  <c r="FQ65" i="9"/>
  <c r="AJ51" i="1"/>
  <c r="FQ67" i="9"/>
  <c r="AJ52" i="1"/>
  <c r="FQ68" i="9"/>
  <c r="AJ53" i="1"/>
  <c r="FQ70" i="9"/>
  <c r="AJ54" i="1"/>
  <c r="FQ71" i="9"/>
  <c r="AJ55" i="1"/>
  <c r="FQ72" i="9"/>
  <c r="AJ56" i="1"/>
  <c r="FQ73" i="9"/>
  <c r="AJ57" i="1"/>
  <c r="FQ74" i="9"/>
  <c r="AJ58" i="1"/>
  <c r="FQ75" i="9"/>
  <c r="AJ59" i="1"/>
  <c r="FQ76" i="9"/>
  <c r="AJ60" i="1"/>
  <c r="FQ77" i="9"/>
  <c r="AJ61" i="1"/>
  <c r="FQ78" i="9"/>
  <c r="AJ62" i="1"/>
  <c r="FQ79" i="9"/>
  <c r="AJ63" i="1"/>
  <c r="FQ80" i="9"/>
  <c r="AJ64" i="1"/>
  <c r="FQ81" i="9"/>
  <c r="AJ65" i="1"/>
  <c r="FQ83" i="9"/>
  <c r="AJ66" i="1"/>
  <c r="FQ85" i="9"/>
  <c r="AJ67" i="1"/>
  <c r="FQ86" i="9"/>
  <c r="AJ68" i="1"/>
  <c r="FQ87" i="9"/>
  <c r="AJ69" i="1"/>
  <c r="FQ88" i="9"/>
  <c r="AJ70" i="1"/>
  <c r="FQ89" i="9"/>
  <c r="AJ71" i="1"/>
  <c r="FQ90" i="9"/>
  <c r="AJ72" i="1"/>
  <c r="FQ91" i="9"/>
  <c r="AJ73" i="1"/>
  <c r="FQ92" i="9"/>
  <c r="AJ74" i="1"/>
  <c r="FQ93" i="9"/>
  <c r="AJ75" i="1"/>
  <c r="AJ76" i="1"/>
  <c r="FQ95" i="9"/>
  <c r="AJ77" i="1"/>
  <c r="FQ96" i="9"/>
  <c r="AJ78" i="1"/>
  <c r="FQ97" i="9"/>
  <c r="AJ79" i="1"/>
  <c r="FQ98" i="9"/>
  <c r="AJ80" i="1"/>
  <c r="FQ100" i="9"/>
  <c r="AJ81" i="1"/>
  <c r="FQ101" i="9"/>
  <c r="AJ82" i="1"/>
  <c r="FQ102" i="9"/>
  <c r="AJ83" i="1"/>
  <c r="FQ103" i="9"/>
  <c r="AJ84" i="1"/>
  <c r="FQ104" i="9"/>
  <c r="AJ85" i="1"/>
  <c r="AJ86" i="1"/>
  <c r="FQ106" i="9"/>
  <c r="AJ87" i="1"/>
  <c r="FQ107" i="9"/>
  <c r="AJ88" i="1"/>
  <c r="FQ110" i="9"/>
  <c r="AJ89" i="1"/>
  <c r="FQ112" i="9"/>
  <c r="AJ90" i="1"/>
  <c r="FQ113" i="9"/>
  <c r="AJ91" i="1"/>
  <c r="FQ114" i="9"/>
  <c r="AJ92" i="1"/>
  <c r="FQ116" i="9"/>
  <c r="AJ93" i="1"/>
  <c r="FQ117" i="9"/>
  <c r="AJ94" i="1"/>
  <c r="FQ118" i="9"/>
  <c r="AJ95" i="1"/>
  <c r="FQ120" i="9"/>
  <c r="AJ96" i="1"/>
  <c r="FQ122" i="9"/>
  <c r="AJ97" i="1"/>
  <c r="FQ123" i="9"/>
  <c r="AJ98" i="1"/>
  <c r="FQ124" i="9"/>
  <c r="AJ99" i="1"/>
  <c r="FQ125" i="9"/>
  <c r="AJ100" i="1"/>
  <c r="FQ126" i="9"/>
  <c r="AJ101" i="1"/>
  <c r="FQ127" i="9"/>
  <c r="AJ102" i="1"/>
  <c r="FQ130" i="9"/>
  <c r="AJ103" i="1"/>
  <c r="FQ131" i="9"/>
  <c r="AJ104" i="1"/>
  <c r="FQ132" i="9"/>
  <c r="AJ105" i="1"/>
  <c r="FQ133" i="9"/>
  <c r="AJ106" i="1"/>
  <c r="FQ134" i="9"/>
  <c r="AJ107" i="1"/>
  <c r="FQ135" i="9"/>
  <c r="AJ108" i="1"/>
  <c r="FQ136" i="9"/>
  <c r="AJ109" i="1"/>
  <c r="FQ138" i="9"/>
  <c r="AJ110" i="1"/>
  <c r="FQ139" i="9"/>
  <c r="AJ111" i="1"/>
  <c r="FQ142" i="9"/>
  <c r="AJ112" i="1"/>
  <c r="FQ143" i="9"/>
  <c r="AJ113" i="1"/>
  <c r="FQ144" i="9"/>
  <c r="AJ114" i="1"/>
  <c r="FQ145" i="9"/>
  <c r="AJ115" i="1"/>
  <c r="FQ146" i="9"/>
  <c r="AJ116" i="1"/>
  <c r="FQ148" i="9"/>
  <c r="AJ117" i="1"/>
  <c r="AJ118" i="1"/>
  <c r="FQ150" i="9"/>
  <c r="AJ119" i="1"/>
  <c r="FQ151" i="9"/>
  <c r="AJ120" i="1"/>
  <c r="FQ152" i="9"/>
  <c r="AJ121" i="1"/>
  <c r="FQ153" i="9"/>
  <c r="AJ122" i="1"/>
  <c r="FQ154" i="9"/>
  <c r="AJ123" i="1"/>
  <c r="FQ156" i="9"/>
  <c r="AJ124" i="1"/>
  <c r="FQ157" i="9"/>
  <c r="AJ125" i="1"/>
  <c r="FQ158" i="9"/>
  <c r="AJ126" i="1"/>
  <c r="FQ159" i="9"/>
  <c r="AJ127" i="1"/>
  <c r="FQ160" i="9"/>
  <c r="AJ128" i="1"/>
  <c r="FQ161" i="9"/>
  <c r="AJ129" i="1"/>
  <c r="FQ162" i="9"/>
  <c r="AJ130" i="1"/>
  <c r="FQ163" i="9"/>
  <c r="AJ131" i="1"/>
  <c r="FQ164" i="9"/>
  <c r="AJ132" i="1"/>
  <c r="FQ165" i="9"/>
  <c r="AJ133" i="1"/>
  <c r="FQ166" i="9"/>
  <c r="AJ134" i="1"/>
  <c r="FQ167" i="9"/>
  <c r="AJ135" i="1"/>
  <c r="FQ168" i="9"/>
  <c r="AJ136" i="1"/>
  <c r="FQ169" i="9"/>
  <c r="AJ137" i="1"/>
  <c r="FQ170" i="9"/>
  <c r="AJ138" i="1"/>
  <c r="FQ171" i="9"/>
  <c r="AJ139" i="1"/>
  <c r="AJ140" i="1"/>
  <c r="FQ173" i="9"/>
  <c r="AJ141" i="1"/>
  <c r="FQ174" i="9"/>
  <c r="AJ142" i="1"/>
  <c r="FQ176" i="9"/>
  <c r="AJ143" i="1"/>
  <c r="FQ177" i="9"/>
  <c r="AJ144" i="1"/>
  <c r="FQ178" i="9"/>
  <c r="AJ145" i="1"/>
  <c r="FQ179" i="9"/>
  <c r="AJ146" i="1"/>
  <c r="FQ180" i="9"/>
  <c r="AJ147" i="1"/>
  <c r="FQ181" i="9"/>
  <c r="AJ148" i="1"/>
  <c r="FQ183" i="9"/>
  <c r="AJ149" i="1"/>
  <c r="FQ184" i="9"/>
  <c r="AJ150" i="1"/>
  <c r="FQ186" i="9"/>
  <c r="AJ152" i="1"/>
  <c r="FQ187" i="9"/>
  <c r="AJ153" i="1"/>
  <c r="FQ188" i="9"/>
  <c r="AJ154" i="1"/>
  <c r="FQ189" i="9"/>
  <c r="AJ155" i="1"/>
  <c r="FQ190" i="9"/>
  <c r="AJ156" i="1"/>
  <c r="FQ191" i="9"/>
  <c r="AJ157" i="1"/>
  <c r="FQ192" i="9"/>
  <c r="AJ158" i="1"/>
  <c r="FQ193" i="9"/>
  <c r="AJ159" i="1"/>
  <c r="FQ194" i="9"/>
  <c r="AJ160" i="1"/>
  <c r="FQ195" i="9"/>
  <c r="AJ161" i="1"/>
  <c r="AJ162" i="1"/>
  <c r="FQ197" i="9"/>
  <c r="AJ163" i="1"/>
  <c r="FQ198" i="9"/>
  <c r="AJ164" i="1"/>
  <c r="FQ199" i="9"/>
  <c r="AJ165" i="1"/>
  <c r="FQ200" i="9"/>
  <c r="AJ166" i="1"/>
  <c r="FQ201" i="9"/>
  <c r="AJ167" i="1"/>
  <c r="FQ202" i="9"/>
  <c r="AJ168" i="1"/>
  <c r="FQ203" i="9"/>
  <c r="AJ169" i="1"/>
  <c r="FQ204" i="9"/>
  <c r="AJ170" i="1"/>
  <c r="FQ205" i="9"/>
  <c r="AJ171" i="1"/>
  <c r="FQ206" i="9"/>
  <c r="AJ172" i="1"/>
  <c r="FQ207" i="9"/>
  <c r="AJ173" i="1"/>
  <c r="FQ208" i="9"/>
  <c r="AJ174" i="1"/>
  <c r="FQ209" i="9"/>
  <c r="AJ175" i="1"/>
  <c r="FQ210" i="9"/>
  <c r="AJ176" i="1"/>
  <c r="FQ211" i="9"/>
  <c r="AJ177" i="1"/>
  <c r="FQ212" i="9"/>
  <c r="AJ178" i="1"/>
  <c r="FQ213" i="9"/>
  <c r="AJ179" i="1"/>
  <c r="FQ214" i="9"/>
  <c r="AJ180" i="1"/>
  <c r="FQ215" i="9"/>
  <c r="AJ181" i="1"/>
  <c r="FQ217" i="9"/>
  <c r="AJ182" i="1"/>
  <c r="FQ218" i="9"/>
  <c r="AJ183" i="1"/>
  <c r="FQ219" i="9"/>
  <c r="AJ184" i="1"/>
  <c r="FQ220" i="9"/>
  <c r="AJ185" i="1"/>
  <c r="FQ221" i="9"/>
  <c r="AJ186" i="1"/>
  <c r="FQ223" i="9"/>
  <c r="AJ187" i="1"/>
  <c r="FQ224" i="9"/>
  <c r="AJ188" i="1"/>
  <c r="FQ228" i="9"/>
  <c r="AJ189" i="1"/>
  <c r="FQ229" i="9"/>
  <c r="AJ190" i="1"/>
  <c r="FQ230" i="9"/>
  <c r="AJ191" i="1"/>
  <c r="FQ231" i="9"/>
  <c r="AJ192" i="1"/>
  <c r="FQ232" i="9"/>
  <c r="AJ193" i="1"/>
  <c r="FQ234" i="9"/>
  <c r="AJ194" i="1"/>
  <c r="FQ236" i="9"/>
  <c r="AJ195" i="1"/>
  <c r="FQ237" i="9"/>
  <c r="AJ196" i="1"/>
  <c r="FQ238" i="9"/>
  <c r="AJ197" i="1"/>
  <c r="FQ239" i="9"/>
  <c r="AJ198" i="1"/>
  <c r="FQ240" i="9"/>
  <c r="AJ199" i="1"/>
  <c r="FQ241" i="9"/>
  <c r="AJ200" i="1"/>
  <c r="FQ243" i="9"/>
  <c r="AJ201" i="1"/>
  <c r="FQ244" i="9"/>
  <c r="AJ202" i="1"/>
  <c r="FQ245" i="9"/>
  <c r="AJ203" i="1"/>
  <c r="FQ246" i="9"/>
  <c r="AJ204" i="1"/>
  <c r="FQ247" i="9"/>
  <c r="AJ205" i="1"/>
  <c r="FQ248" i="9"/>
  <c r="AJ206" i="1"/>
  <c r="FQ249" i="9"/>
  <c r="AJ207" i="1"/>
  <c r="FQ250" i="9"/>
  <c r="AJ208" i="1"/>
  <c r="AJ209" i="1"/>
  <c r="FQ252" i="9"/>
  <c r="AJ210" i="1"/>
  <c r="FQ253" i="9"/>
  <c r="AJ211" i="1"/>
  <c r="FQ254" i="9"/>
  <c r="AJ212" i="1"/>
  <c r="FQ255" i="9"/>
  <c r="AJ213" i="1"/>
  <c r="FQ256" i="9"/>
  <c r="AJ214" i="1"/>
  <c r="FQ257" i="9"/>
  <c r="AJ215" i="1"/>
  <c r="FQ258" i="9"/>
  <c r="AJ216" i="1"/>
  <c r="FQ260" i="9"/>
  <c r="AJ217" i="1"/>
  <c r="AJ218" i="1"/>
  <c r="FQ263" i="9"/>
  <c r="AJ219" i="1"/>
  <c r="FQ265" i="9"/>
  <c r="AJ220" i="1"/>
  <c r="FQ266" i="9"/>
  <c r="AJ221" i="1"/>
  <c r="FQ267" i="9"/>
  <c r="AJ222" i="1"/>
  <c r="FQ268" i="9"/>
  <c r="AJ223" i="1"/>
  <c r="FQ270" i="9"/>
  <c r="AJ224" i="1"/>
  <c r="FQ271" i="9"/>
  <c r="AJ225" i="1"/>
  <c r="FQ272" i="9"/>
  <c r="AJ226" i="1"/>
  <c r="FQ273" i="9"/>
  <c r="AJ227" i="1"/>
  <c r="FQ274" i="9"/>
  <c r="AJ228" i="1"/>
  <c r="FQ275" i="9"/>
  <c r="AJ229" i="1"/>
  <c r="FQ276" i="9"/>
  <c r="AJ230" i="1"/>
  <c r="FQ279" i="9"/>
  <c r="AJ231" i="1"/>
  <c r="FQ280" i="9"/>
  <c r="AJ232" i="1"/>
  <c r="FQ281" i="9"/>
  <c r="AJ233" i="1"/>
  <c r="FQ282" i="9"/>
  <c r="AJ234" i="1"/>
  <c r="FQ283" i="9"/>
  <c r="AJ235" i="1"/>
  <c r="FQ284" i="9"/>
  <c r="AJ236" i="1"/>
  <c r="FQ285" i="9"/>
  <c r="AJ237" i="1"/>
  <c r="FQ286" i="9"/>
  <c r="AJ238" i="1"/>
  <c r="FQ287" i="9"/>
  <c r="AJ239" i="1"/>
  <c r="FQ288" i="9"/>
  <c r="AJ240" i="1"/>
  <c r="FQ289" i="9"/>
  <c r="AJ241" i="1"/>
  <c r="FQ290" i="9"/>
  <c r="AJ242" i="1"/>
  <c r="FQ291" i="9"/>
  <c r="AJ243" i="1"/>
  <c r="FQ292" i="9"/>
  <c r="AJ244" i="1"/>
  <c r="FQ293" i="9"/>
  <c r="AJ245" i="1"/>
  <c r="FQ294" i="9"/>
  <c r="AJ246" i="1"/>
  <c r="FQ295" i="9"/>
  <c r="AJ247" i="1"/>
  <c r="FQ297" i="9"/>
  <c r="AJ248" i="1"/>
  <c r="FQ298" i="9"/>
  <c r="AJ249" i="1"/>
  <c r="FQ299" i="9"/>
  <c r="AJ250" i="1"/>
  <c r="FQ300" i="9"/>
  <c r="AJ251" i="1"/>
  <c r="FQ301" i="9"/>
  <c r="AJ252" i="1"/>
  <c r="FQ302" i="9"/>
  <c r="AJ253" i="1"/>
  <c r="FQ304" i="9"/>
  <c r="AJ254" i="1"/>
  <c r="FQ305" i="9"/>
  <c r="AJ255" i="1"/>
  <c r="FQ306" i="9"/>
  <c r="AJ256" i="1"/>
  <c r="FQ307" i="9"/>
  <c r="AJ257" i="1"/>
  <c r="FQ309" i="9"/>
  <c r="AJ258" i="1"/>
  <c r="FQ310" i="9"/>
  <c r="AJ259" i="1"/>
  <c r="FQ311" i="9"/>
  <c r="AJ260" i="1"/>
  <c r="FQ312" i="9"/>
  <c r="AJ261" i="1"/>
  <c r="FQ313" i="9"/>
  <c r="AJ262" i="1"/>
  <c r="FQ314" i="9"/>
  <c r="AJ263" i="1"/>
  <c r="FQ315" i="9"/>
  <c r="AJ264" i="1"/>
  <c r="FQ316" i="9"/>
  <c r="AJ265" i="1"/>
  <c r="FQ318" i="9"/>
  <c r="AJ266" i="1"/>
  <c r="FQ319" i="9"/>
  <c r="AJ267" i="1"/>
  <c r="FQ320" i="9"/>
  <c r="AJ268" i="1"/>
  <c r="FQ321" i="9"/>
  <c r="AJ269" i="1"/>
  <c r="FQ322" i="9"/>
  <c r="AJ270" i="1"/>
  <c r="FQ323" i="9"/>
  <c r="AJ271" i="1"/>
  <c r="FQ324" i="9"/>
  <c r="AJ272" i="1"/>
  <c r="FQ325" i="9"/>
  <c r="AJ273" i="1"/>
  <c r="FQ326" i="9"/>
  <c r="AJ274" i="1"/>
  <c r="FQ327" i="9"/>
  <c r="AJ275" i="1"/>
  <c r="FQ328" i="9"/>
  <c r="AJ276" i="1"/>
  <c r="FQ329" i="9"/>
  <c r="AJ277" i="1"/>
  <c r="FQ330" i="9"/>
  <c r="AJ278" i="1"/>
  <c r="FQ331" i="9"/>
  <c r="AJ279" i="1"/>
  <c r="FQ332" i="9"/>
  <c r="AJ280" i="1"/>
  <c r="FQ333" i="9"/>
  <c r="AJ281" i="1"/>
  <c r="FQ334" i="9"/>
  <c r="AJ282" i="1"/>
  <c r="FQ335" i="9"/>
  <c r="AJ283" i="1"/>
  <c r="FQ337" i="9"/>
  <c r="AJ284" i="1"/>
  <c r="FQ338" i="9"/>
  <c r="AJ285" i="1"/>
  <c r="FQ339" i="9"/>
  <c r="AJ286" i="1"/>
  <c r="FQ340" i="9"/>
  <c r="AJ287" i="1"/>
  <c r="FQ341" i="9"/>
  <c r="AJ288" i="1"/>
  <c r="FQ342" i="9"/>
  <c r="AJ289" i="1"/>
  <c r="FQ343" i="9"/>
  <c r="AJ290" i="1"/>
  <c r="FQ344" i="9"/>
  <c r="AJ291" i="1"/>
  <c r="FQ345" i="9"/>
  <c r="AJ292" i="1"/>
  <c r="FQ346" i="9"/>
  <c r="AJ293" i="1"/>
  <c r="FQ347" i="9"/>
  <c r="AJ294" i="1"/>
  <c r="FQ348" i="9"/>
  <c r="AJ295" i="1"/>
  <c r="FQ350" i="9"/>
  <c r="AJ296" i="1"/>
  <c r="FQ351" i="9"/>
  <c r="AJ297" i="1"/>
  <c r="FQ352" i="9"/>
  <c r="AJ298" i="1"/>
  <c r="FQ353" i="9"/>
  <c r="AJ299" i="1"/>
  <c r="FQ354" i="9"/>
  <c r="AJ300" i="1"/>
  <c r="FQ355" i="9"/>
  <c r="AJ301" i="1"/>
  <c r="FQ356" i="9"/>
  <c r="AJ302" i="1"/>
  <c r="FQ357" i="9"/>
  <c r="AJ303" i="1"/>
  <c r="FQ358" i="9"/>
  <c r="AJ304" i="1"/>
  <c r="FQ359" i="9"/>
  <c r="AJ305" i="1"/>
  <c r="FQ360" i="9"/>
  <c r="AJ306" i="1"/>
  <c r="FQ362" i="9"/>
  <c r="AJ307" i="1"/>
  <c r="FQ363" i="9"/>
  <c r="AJ308" i="1"/>
  <c r="FQ364" i="9"/>
  <c r="AJ309" i="1"/>
  <c r="FQ365" i="9"/>
  <c r="AJ310" i="1"/>
  <c r="FQ367" i="9"/>
  <c r="AJ311" i="1"/>
  <c r="FQ368" i="9"/>
  <c r="AJ312" i="1"/>
  <c r="FQ369" i="9"/>
  <c r="AJ313" i="1"/>
  <c r="FQ370" i="9"/>
  <c r="AJ314" i="1"/>
  <c r="FQ371" i="9"/>
  <c r="AJ315" i="1"/>
  <c r="FQ372" i="9"/>
  <c r="AJ316" i="1"/>
  <c r="FQ373" i="9"/>
  <c r="AJ317" i="1"/>
  <c r="FQ374" i="9"/>
  <c r="AJ318" i="1"/>
  <c r="FQ375" i="9"/>
  <c r="AJ319" i="1"/>
  <c r="FQ376" i="9"/>
  <c r="AJ320" i="1"/>
  <c r="FQ377" i="9"/>
  <c r="AJ321" i="1"/>
  <c r="FQ378" i="9"/>
  <c r="AJ322" i="1"/>
  <c r="FQ379" i="9"/>
  <c r="AJ323" i="1"/>
  <c r="FQ380" i="9"/>
  <c r="AJ324" i="1"/>
  <c r="FQ381" i="9"/>
  <c r="AJ325" i="1"/>
  <c r="FQ382" i="9"/>
  <c r="AJ326" i="1"/>
  <c r="FQ383" i="9"/>
  <c r="AJ327" i="1"/>
  <c r="FQ384" i="9"/>
  <c r="AJ328" i="1"/>
  <c r="FQ385" i="9"/>
  <c r="AJ329" i="1"/>
  <c r="FQ386" i="9"/>
  <c r="AJ330" i="1"/>
  <c r="FQ387" i="9"/>
  <c r="AJ331" i="1"/>
  <c r="FQ388" i="9"/>
  <c r="AJ332" i="1"/>
  <c r="FQ390" i="9"/>
  <c r="AJ333" i="1"/>
  <c r="FQ391" i="9"/>
  <c r="AJ334" i="1"/>
  <c r="FQ393" i="9"/>
  <c r="AJ335" i="1"/>
  <c r="FQ394" i="9"/>
  <c r="AJ336" i="1"/>
  <c r="FQ395" i="9"/>
  <c r="AJ337" i="1"/>
  <c r="FQ396" i="9"/>
  <c r="AJ338" i="1"/>
  <c r="FQ397" i="9"/>
  <c r="AJ339" i="1"/>
  <c r="FQ398" i="9"/>
  <c r="AJ340" i="1"/>
  <c r="FQ399" i="9"/>
  <c r="AJ341" i="1"/>
  <c r="FQ400" i="9"/>
  <c r="AJ342" i="1"/>
  <c r="FQ401" i="9"/>
  <c r="AJ343" i="1"/>
  <c r="FQ402" i="9"/>
  <c r="AJ344" i="1"/>
  <c r="FQ403" i="9"/>
  <c r="AJ345" i="1"/>
  <c r="FQ404" i="9"/>
  <c r="AJ346" i="1"/>
  <c r="FQ405" i="9"/>
  <c r="AJ347" i="1"/>
  <c r="FQ406" i="9"/>
  <c r="AJ348" i="1"/>
  <c r="AJ349" i="1"/>
  <c r="FQ408" i="9"/>
  <c r="AJ350" i="1"/>
  <c r="FQ410" i="9"/>
  <c r="AJ351" i="1"/>
  <c r="FQ411" i="9"/>
  <c r="AJ352" i="1"/>
  <c r="FQ412" i="9"/>
  <c r="AJ353" i="1"/>
  <c r="FQ413" i="9"/>
  <c r="AJ354" i="1"/>
  <c r="FQ414" i="9"/>
  <c r="AJ355" i="1"/>
  <c r="FQ10" i="9"/>
  <c r="AJ3" i="1"/>
  <c r="FO417" i="9"/>
  <c r="AH358" i="1"/>
  <c r="FO418" i="9"/>
  <c r="AH359" i="1"/>
  <c r="FO419" i="9"/>
  <c r="AH360" i="1"/>
  <c r="FO420" i="9"/>
  <c r="AH361" i="1"/>
  <c r="FO94" i="9"/>
  <c r="AH362" i="1"/>
  <c r="FO422" i="9"/>
  <c r="AH363" i="1"/>
  <c r="FO423" i="9"/>
  <c r="AH364" i="1"/>
  <c r="FO424" i="9"/>
  <c r="AH365" i="1"/>
  <c r="FO425" i="9"/>
  <c r="AH366" i="1"/>
  <c r="FO426" i="9"/>
  <c r="AH367" i="1"/>
  <c r="FO427" i="9"/>
  <c r="AH368" i="1"/>
  <c r="FO172" i="9"/>
  <c r="AH369" i="1"/>
  <c r="FO429" i="9"/>
  <c r="AH370" i="1"/>
  <c r="FO430" i="9"/>
  <c r="AH371" i="1"/>
  <c r="FO431" i="9"/>
  <c r="AH372" i="1"/>
  <c r="FO432" i="9"/>
  <c r="AH373" i="1"/>
  <c r="FO433" i="9"/>
  <c r="AH374" i="1"/>
  <c r="FO434" i="9"/>
  <c r="AH375" i="1"/>
  <c r="FO435" i="9"/>
  <c r="AH376" i="1"/>
  <c r="FO261" i="9"/>
  <c r="AH377" i="1"/>
  <c r="FO437" i="9"/>
  <c r="AH378" i="1"/>
  <c r="FO438" i="9"/>
  <c r="AH379" i="1"/>
  <c r="FO439" i="9"/>
  <c r="AH380" i="1"/>
  <c r="FO440" i="9"/>
  <c r="AH381" i="1"/>
  <c r="FO441" i="9"/>
  <c r="AH382" i="1"/>
  <c r="FO442" i="9"/>
  <c r="AH383" i="1"/>
  <c r="FO443" i="9"/>
  <c r="AH384" i="1"/>
  <c r="FO444" i="9"/>
  <c r="AH385" i="1"/>
  <c r="FO445" i="9"/>
  <c r="AH386" i="1"/>
  <c r="FO407" i="9"/>
  <c r="AH387" i="1"/>
  <c r="FO447" i="9"/>
  <c r="AH388" i="1"/>
  <c r="FO196" i="9"/>
  <c r="AH389" i="1"/>
  <c r="FO149" i="9"/>
  <c r="AH390" i="1"/>
  <c r="FO450" i="9"/>
  <c r="AH391" i="1"/>
  <c r="FO105" i="9"/>
  <c r="AH392" i="1"/>
  <c r="FO452" i="9"/>
  <c r="AH393" i="1"/>
  <c r="FO251" i="9"/>
  <c r="AH394" i="1"/>
  <c r="FO454" i="9"/>
  <c r="AH395" i="1"/>
  <c r="CK455" i="9"/>
  <c r="FO455" i="9"/>
  <c r="AH396" i="1"/>
  <c r="FO416" i="9"/>
  <c r="AH357" i="1"/>
  <c r="FO11" i="9"/>
  <c r="AH4" i="1"/>
  <c r="FO12" i="9"/>
  <c r="AH5" i="1"/>
  <c r="FO16" i="9"/>
  <c r="AH6" i="1"/>
  <c r="FO17" i="9"/>
  <c r="AH7" i="1"/>
  <c r="FO18" i="9"/>
  <c r="AH8" i="1"/>
  <c r="FO19" i="9"/>
  <c r="AH9" i="1"/>
  <c r="FO20" i="9"/>
  <c r="AH10" i="1"/>
  <c r="FO21" i="9"/>
  <c r="AH11" i="1"/>
  <c r="FO22" i="9"/>
  <c r="AH12" i="1"/>
  <c r="FO23" i="9"/>
  <c r="AH13" i="1"/>
  <c r="FO24" i="9"/>
  <c r="AH14" i="1"/>
  <c r="FO25" i="9"/>
  <c r="AH15" i="1"/>
  <c r="FO26" i="9"/>
  <c r="AH16" i="1"/>
  <c r="FO27" i="9"/>
  <c r="AH17" i="1"/>
  <c r="FO28" i="9"/>
  <c r="AH18" i="1"/>
  <c r="FO29" i="9"/>
  <c r="AH19" i="1"/>
  <c r="FO30" i="9"/>
  <c r="AH20" i="1"/>
  <c r="FO31" i="9"/>
  <c r="AH21" i="1"/>
  <c r="FO32" i="9"/>
  <c r="AH22" i="1"/>
  <c r="FO33" i="9"/>
  <c r="AH23" i="1"/>
  <c r="FO34" i="9"/>
  <c r="AH24" i="1"/>
  <c r="FO36" i="9"/>
  <c r="AH25" i="1"/>
  <c r="FO37" i="9"/>
  <c r="AH26" i="1"/>
  <c r="FO38" i="9"/>
  <c r="AH27" i="1"/>
  <c r="FO39" i="9"/>
  <c r="AH28" i="1"/>
  <c r="FO40" i="9"/>
  <c r="AH29" i="1"/>
  <c r="FO41" i="9"/>
  <c r="AH30" i="1"/>
  <c r="FO42" i="9"/>
  <c r="AH31" i="1"/>
  <c r="FO43" i="9"/>
  <c r="AH32" i="1"/>
  <c r="FO44" i="9"/>
  <c r="AH33" i="1"/>
  <c r="FO45" i="9"/>
  <c r="AH34" i="1"/>
  <c r="FO47" i="9"/>
  <c r="AH35" i="1"/>
  <c r="FO48" i="9"/>
  <c r="AH36" i="1"/>
  <c r="FO49" i="9"/>
  <c r="AH37" i="1"/>
  <c r="FO50" i="9"/>
  <c r="AH38" i="1"/>
  <c r="FO51" i="9"/>
  <c r="AH39" i="1"/>
  <c r="FO52" i="9"/>
  <c r="AH40" i="1"/>
  <c r="FO53" i="9"/>
  <c r="AH41" i="1"/>
  <c r="FO54" i="9"/>
  <c r="AH42" i="1"/>
  <c r="FO55" i="9"/>
  <c r="AH43" i="1"/>
  <c r="FO56" i="9"/>
  <c r="AH44" i="1"/>
  <c r="FO58" i="9"/>
  <c r="AH45" i="1"/>
  <c r="FO59" i="9"/>
  <c r="AH46" i="1"/>
  <c r="FO60" i="9"/>
  <c r="AH47" i="1"/>
  <c r="FO61" i="9"/>
  <c r="AH48" i="1"/>
  <c r="FO62" i="9"/>
  <c r="AH49" i="1"/>
  <c r="FO63" i="9"/>
  <c r="AH50" i="1"/>
  <c r="FO65" i="9"/>
  <c r="AH51" i="1"/>
  <c r="FO67" i="9"/>
  <c r="AH52" i="1"/>
  <c r="FO68" i="9"/>
  <c r="AH53" i="1"/>
  <c r="FO70" i="9"/>
  <c r="AH54" i="1"/>
  <c r="FO71" i="9"/>
  <c r="AH55" i="1"/>
  <c r="FO72" i="9"/>
  <c r="AH56" i="1"/>
  <c r="FO73" i="9"/>
  <c r="AH57" i="1"/>
  <c r="FO74" i="9"/>
  <c r="AH58" i="1"/>
  <c r="FO75" i="9"/>
  <c r="AH59" i="1"/>
  <c r="FO76" i="9"/>
  <c r="AH60" i="1"/>
  <c r="FO77" i="9"/>
  <c r="AH61" i="1"/>
  <c r="FO78" i="9"/>
  <c r="AH62" i="1"/>
  <c r="FO79" i="9"/>
  <c r="AH63" i="1"/>
  <c r="FO80" i="9"/>
  <c r="AH64" i="1"/>
  <c r="FO81" i="9"/>
  <c r="AH65" i="1"/>
  <c r="FO83" i="9"/>
  <c r="AH66" i="1"/>
  <c r="FO85" i="9"/>
  <c r="AH67" i="1"/>
  <c r="FO86" i="9"/>
  <c r="AH68" i="1"/>
  <c r="FO87" i="9"/>
  <c r="AH69" i="1"/>
  <c r="FO88" i="9"/>
  <c r="AH70" i="1"/>
  <c r="FO89" i="9"/>
  <c r="AH71" i="1"/>
  <c r="FO90" i="9"/>
  <c r="AH72" i="1"/>
  <c r="FO91" i="9"/>
  <c r="AH73" i="1"/>
  <c r="FO92" i="9"/>
  <c r="AH74" i="1"/>
  <c r="FO93" i="9"/>
  <c r="AH75" i="1"/>
  <c r="AH76" i="1"/>
  <c r="FO95" i="9"/>
  <c r="AH77" i="1"/>
  <c r="FO96" i="9"/>
  <c r="AH78" i="1"/>
  <c r="FO97" i="9"/>
  <c r="AH79" i="1"/>
  <c r="FO98" i="9"/>
  <c r="AH80" i="1"/>
  <c r="FO100" i="9"/>
  <c r="AH81" i="1"/>
  <c r="FO101" i="9"/>
  <c r="AH82" i="1"/>
  <c r="FO102" i="9"/>
  <c r="AH83" i="1"/>
  <c r="FO103" i="9"/>
  <c r="AH84" i="1"/>
  <c r="FO104" i="9"/>
  <c r="AH85" i="1"/>
  <c r="AH86" i="1"/>
  <c r="FO106" i="9"/>
  <c r="AH87" i="1"/>
  <c r="FO107" i="9"/>
  <c r="AH88" i="1"/>
  <c r="FO110" i="9"/>
  <c r="AH89" i="1"/>
  <c r="FO112" i="9"/>
  <c r="AH90" i="1"/>
  <c r="FO113" i="9"/>
  <c r="AH91" i="1"/>
  <c r="FO114" i="9"/>
  <c r="AH92" i="1"/>
  <c r="FO116" i="9"/>
  <c r="AH93" i="1"/>
  <c r="FO117" i="9"/>
  <c r="AH94" i="1"/>
  <c r="FO118" i="9"/>
  <c r="AH95" i="1"/>
  <c r="FO120" i="9"/>
  <c r="AH96" i="1"/>
  <c r="FO122" i="9"/>
  <c r="AH97" i="1"/>
  <c r="FO123" i="9"/>
  <c r="AH98" i="1"/>
  <c r="FO124" i="9"/>
  <c r="AH99" i="1"/>
  <c r="FO125" i="9"/>
  <c r="AH100" i="1"/>
  <c r="FO126" i="9"/>
  <c r="AH101" i="1"/>
  <c r="FO127" i="9"/>
  <c r="AH102" i="1"/>
  <c r="FO130" i="9"/>
  <c r="AH103" i="1"/>
  <c r="FO131" i="9"/>
  <c r="AH104" i="1"/>
  <c r="FO132" i="9"/>
  <c r="AH105" i="1"/>
  <c r="FO133" i="9"/>
  <c r="AH106" i="1"/>
  <c r="FO134" i="9"/>
  <c r="AH107" i="1"/>
  <c r="FO135" i="9"/>
  <c r="AH108" i="1"/>
  <c r="FO136" i="9"/>
  <c r="AH109" i="1"/>
  <c r="FO138" i="9"/>
  <c r="AH110" i="1"/>
  <c r="FO139" i="9"/>
  <c r="AH111" i="1"/>
  <c r="FO142" i="9"/>
  <c r="AH112" i="1"/>
  <c r="FO143" i="9"/>
  <c r="AH113" i="1"/>
  <c r="FO144" i="9"/>
  <c r="AH114" i="1"/>
  <c r="FO145" i="9"/>
  <c r="AH115" i="1"/>
  <c r="FO146" i="9"/>
  <c r="AH116" i="1"/>
  <c r="FO148" i="9"/>
  <c r="AH117" i="1"/>
  <c r="AH118" i="1"/>
  <c r="FO150" i="9"/>
  <c r="AH119" i="1"/>
  <c r="FO151" i="9"/>
  <c r="AH120" i="1"/>
  <c r="FO152" i="9"/>
  <c r="AH121" i="1"/>
  <c r="FO153" i="9"/>
  <c r="AH122" i="1"/>
  <c r="FO154" i="9"/>
  <c r="AH123" i="1"/>
  <c r="FO156" i="9"/>
  <c r="AH124" i="1"/>
  <c r="FO157" i="9"/>
  <c r="AH125" i="1"/>
  <c r="FO158" i="9"/>
  <c r="AH126" i="1"/>
  <c r="FO159" i="9"/>
  <c r="AH127" i="1"/>
  <c r="FO160" i="9"/>
  <c r="AH128" i="1"/>
  <c r="FO161" i="9"/>
  <c r="AH129" i="1"/>
  <c r="FO162" i="9"/>
  <c r="AH130" i="1"/>
  <c r="FO163" i="9"/>
  <c r="AH131" i="1"/>
  <c r="FO164" i="9"/>
  <c r="AH132" i="1"/>
  <c r="FO165" i="9"/>
  <c r="AH133" i="1"/>
  <c r="FO166" i="9"/>
  <c r="AH134" i="1"/>
  <c r="FO167" i="9"/>
  <c r="AH135" i="1"/>
  <c r="FO168" i="9"/>
  <c r="AH136" i="1"/>
  <c r="FO169" i="9"/>
  <c r="AH137" i="1"/>
  <c r="FO170" i="9"/>
  <c r="AH138" i="1"/>
  <c r="FO171" i="9"/>
  <c r="AH139" i="1"/>
  <c r="AH140" i="1"/>
  <c r="FO173" i="9"/>
  <c r="AH141" i="1"/>
  <c r="FO174" i="9"/>
  <c r="AH142" i="1"/>
  <c r="FO176" i="9"/>
  <c r="AH143" i="1"/>
  <c r="FO177" i="9"/>
  <c r="AH144" i="1"/>
  <c r="FO178" i="9"/>
  <c r="AH145" i="1"/>
  <c r="FO179" i="9"/>
  <c r="AH146" i="1"/>
  <c r="FO180" i="9"/>
  <c r="AH147" i="1"/>
  <c r="FO181" i="9"/>
  <c r="AH148" i="1"/>
  <c r="FO183" i="9"/>
  <c r="AH149" i="1"/>
  <c r="FO184" i="9"/>
  <c r="AH150" i="1"/>
  <c r="FO186" i="9"/>
  <c r="AH152" i="1"/>
  <c r="FO187" i="9"/>
  <c r="AH153" i="1"/>
  <c r="FO188" i="9"/>
  <c r="AH154" i="1"/>
  <c r="FO189" i="9"/>
  <c r="AH155" i="1"/>
  <c r="FO190" i="9"/>
  <c r="AH156" i="1"/>
  <c r="FO191" i="9"/>
  <c r="AH157" i="1"/>
  <c r="FO192" i="9"/>
  <c r="AH158" i="1"/>
  <c r="FO193" i="9"/>
  <c r="AH159" i="1"/>
  <c r="FO194" i="9"/>
  <c r="AH160" i="1"/>
  <c r="FO195" i="9"/>
  <c r="AH161" i="1"/>
  <c r="AH162" i="1"/>
  <c r="FO197" i="9"/>
  <c r="AH163" i="1"/>
  <c r="FO198" i="9"/>
  <c r="AH164" i="1"/>
  <c r="FO199" i="9"/>
  <c r="AH165" i="1"/>
  <c r="FO200" i="9"/>
  <c r="AH166" i="1"/>
  <c r="FO201" i="9"/>
  <c r="AH167" i="1"/>
  <c r="FO202" i="9"/>
  <c r="AH168" i="1"/>
  <c r="FO203" i="9"/>
  <c r="AH169" i="1"/>
  <c r="FO204" i="9"/>
  <c r="AH170" i="1"/>
  <c r="FO205" i="9"/>
  <c r="AH171" i="1"/>
  <c r="FO206" i="9"/>
  <c r="AH172" i="1"/>
  <c r="FO207" i="9"/>
  <c r="AH173" i="1"/>
  <c r="FO208" i="9"/>
  <c r="AH174" i="1"/>
  <c r="FO209" i="9"/>
  <c r="AH175" i="1"/>
  <c r="FO210" i="9"/>
  <c r="AH176" i="1"/>
  <c r="FO211" i="9"/>
  <c r="AH177" i="1"/>
  <c r="FO212" i="9"/>
  <c r="AH178" i="1"/>
  <c r="FO213" i="9"/>
  <c r="AH179" i="1"/>
  <c r="FO214" i="9"/>
  <c r="AH180" i="1"/>
  <c r="FO215" i="9"/>
  <c r="AH181" i="1"/>
  <c r="FO217" i="9"/>
  <c r="AH182" i="1"/>
  <c r="FO218" i="9"/>
  <c r="AH183" i="1"/>
  <c r="FO219" i="9"/>
  <c r="AH184" i="1"/>
  <c r="FO220" i="9"/>
  <c r="AH185" i="1"/>
  <c r="FO221" i="9"/>
  <c r="AH186" i="1"/>
  <c r="FO223" i="9"/>
  <c r="AH187" i="1"/>
  <c r="FO224" i="9"/>
  <c r="AH188" i="1"/>
  <c r="FO228" i="9"/>
  <c r="AH189" i="1"/>
  <c r="FO229" i="9"/>
  <c r="AH190" i="1"/>
  <c r="FO230" i="9"/>
  <c r="AH191" i="1"/>
  <c r="FO231" i="9"/>
  <c r="AH192" i="1"/>
  <c r="FO232" i="9"/>
  <c r="AH193" i="1"/>
  <c r="FO234" i="9"/>
  <c r="AH194" i="1"/>
  <c r="FO236" i="9"/>
  <c r="AH195" i="1"/>
  <c r="FO237" i="9"/>
  <c r="AH196" i="1"/>
  <c r="FO238" i="9"/>
  <c r="AH197" i="1"/>
  <c r="FO239" i="9"/>
  <c r="AH198" i="1"/>
  <c r="FO240" i="9"/>
  <c r="AH199" i="1"/>
  <c r="FO241" i="9"/>
  <c r="AH200" i="1"/>
  <c r="FO243" i="9"/>
  <c r="AH201" i="1"/>
  <c r="FO244" i="9"/>
  <c r="AH202" i="1"/>
  <c r="FO245" i="9"/>
  <c r="AH203" i="1"/>
  <c r="FO246" i="9"/>
  <c r="AH204" i="1"/>
  <c r="FO247" i="9"/>
  <c r="AH205" i="1"/>
  <c r="FO248" i="9"/>
  <c r="AH206" i="1"/>
  <c r="FO249" i="9"/>
  <c r="AH207" i="1"/>
  <c r="FO250" i="9"/>
  <c r="AH208" i="1"/>
  <c r="AH209" i="1"/>
  <c r="FO252" i="9"/>
  <c r="AH210" i="1"/>
  <c r="FO253" i="9"/>
  <c r="AH211" i="1"/>
  <c r="FO254" i="9"/>
  <c r="AH212" i="1"/>
  <c r="FO255" i="9"/>
  <c r="AH213" i="1"/>
  <c r="FO256" i="9"/>
  <c r="AH214" i="1"/>
  <c r="FO257" i="9"/>
  <c r="AH215" i="1"/>
  <c r="FO258" i="9"/>
  <c r="AH216" i="1"/>
  <c r="FO260" i="9"/>
  <c r="AH217" i="1"/>
  <c r="AH218" i="1"/>
  <c r="FO263" i="9"/>
  <c r="AH219" i="1"/>
  <c r="FO265" i="9"/>
  <c r="AH220" i="1"/>
  <c r="FO266" i="9"/>
  <c r="AH221" i="1"/>
  <c r="FO267" i="9"/>
  <c r="AH222" i="1"/>
  <c r="FO268" i="9"/>
  <c r="AH223" i="1"/>
  <c r="FO270" i="9"/>
  <c r="AH224" i="1"/>
  <c r="FO271" i="9"/>
  <c r="AH225" i="1"/>
  <c r="FO272" i="9"/>
  <c r="AH226" i="1"/>
  <c r="FO273" i="9"/>
  <c r="AH227" i="1"/>
  <c r="FO274" i="9"/>
  <c r="AH228" i="1"/>
  <c r="FO275" i="9"/>
  <c r="AH229" i="1"/>
  <c r="FO276" i="9"/>
  <c r="AH230" i="1"/>
  <c r="FO279" i="9"/>
  <c r="AH231" i="1"/>
  <c r="FO280" i="9"/>
  <c r="AH232" i="1"/>
  <c r="FO281" i="9"/>
  <c r="AH233" i="1"/>
  <c r="FO282" i="9"/>
  <c r="AH234" i="1"/>
  <c r="FO283" i="9"/>
  <c r="AH235" i="1"/>
  <c r="FO284" i="9"/>
  <c r="AH236" i="1"/>
  <c r="FO285" i="9"/>
  <c r="AH237" i="1"/>
  <c r="FO286" i="9"/>
  <c r="AH238" i="1"/>
  <c r="FO287" i="9"/>
  <c r="AH239" i="1"/>
  <c r="FO288" i="9"/>
  <c r="AH240" i="1"/>
  <c r="FO289" i="9"/>
  <c r="AH241" i="1"/>
  <c r="FO290" i="9"/>
  <c r="AH242" i="1"/>
  <c r="FO291" i="9"/>
  <c r="AH243" i="1"/>
  <c r="FO292" i="9"/>
  <c r="AH244" i="1"/>
  <c r="FO293" i="9"/>
  <c r="AH245" i="1"/>
  <c r="FO294" i="9"/>
  <c r="AH246" i="1"/>
  <c r="FO295" i="9"/>
  <c r="AH247" i="1"/>
  <c r="FO297" i="9"/>
  <c r="AH248" i="1"/>
  <c r="FO298" i="9"/>
  <c r="AH249" i="1"/>
  <c r="FO299" i="9"/>
  <c r="AH250" i="1"/>
  <c r="FO300" i="9"/>
  <c r="AH251" i="1"/>
  <c r="FO301" i="9"/>
  <c r="AH252" i="1"/>
  <c r="FO302" i="9"/>
  <c r="AH253" i="1"/>
  <c r="FO304" i="9"/>
  <c r="AH254" i="1"/>
  <c r="FO305" i="9"/>
  <c r="AH255" i="1"/>
  <c r="FO306" i="9"/>
  <c r="AH256" i="1"/>
  <c r="FO307" i="9"/>
  <c r="AH257" i="1"/>
  <c r="FO309" i="9"/>
  <c r="AH258" i="1"/>
  <c r="FO310" i="9"/>
  <c r="AH259" i="1"/>
  <c r="FO311" i="9"/>
  <c r="AH260" i="1"/>
  <c r="FO312" i="9"/>
  <c r="AH261" i="1"/>
  <c r="FO313" i="9"/>
  <c r="AH262" i="1"/>
  <c r="FO314" i="9"/>
  <c r="AH263" i="1"/>
  <c r="FO315" i="9"/>
  <c r="AH264" i="1"/>
  <c r="FO316" i="9"/>
  <c r="AH265" i="1"/>
  <c r="FO318" i="9"/>
  <c r="AH266" i="1"/>
  <c r="FO319" i="9"/>
  <c r="AH267" i="1"/>
  <c r="FO320" i="9"/>
  <c r="AH268" i="1"/>
  <c r="FO321" i="9"/>
  <c r="AH269" i="1"/>
  <c r="FO322" i="9"/>
  <c r="AH270" i="1"/>
  <c r="FO323" i="9"/>
  <c r="AH271" i="1"/>
  <c r="FO324" i="9"/>
  <c r="AH272" i="1"/>
  <c r="FO325" i="9"/>
  <c r="AH273" i="1"/>
  <c r="FO326" i="9"/>
  <c r="AH274" i="1"/>
  <c r="FO327" i="9"/>
  <c r="AH275" i="1"/>
  <c r="FO328" i="9"/>
  <c r="AH276" i="1"/>
  <c r="FO329" i="9"/>
  <c r="AH277" i="1"/>
  <c r="FO330" i="9"/>
  <c r="AH278" i="1"/>
  <c r="FO331" i="9"/>
  <c r="AH279" i="1"/>
  <c r="FO332" i="9"/>
  <c r="AH280" i="1"/>
  <c r="FO333" i="9"/>
  <c r="AH281" i="1"/>
  <c r="FO334" i="9"/>
  <c r="AH282" i="1"/>
  <c r="FO335" i="9"/>
  <c r="AH283" i="1"/>
  <c r="FO337" i="9"/>
  <c r="AH284" i="1"/>
  <c r="FO338" i="9"/>
  <c r="AH285" i="1"/>
  <c r="FO339" i="9"/>
  <c r="AH286" i="1"/>
  <c r="FO340" i="9"/>
  <c r="AH287" i="1"/>
  <c r="FO341" i="9"/>
  <c r="AH288" i="1"/>
  <c r="FO342" i="9"/>
  <c r="AH289" i="1"/>
  <c r="FO343" i="9"/>
  <c r="AH290" i="1"/>
  <c r="FO344" i="9"/>
  <c r="AH291" i="1"/>
  <c r="FO345" i="9"/>
  <c r="AH292" i="1"/>
  <c r="FO346" i="9"/>
  <c r="AH293" i="1"/>
  <c r="FO347" i="9"/>
  <c r="AH294" i="1"/>
  <c r="FO348" i="9"/>
  <c r="AH295" i="1"/>
  <c r="FO350" i="9"/>
  <c r="AH296" i="1"/>
  <c r="FO351" i="9"/>
  <c r="AH297" i="1"/>
  <c r="FO352" i="9"/>
  <c r="AH298" i="1"/>
  <c r="FO353" i="9"/>
  <c r="AH299" i="1"/>
  <c r="FO354" i="9"/>
  <c r="AH300" i="1"/>
  <c r="FO355" i="9"/>
  <c r="AH301" i="1"/>
  <c r="FO356" i="9"/>
  <c r="AH302" i="1"/>
  <c r="FO357" i="9"/>
  <c r="AH303" i="1"/>
  <c r="FO358" i="9"/>
  <c r="AH304" i="1"/>
  <c r="FO359" i="9"/>
  <c r="AH305" i="1"/>
  <c r="FO360" i="9"/>
  <c r="AH306" i="1"/>
  <c r="FO362" i="9"/>
  <c r="AH307" i="1"/>
  <c r="FO363" i="9"/>
  <c r="AH308" i="1"/>
  <c r="FO364" i="9"/>
  <c r="AH309" i="1"/>
  <c r="FO365" i="9"/>
  <c r="AH310" i="1"/>
  <c r="FO367" i="9"/>
  <c r="AH311" i="1"/>
  <c r="FO368" i="9"/>
  <c r="AH312" i="1"/>
  <c r="FO369" i="9"/>
  <c r="AH313" i="1"/>
  <c r="FO370" i="9"/>
  <c r="AH314" i="1"/>
  <c r="FO371" i="9"/>
  <c r="AH315" i="1"/>
  <c r="FO372" i="9"/>
  <c r="AH316" i="1"/>
  <c r="FO373" i="9"/>
  <c r="AH317" i="1"/>
  <c r="FO374" i="9"/>
  <c r="AH318" i="1"/>
  <c r="FO375" i="9"/>
  <c r="AH319" i="1"/>
  <c r="FO376" i="9"/>
  <c r="AH320" i="1"/>
  <c r="FO377" i="9"/>
  <c r="AH321" i="1"/>
  <c r="FO378" i="9"/>
  <c r="AH322" i="1"/>
  <c r="FO379" i="9"/>
  <c r="AH323" i="1"/>
  <c r="FO380" i="9"/>
  <c r="AH324" i="1"/>
  <c r="FO381" i="9"/>
  <c r="AH325" i="1"/>
  <c r="FO382" i="9"/>
  <c r="AH326" i="1"/>
  <c r="FO383" i="9"/>
  <c r="AH327" i="1"/>
  <c r="FO384" i="9"/>
  <c r="AH328" i="1"/>
  <c r="FO385" i="9"/>
  <c r="AH329" i="1"/>
  <c r="FO386" i="9"/>
  <c r="AH330" i="1"/>
  <c r="FO387" i="9"/>
  <c r="AH331" i="1"/>
  <c r="FO388" i="9"/>
  <c r="AH332" i="1"/>
  <c r="FO390" i="9"/>
  <c r="AH333" i="1"/>
  <c r="FO391" i="9"/>
  <c r="AH334" i="1"/>
  <c r="FO393" i="9"/>
  <c r="AH335" i="1"/>
  <c r="FO394" i="9"/>
  <c r="AH336" i="1"/>
  <c r="FO395" i="9"/>
  <c r="AH337" i="1"/>
  <c r="FO396" i="9"/>
  <c r="AH338" i="1"/>
  <c r="FO397" i="9"/>
  <c r="AH339" i="1"/>
  <c r="FO398" i="9"/>
  <c r="AH340" i="1"/>
  <c r="FO399" i="9"/>
  <c r="AH341" i="1"/>
  <c r="FO400" i="9"/>
  <c r="AH342" i="1"/>
  <c r="FO401" i="9"/>
  <c r="AH343" i="1"/>
  <c r="FO402" i="9"/>
  <c r="AH344" i="1"/>
  <c r="FO403" i="9"/>
  <c r="AH345" i="1"/>
  <c r="FO404" i="9"/>
  <c r="AH346" i="1"/>
  <c r="FO405" i="9"/>
  <c r="AH347" i="1"/>
  <c r="FO406" i="9"/>
  <c r="AH348" i="1"/>
  <c r="AH349" i="1"/>
  <c r="FO408" i="9"/>
  <c r="AH350" i="1"/>
  <c r="FO410" i="9"/>
  <c r="AH351" i="1"/>
  <c r="FO411" i="9"/>
  <c r="AH352" i="1"/>
  <c r="FO412" i="9"/>
  <c r="AH353" i="1"/>
  <c r="FO413" i="9"/>
  <c r="AH354" i="1"/>
  <c r="FO414" i="9"/>
  <c r="AH355" i="1"/>
  <c r="FO10" i="9"/>
  <c r="AH3" i="1"/>
  <c r="FN417" i="9"/>
  <c r="AG358" i="1"/>
  <c r="FN418" i="9"/>
  <c r="AG359" i="1"/>
  <c r="FN419" i="9"/>
  <c r="AG360" i="1"/>
  <c r="FN420" i="9"/>
  <c r="AG361" i="1"/>
  <c r="FN94" i="9"/>
  <c r="AG362" i="1"/>
  <c r="FN422" i="9"/>
  <c r="AG363" i="1"/>
  <c r="FN423" i="9"/>
  <c r="AG364" i="1"/>
  <c r="FN424" i="9"/>
  <c r="AG365" i="1"/>
  <c r="FN425" i="9"/>
  <c r="AG366" i="1"/>
  <c r="FN426" i="9"/>
  <c r="AG367" i="1"/>
  <c r="FN427" i="9"/>
  <c r="AG368" i="1"/>
  <c r="FN172" i="9"/>
  <c r="AG369" i="1"/>
  <c r="FN429" i="9"/>
  <c r="AG370" i="1"/>
  <c r="FN430" i="9"/>
  <c r="AG371" i="1"/>
  <c r="FN431" i="9"/>
  <c r="AG372" i="1"/>
  <c r="FN432" i="9"/>
  <c r="AG373" i="1"/>
  <c r="FN433" i="9"/>
  <c r="AG374" i="1"/>
  <c r="FN434" i="9"/>
  <c r="AG375" i="1"/>
  <c r="FN435" i="9"/>
  <c r="AG376" i="1"/>
  <c r="FN261" i="9"/>
  <c r="AG377" i="1"/>
  <c r="FN437" i="9"/>
  <c r="AG378" i="1"/>
  <c r="FN438" i="9"/>
  <c r="AG379" i="1"/>
  <c r="FN439" i="9"/>
  <c r="AG380" i="1"/>
  <c r="FN440" i="9"/>
  <c r="AG381" i="1"/>
  <c r="FN441" i="9"/>
  <c r="AG382" i="1"/>
  <c r="FN442" i="9"/>
  <c r="AG383" i="1"/>
  <c r="FN443" i="9"/>
  <c r="AG384" i="1"/>
  <c r="FN444" i="9"/>
  <c r="AG385" i="1"/>
  <c r="FN445" i="9"/>
  <c r="AG386" i="1"/>
  <c r="FN407" i="9"/>
  <c r="AG387" i="1"/>
  <c r="FN447" i="9"/>
  <c r="AG388" i="1"/>
  <c r="FN196" i="9"/>
  <c r="AG389" i="1"/>
  <c r="FN149" i="9"/>
  <c r="AG390" i="1"/>
  <c r="FN450" i="9"/>
  <c r="AG391" i="1"/>
  <c r="FN105" i="9"/>
  <c r="AG392" i="1"/>
  <c r="FN452" i="9"/>
  <c r="AG393" i="1"/>
  <c r="FN251" i="9"/>
  <c r="AG394" i="1"/>
  <c r="FN454" i="9"/>
  <c r="AG395" i="1"/>
  <c r="CH455" i="9"/>
  <c r="FN455" i="9"/>
  <c r="AG396" i="1"/>
  <c r="FN416" i="9"/>
  <c r="AG357" i="1"/>
  <c r="FN414" i="9"/>
  <c r="AG355" i="1"/>
  <c r="FN11" i="9"/>
  <c r="AG4" i="1"/>
  <c r="FN12" i="9"/>
  <c r="AG5" i="1"/>
  <c r="FN16" i="9"/>
  <c r="AG6" i="1"/>
  <c r="FN17" i="9"/>
  <c r="AG7" i="1"/>
  <c r="FN18" i="9"/>
  <c r="AG8" i="1"/>
  <c r="FN19" i="9"/>
  <c r="AG9" i="1"/>
  <c r="FN20" i="9"/>
  <c r="AG10" i="1"/>
  <c r="FN21" i="9"/>
  <c r="AG11" i="1"/>
  <c r="FN22" i="9"/>
  <c r="AG12" i="1"/>
  <c r="FN23" i="9"/>
  <c r="AG13" i="1"/>
  <c r="FN24" i="9"/>
  <c r="AG14" i="1"/>
  <c r="FN25" i="9"/>
  <c r="AG15" i="1"/>
  <c r="FN26" i="9"/>
  <c r="AG16" i="1"/>
  <c r="FN27" i="9"/>
  <c r="AG17" i="1"/>
  <c r="FN28" i="9"/>
  <c r="AG18" i="1"/>
  <c r="FN29" i="9"/>
  <c r="AG19" i="1"/>
  <c r="FN30" i="9"/>
  <c r="AG20" i="1"/>
  <c r="FN31" i="9"/>
  <c r="AG21" i="1"/>
  <c r="FN32" i="9"/>
  <c r="AG22" i="1"/>
  <c r="FN33" i="9"/>
  <c r="AG23" i="1"/>
  <c r="FN34" i="9"/>
  <c r="AG24" i="1"/>
  <c r="FN36" i="9"/>
  <c r="AG25" i="1"/>
  <c r="FN37" i="9"/>
  <c r="AG26" i="1"/>
  <c r="FN38" i="9"/>
  <c r="AG27" i="1"/>
  <c r="FN39" i="9"/>
  <c r="AG28" i="1"/>
  <c r="FN40" i="9"/>
  <c r="AG29" i="1"/>
  <c r="FN41" i="9"/>
  <c r="AG30" i="1"/>
  <c r="FN42" i="9"/>
  <c r="AG31" i="1"/>
  <c r="FN43" i="9"/>
  <c r="AG32" i="1"/>
  <c r="FN44" i="9"/>
  <c r="AG33" i="1"/>
  <c r="FN45" i="9"/>
  <c r="AG34" i="1"/>
  <c r="FN47" i="9"/>
  <c r="AG35" i="1"/>
  <c r="FN48" i="9"/>
  <c r="AG36" i="1"/>
  <c r="FN49" i="9"/>
  <c r="AG37" i="1"/>
  <c r="FN50" i="9"/>
  <c r="AG38" i="1"/>
  <c r="FN51" i="9"/>
  <c r="AG39" i="1"/>
  <c r="FN52" i="9"/>
  <c r="AG40" i="1"/>
  <c r="FN53" i="9"/>
  <c r="AG41" i="1"/>
  <c r="FN54" i="9"/>
  <c r="AG42" i="1"/>
  <c r="FN55" i="9"/>
  <c r="AG43" i="1"/>
  <c r="FN56" i="9"/>
  <c r="AG44" i="1"/>
  <c r="FN58" i="9"/>
  <c r="AG45" i="1"/>
  <c r="FN59" i="9"/>
  <c r="AG46" i="1"/>
  <c r="FN60" i="9"/>
  <c r="AG47" i="1"/>
  <c r="FN61" i="9"/>
  <c r="AG48" i="1"/>
  <c r="FN62" i="9"/>
  <c r="AG49" i="1"/>
  <c r="FN63" i="9"/>
  <c r="AG50" i="1"/>
  <c r="FN65" i="9"/>
  <c r="AG51" i="1"/>
  <c r="FN67" i="9"/>
  <c r="AG52" i="1"/>
  <c r="FN68" i="9"/>
  <c r="AG53" i="1"/>
  <c r="FN70" i="9"/>
  <c r="AG54" i="1"/>
  <c r="FN71" i="9"/>
  <c r="AG55" i="1"/>
  <c r="FN72" i="9"/>
  <c r="AG56" i="1"/>
  <c r="FN73" i="9"/>
  <c r="AG57" i="1"/>
  <c r="FN74" i="9"/>
  <c r="AG58" i="1"/>
  <c r="FN75" i="9"/>
  <c r="AG59" i="1"/>
  <c r="FN76" i="9"/>
  <c r="AG60" i="1"/>
  <c r="FN77" i="9"/>
  <c r="AG61" i="1"/>
  <c r="FN78" i="9"/>
  <c r="AG62" i="1"/>
  <c r="FN79" i="9"/>
  <c r="AG63" i="1"/>
  <c r="FN80" i="9"/>
  <c r="AG64" i="1"/>
  <c r="FN81" i="9"/>
  <c r="AG65" i="1"/>
  <c r="FN83" i="9"/>
  <c r="AG66" i="1"/>
  <c r="FN85" i="9"/>
  <c r="AG67" i="1"/>
  <c r="FN86" i="9"/>
  <c r="AG68" i="1"/>
  <c r="FN87" i="9"/>
  <c r="AG69" i="1"/>
  <c r="FN88" i="9"/>
  <c r="AG70" i="1"/>
  <c r="FN89" i="9"/>
  <c r="AG71" i="1"/>
  <c r="FN90" i="9"/>
  <c r="AG72" i="1"/>
  <c r="FN91" i="9"/>
  <c r="AG73" i="1"/>
  <c r="FN92" i="9"/>
  <c r="AG74" i="1"/>
  <c r="FN93" i="9"/>
  <c r="AG75" i="1"/>
  <c r="AG76" i="1"/>
  <c r="FN95" i="9"/>
  <c r="AG77" i="1"/>
  <c r="FN96" i="9"/>
  <c r="AG78" i="1"/>
  <c r="FN97" i="9"/>
  <c r="AG79" i="1"/>
  <c r="FN98" i="9"/>
  <c r="AG80" i="1"/>
  <c r="FN100" i="9"/>
  <c r="AG81" i="1"/>
  <c r="FN101" i="9"/>
  <c r="AG82" i="1"/>
  <c r="FN102" i="9"/>
  <c r="AG83" i="1"/>
  <c r="FN103" i="9"/>
  <c r="AG84" i="1"/>
  <c r="FN104" i="9"/>
  <c r="AG85" i="1"/>
  <c r="AG86" i="1"/>
  <c r="FN106" i="9"/>
  <c r="AG87" i="1"/>
  <c r="FN107" i="9"/>
  <c r="AG88" i="1"/>
  <c r="FN110" i="9"/>
  <c r="AG89" i="1"/>
  <c r="FN112" i="9"/>
  <c r="AG90" i="1"/>
  <c r="FN113" i="9"/>
  <c r="AG91" i="1"/>
  <c r="FN114" i="9"/>
  <c r="AG92" i="1"/>
  <c r="FN116" i="9"/>
  <c r="AG93" i="1"/>
  <c r="FN117" i="9"/>
  <c r="AG94" i="1"/>
  <c r="FN118" i="9"/>
  <c r="AG95" i="1"/>
  <c r="FN120" i="9"/>
  <c r="AG96" i="1"/>
  <c r="FN122" i="9"/>
  <c r="AG97" i="1"/>
  <c r="FN123" i="9"/>
  <c r="AG98" i="1"/>
  <c r="FN124" i="9"/>
  <c r="AG99" i="1"/>
  <c r="FN125" i="9"/>
  <c r="AG100" i="1"/>
  <c r="FN126" i="9"/>
  <c r="AG101" i="1"/>
  <c r="FN127" i="9"/>
  <c r="AG102" i="1"/>
  <c r="FN130" i="9"/>
  <c r="AG103" i="1"/>
  <c r="FN131" i="9"/>
  <c r="AG104" i="1"/>
  <c r="FN132" i="9"/>
  <c r="AG105" i="1"/>
  <c r="FN133" i="9"/>
  <c r="AG106" i="1"/>
  <c r="FN134" i="9"/>
  <c r="AG107" i="1"/>
  <c r="FN135" i="9"/>
  <c r="AG108" i="1"/>
  <c r="FN136" i="9"/>
  <c r="AG109" i="1"/>
  <c r="FN138" i="9"/>
  <c r="AG110" i="1"/>
  <c r="FN139" i="9"/>
  <c r="AG111" i="1"/>
  <c r="FN142" i="9"/>
  <c r="AG112" i="1"/>
  <c r="FN143" i="9"/>
  <c r="AG113" i="1"/>
  <c r="FN144" i="9"/>
  <c r="AG114" i="1"/>
  <c r="FN145" i="9"/>
  <c r="AG115" i="1"/>
  <c r="FN146" i="9"/>
  <c r="AG116" i="1"/>
  <c r="FN148" i="9"/>
  <c r="AG117" i="1"/>
  <c r="AG118" i="1"/>
  <c r="FN150" i="9"/>
  <c r="AG119" i="1"/>
  <c r="FN151" i="9"/>
  <c r="AG120" i="1"/>
  <c r="FN152" i="9"/>
  <c r="AG121" i="1"/>
  <c r="FN153" i="9"/>
  <c r="AG122" i="1"/>
  <c r="FN154" i="9"/>
  <c r="AG123" i="1"/>
  <c r="FN156" i="9"/>
  <c r="AG124" i="1"/>
  <c r="FN157" i="9"/>
  <c r="AG125" i="1"/>
  <c r="FN158" i="9"/>
  <c r="AG126" i="1"/>
  <c r="FN159" i="9"/>
  <c r="AG127" i="1"/>
  <c r="FN160" i="9"/>
  <c r="AG128" i="1"/>
  <c r="FN161" i="9"/>
  <c r="AG129" i="1"/>
  <c r="FN162" i="9"/>
  <c r="AG130" i="1"/>
  <c r="FN163" i="9"/>
  <c r="AG131" i="1"/>
  <c r="FN164" i="9"/>
  <c r="AG132" i="1"/>
  <c r="FN165" i="9"/>
  <c r="AG133" i="1"/>
  <c r="FN166" i="9"/>
  <c r="AG134" i="1"/>
  <c r="FN167" i="9"/>
  <c r="AG135" i="1"/>
  <c r="FN168" i="9"/>
  <c r="AG136" i="1"/>
  <c r="FN169" i="9"/>
  <c r="AG137" i="1"/>
  <c r="FN170" i="9"/>
  <c r="AG138" i="1"/>
  <c r="FN171" i="9"/>
  <c r="AG139" i="1"/>
  <c r="AG140" i="1"/>
  <c r="FN173" i="9"/>
  <c r="AG141" i="1"/>
  <c r="FN174" i="9"/>
  <c r="AG142" i="1"/>
  <c r="FN176" i="9"/>
  <c r="AG143" i="1"/>
  <c r="FN177" i="9"/>
  <c r="AG144" i="1"/>
  <c r="FN178" i="9"/>
  <c r="AG145" i="1"/>
  <c r="FN179" i="9"/>
  <c r="AG146" i="1"/>
  <c r="FN180" i="9"/>
  <c r="AG147" i="1"/>
  <c r="FN181" i="9"/>
  <c r="AG148" i="1"/>
  <c r="FN183" i="9"/>
  <c r="AG149" i="1"/>
  <c r="FN184" i="9"/>
  <c r="AG150" i="1"/>
  <c r="FN186" i="9"/>
  <c r="AG152" i="1"/>
  <c r="FN187" i="9"/>
  <c r="AG153" i="1"/>
  <c r="FN188" i="9"/>
  <c r="AG154" i="1"/>
  <c r="FN189" i="9"/>
  <c r="AG155" i="1"/>
  <c r="FN190" i="9"/>
  <c r="AG156" i="1"/>
  <c r="FN191" i="9"/>
  <c r="AG157" i="1"/>
  <c r="FN192" i="9"/>
  <c r="AG158" i="1"/>
  <c r="FN193" i="9"/>
  <c r="AG159" i="1"/>
  <c r="FN194" i="9"/>
  <c r="AG160" i="1"/>
  <c r="FN195" i="9"/>
  <c r="AG161" i="1"/>
  <c r="AG162" i="1"/>
  <c r="FN197" i="9"/>
  <c r="AG163" i="1"/>
  <c r="FN198" i="9"/>
  <c r="AG164" i="1"/>
  <c r="FN199" i="9"/>
  <c r="AG165" i="1"/>
  <c r="FN200" i="9"/>
  <c r="AG166" i="1"/>
  <c r="FN201" i="9"/>
  <c r="AG167" i="1"/>
  <c r="FN202" i="9"/>
  <c r="AG168" i="1"/>
  <c r="FN203" i="9"/>
  <c r="AG169" i="1"/>
  <c r="FN204" i="9"/>
  <c r="AG170" i="1"/>
  <c r="FN205" i="9"/>
  <c r="AG171" i="1"/>
  <c r="FN206" i="9"/>
  <c r="AG172" i="1"/>
  <c r="FN207" i="9"/>
  <c r="AG173" i="1"/>
  <c r="FN208" i="9"/>
  <c r="AG174" i="1"/>
  <c r="FN209" i="9"/>
  <c r="AG175" i="1"/>
  <c r="FN210" i="9"/>
  <c r="AG176" i="1"/>
  <c r="FN211" i="9"/>
  <c r="AG177" i="1"/>
  <c r="FN212" i="9"/>
  <c r="AG178" i="1"/>
  <c r="FN213" i="9"/>
  <c r="AG179" i="1"/>
  <c r="FN214" i="9"/>
  <c r="AG180" i="1"/>
  <c r="FN215" i="9"/>
  <c r="AG181" i="1"/>
  <c r="FN217" i="9"/>
  <c r="AG182" i="1"/>
  <c r="FN218" i="9"/>
  <c r="AG183" i="1"/>
  <c r="FN219" i="9"/>
  <c r="AG184" i="1"/>
  <c r="FN220" i="9"/>
  <c r="AG185" i="1"/>
  <c r="FN221" i="9"/>
  <c r="AG186" i="1"/>
  <c r="FN223" i="9"/>
  <c r="AG187" i="1"/>
  <c r="FN224" i="9"/>
  <c r="AG188" i="1"/>
  <c r="FN228" i="9"/>
  <c r="AG189" i="1"/>
  <c r="FN229" i="9"/>
  <c r="AG190" i="1"/>
  <c r="FN230" i="9"/>
  <c r="AG191" i="1"/>
  <c r="FN231" i="9"/>
  <c r="AG192" i="1"/>
  <c r="FN232" i="9"/>
  <c r="AG193" i="1"/>
  <c r="FN234" i="9"/>
  <c r="AG194" i="1"/>
  <c r="FN236" i="9"/>
  <c r="AG195" i="1"/>
  <c r="FN237" i="9"/>
  <c r="AG196" i="1"/>
  <c r="FN238" i="9"/>
  <c r="AG197" i="1"/>
  <c r="FN239" i="9"/>
  <c r="AG198" i="1"/>
  <c r="FN240" i="9"/>
  <c r="AG199" i="1"/>
  <c r="FN241" i="9"/>
  <c r="AG200" i="1"/>
  <c r="FN243" i="9"/>
  <c r="AG201" i="1"/>
  <c r="FN244" i="9"/>
  <c r="AG202" i="1"/>
  <c r="FN245" i="9"/>
  <c r="AG203" i="1"/>
  <c r="FN246" i="9"/>
  <c r="AG204" i="1"/>
  <c r="FN247" i="9"/>
  <c r="AG205" i="1"/>
  <c r="FN248" i="9"/>
  <c r="AG206" i="1"/>
  <c r="FN249" i="9"/>
  <c r="AG207" i="1"/>
  <c r="FN250" i="9"/>
  <c r="AG208" i="1"/>
  <c r="AG209" i="1"/>
  <c r="FN252" i="9"/>
  <c r="AG210" i="1"/>
  <c r="FN253" i="9"/>
  <c r="AG211" i="1"/>
  <c r="FN254" i="9"/>
  <c r="AG212" i="1"/>
  <c r="FN255" i="9"/>
  <c r="AG213" i="1"/>
  <c r="FN256" i="9"/>
  <c r="AG214" i="1"/>
  <c r="FN257" i="9"/>
  <c r="AG215" i="1"/>
  <c r="FN258" i="9"/>
  <c r="AG216" i="1"/>
  <c r="FN260" i="9"/>
  <c r="AG217" i="1"/>
  <c r="AG218" i="1"/>
  <c r="FN263" i="9"/>
  <c r="AG219" i="1"/>
  <c r="FN265" i="9"/>
  <c r="AG220" i="1"/>
  <c r="FN266" i="9"/>
  <c r="AG221" i="1"/>
  <c r="FN267" i="9"/>
  <c r="AG222" i="1"/>
  <c r="FN268" i="9"/>
  <c r="AG223" i="1"/>
  <c r="FN270" i="9"/>
  <c r="AG224" i="1"/>
  <c r="FN271" i="9"/>
  <c r="AG225" i="1"/>
  <c r="FN272" i="9"/>
  <c r="AG226" i="1"/>
  <c r="FN273" i="9"/>
  <c r="AG227" i="1"/>
  <c r="FN274" i="9"/>
  <c r="AG228" i="1"/>
  <c r="FN275" i="9"/>
  <c r="AG229" i="1"/>
  <c r="FN276" i="9"/>
  <c r="AG230" i="1"/>
  <c r="FN279" i="9"/>
  <c r="AG231" i="1"/>
  <c r="FN280" i="9"/>
  <c r="AG232" i="1"/>
  <c r="FN281" i="9"/>
  <c r="AG233" i="1"/>
  <c r="FN282" i="9"/>
  <c r="AG234" i="1"/>
  <c r="FN283" i="9"/>
  <c r="AG235" i="1"/>
  <c r="FN284" i="9"/>
  <c r="AG236" i="1"/>
  <c r="FN285" i="9"/>
  <c r="AG237" i="1"/>
  <c r="FN286" i="9"/>
  <c r="AG238" i="1"/>
  <c r="FN287" i="9"/>
  <c r="AG239" i="1"/>
  <c r="FN288" i="9"/>
  <c r="AG240" i="1"/>
  <c r="FN289" i="9"/>
  <c r="AG241" i="1"/>
  <c r="FN290" i="9"/>
  <c r="AG242" i="1"/>
  <c r="FN291" i="9"/>
  <c r="AG243" i="1"/>
  <c r="FN292" i="9"/>
  <c r="AG244" i="1"/>
  <c r="FN293" i="9"/>
  <c r="AG245" i="1"/>
  <c r="FN294" i="9"/>
  <c r="AG246" i="1"/>
  <c r="FN295" i="9"/>
  <c r="AG247" i="1"/>
  <c r="FN297" i="9"/>
  <c r="AG248" i="1"/>
  <c r="FN298" i="9"/>
  <c r="AG249" i="1"/>
  <c r="FN299" i="9"/>
  <c r="AG250" i="1"/>
  <c r="FN300" i="9"/>
  <c r="AG251" i="1"/>
  <c r="FN301" i="9"/>
  <c r="AG252" i="1"/>
  <c r="FN302" i="9"/>
  <c r="AG253" i="1"/>
  <c r="FN304" i="9"/>
  <c r="AG254" i="1"/>
  <c r="FN305" i="9"/>
  <c r="AG255" i="1"/>
  <c r="FN306" i="9"/>
  <c r="AG256" i="1"/>
  <c r="FN307" i="9"/>
  <c r="AG257" i="1"/>
  <c r="FN309" i="9"/>
  <c r="AG258" i="1"/>
  <c r="FN310" i="9"/>
  <c r="AG259" i="1"/>
  <c r="FN311" i="9"/>
  <c r="AG260" i="1"/>
  <c r="FN312" i="9"/>
  <c r="AG261" i="1"/>
  <c r="FN313" i="9"/>
  <c r="AG262" i="1"/>
  <c r="FN314" i="9"/>
  <c r="AG263" i="1"/>
  <c r="FN315" i="9"/>
  <c r="AG264" i="1"/>
  <c r="FN316" i="9"/>
  <c r="AG265" i="1"/>
  <c r="FN318" i="9"/>
  <c r="AG266" i="1"/>
  <c r="FN319" i="9"/>
  <c r="AG267" i="1"/>
  <c r="FN320" i="9"/>
  <c r="AG268" i="1"/>
  <c r="FN321" i="9"/>
  <c r="AG269" i="1"/>
  <c r="FN322" i="9"/>
  <c r="AG270" i="1"/>
  <c r="FN323" i="9"/>
  <c r="AG271" i="1"/>
  <c r="FN324" i="9"/>
  <c r="AG272" i="1"/>
  <c r="FN325" i="9"/>
  <c r="AG273" i="1"/>
  <c r="FN326" i="9"/>
  <c r="AG274" i="1"/>
  <c r="FN327" i="9"/>
  <c r="AG275" i="1"/>
  <c r="FN328" i="9"/>
  <c r="AG276" i="1"/>
  <c r="FN329" i="9"/>
  <c r="AG277" i="1"/>
  <c r="FN330" i="9"/>
  <c r="AG278" i="1"/>
  <c r="FN331" i="9"/>
  <c r="AG279" i="1"/>
  <c r="FN332" i="9"/>
  <c r="AG280" i="1"/>
  <c r="FN333" i="9"/>
  <c r="AG281" i="1"/>
  <c r="FN334" i="9"/>
  <c r="AG282" i="1"/>
  <c r="FN335" i="9"/>
  <c r="AG283" i="1"/>
  <c r="FN337" i="9"/>
  <c r="AG284" i="1"/>
  <c r="FN338" i="9"/>
  <c r="AG285" i="1"/>
  <c r="FN339" i="9"/>
  <c r="AG286" i="1"/>
  <c r="FN340" i="9"/>
  <c r="AG287" i="1"/>
  <c r="FN341" i="9"/>
  <c r="AG288" i="1"/>
  <c r="FN342" i="9"/>
  <c r="AG289" i="1"/>
  <c r="FN343" i="9"/>
  <c r="AG290" i="1"/>
  <c r="FN344" i="9"/>
  <c r="AG291" i="1"/>
  <c r="FN345" i="9"/>
  <c r="AG292" i="1"/>
  <c r="FN346" i="9"/>
  <c r="AG293" i="1"/>
  <c r="FN347" i="9"/>
  <c r="AG294" i="1"/>
  <c r="FN348" i="9"/>
  <c r="AG295" i="1"/>
  <c r="FN350" i="9"/>
  <c r="AG296" i="1"/>
  <c r="FN351" i="9"/>
  <c r="AG297" i="1"/>
  <c r="FN352" i="9"/>
  <c r="AG298" i="1"/>
  <c r="FN353" i="9"/>
  <c r="AG299" i="1"/>
  <c r="FN354" i="9"/>
  <c r="AG300" i="1"/>
  <c r="FN355" i="9"/>
  <c r="AG301" i="1"/>
  <c r="FN356" i="9"/>
  <c r="AG302" i="1"/>
  <c r="FN357" i="9"/>
  <c r="AG303" i="1"/>
  <c r="FN358" i="9"/>
  <c r="AG304" i="1"/>
  <c r="FN359" i="9"/>
  <c r="AG305" i="1"/>
  <c r="FN360" i="9"/>
  <c r="AG306" i="1"/>
  <c r="FN362" i="9"/>
  <c r="AG307" i="1"/>
  <c r="FN363" i="9"/>
  <c r="AG308" i="1"/>
  <c r="FN364" i="9"/>
  <c r="AG309" i="1"/>
  <c r="FN365" i="9"/>
  <c r="AG310" i="1"/>
  <c r="FN367" i="9"/>
  <c r="AG311" i="1"/>
  <c r="FN368" i="9"/>
  <c r="AG312" i="1"/>
  <c r="FN369" i="9"/>
  <c r="AG313" i="1"/>
  <c r="FN370" i="9"/>
  <c r="AG314" i="1"/>
  <c r="FN371" i="9"/>
  <c r="AG315" i="1"/>
  <c r="FN372" i="9"/>
  <c r="AG316" i="1"/>
  <c r="FN373" i="9"/>
  <c r="AG317" i="1"/>
  <c r="FN374" i="9"/>
  <c r="AG318" i="1"/>
  <c r="FN375" i="9"/>
  <c r="AG319" i="1"/>
  <c r="FN376" i="9"/>
  <c r="AG320" i="1"/>
  <c r="FN377" i="9"/>
  <c r="AG321" i="1"/>
  <c r="FN378" i="9"/>
  <c r="AG322" i="1"/>
  <c r="FN379" i="9"/>
  <c r="AG323" i="1"/>
  <c r="FN380" i="9"/>
  <c r="AG324" i="1"/>
  <c r="FN381" i="9"/>
  <c r="AG325" i="1"/>
  <c r="FN382" i="9"/>
  <c r="AG326" i="1"/>
  <c r="FN383" i="9"/>
  <c r="AG327" i="1"/>
  <c r="FN384" i="9"/>
  <c r="AG328" i="1"/>
  <c r="FN385" i="9"/>
  <c r="AG329" i="1"/>
  <c r="FN386" i="9"/>
  <c r="AG330" i="1"/>
  <c r="FN387" i="9"/>
  <c r="AG331" i="1"/>
  <c r="FN388" i="9"/>
  <c r="AG332" i="1"/>
  <c r="FN390" i="9"/>
  <c r="AG333" i="1"/>
  <c r="FN391" i="9"/>
  <c r="AG334" i="1"/>
  <c r="FN393" i="9"/>
  <c r="AG335" i="1"/>
  <c r="FN394" i="9"/>
  <c r="AG336" i="1"/>
  <c r="FN395" i="9"/>
  <c r="AG337" i="1"/>
  <c r="FN396" i="9"/>
  <c r="AG338" i="1"/>
  <c r="FN397" i="9"/>
  <c r="AG339" i="1"/>
  <c r="FN398" i="9"/>
  <c r="AG340" i="1"/>
  <c r="FN399" i="9"/>
  <c r="AG341" i="1"/>
  <c r="FN400" i="9"/>
  <c r="AG342" i="1"/>
  <c r="FN401" i="9"/>
  <c r="AG343" i="1"/>
  <c r="FN402" i="9"/>
  <c r="AG344" i="1"/>
  <c r="FN403" i="9"/>
  <c r="AG345" i="1"/>
  <c r="FN404" i="9"/>
  <c r="AG346" i="1"/>
  <c r="FN405" i="9"/>
  <c r="AG347" i="1"/>
  <c r="FN406" i="9"/>
  <c r="AG348" i="1"/>
  <c r="AG349" i="1"/>
  <c r="FN408" i="9"/>
  <c r="AG350" i="1"/>
  <c r="FN410" i="9"/>
  <c r="AG351" i="1"/>
  <c r="FN411" i="9"/>
  <c r="AG352" i="1"/>
  <c r="FN412" i="9"/>
  <c r="AG353" i="1"/>
  <c r="FN413" i="9"/>
  <c r="AG354" i="1"/>
  <c r="FN10" i="9"/>
  <c r="AG3" i="1"/>
  <c r="FM417" i="9"/>
  <c r="AF358" i="1"/>
  <c r="FM418" i="9"/>
  <c r="AF359" i="1"/>
  <c r="FM419" i="9"/>
  <c r="AF360" i="1"/>
  <c r="FM420" i="9"/>
  <c r="AF361" i="1"/>
  <c r="FM94" i="9"/>
  <c r="AF362" i="1"/>
  <c r="FM422" i="9"/>
  <c r="AF363" i="1"/>
  <c r="FM423" i="9"/>
  <c r="AF364" i="1"/>
  <c r="FM424" i="9"/>
  <c r="AF365" i="1"/>
  <c r="FM425" i="9"/>
  <c r="AF366" i="1"/>
  <c r="FM426" i="9"/>
  <c r="AF367" i="1"/>
  <c r="FM427" i="9"/>
  <c r="AF368" i="1"/>
  <c r="FM172" i="9"/>
  <c r="AF369" i="1"/>
  <c r="FM429" i="9"/>
  <c r="AF370" i="1"/>
  <c r="FM430" i="9"/>
  <c r="AF371" i="1"/>
  <c r="FM431" i="9"/>
  <c r="AF372" i="1"/>
  <c r="FM432" i="9"/>
  <c r="AF373" i="1"/>
  <c r="FM433" i="9"/>
  <c r="AF374" i="1"/>
  <c r="FM434" i="9"/>
  <c r="AF375" i="1"/>
  <c r="FM435" i="9"/>
  <c r="AF376" i="1"/>
  <c r="FM261" i="9"/>
  <c r="AF377" i="1"/>
  <c r="FM437" i="9"/>
  <c r="AF378" i="1"/>
  <c r="FM438" i="9"/>
  <c r="AF379" i="1"/>
  <c r="FM439" i="9"/>
  <c r="AF380" i="1"/>
  <c r="FM440" i="9"/>
  <c r="AF381" i="1"/>
  <c r="FM441" i="9"/>
  <c r="AF382" i="1"/>
  <c r="FM442" i="9"/>
  <c r="AF383" i="1"/>
  <c r="FM443" i="9"/>
  <c r="AF384" i="1"/>
  <c r="FM444" i="9"/>
  <c r="AF385" i="1"/>
  <c r="FM445" i="9"/>
  <c r="AF386" i="1"/>
  <c r="FM407" i="9"/>
  <c r="AF387" i="1"/>
  <c r="FM447" i="9"/>
  <c r="AF388" i="1"/>
  <c r="FM196" i="9"/>
  <c r="AF389" i="1"/>
  <c r="FM149" i="9"/>
  <c r="AF390" i="1"/>
  <c r="FM450" i="9"/>
  <c r="AF391" i="1"/>
  <c r="FM105" i="9"/>
  <c r="AF392" i="1"/>
  <c r="FM452" i="9"/>
  <c r="AF393" i="1"/>
  <c r="FM251" i="9"/>
  <c r="AF394" i="1"/>
  <c r="FM454" i="9"/>
  <c r="AF395" i="1"/>
  <c r="CE455" i="9"/>
  <c r="FM455" i="9"/>
  <c r="AF396" i="1"/>
  <c r="FM416" i="9"/>
  <c r="AF357" i="1"/>
  <c r="FM11" i="9"/>
  <c r="AF4" i="1"/>
  <c r="FM12" i="9"/>
  <c r="AF5" i="1"/>
  <c r="FM16" i="9"/>
  <c r="AF6" i="1"/>
  <c r="FM17" i="9"/>
  <c r="AF7" i="1"/>
  <c r="FM18" i="9"/>
  <c r="AF8" i="1"/>
  <c r="FM19" i="9"/>
  <c r="AF9" i="1"/>
  <c r="FM20" i="9"/>
  <c r="AF10" i="1"/>
  <c r="FM21" i="9"/>
  <c r="AF11" i="1"/>
  <c r="FM22" i="9"/>
  <c r="AF12" i="1"/>
  <c r="FM23" i="9"/>
  <c r="AF13" i="1"/>
  <c r="FM24" i="9"/>
  <c r="AF14" i="1"/>
  <c r="FM25" i="9"/>
  <c r="AF15" i="1"/>
  <c r="FM26" i="9"/>
  <c r="AF16" i="1"/>
  <c r="FM27" i="9"/>
  <c r="AF17" i="1"/>
  <c r="FM28" i="9"/>
  <c r="AF18" i="1"/>
  <c r="FM29" i="9"/>
  <c r="AF19" i="1"/>
  <c r="FM30" i="9"/>
  <c r="AF20" i="1"/>
  <c r="FM31" i="9"/>
  <c r="AF21" i="1"/>
  <c r="FM32" i="9"/>
  <c r="AF22" i="1"/>
  <c r="FM33" i="9"/>
  <c r="AF23" i="1"/>
  <c r="FM34" i="9"/>
  <c r="AF24" i="1"/>
  <c r="FM36" i="9"/>
  <c r="AF25" i="1"/>
  <c r="FM37" i="9"/>
  <c r="AF26" i="1"/>
  <c r="FM38" i="9"/>
  <c r="AF27" i="1"/>
  <c r="FM39" i="9"/>
  <c r="AF28" i="1"/>
  <c r="FM40" i="9"/>
  <c r="AF29" i="1"/>
  <c r="FM41" i="9"/>
  <c r="AF30" i="1"/>
  <c r="FM42" i="9"/>
  <c r="AF31" i="1"/>
  <c r="FM43" i="9"/>
  <c r="AF32" i="1"/>
  <c r="FM44" i="9"/>
  <c r="AF33" i="1"/>
  <c r="FM45" i="9"/>
  <c r="AF34" i="1"/>
  <c r="FM47" i="9"/>
  <c r="AF35" i="1"/>
  <c r="FM48" i="9"/>
  <c r="AF36" i="1"/>
  <c r="FM49" i="9"/>
  <c r="AF37" i="1"/>
  <c r="FM50" i="9"/>
  <c r="AF38" i="1"/>
  <c r="FM51" i="9"/>
  <c r="AF39" i="1"/>
  <c r="FM52" i="9"/>
  <c r="AF40" i="1"/>
  <c r="FM53" i="9"/>
  <c r="AF41" i="1"/>
  <c r="FM54" i="9"/>
  <c r="AF42" i="1"/>
  <c r="FM55" i="9"/>
  <c r="AF43" i="1"/>
  <c r="FM56" i="9"/>
  <c r="AF44" i="1"/>
  <c r="FM58" i="9"/>
  <c r="AF45" i="1"/>
  <c r="FM59" i="9"/>
  <c r="AF46" i="1"/>
  <c r="FM60" i="9"/>
  <c r="AF47" i="1"/>
  <c r="FM61" i="9"/>
  <c r="AF48" i="1"/>
  <c r="FM62" i="9"/>
  <c r="AF49" i="1"/>
  <c r="FM63" i="9"/>
  <c r="AF50" i="1"/>
  <c r="FM65" i="9"/>
  <c r="AF51" i="1"/>
  <c r="FM67" i="9"/>
  <c r="AF52" i="1"/>
  <c r="FM68" i="9"/>
  <c r="AF53" i="1"/>
  <c r="FM70" i="9"/>
  <c r="AF54" i="1"/>
  <c r="FM71" i="9"/>
  <c r="AF55" i="1"/>
  <c r="FM72" i="9"/>
  <c r="AF56" i="1"/>
  <c r="FM73" i="9"/>
  <c r="AF57" i="1"/>
  <c r="FM74" i="9"/>
  <c r="AF58" i="1"/>
  <c r="FM75" i="9"/>
  <c r="AF59" i="1"/>
  <c r="FM76" i="9"/>
  <c r="AF60" i="1"/>
  <c r="FM77" i="9"/>
  <c r="AF61" i="1"/>
  <c r="FM78" i="9"/>
  <c r="AF62" i="1"/>
  <c r="FM79" i="9"/>
  <c r="AF63" i="1"/>
  <c r="FM80" i="9"/>
  <c r="AF64" i="1"/>
  <c r="FM83" i="9"/>
  <c r="AF66" i="1"/>
  <c r="FM85" i="9"/>
  <c r="AF67" i="1"/>
  <c r="FM86" i="9"/>
  <c r="AF68" i="1"/>
  <c r="FM87" i="9"/>
  <c r="AF69" i="1"/>
  <c r="FM88" i="9"/>
  <c r="AF70" i="1"/>
  <c r="FM89" i="9"/>
  <c r="AF71" i="1"/>
  <c r="FM90" i="9"/>
  <c r="AF72" i="1"/>
  <c r="FM91" i="9"/>
  <c r="AF73" i="1"/>
  <c r="FM92" i="9"/>
  <c r="AF74" i="1"/>
  <c r="FM93" i="9"/>
  <c r="AF75" i="1"/>
  <c r="AF76" i="1"/>
  <c r="FM95" i="9"/>
  <c r="AF77" i="1"/>
  <c r="FM96" i="9"/>
  <c r="AF78" i="1"/>
  <c r="FM97" i="9"/>
  <c r="AF79" i="1"/>
  <c r="FM98" i="9"/>
  <c r="AF80" i="1"/>
  <c r="FM100" i="9"/>
  <c r="AF81" i="1"/>
  <c r="FM101" i="9"/>
  <c r="AF82" i="1"/>
  <c r="FM102" i="9"/>
  <c r="AF83" i="1"/>
  <c r="FM103" i="9"/>
  <c r="AF84" i="1"/>
  <c r="FM104" i="9"/>
  <c r="AF85" i="1"/>
  <c r="AF86" i="1"/>
  <c r="FM106" i="9"/>
  <c r="AF87" i="1"/>
  <c r="FM107" i="9"/>
  <c r="AF88" i="1"/>
  <c r="FM110" i="9"/>
  <c r="AF89" i="1"/>
  <c r="FM112" i="9"/>
  <c r="AF90" i="1"/>
  <c r="FM113" i="9"/>
  <c r="AF91" i="1"/>
  <c r="FM114" i="9"/>
  <c r="AF92" i="1"/>
  <c r="FM116" i="9"/>
  <c r="AF93" i="1"/>
  <c r="FM117" i="9"/>
  <c r="AF94" i="1"/>
  <c r="FM118" i="9"/>
  <c r="AF95" i="1"/>
  <c r="FM120" i="9"/>
  <c r="AF96" i="1"/>
  <c r="FM122" i="9"/>
  <c r="AF97" i="1"/>
  <c r="FM123" i="9"/>
  <c r="AF98" i="1"/>
  <c r="FM124" i="9"/>
  <c r="AF99" i="1"/>
  <c r="FM125" i="9"/>
  <c r="AF100" i="1"/>
  <c r="FM126" i="9"/>
  <c r="AF101" i="1"/>
  <c r="FM127" i="9"/>
  <c r="AF102" i="1"/>
  <c r="FM130" i="9"/>
  <c r="AF103" i="1"/>
  <c r="FM131" i="9"/>
  <c r="AF104" i="1"/>
  <c r="FM132" i="9"/>
  <c r="AF105" i="1"/>
  <c r="FM133" i="9"/>
  <c r="AF106" i="1"/>
  <c r="FM134" i="9"/>
  <c r="AF107" i="1"/>
  <c r="FM135" i="9"/>
  <c r="AF108" i="1"/>
  <c r="FM136" i="9"/>
  <c r="AF109" i="1"/>
  <c r="FM138" i="9"/>
  <c r="AF110" i="1"/>
  <c r="FM139" i="9"/>
  <c r="AF111" i="1"/>
  <c r="FM142" i="9"/>
  <c r="AF112" i="1"/>
  <c r="FM143" i="9"/>
  <c r="AF113" i="1"/>
  <c r="FM144" i="9"/>
  <c r="AF114" i="1"/>
  <c r="FM145" i="9"/>
  <c r="AF115" i="1"/>
  <c r="FM146" i="9"/>
  <c r="AF116" i="1"/>
  <c r="FM148" i="9"/>
  <c r="AF117" i="1"/>
  <c r="AF118" i="1"/>
  <c r="FM150" i="9"/>
  <c r="AF119" i="1"/>
  <c r="FM151" i="9"/>
  <c r="AF120" i="1"/>
  <c r="FM152" i="9"/>
  <c r="AF121" i="1"/>
  <c r="FM153" i="9"/>
  <c r="AF122" i="1"/>
  <c r="FM154" i="9"/>
  <c r="AF123" i="1"/>
  <c r="FM156" i="9"/>
  <c r="AF124" i="1"/>
  <c r="FM157" i="9"/>
  <c r="AF125" i="1"/>
  <c r="FM158" i="9"/>
  <c r="AF126" i="1"/>
  <c r="FM159" i="9"/>
  <c r="AF127" i="1"/>
  <c r="FM160" i="9"/>
  <c r="AF128" i="1"/>
  <c r="FM161" i="9"/>
  <c r="AF129" i="1"/>
  <c r="FM162" i="9"/>
  <c r="AF130" i="1"/>
  <c r="FM163" i="9"/>
  <c r="AF131" i="1"/>
  <c r="FM164" i="9"/>
  <c r="AF132" i="1"/>
  <c r="FM165" i="9"/>
  <c r="AF133" i="1"/>
  <c r="FM166" i="9"/>
  <c r="AF134" i="1"/>
  <c r="FM167" i="9"/>
  <c r="AF135" i="1"/>
  <c r="FM168" i="9"/>
  <c r="AF136" i="1"/>
  <c r="FM169" i="9"/>
  <c r="AF137" i="1"/>
  <c r="FM170" i="9"/>
  <c r="AF138" i="1"/>
  <c r="FM171" i="9"/>
  <c r="AF139" i="1"/>
  <c r="AF140" i="1"/>
  <c r="FM173" i="9"/>
  <c r="AF141" i="1"/>
  <c r="FM174" i="9"/>
  <c r="AF142" i="1"/>
  <c r="FM176" i="9"/>
  <c r="AF143" i="1"/>
  <c r="FM177" i="9"/>
  <c r="AF144" i="1"/>
  <c r="FM178" i="9"/>
  <c r="AF145" i="1"/>
  <c r="FM179" i="9"/>
  <c r="AF146" i="1"/>
  <c r="FM180" i="9"/>
  <c r="AF147" i="1"/>
  <c r="FM181" i="9"/>
  <c r="AF148" i="1"/>
  <c r="FM183" i="9"/>
  <c r="AF149" i="1"/>
  <c r="FM184" i="9"/>
  <c r="AF150" i="1"/>
  <c r="FM186" i="9"/>
  <c r="AF152" i="1"/>
  <c r="FM187" i="9"/>
  <c r="AF153" i="1"/>
  <c r="FM188" i="9"/>
  <c r="AF154" i="1"/>
  <c r="FM189" i="9"/>
  <c r="AF155" i="1"/>
  <c r="FM190" i="9"/>
  <c r="AF156" i="1"/>
  <c r="FM191" i="9"/>
  <c r="AF157" i="1"/>
  <c r="FM192" i="9"/>
  <c r="AF158" i="1"/>
  <c r="FM193" i="9"/>
  <c r="AF159" i="1"/>
  <c r="FM194" i="9"/>
  <c r="AF160" i="1"/>
  <c r="FM195" i="9"/>
  <c r="AF161" i="1"/>
  <c r="AF162" i="1"/>
  <c r="FM197" i="9"/>
  <c r="AF163" i="1"/>
  <c r="FM198" i="9"/>
  <c r="AF164" i="1"/>
  <c r="FM199" i="9"/>
  <c r="AF165" i="1"/>
  <c r="FM200" i="9"/>
  <c r="AF166" i="1"/>
  <c r="FM201" i="9"/>
  <c r="AF167" i="1"/>
  <c r="FM202" i="9"/>
  <c r="AF168" i="1"/>
  <c r="FM203" i="9"/>
  <c r="AF169" i="1"/>
  <c r="FM204" i="9"/>
  <c r="AF170" i="1"/>
  <c r="FM205" i="9"/>
  <c r="AF171" i="1"/>
  <c r="FM206" i="9"/>
  <c r="AF172" i="1"/>
  <c r="FM207" i="9"/>
  <c r="AF173" i="1"/>
  <c r="FM208" i="9"/>
  <c r="AF174" i="1"/>
  <c r="FM209" i="9"/>
  <c r="AF175" i="1"/>
  <c r="FM210" i="9"/>
  <c r="AF176" i="1"/>
  <c r="FM211" i="9"/>
  <c r="AF177" i="1"/>
  <c r="FM212" i="9"/>
  <c r="AF178" i="1"/>
  <c r="FM213" i="9"/>
  <c r="AF179" i="1"/>
  <c r="FM214" i="9"/>
  <c r="AF180" i="1"/>
  <c r="FM215" i="9"/>
  <c r="AF181" i="1"/>
  <c r="FM217" i="9"/>
  <c r="AF182" i="1"/>
  <c r="FM218" i="9"/>
  <c r="AF183" i="1"/>
  <c r="FM219" i="9"/>
  <c r="AF184" i="1"/>
  <c r="FM220" i="9"/>
  <c r="AF185" i="1"/>
  <c r="FM221" i="9"/>
  <c r="AF186" i="1"/>
  <c r="FM223" i="9"/>
  <c r="AF187" i="1"/>
  <c r="FM224" i="9"/>
  <c r="AF188" i="1"/>
  <c r="FM228" i="9"/>
  <c r="AF189" i="1"/>
  <c r="FM229" i="9"/>
  <c r="AF190" i="1"/>
  <c r="FM230" i="9"/>
  <c r="AF191" i="1"/>
  <c r="FM231" i="9"/>
  <c r="AF192" i="1"/>
  <c r="FM232" i="9"/>
  <c r="AF193" i="1"/>
  <c r="FM234" i="9"/>
  <c r="AF194" i="1"/>
  <c r="FM236" i="9"/>
  <c r="AF195" i="1"/>
  <c r="FM237" i="9"/>
  <c r="AF196" i="1"/>
  <c r="FM238" i="9"/>
  <c r="AF197" i="1"/>
  <c r="FM239" i="9"/>
  <c r="AF198" i="1"/>
  <c r="FM240" i="9"/>
  <c r="AF199" i="1"/>
  <c r="FM241" i="9"/>
  <c r="AF200" i="1"/>
  <c r="FM243" i="9"/>
  <c r="AF201" i="1"/>
  <c r="FM244" i="9"/>
  <c r="AF202" i="1"/>
  <c r="FM245" i="9"/>
  <c r="AF203" i="1"/>
  <c r="FM246" i="9"/>
  <c r="AF204" i="1"/>
  <c r="FM247" i="9"/>
  <c r="AF205" i="1"/>
  <c r="FM248" i="9"/>
  <c r="AF206" i="1"/>
  <c r="FM249" i="9"/>
  <c r="AF207" i="1"/>
  <c r="FM250" i="9"/>
  <c r="AF208" i="1"/>
  <c r="AF209" i="1"/>
  <c r="FM252" i="9"/>
  <c r="AF210" i="1"/>
  <c r="FM253" i="9"/>
  <c r="AF211" i="1"/>
  <c r="FM254" i="9"/>
  <c r="AF212" i="1"/>
  <c r="FM255" i="9"/>
  <c r="AF213" i="1"/>
  <c r="FM256" i="9"/>
  <c r="AF214" i="1"/>
  <c r="FM257" i="9"/>
  <c r="AF215" i="1"/>
  <c r="FM258" i="9"/>
  <c r="AF216" i="1"/>
  <c r="FM260" i="9"/>
  <c r="AF217" i="1"/>
  <c r="AF218" i="1"/>
  <c r="FM263" i="9"/>
  <c r="AF219" i="1"/>
  <c r="FM265" i="9"/>
  <c r="AF220" i="1"/>
  <c r="FM266" i="9"/>
  <c r="AF221" i="1"/>
  <c r="FM267" i="9"/>
  <c r="AF222" i="1"/>
  <c r="FM268" i="9"/>
  <c r="AF223" i="1"/>
  <c r="FM270" i="9"/>
  <c r="AF224" i="1"/>
  <c r="FM271" i="9"/>
  <c r="AF225" i="1"/>
  <c r="FM272" i="9"/>
  <c r="AF226" i="1"/>
  <c r="FM273" i="9"/>
  <c r="AF227" i="1"/>
  <c r="FM274" i="9"/>
  <c r="AF228" i="1"/>
  <c r="FM275" i="9"/>
  <c r="AF229" i="1"/>
  <c r="FM276" i="9"/>
  <c r="AF230" i="1"/>
  <c r="FM279" i="9"/>
  <c r="AF231" i="1"/>
  <c r="FM280" i="9"/>
  <c r="AF232" i="1"/>
  <c r="FM281" i="9"/>
  <c r="AF233" i="1"/>
  <c r="FM282" i="9"/>
  <c r="AF234" i="1"/>
  <c r="FM283" i="9"/>
  <c r="AF235" i="1"/>
  <c r="FM284" i="9"/>
  <c r="AF236" i="1"/>
  <c r="FM285" i="9"/>
  <c r="AF237" i="1"/>
  <c r="FM286" i="9"/>
  <c r="AF238" i="1"/>
  <c r="FM287" i="9"/>
  <c r="AF239" i="1"/>
  <c r="FM288" i="9"/>
  <c r="AF240" i="1"/>
  <c r="FM289" i="9"/>
  <c r="AF241" i="1"/>
  <c r="FM290" i="9"/>
  <c r="AF242" i="1"/>
  <c r="FM291" i="9"/>
  <c r="AF243" i="1"/>
  <c r="FM292" i="9"/>
  <c r="AF244" i="1"/>
  <c r="FM293" i="9"/>
  <c r="AF245" i="1"/>
  <c r="FM294" i="9"/>
  <c r="AF246" i="1"/>
  <c r="FM295" i="9"/>
  <c r="AF247" i="1"/>
  <c r="FM297" i="9"/>
  <c r="AF248" i="1"/>
  <c r="FM298" i="9"/>
  <c r="AF249" i="1"/>
  <c r="FM299" i="9"/>
  <c r="AF250" i="1"/>
  <c r="FM300" i="9"/>
  <c r="AF251" i="1"/>
  <c r="FM301" i="9"/>
  <c r="AF252" i="1"/>
  <c r="FM302" i="9"/>
  <c r="AF253" i="1"/>
  <c r="FM304" i="9"/>
  <c r="AF254" i="1"/>
  <c r="FM305" i="9"/>
  <c r="AF255" i="1"/>
  <c r="FM306" i="9"/>
  <c r="AF256" i="1"/>
  <c r="FM307" i="9"/>
  <c r="AF257" i="1"/>
  <c r="FM309" i="9"/>
  <c r="AF258" i="1"/>
  <c r="FM310" i="9"/>
  <c r="AF259" i="1"/>
  <c r="FM311" i="9"/>
  <c r="AF260" i="1"/>
  <c r="FM312" i="9"/>
  <c r="AF261" i="1"/>
  <c r="FM313" i="9"/>
  <c r="AF262" i="1"/>
  <c r="FM314" i="9"/>
  <c r="AF263" i="1"/>
  <c r="FM315" i="9"/>
  <c r="AF264" i="1"/>
  <c r="FM316" i="9"/>
  <c r="AF265" i="1"/>
  <c r="FM318" i="9"/>
  <c r="AF266" i="1"/>
  <c r="FM319" i="9"/>
  <c r="AF267" i="1"/>
  <c r="FM320" i="9"/>
  <c r="AF268" i="1"/>
  <c r="FM321" i="9"/>
  <c r="AF269" i="1"/>
  <c r="FM322" i="9"/>
  <c r="AF270" i="1"/>
  <c r="FM323" i="9"/>
  <c r="AF271" i="1"/>
  <c r="FM324" i="9"/>
  <c r="AF272" i="1"/>
  <c r="FM325" i="9"/>
  <c r="AF273" i="1"/>
  <c r="FM326" i="9"/>
  <c r="AF274" i="1"/>
  <c r="FM327" i="9"/>
  <c r="AF275" i="1"/>
  <c r="FM328" i="9"/>
  <c r="AF276" i="1"/>
  <c r="FM329" i="9"/>
  <c r="AF277" i="1"/>
  <c r="FM330" i="9"/>
  <c r="AF278" i="1"/>
  <c r="FM331" i="9"/>
  <c r="AF279" i="1"/>
  <c r="FM332" i="9"/>
  <c r="AF280" i="1"/>
  <c r="FM333" i="9"/>
  <c r="AF281" i="1"/>
  <c r="FM334" i="9"/>
  <c r="AF282" i="1"/>
  <c r="FM335" i="9"/>
  <c r="AF283" i="1"/>
  <c r="FM337" i="9"/>
  <c r="AF284" i="1"/>
  <c r="FM338" i="9"/>
  <c r="AF285" i="1"/>
  <c r="FM339" i="9"/>
  <c r="AF286" i="1"/>
  <c r="FM340" i="9"/>
  <c r="AF287" i="1"/>
  <c r="FM341" i="9"/>
  <c r="AF288" i="1"/>
  <c r="FM342" i="9"/>
  <c r="AF289" i="1"/>
  <c r="FM343" i="9"/>
  <c r="AF290" i="1"/>
  <c r="FM344" i="9"/>
  <c r="AF291" i="1"/>
  <c r="FM345" i="9"/>
  <c r="AF292" i="1"/>
  <c r="FM346" i="9"/>
  <c r="AF293" i="1"/>
  <c r="FM347" i="9"/>
  <c r="AF294" i="1"/>
  <c r="FM348" i="9"/>
  <c r="AF295" i="1"/>
  <c r="FM350" i="9"/>
  <c r="AF296" i="1"/>
  <c r="FM351" i="9"/>
  <c r="AF297" i="1"/>
  <c r="FM352" i="9"/>
  <c r="AF298" i="1"/>
  <c r="FM353" i="9"/>
  <c r="AF299" i="1"/>
  <c r="FM354" i="9"/>
  <c r="AF300" i="1"/>
  <c r="FM355" i="9"/>
  <c r="AF301" i="1"/>
  <c r="FM356" i="9"/>
  <c r="AF302" i="1"/>
  <c r="FM357" i="9"/>
  <c r="AF303" i="1"/>
  <c r="FM358" i="9"/>
  <c r="AF304" i="1"/>
  <c r="FM359" i="9"/>
  <c r="AF305" i="1"/>
  <c r="FM360" i="9"/>
  <c r="AF306" i="1"/>
  <c r="FM362" i="9"/>
  <c r="AF307" i="1"/>
  <c r="FM363" i="9"/>
  <c r="AF308" i="1"/>
  <c r="FM364" i="9"/>
  <c r="AF309" i="1"/>
  <c r="FM365" i="9"/>
  <c r="AF310" i="1"/>
  <c r="FM367" i="9"/>
  <c r="AF311" i="1"/>
  <c r="FM368" i="9"/>
  <c r="AF312" i="1"/>
  <c r="FM369" i="9"/>
  <c r="AF313" i="1"/>
  <c r="FM370" i="9"/>
  <c r="AF314" i="1"/>
  <c r="FM371" i="9"/>
  <c r="AF315" i="1"/>
  <c r="FM372" i="9"/>
  <c r="AF316" i="1"/>
  <c r="FM373" i="9"/>
  <c r="AF317" i="1"/>
  <c r="FM374" i="9"/>
  <c r="AF318" i="1"/>
  <c r="FM375" i="9"/>
  <c r="AF319" i="1"/>
  <c r="FM376" i="9"/>
  <c r="AF320" i="1"/>
  <c r="FM377" i="9"/>
  <c r="AF321" i="1"/>
  <c r="FM378" i="9"/>
  <c r="AF322" i="1"/>
  <c r="FM379" i="9"/>
  <c r="AF323" i="1"/>
  <c r="FM380" i="9"/>
  <c r="AF324" i="1"/>
  <c r="FM381" i="9"/>
  <c r="AF325" i="1"/>
  <c r="FM382" i="9"/>
  <c r="AF326" i="1"/>
  <c r="FM383" i="9"/>
  <c r="AF327" i="1"/>
  <c r="FM384" i="9"/>
  <c r="AF328" i="1"/>
  <c r="FM385" i="9"/>
  <c r="AF329" i="1"/>
  <c r="FM386" i="9"/>
  <c r="AF330" i="1"/>
  <c r="FM387" i="9"/>
  <c r="AF331" i="1"/>
  <c r="FM388" i="9"/>
  <c r="AF332" i="1"/>
  <c r="FM390" i="9"/>
  <c r="AF333" i="1"/>
  <c r="FM391" i="9"/>
  <c r="AF334" i="1"/>
  <c r="FM393" i="9"/>
  <c r="AF335" i="1"/>
  <c r="FM394" i="9"/>
  <c r="AF336" i="1"/>
  <c r="FM395" i="9"/>
  <c r="AF337" i="1"/>
  <c r="FM396" i="9"/>
  <c r="AF338" i="1"/>
  <c r="FM397" i="9"/>
  <c r="AF339" i="1"/>
  <c r="FM398" i="9"/>
  <c r="AF340" i="1"/>
  <c r="FM399" i="9"/>
  <c r="AF341" i="1"/>
  <c r="FM400" i="9"/>
  <c r="AF342" i="1"/>
  <c r="FM401" i="9"/>
  <c r="AF343" i="1"/>
  <c r="FM402" i="9"/>
  <c r="AF344" i="1"/>
  <c r="FM403" i="9"/>
  <c r="AF345" i="1"/>
  <c r="FM404" i="9"/>
  <c r="AF346" i="1"/>
  <c r="FM405" i="9"/>
  <c r="AF347" i="1"/>
  <c r="FM406" i="9"/>
  <c r="AF348" i="1"/>
  <c r="AF349" i="1"/>
  <c r="FM408" i="9"/>
  <c r="AF350" i="1"/>
  <c r="FM410" i="9"/>
  <c r="AF351" i="1"/>
  <c r="FM411" i="9"/>
  <c r="AF352" i="1"/>
  <c r="FM412" i="9"/>
  <c r="AF353" i="1"/>
  <c r="FM413" i="9"/>
  <c r="AF354" i="1"/>
  <c r="FM414" i="9"/>
  <c r="AF355" i="1"/>
  <c r="FM10" i="9"/>
  <c r="AF3" i="1"/>
  <c r="FL417" i="9"/>
  <c r="AE358" i="1"/>
  <c r="FL418" i="9"/>
  <c r="AE359" i="1"/>
  <c r="FL419" i="9"/>
  <c r="AE360" i="1"/>
  <c r="FL420" i="9"/>
  <c r="AE361" i="1"/>
  <c r="FL94" i="9"/>
  <c r="AE362" i="1"/>
  <c r="FL422" i="9"/>
  <c r="AE363" i="1"/>
  <c r="FL423" i="9"/>
  <c r="AE364" i="1"/>
  <c r="FL424" i="9"/>
  <c r="AE365" i="1"/>
  <c r="FL425" i="9"/>
  <c r="AE366" i="1"/>
  <c r="FL426" i="9"/>
  <c r="AE367" i="1"/>
  <c r="FL427" i="9"/>
  <c r="AE368" i="1"/>
  <c r="FL172" i="9"/>
  <c r="AE369" i="1"/>
  <c r="FL429" i="9"/>
  <c r="AE370" i="1"/>
  <c r="FL430" i="9"/>
  <c r="AE371" i="1"/>
  <c r="FL431" i="9"/>
  <c r="AE372" i="1"/>
  <c r="FL432" i="9"/>
  <c r="AE373" i="1"/>
  <c r="FL433" i="9"/>
  <c r="AE374" i="1"/>
  <c r="FL434" i="9"/>
  <c r="AE375" i="1"/>
  <c r="FL435" i="9"/>
  <c r="AE376" i="1"/>
  <c r="FL261" i="9"/>
  <c r="AE377" i="1"/>
  <c r="FL437" i="9"/>
  <c r="AE378" i="1"/>
  <c r="FL438" i="9"/>
  <c r="AE379" i="1"/>
  <c r="FL439" i="9"/>
  <c r="AE380" i="1"/>
  <c r="FL440" i="9"/>
  <c r="AE381" i="1"/>
  <c r="FL441" i="9"/>
  <c r="AE382" i="1"/>
  <c r="FL442" i="9"/>
  <c r="AE383" i="1"/>
  <c r="FL443" i="9"/>
  <c r="AE384" i="1"/>
  <c r="FL444" i="9"/>
  <c r="AE385" i="1"/>
  <c r="FL445" i="9"/>
  <c r="AE386" i="1"/>
  <c r="FL407" i="9"/>
  <c r="AE387" i="1"/>
  <c r="FL447" i="9"/>
  <c r="AE388" i="1"/>
  <c r="FL196" i="9"/>
  <c r="AE389" i="1"/>
  <c r="FL149" i="9"/>
  <c r="AE390" i="1"/>
  <c r="FL450" i="9"/>
  <c r="AE391" i="1"/>
  <c r="FL105" i="9"/>
  <c r="AE392" i="1"/>
  <c r="FL452" i="9"/>
  <c r="AE393" i="1"/>
  <c r="FL251" i="9"/>
  <c r="AE394" i="1"/>
  <c r="FL454" i="9"/>
  <c r="AE395" i="1"/>
  <c r="CB455" i="9"/>
  <c r="FL455" i="9"/>
  <c r="AE396" i="1"/>
  <c r="FL416" i="9"/>
  <c r="AE357" i="1"/>
  <c r="FL11" i="9"/>
  <c r="AE4" i="1"/>
  <c r="FL12" i="9"/>
  <c r="AE5" i="1"/>
  <c r="FL16" i="9"/>
  <c r="AE6" i="1"/>
  <c r="FL17" i="9"/>
  <c r="AE7" i="1"/>
  <c r="FL18" i="9"/>
  <c r="AE8" i="1"/>
  <c r="FL19" i="9"/>
  <c r="AE9" i="1"/>
  <c r="FL20" i="9"/>
  <c r="AE10" i="1"/>
  <c r="FL21" i="9"/>
  <c r="AE11" i="1"/>
  <c r="FL22" i="9"/>
  <c r="AE12" i="1"/>
  <c r="FL23" i="9"/>
  <c r="AE13" i="1"/>
  <c r="FL24" i="9"/>
  <c r="AE14" i="1"/>
  <c r="FL25" i="9"/>
  <c r="AE15" i="1"/>
  <c r="FL26" i="9"/>
  <c r="AE16" i="1"/>
  <c r="FL27" i="9"/>
  <c r="AE17" i="1"/>
  <c r="FL28" i="9"/>
  <c r="AE18" i="1"/>
  <c r="FL29" i="9"/>
  <c r="AE19" i="1"/>
  <c r="FL30" i="9"/>
  <c r="AE20" i="1"/>
  <c r="FL31" i="9"/>
  <c r="AE21" i="1"/>
  <c r="FL32" i="9"/>
  <c r="AE22" i="1"/>
  <c r="FL33" i="9"/>
  <c r="AE23" i="1"/>
  <c r="FL34" i="9"/>
  <c r="AE24" i="1"/>
  <c r="FL36" i="9"/>
  <c r="AE25" i="1"/>
  <c r="FL37" i="9"/>
  <c r="AE26" i="1"/>
  <c r="FL38" i="9"/>
  <c r="AE27" i="1"/>
  <c r="FL39" i="9"/>
  <c r="AE28" i="1"/>
  <c r="FL40" i="9"/>
  <c r="AE29" i="1"/>
  <c r="FL41" i="9"/>
  <c r="AE30" i="1"/>
  <c r="FL42" i="9"/>
  <c r="AE31" i="1"/>
  <c r="FL43" i="9"/>
  <c r="AE32" i="1"/>
  <c r="FL44" i="9"/>
  <c r="AE33" i="1"/>
  <c r="FL45" i="9"/>
  <c r="AE34" i="1"/>
  <c r="FL47" i="9"/>
  <c r="AE35" i="1"/>
  <c r="FL48" i="9"/>
  <c r="AE36" i="1"/>
  <c r="FL49" i="9"/>
  <c r="AE37" i="1"/>
  <c r="FL50" i="9"/>
  <c r="AE38" i="1"/>
  <c r="FL51" i="9"/>
  <c r="AE39" i="1"/>
  <c r="FL52" i="9"/>
  <c r="AE40" i="1"/>
  <c r="FL53" i="9"/>
  <c r="AE41" i="1"/>
  <c r="FL54" i="9"/>
  <c r="AE42" i="1"/>
  <c r="FL55" i="9"/>
  <c r="AE43" i="1"/>
  <c r="FL56" i="9"/>
  <c r="AE44" i="1"/>
  <c r="FL58" i="9"/>
  <c r="AE45" i="1"/>
  <c r="FL59" i="9"/>
  <c r="AE46" i="1"/>
  <c r="FL60" i="9"/>
  <c r="AE47" i="1"/>
  <c r="FL61" i="9"/>
  <c r="AE48" i="1"/>
  <c r="FL62" i="9"/>
  <c r="AE49" i="1"/>
  <c r="FL63" i="9"/>
  <c r="AE50" i="1"/>
  <c r="FL65" i="9"/>
  <c r="AE51" i="1"/>
  <c r="FL67" i="9"/>
  <c r="AE52" i="1"/>
  <c r="FL68" i="9"/>
  <c r="AE53" i="1"/>
  <c r="FL70" i="9"/>
  <c r="AE54" i="1"/>
  <c r="FL71" i="9"/>
  <c r="AE55" i="1"/>
  <c r="FL72" i="9"/>
  <c r="AE56" i="1"/>
  <c r="FL73" i="9"/>
  <c r="AE57" i="1"/>
  <c r="FL74" i="9"/>
  <c r="AE58" i="1"/>
  <c r="FL75" i="9"/>
  <c r="AE59" i="1"/>
  <c r="FL76" i="9"/>
  <c r="AE60" i="1"/>
  <c r="FL77" i="9"/>
  <c r="AE61" i="1"/>
  <c r="FL78" i="9"/>
  <c r="AE62" i="1"/>
  <c r="FL79" i="9"/>
  <c r="AE63" i="1"/>
  <c r="FL80" i="9"/>
  <c r="AE64" i="1"/>
  <c r="FL81" i="9"/>
  <c r="AE65" i="1"/>
  <c r="FL83" i="9"/>
  <c r="AE66" i="1"/>
  <c r="FL85" i="9"/>
  <c r="AE67" i="1"/>
  <c r="FL86" i="9"/>
  <c r="AE68" i="1"/>
  <c r="FL87" i="9"/>
  <c r="AE69" i="1"/>
  <c r="FL88" i="9"/>
  <c r="AE70" i="1"/>
  <c r="FL89" i="9"/>
  <c r="AE71" i="1"/>
  <c r="FL90" i="9"/>
  <c r="AE72" i="1"/>
  <c r="FL91" i="9"/>
  <c r="AE73" i="1"/>
  <c r="FL92" i="9"/>
  <c r="AE74" i="1"/>
  <c r="FL93" i="9"/>
  <c r="AE75" i="1"/>
  <c r="AE76" i="1"/>
  <c r="FL95" i="9"/>
  <c r="AE77" i="1"/>
  <c r="FL96" i="9"/>
  <c r="AE78" i="1"/>
  <c r="FL97" i="9"/>
  <c r="AE79" i="1"/>
  <c r="FL98" i="9"/>
  <c r="AE80" i="1"/>
  <c r="FL100" i="9"/>
  <c r="AE81" i="1"/>
  <c r="FL101" i="9"/>
  <c r="AE82" i="1"/>
  <c r="FL102" i="9"/>
  <c r="AE83" i="1"/>
  <c r="FL103" i="9"/>
  <c r="AE84" i="1"/>
  <c r="FL104" i="9"/>
  <c r="AE85" i="1"/>
  <c r="AE86" i="1"/>
  <c r="FL106" i="9"/>
  <c r="AE87" i="1"/>
  <c r="FL107" i="9"/>
  <c r="AE88" i="1"/>
  <c r="FL110" i="9"/>
  <c r="AE89" i="1"/>
  <c r="FL112" i="9"/>
  <c r="AE90" i="1"/>
  <c r="FL113" i="9"/>
  <c r="AE91" i="1"/>
  <c r="FL114" i="9"/>
  <c r="AE92" i="1"/>
  <c r="FL116" i="9"/>
  <c r="AE93" i="1"/>
  <c r="FL117" i="9"/>
  <c r="AE94" i="1"/>
  <c r="FL118" i="9"/>
  <c r="AE95" i="1"/>
  <c r="FL120" i="9"/>
  <c r="AE96" i="1"/>
  <c r="FL122" i="9"/>
  <c r="AE97" i="1"/>
  <c r="FL123" i="9"/>
  <c r="AE98" i="1"/>
  <c r="FL124" i="9"/>
  <c r="AE99" i="1"/>
  <c r="FL125" i="9"/>
  <c r="AE100" i="1"/>
  <c r="FL126" i="9"/>
  <c r="AE101" i="1"/>
  <c r="FL127" i="9"/>
  <c r="AE102" i="1"/>
  <c r="FL130" i="9"/>
  <c r="AE103" i="1"/>
  <c r="FL131" i="9"/>
  <c r="AE104" i="1"/>
  <c r="FL132" i="9"/>
  <c r="AE105" i="1"/>
  <c r="FL133" i="9"/>
  <c r="AE106" i="1"/>
  <c r="FL134" i="9"/>
  <c r="AE107" i="1"/>
  <c r="FL135" i="9"/>
  <c r="AE108" i="1"/>
  <c r="FL136" i="9"/>
  <c r="AE109" i="1"/>
  <c r="FL138" i="9"/>
  <c r="AE110" i="1"/>
  <c r="FL139" i="9"/>
  <c r="AE111" i="1"/>
  <c r="FL142" i="9"/>
  <c r="AE112" i="1"/>
  <c r="FL143" i="9"/>
  <c r="AE113" i="1"/>
  <c r="FL144" i="9"/>
  <c r="AE114" i="1"/>
  <c r="FL145" i="9"/>
  <c r="AE115" i="1"/>
  <c r="FL146" i="9"/>
  <c r="AE116" i="1"/>
  <c r="FL148" i="9"/>
  <c r="AE117" i="1"/>
  <c r="AE118" i="1"/>
  <c r="FL150" i="9"/>
  <c r="AE119" i="1"/>
  <c r="FL151" i="9"/>
  <c r="AE120" i="1"/>
  <c r="FL152" i="9"/>
  <c r="AE121" i="1"/>
  <c r="FL153" i="9"/>
  <c r="AE122" i="1"/>
  <c r="FL154" i="9"/>
  <c r="AE123" i="1"/>
  <c r="FL156" i="9"/>
  <c r="AE124" i="1"/>
  <c r="FL157" i="9"/>
  <c r="AE125" i="1"/>
  <c r="FL158" i="9"/>
  <c r="AE126" i="1"/>
  <c r="FL159" i="9"/>
  <c r="AE127" i="1"/>
  <c r="FL160" i="9"/>
  <c r="AE128" i="1"/>
  <c r="FL161" i="9"/>
  <c r="AE129" i="1"/>
  <c r="FL162" i="9"/>
  <c r="AE130" i="1"/>
  <c r="FL163" i="9"/>
  <c r="AE131" i="1"/>
  <c r="FL164" i="9"/>
  <c r="AE132" i="1"/>
  <c r="FL165" i="9"/>
  <c r="AE133" i="1"/>
  <c r="FL166" i="9"/>
  <c r="AE134" i="1"/>
  <c r="FL167" i="9"/>
  <c r="AE135" i="1"/>
  <c r="FL168" i="9"/>
  <c r="AE136" i="1"/>
  <c r="FL169" i="9"/>
  <c r="AE137" i="1"/>
  <c r="FL170" i="9"/>
  <c r="AE138" i="1"/>
  <c r="FL171" i="9"/>
  <c r="AE139" i="1"/>
  <c r="AE140" i="1"/>
  <c r="FL173" i="9"/>
  <c r="AE141" i="1"/>
  <c r="FL174" i="9"/>
  <c r="AE142" i="1"/>
  <c r="FL176" i="9"/>
  <c r="AE143" i="1"/>
  <c r="FL177" i="9"/>
  <c r="AE144" i="1"/>
  <c r="FL178" i="9"/>
  <c r="AE145" i="1"/>
  <c r="FL179" i="9"/>
  <c r="AE146" i="1"/>
  <c r="FL180" i="9"/>
  <c r="AE147" i="1"/>
  <c r="FL181" i="9"/>
  <c r="AE148" i="1"/>
  <c r="FL183" i="9"/>
  <c r="AE149" i="1"/>
  <c r="FL184" i="9"/>
  <c r="AE150" i="1"/>
  <c r="FL186" i="9"/>
  <c r="AE152" i="1"/>
  <c r="FL187" i="9"/>
  <c r="AE153" i="1"/>
  <c r="FL188" i="9"/>
  <c r="AE154" i="1"/>
  <c r="FL189" i="9"/>
  <c r="AE155" i="1"/>
  <c r="FL190" i="9"/>
  <c r="AE156" i="1"/>
  <c r="FL191" i="9"/>
  <c r="AE157" i="1"/>
  <c r="FL192" i="9"/>
  <c r="AE158" i="1"/>
  <c r="FL193" i="9"/>
  <c r="AE159" i="1"/>
  <c r="FL194" i="9"/>
  <c r="AE160" i="1"/>
  <c r="FL195" i="9"/>
  <c r="AE161" i="1"/>
  <c r="AE162" i="1"/>
  <c r="FL197" i="9"/>
  <c r="AE163" i="1"/>
  <c r="FL198" i="9"/>
  <c r="AE164" i="1"/>
  <c r="FL199" i="9"/>
  <c r="AE165" i="1"/>
  <c r="FL200" i="9"/>
  <c r="AE166" i="1"/>
  <c r="FL201" i="9"/>
  <c r="AE167" i="1"/>
  <c r="FL202" i="9"/>
  <c r="AE168" i="1"/>
  <c r="FL203" i="9"/>
  <c r="AE169" i="1"/>
  <c r="FL204" i="9"/>
  <c r="AE170" i="1"/>
  <c r="FL205" i="9"/>
  <c r="AE171" i="1"/>
  <c r="FL206" i="9"/>
  <c r="AE172" i="1"/>
  <c r="FL207" i="9"/>
  <c r="AE173" i="1"/>
  <c r="FL208" i="9"/>
  <c r="AE174" i="1"/>
  <c r="FL209" i="9"/>
  <c r="AE175" i="1"/>
  <c r="FL210" i="9"/>
  <c r="AE176" i="1"/>
  <c r="FL211" i="9"/>
  <c r="AE177" i="1"/>
  <c r="FL212" i="9"/>
  <c r="AE178" i="1"/>
  <c r="FL213" i="9"/>
  <c r="AE179" i="1"/>
  <c r="FL214" i="9"/>
  <c r="AE180" i="1"/>
  <c r="FL215" i="9"/>
  <c r="AE181" i="1"/>
  <c r="FL217" i="9"/>
  <c r="AE182" i="1"/>
  <c r="FL218" i="9"/>
  <c r="AE183" i="1"/>
  <c r="FL219" i="9"/>
  <c r="AE184" i="1"/>
  <c r="FL220" i="9"/>
  <c r="AE185" i="1"/>
  <c r="FL221" i="9"/>
  <c r="AE186" i="1"/>
  <c r="FL223" i="9"/>
  <c r="AE187" i="1"/>
  <c r="FL224" i="9"/>
  <c r="AE188" i="1"/>
  <c r="FL228" i="9"/>
  <c r="AE189" i="1"/>
  <c r="FL229" i="9"/>
  <c r="AE190" i="1"/>
  <c r="FL230" i="9"/>
  <c r="AE191" i="1"/>
  <c r="FL231" i="9"/>
  <c r="AE192" i="1"/>
  <c r="FL232" i="9"/>
  <c r="AE193" i="1"/>
  <c r="FL234" i="9"/>
  <c r="AE194" i="1"/>
  <c r="FL236" i="9"/>
  <c r="AE195" i="1"/>
  <c r="FL237" i="9"/>
  <c r="AE196" i="1"/>
  <c r="FL238" i="9"/>
  <c r="AE197" i="1"/>
  <c r="FL239" i="9"/>
  <c r="AE198" i="1"/>
  <c r="FL240" i="9"/>
  <c r="AE199" i="1"/>
  <c r="FL241" i="9"/>
  <c r="AE200" i="1"/>
  <c r="FL243" i="9"/>
  <c r="AE201" i="1"/>
  <c r="FL244" i="9"/>
  <c r="AE202" i="1"/>
  <c r="FL245" i="9"/>
  <c r="AE203" i="1"/>
  <c r="FL246" i="9"/>
  <c r="AE204" i="1"/>
  <c r="FL247" i="9"/>
  <c r="AE205" i="1"/>
  <c r="FL248" i="9"/>
  <c r="AE206" i="1"/>
  <c r="FL249" i="9"/>
  <c r="AE207" i="1"/>
  <c r="FL250" i="9"/>
  <c r="AE208" i="1"/>
  <c r="AE209" i="1"/>
  <c r="FL252" i="9"/>
  <c r="AE210" i="1"/>
  <c r="FL253" i="9"/>
  <c r="AE211" i="1"/>
  <c r="FL254" i="9"/>
  <c r="AE212" i="1"/>
  <c r="FL255" i="9"/>
  <c r="AE213" i="1"/>
  <c r="FL256" i="9"/>
  <c r="AE214" i="1"/>
  <c r="FL257" i="9"/>
  <c r="AE215" i="1"/>
  <c r="FL258" i="9"/>
  <c r="AE216" i="1"/>
  <c r="FL260" i="9"/>
  <c r="AE217" i="1"/>
  <c r="AE218" i="1"/>
  <c r="FL263" i="9"/>
  <c r="AE219" i="1"/>
  <c r="FL265" i="9"/>
  <c r="AE220" i="1"/>
  <c r="FL266" i="9"/>
  <c r="AE221" i="1"/>
  <c r="FL267" i="9"/>
  <c r="AE222" i="1"/>
  <c r="FL268" i="9"/>
  <c r="AE223" i="1"/>
  <c r="FL270" i="9"/>
  <c r="AE224" i="1"/>
  <c r="FL271" i="9"/>
  <c r="AE225" i="1"/>
  <c r="FL272" i="9"/>
  <c r="AE226" i="1"/>
  <c r="FL273" i="9"/>
  <c r="AE227" i="1"/>
  <c r="FL274" i="9"/>
  <c r="AE228" i="1"/>
  <c r="FL275" i="9"/>
  <c r="AE229" i="1"/>
  <c r="FL276" i="9"/>
  <c r="AE230" i="1"/>
  <c r="FL279" i="9"/>
  <c r="AE231" i="1"/>
  <c r="FL280" i="9"/>
  <c r="AE232" i="1"/>
  <c r="FL281" i="9"/>
  <c r="AE233" i="1"/>
  <c r="FL282" i="9"/>
  <c r="AE234" i="1"/>
  <c r="FL283" i="9"/>
  <c r="AE235" i="1"/>
  <c r="FL284" i="9"/>
  <c r="AE236" i="1"/>
  <c r="FL285" i="9"/>
  <c r="AE237" i="1"/>
  <c r="FL286" i="9"/>
  <c r="AE238" i="1"/>
  <c r="FL287" i="9"/>
  <c r="AE239" i="1"/>
  <c r="FL288" i="9"/>
  <c r="AE240" i="1"/>
  <c r="FL289" i="9"/>
  <c r="AE241" i="1"/>
  <c r="FL290" i="9"/>
  <c r="AE242" i="1"/>
  <c r="FL291" i="9"/>
  <c r="AE243" i="1"/>
  <c r="FL292" i="9"/>
  <c r="AE244" i="1"/>
  <c r="FL293" i="9"/>
  <c r="AE245" i="1"/>
  <c r="FL294" i="9"/>
  <c r="AE246" i="1"/>
  <c r="FL295" i="9"/>
  <c r="AE247" i="1"/>
  <c r="FL297" i="9"/>
  <c r="AE248" i="1"/>
  <c r="FL298" i="9"/>
  <c r="AE249" i="1"/>
  <c r="FL299" i="9"/>
  <c r="AE250" i="1"/>
  <c r="FL300" i="9"/>
  <c r="AE251" i="1"/>
  <c r="FL301" i="9"/>
  <c r="AE252" i="1"/>
  <c r="FL302" i="9"/>
  <c r="AE253" i="1"/>
  <c r="FL304" i="9"/>
  <c r="AE254" i="1"/>
  <c r="FL305" i="9"/>
  <c r="AE255" i="1"/>
  <c r="FL306" i="9"/>
  <c r="AE256" i="1"/>
  <c r="FL307" i="9"/>
  <c r="AE257" i="1"/>
  <c r="FL309" i="9"/>
  <c r="AE258" i="1"/>
  <c r="FL310" i="9"/>
  <c r="AE259" i="1"/>
  <c r="FL311" i="9"/>
  <c r="AE260" i="1"/>
  <c r="FL312" i="9"/>
  <c r="AE261" i="1"/>
  <c r="FL313" i="9"/>
  <c r="AE262" i="1"/>
  <c r="FL314" i="9"/>
  <c r="AE263" i="1"/>
  <c r="FL315" i="9"/>
  <c r="AE264" i="1"/>
  <c r="FL316" i="9"/>
  <c r="AE265" i="1"/>
  <c r="FL318" i="9"/>
  <c r="AE266" i="1"/>
  <c r="FL319" i="9"/>
  <c r="AE267" i="1"/>
  <c r="FL320" i="9"/>
  <c r="AE268" i="1"/>
  <c r="FL321" i="9"/>
  <c r="AE269" i="1"/>
  <c r="FL322" i="9"/>
  <c r="AE270" i="1"/>
  <c r="FL323" i="9"/>
  <c r="AE271" i="1"/>
  <c r="FL324" i="9"/>
  <c r="AE272" i="1"/>
  <c r="FL325" i="9"/>
  <c r="AE273" i="1"/>
  <c r="FL326" i="9"/>
  <c r="AE274" i="1"/>
  <c r="FL327" i="9"/>
  <c r="AE275" i="1"/>
  <c r="FL328" i="9"/>
  <c r="AE276" i="1"/>
  <c r="FL329" i="9"/>
  <c r="AE277" i="1"/>
  <c r="FL330" i="9"/>
  <c r="AE278" i="1"/>
  <c r="FL331" i="9"/>
  <c r="AE279" i="1"/>
  <c r="FL332" i="9"/>
  <c r="AE280" i="1"/>
  <c r="FL333" i="9"/>
  <c r="AE281" i="1"/>
  <c r="FL334" i="9"/>
  <c r="AE282" i="1"/>
  <c r="FL335" i="9"/>
  <c r="AE283" i="1"/>
  <c r="FL337" i="9"/>
  <c r="AE284" i="1"/>
  <c r="FL338" i="9"/>
  <c r="AE285" i="1"/>
  <c r="FL339" i="9"/>
  <c r="AE286" i="1"/>
  <c r="FL340" i="9"/>
  <c r="AE287" i="1"/>
  <c r="FL341" i="9"/>
  <c r="AE288" i="1"/>
  <c r="FL342" i="9"/>
  <c r="AE289" i="1"/>
  <c r="FL343" i="9"/>
  <c r="AE290" i="1"/>
  <c r="FL344" i="9"/>
  <c r="AE291" i="1"/>
  <c r="FL345" i="9"/>
  <c r="AE292" i="1"/>
  <c r="FL346" i="9"/>
  <c r="AE293" i="1"/>
  <c r="FL347" i="9"/>
  <c r="AE294" i="1"/>
  <c r="FL348" i="9"/>
  <c r="AE295" i="1"/>
  <c r="FL350" i="9"/>
  <c r="AE296" i="1"/>
  <c r="FL351" i="9"/>
  <c r="AE297" i="1"/>
  <c r="FL352" i="9"/>
  <c r="AE298" i="1"/>
  <c r="FL353" i="9"/>
  <c r="AE299" i="1"/>
  <c r="FL354" i="9"/>
  <c r="AE300" i="1"/>
  <c r="FL355" i="9"/>
  <c r="AE301" i="1"/>
  <c r="FL356" i="9"/>
  <c r="AE302" i="1"/>
  <c r="FL357" i="9"/>
  <c r="AE303" i="1"/>
  <c r="FL358" i="9"/>
  <c r="AE304" i="1"/>
  <c r="FL359" i="9"/>
  <c r="AE305" i="1"/>
  <c r="FL360" i="9"/>
  <c r="AE306" i="1"/>
  <c r="FL362" i="9"/>
  <c r="AE307" i="1"/>
  <c r="FL363" i="9"/>
  <c r="AE308" i="1"/>
  <c r="FL364" i="9"/>
  <c r="AE309" i="1"/>
  <c r="FL365" i="9"/>
  <c r="AE310" i="1"/>
  <c r="FL367" i="9"/>
  <c r="AE311" i="1"/>
  <c r="FL368" i="9"/>
  <c r="AE312" i="1"/>
  <c r="FL369" i="9"/>
  <c r="AE313" i="1"/>
  <c r="FL370" i="9"/>
  <c r="AE314" i="1"/>
  <c r="FL371" i="9"/>
  <c r="AE315" i="1"/>
  <c r="FL372" i="9"/>
  <c r="AE316" i="1"/>
  <c r="FL373" i="9"/>
  <c r="AE317" i="1"/>
  <c r="FL374" i="9"/>
  <c r="AE318" i="1"/>
  <c r="FL375" i="9"/>
  <c r="AE319" i="1"/>
  <c r="FL376" i="9"/>
  <c r="AE320" i="1"/>
  <c r="FL377" i="9"/>
  <c r="AE321" i="1"/>
  <c r="FL378" i="9"/>
  <c r="AE322" i="1"/>
  <c r="FL379" i="9"/>
  <c r="AE323" i="1"/>
  <c r="FL380" i="9"/>
  <c r="AE324" i="1"/>
  <c r="FL381" i="9"/>
  <c r="AE325" i="1"/>
  <c r="FL382" i="9"/>
  <c r="AE326" i="1"/>
  <c r="FL383" i="9"/>
  <c r="AE327" i="1"/>
  <c r="FL384" i="9"/>
  <c r="AE328" i="1"/>
  <c r="FL385" i="9"/>
  <c r="AE329" i="1"/>
  <c r="FL386" i="9"/>
  <c r="AE330" i="1"/>
  <c r="FL387" i="9"/>
  <c r="AE331" i="1"/>
  <c r="FL388" i="9"/>
  <c r="AE332" i="1"/>
  <c r="FL390" i="9"/>
  <c r="AE333" i="1"/>
  <c r="FL391" i="9"/>
  <c r="AE334" i="1"/>
  <c r="FL393" i="9"/>
  <c r="AE335" i="1"/>
  <c r="FL394" i="9"/>
  <c r="AE336" i="1"/>
  <c r="FL395" i="9"/>
  <c r="AE337" i="1"/>
  <c r="FL396" i="9"/>
  <c r="AE338" i="1"/>
  <c r="FL397" i="9"/>
  <c r="AE339" i="1"/>
  <c r="FL398" i="9"/>
  <c r="AE340" i="1"/>
  <c r="FL399" i="9"/>
  <c r="AE341" i="1"/>
  <c r="FL400" i="9"/>
  <c r="AE342" i="1"/>
  <c r="FL401" i="9"/>
  <c r="AE343" i="1"/>
  <c r="FL402" i="9"/>
  <c r="AE344" i="1"/>
  <c r="FL403" i="9"/>
  <c r="AE345" i="1"/>
  <c r="FL404" i="9"/>
  <c r="AE346" i="1"/>
  <c r="FL405" i="9"/>
  <c r="AE347" i="1"/>
  <c r="FL406" i="9"/>
  <c r="AE348" i="1"/>
  <c r="AE349" i="1"/>
  <c r="FL408" i="9"/>
  <c r="AE350" i="1"/>
  <c r="FL410" i="9"/>
  <c r="AE351" i="1"/>
  <c r="FL411" i="9"/>
  <c r="AE352" i="1"/>
  <c r="FL412" i="9"/>
  <c r="AE353" i="1"/>
  <c r="FL413" i="9"/>
  <c r="AE354" i="1"/>
  <c r="FL414" i="9"/>
  <c r="AE355" i="1"/>
  <c r="FL10" i="9"/>
  <c r="AE3" i="1"/>
  <c r="FK417" i="9"/>
  <c r="AD358" i="1"/>
  <c r="FK418" i="9"/>
  <c r="AD359" i="1"/>
  <c r="FK419" i="9"/>
  <c r="AD360" i="1"/>
  <c r="FK420" i="9"/>
  <c r="AD361" i="1"/>
  <c r="FK94" i="9"/>
  <c r="AD362" i="1"/>
  <c r="FK422" i="9"/>
  <c r="AD363" i="1"/>
  <c r="FK423" i="9"/>
  <c r="AD364" i="1"/>
  <c r="FK424" i="9"/>
  <c r="AD365" i="1"/>
  <c r="FK425" i="9"/>
  <c r="AD366" i="1"/>
  <c r="FK426" i="9"/>
  <c r="AD367" i="1"/>
  <c r="FK427" i="9"/>
  <c r="AD368" i="1"/>
  <c r="FK172" i="9"/>
  <c r="AD369" i="1"/>
  <c r="FK429" i="9"/>
  <c r="AD370" i="1"/>
  <c r="FK430" i="9"/>
  <c r="AD371" i="1"/>
  <c r="FK431" i="9"/>
  <c r="AD372" i="1"/>
  <c r="FK432" i="9"/>
  <c r="AD373" i="1"/>
  <c r="FK433" i="9"/>
  <c r="AD374" i="1"/>
  <c r="FK434" i="9"/>
  <c r="AD375" i="1"/>
  <c r="FK435" i="9"/>
  <c r="AD376" i="1"/>
  <c r="FK261" i="9"/>
  <c r="AD377" i="1"/>
  <c r="FK437" i="9"/>
  <c r="AD378" i="1"/>
  <c r="FK438" i="9"/>
  <c r="AD379" i="1"/>
  <c r="FK439" i="9"/>
  <c r="AD380" i="1"/>
  <c r="FK440" i="9"/>
  <c r="AD381" i="1"/>
  <c r="FK441" i="9"/>
  <c r="AD382" i="1"/>
  <c r="FK442" i="9"/>
  <c r="AD383" i="1"/>
  <c r="FK443" i="9"/>
  <c r="AD384" i="1"/>
  <c r="FK444" i="9"/>
  <c r="AD385" i="1"/>
  <c r="FK445" i="9"/>
  <c r="AD386" i="1"/>
  <c r="FK407" i="9"/>
  <c r="AD387" i="1"/>
  <c r="FK447" i="9"/>
  <c r="AD388" i="1"/>
  <c r="FK196" i="9"/>
  <c r="AD389" i="1"/>
  <c r="FK149" i="9"/>
  <c r="AD390" i="1"/>
  <c r="FK450" i="9"/>
  <c r="AD391" i="1"/>
  <c r="FK105" i="9"/>
  <c r="AD392" i="1"/>
  <c r="FK452" i="9"/>
  <c r="AD393" i="1"/>
  <c r="FK251" i="9"/>
  <c r="AD394" i="1"/>
  <c r="FK454" i="9"/>
  <c r="AD395" i="1"/>
  <c r="BY455" i="9"/>
  <c r="FK455" i="9"/>
  <c r="AD396" i="1"/>
  <c r="FK416" i="9"/>
  <c r="AD357" i="1"/>
  <c r="FK11" i="9"/>
  <c r="AD4" i="1"/>
  <c r="FK12" i="9"/>
  <c r="AD5" i="1"/>
  <c r="FK16" i="9"/>
  <c r="AD6" i="1"/>
  <c r="FK17" i="9"/>
  <c r="AD7" i="1"/>
  <c r="FK18" i="9"/>
  <c r="AD8" i="1"/>
  <c r="FK19" i="9"/>
  <c r="AD9" i="1"/>
  <c r="FK20" i="9"/>
  <c r="AD10" i="1"/>
  <c r="FK21" i="9"/>
  <c r="AD11" i="1"/>
  <c r="FK22" i="9"/>
  <c r="AD12" i="1"/>
  <c r="FK23" i="9"/>
  <c r="AD13" i="1"/>
  <c r="FK24" i="9"/>
  <c r="AD14" i="1"/>
  <c r="FK25" i="9"/>
  <c r="AD15" i="1"/>
  <c r="FK26" i="9"/>
  <c r="AD16" i="1"/>
  <c r="FK27" i="9"/>
  <c r="AD17" i="1"/>
  <c r="FK28" i="9"/>
  <c r="AD18" i="1"/>
  <c r="FK29" i="9"/>
  <c r="AD19" i="1"/>
  <c r="FK30" i="9"/>
  <c r="AD20" i="1"/>
  <c r="FK31" i="9"/>
  <c r="AD21" i="1"/>
  <c r="FK32" i="9"/>
  <c r="AD22" i="1"/>
  <c r="FK33" i="9"/>
  <c r="AD23" i="1"/>
  <c r="FK34" i="9"/>
  <c r="AD24" i="1"/>
  <c r="FK36" i="9"/>
  <c r="AD25" i="1"/>
  <c r="FK37" i="9"/>
  <c r="AD26" i="1"/>
  <c r="FK38" i="9"/>
  <c r="AD27" i="1"/>
  <c r="FK39" i="9"/>
  <c r="AD28" i="1"/>
  <c r="FK40" i="9"/>
  <c r="AD29" i="1"/>
  <c r="FK41" i="9"/>
  <c r="AD30" i="1"/>
  <c r="FK42" i="9"/>
  <c r="AD31" i="1"/>
  <c r="FK43" i="9"/>
  <c r="AD32" i="1"/>
  <c r="FK44" i="9"/>
  <c r="AD33" i="1"/>
  <c r="FK45" i="9"/>
  <c r="AD34" i="1"/>
  <c r="FK47" i="9"/>
  <c r="AD35" i="1"/>
  <c r="FK48" i="9"/>
  <c r="AD36" i="1"/>
  <c r="FK49" i="9"/>
  <c r="AD37" i="1"/>
  <c r="FK50" i="9"/>
  <c r="AD38" i="1"/>
  <c r="FK51" i="9"/>
  <c r="AD39" i="1"/>
  <c r="FK52" i="9"/>
  <c r="AD40" i="1"/>
  <c r="FK53" i="9"/>
  <c r="AD41" i="1"/>
  <c r="FK54" i="9"/>
  <c r="AD42" i="1"/>
  <c r="FK55" i="9"/>
  <c r="AD43" i="1"/>
  <c r="FK56" i="9"/>
  <c r="AD44" i="1"/>
  <c r="FK58" i="9"/>
  <c r="AD45" i="1"/>
  <c r="FK59" i="9"/>
  <c r="AD46" i="1"/>
  <c r="FK60" i="9"/>
  <c r="AD47" i="1"/>
  <c r="FK61" i="9"/>
  <c r="AD48" i="1"/>
  <c r="FK62" i="9"/>
  <c r="AD49" i="1"/>
  <c r="FK63" i="9"/>
  <c r="AD50" i="1"/>
  <c r="FK65" i="9"/>
  <c r="AD51" i="1"/>
  <c r="FK67" i="9"/>
  <c r="AD52" i="1"/>
  <c r="FK68" i="9"/>
  <c r="AD53" i="1"/>
  <c r="FK70" i="9"/>
  <c r="AD54" i="1"/>
  <c r="FK71" i="9"/>
  <c r="AD55" i="1"/>
  <c r="FK72" i="9"/>
  <c r="AD56" i="1"/>
  <c r="FK73" i="9"/>
  <c r="AD57" i="1"/>
  <c r="FK74" i="9"/>
  <c r="AD58" i="1"/>
  <c r="FK75" i="9"/>
  <c r="AD59" i="1"/>
  <c r="FK76" i="9"/>
  <c r="AD60" i="1"/>
  <c r="FK77" i="9"/>
  <c r="AD61" i="1"/>
  <c r="FK78" i="9"/>
  <c r="AD62" i="1"/>
  <c r="FK79" i="9"/>
  <c r="AD63" i="1"/>
  <c r="FK80" i="9"/>
  <c r="AD64" i="1"/>
  <c r="FK81" i="9"/>
  <c r="AD65" i="1"/>
  <c r="FK83" i="9"/>
  <c r="AD66" i="1"/>
  <c r="FK85" i="9"/>
  <c r="AD67" i="1"/>
  <c r="FK86" i="9"/>
  <c r="AD68" i="1"/>
  <c r="FK87" i="9"/>
  <c r="AD69" i="1"/>
  <c r="FK88" i="9"/>
  <c r="AD70" i="1"/>
  <c r="FK89" i="9"/>
  <c r="AD71" i="1"/>
  <c r="FK90" i="9"/>
  <c r="AD72" i="1"/>
  <c r="FK91" i="9"/>
  <c r="AD73" i="1"/>
  <c r="FK92" i="9"/>
  <c r="AD74" i="1"/>
  <c r="FK93" i="9"/>
  <c r="AD75" i="1"/>
  <c r="AD76" i="1"/>
  <c r="FK95" i="9"/>
  <c r="AD77" i="1"/>
  <c r="FK96" i="9"/>
  <c r="AD78" i="1"/>
  <c r="FK97" i="9"/>
  <c r="AD79" i="1"/>
  <c r="FK98" i="9"/>
  <c r="AD80" i="1"/>
  <c r="FK100" i="9"/>
  <c r="AD81" i="1"/>
  <c r="FK101" i="9"/>
  <c r="AD82" i="1"/>
  <c r="FK102" i="9"/>
  <c r="AD83" i="1"/>
  <c r="FK103" i="9"/>
  <c r="AD84" i="1"/>
  <c r="FK104" i="9"/>
  <c r="AD85" i="1"/>
  <c r="AD86" i="1"/>
  <c r="FK106" i="9"/>
  <c r="AD87" i="1"/>
  <c r="FK107" i="9"/>
  <c r="AD88" i="1"/>
  <c r="FK110" i="9"/>
  <c r="AD89" i="1"/>
  <c r="FK112" i="9"/>
  <c r="AD90" i="1"/>
  <c r="FK113" i="9"/>
  <c r="AD91" i="1"/>
  <c r="FK114" i="9"/>
  <c r="AD92" i="1"/>
  <c r="FK116" i="9"/>
  <c r="AD93" i="1"/>
  <c r="FK117" i="9"/>
  <c r="AD94" i="1"/>
  <c r="FK118" i="9"/>
  <c r="AD95" i="1"/>
  <c r="FK120" i="9"/>
  <c r="AD96" i="1"/>
  <c r="FK122" i="9"/>
  <c r="AD97" i="1"/>
  <c r="FK123" i="9"/>
  <c r="AD98" i="1"/>
  <c r="FK124" i="9"/>
  <c r="AD99" i="1"/>
  <c r="FK125" i="9"/>
  <c r="AD100" i="1"/>
  <c r="FK126" i="9"/>
  <c r="AD101" i="1"/>
  <c r="FK127" i="9"/>
  <c r="AD102" i="1"/>
  <c r="FK130" i="9"/>
  <c r="AD103" i="1"/>
  <c r="FK131" i="9"/>
  <c r="AD104" i="1"/>
  <c r="FK132" i="9"/>
  <c r="AD105" i="1"/>
  <c r="FK133" i="9"/>
  <c r="AD106" i="1"/>
  <c r="FK134" i="9"/>
  <c r="AD107" i="1"/>
  <c r="FK135" i="9"/>
  <c r="AD108" i="1"/>
  <c r="FK136" i="9"/>
  <c r="AD109" i="1"/>
  <c r="FK138" i="9"/>
  <c r="AD110" i="1"/>
  <c r="FK139" i="9"/>
  <c r="AD111" i="1"/>
  <c r="FK142" i="9"/>
  <c r="AD112" i="1"/>
  <c r="FK143" i="9"/>
  <c r="AD113" i="1"/>
  <c r="FK144" i="9"/>
  <c r="AD114" i="1"/>
  <c r="FK145" i="9"/>
  <c r="AD115" i="1"/>
  <c r="FK146" i="9"/>
  <c r="AD116" i="1"/>
  <c r="FK148" i="9"/>
  <c r="AD117" i="1"/>
  <c r="AD118" i="1"/>
  <c r="FK150" i="9"/>
  <c r="AD119" i="1"/>
  <c r="FK151" i="9"/>
  <c r="AD120" i="1"/>
  <c r="FK152" i="9"/>
  <c r="AD121" i="1"/>
  <c r="FK153" i="9"/>
  <c r="AD122" i="1"/>
  <c r="FK154" i="9"/>
  <c r="AD123" i="1"/>
  <c r="FK156" i="9"/>
  <c r="AD124" i="1"/>
  <c r="FK157" i="9"/>
  <c r="AD125" i="1"/>
  <c r="FK158" i="9"/>
  <c r="AD126" i="1"/>
  <c r="FK159" i="9"/>
  <c r="AD127" i="1"/>
  <c r="FK160" i="9"/>
  <c r="AD128" i="1"/>
  <c r="FK161" i="9"/>
  <c r="AD129" i="1"/>
  <c r="FK162" i="9"/>
  <c r="AD130" i="1"/>
  <c r="FK163" i="9"/>
  <c r="AD131" i="1"/>
  <c r="FK164" i="9"/>
  <c r="AD132" i="1"/>
  <c r="FK165" i="9"/>
  <c r="AD133" i="1"/>
  <c r="FK166" i="9"/>
  <c r="AD134" i="1"/>
  <c r="FK167" i="9"/>
  <c r="AD135" i="1"/>
  <c r="FK168" i="9"/>
  <c r="AD136" i="1"/>
  <c r="FK169" i="9"/>
  <c r="AD137" i="1"/>
  <c r="FK170" i="9"/>
  <c r="AD138" i="1"/>
  <c r="FK171" i="9"/>
  <c r="AD139" i="1"/>
  <c r="AD140" i="1"/>
  <c r="FK173" i="9"/>
  <c r="AD141" i="1"/>
  <c r="FK174" i="9"/>
  <c r="AD142" i="1"/>
  <c r="FK176" i="9"/>
  <c r="AD143" i="1"/>
  <c r="FK177" i="9"/>
  <c r="AD144" i="1"/>
  <c r="FK178" i="9"/>
  <c r="AD145" i="1"/>
  <c r="FK179" i="9"/>
  <c r="AD146" i="1"/>
  <c r="FK180" i="9"/>
  <c r="AD147" i="1"/>
  <c r="FK181" i="9"/>
  <c r="AD148" i="1"/>
  <c r="FK183" i="9"/>
  <c r="AD149" i="1"/>
  <c r="FK184" i="9"/>
  <c r="AD150" i="1"/>
  <c r="FK186" i="9"/>
  <c r="AD152" i="1"/>
  <c r="FK187" i="9"/>
  <c r="AD153" i="1"/>
  <c r="FK188" i="9"/>
  <c r="AD154" i="1"/>
  <c r="FK189" i="9"/>
  <c r="AD155" i="1"/>
  <c r="FK190" i="9"/>
  <c r="AD156" i="1"/>
  <c r="FK191" i="9"/>
  <c r="AD157" i="1"/>
  <c r="FK192" i="9"/>
  <c r="AD158" i="1"/>
  <c r="FK193" i="9"/>
  <c r="AD159" i="1"/>
  <c r="FK194" i="9"/>
  <c r="AD160" i="1"/>
  <c r="FK195" i="9"/>
  <c r="AD161" i="1"/>
  <c r="AD162" i="1"/>
  <c r="FK197" i="9"/>
  <c r="AD163" i="1"/>
  <c r="FK198" i="9"/>
  <c r="AD164" i="1"/>
  <c r="FK199" i="9"/>
  <c r="AD165" i="1"/>
  <c r="FK200" i="9"/>
  <c r="AD166" i="1"/>
  <c r="FK201" i="9"/>
  <c r="AD167" i="1"/>
  <c r="FK202" i="9"/>
  <c r="AD168" i="1"/>
  <c r="FK203" i="9"/>
  <c r="AD169" i="1"/>
  <c r="FK204" i="9"/>
  <c r="AD170" i="1"/>
  <c r="FK205" i="9"/>
  <c r="AD171" i="1"/>
  <c r="FK206" i="9"/>
  <c r="AD172" i="1"/>
  <c r="FK207" i="9"/>
  <c r="AD173" i="1"/>
  <c r="FK208" i="9"/>
  <c r="AD174" i="1"/>
  <c r="FK209" i="9"/>
  <c r="AD175" i="1"/>
  <c r="FK210" i="9"/>
  <c r="AD176" i="1"/>
  <c r="FK211" i="9"/>
  <c r="AD177" i="1"/>
  <c r="FK212" i="9"/>
  <c r="AD178" i="1"/>
  <c r="FK213" i="9"/>
  <c r="AD179" i="1"/>
  <c r="FK214" i="9"/>
  <c r="AD180" i="1"/>
  <c r="FK215" i="9"/>
  <c r="AD181" i="1"/>
  <c r="FK217" i="9"/>
  <c r="AD182" i="1"/>
  <c r="FK218" i="9"/>
  <c r="AD183" i="1"/>
  <c r="FK219" i="9"/>
  <c r="AD184" i="1"/>
  <c r="FK220" i="9"/>
  <c r="AD185" i="1"/>
  <c r="FK221" i="9"/>
  <c r="AD186" i="1"/>
  <c r="FK223" i="9"/>
  <c r="AD187" i="1"/>
  <c r="FK224" i="9"/>
  <c r="AD188" i="1"/>
  <c r="FK228" i="9"/>
  <c r="AD189" i="1"/>
  <c r="FK229" i="9"/>
  <c r="AD190" i="1"/>
  <c r="FK230" i="9"/>
  <c r="AD191" i="1"/>
  <c r="FK231" i="9"/>
  <c r="AD192" i="1"/>
  <c r="FK232" i="9"/>
  <c r="AD193" i="1"/>
  <c r="FK234" i="9"/>
  <c r="AD194" i="1"/>
  <c r="FK236" i="9"/>
  <c r="AD195" i="1"/>
  <c r="FK237" i="9"/>
  <c r="AD196" i="1"/>
  <c r="FK238" i="9"/>
  <c r="AD197" i="1"/>
  <c r="FK239" i="9"/>
  <c r="AD198" i="1"/>
  <c r="FK240" i="9"/>
  <c r="AD199" i="1"/>
  <c r="FK241" i="9"/>
  <c r="AD200" i="1"/>
  <c r="FK243" i="9"/>
  <c r="AD201" i="1"/>
  <c r="FK244" i="9"/>
  <c r="AD202" i="1"/>
  <c r="FK245" i="9"/>
  <c r="AD203" i="1"/>
  <c r="FK246" i="9"/>
  <c r="AD204" i="1"/>
  <c r="FK247" i="9"/>
  <c r="AD205" i="1"/>
  <c r="FK248" i="9"/>
  <c r="AD206" i="1"/>
  <c r="FK249" i="9"/>
  <c r="AD207" i="1"/>
  <c r="FK250" i="9"/>
  <c r="AD208" i="1"/>
  <c r="AD209" i="1"/>
  <c r="FK252" i="9"/>
  <c r="AD210" i="1"/>
  <c r="FK253" i="9"/>
  <c r="AD211" i="1"/>
  <c r="FK254" i="9"/>
  <c r="AD212" i="1"/>
  <c r="FK255" i="9"/>
  <c r="AD213" i="1"/>
  <c r="FK256" i="9"/>
  <c r="AD214" i="1"/>
  <c r="FK257" i="9"/>
  <c r="AD215" i="1"/>
  <c r="FK258" i="9"/>
  <c r="AD216" i="1"/>
  <c r="FK260" i="9"/>
  <c r="AD217" i="1"/>
  <c r="AD218" i="1"/>
  <c r="FK263" i="9"/>
  <c r="AD219" i="1"/>
  <c r="FK265" i="9"/>
  <c r="AD220" i="1"/>
  <c r="FK266" i="9"/>
  <c r="AD221" i="1"/>
  <c r="FK267" i="9"/>
  <c r="AD222" i="1"/>
  <c r="FK268" i="9"/>
  <c r="AD223" i="1"/>
  <c r="FK270" i="9"/>
  <c r="AD224" i="1"/>
  <c r="FK271" i="9"/>
  <c r="AD225" i="1"/>
  <c r="FK272" i="9"/>
  <c r="AD226" i="1"/>
  <c r="FK273" i="9"/>
  <c r="AD227" i="1"/>
  <c r="FK274" i="9"/>
  <c r="AD228" i="1"/>
  <c r="FK275" i="9"/>
  <c r="AD229" i="1"/>
  <c r="FK276" i="9"/>
  <c r="AD230" i="1"/>
  <c r="FK279" i="9"/>
  <c r="AD231" i="1"/>
  <c r="FK280" i="9"/>
  <c r="AD232" i="1"/>
  <c r="FK281" i="9"/>
  <c r="AD233" i="1"/>
  <c r="FK282" i="9"/>
  <c r="AD234" i="1"/>
  <c r="FK283" i="9"/>
  <c r="AD235" i="1"/>
  <c r="FK284" i="9"/>
  <c r="AD236" i="1"/>
  <c r="FK285" i="9"/>
  <c r="AD237" i="1"/>
  <c r="FK286" i="9"/>
  <c r="AD238" i="1"/>
  <c r="FK287" i="9"/>
  <c r="AD239" i="1"/>
  <c r="FK288" i="9"/>
  <c r="AD240" i="1"/>
  <c r="FK289" i="9"/>
  <c r="AD241" i="1"/>
  <c r="FK290" i="9"/>
  <c r="AD242" i="1"/>
  <c r="FK291" i="9"/>
  <c r="AD243" i="1"/>
  <c r="FK292" i="9"/>
  <c r="AD244" i="1"/>
  <c r="FK293" i="9"/>
  <c r="AD245" i="1"/>
  <c r="FK294" i="9"/>
  <c r="AD246" i="1"/>
  <c r="FK295" i="9"/>
  <c r="AD247" i="1"/>
  <c r="FK297" i="9"/>
  <c r="AD248" i="1"/>
  <c r="FK298" i="9"/>
  <c r="AD249" i="1"/>
  <c r="FK299" i="9"/>
  <c r="AD250" i="1"/>
  <c r="FK300" i="9"/>
  <c r="AD251" i="1"/>
  <c r="FK301" i="9"/>
  <c r="AD252" i="1"/>
  <c r="FK302" i="9"/>
  <c r="AD253" i="1"/>
  <c r="FK304" i="9"/>
  <c r="AD254" i="1"/>
  <c r="FK305" i="9"/>
  <c r="AD255" i="1"/>
  <c r="FK306" i="9"/>
  <c r="AD256" i="1"/>
  <c r="FK307" i="9"/>
  <c r="AD257" i="1"/>
  <c r="FK309" i="9"/>
  <c r="AD258" i="1"/>
  <c r="FK310" i="9"/>
  <c r="AD259" i="1"/>
  <c r="FK311" i="9"/>
  <c r="AD260" i="1"/>
  <c r="FK312" i="9"/>
  <c r="AD261" i="1"/>
  <c r="FK313" i="9"/>
  <c r="AD262" i="1"/>
  <c r="FK314" i="9"/>
  <c r="AD263" i="1"/>
  <c r="FK315" i="9"/>
  <c r="AD264" i="1"/>
  <c r="FK316" i="9"/>
  <c r="AD265" i="1"/>
  <c r="FK318" i="9"/>
  <c r="AD266" i="1"/>
  <c r="FK319" i="9"/>
  <c r="AD267" i="1"/>
  <c r="FK320" i="9"/>
  <c r="AD268" i="1"/>
  <c r="FK321" i="9"/>
  <c r="AD269" i="1"/>
  <c r="FK322" i="9"/>
  <c r="AD270" i="1"/>
  <c r="FK323" i="9"/>
  <c r="AD271" i="1"/>
  <c r="FK324" i="9"/>
  <c r="AD272" i="1"/>
  <c r="FK325" i="9"/>
  <c r="AD273" i="1"/>
  <c r="FK326" i="9"/>
  <c r="AD274" i="1"/>
  <c r="FK327" i="9"/>
  <c r="AD275" i="1"/>
  <c r="FK328" i="9"/>
  <c r="AD276" i="1"/>
  <c r="FK329" i="9"/>
  <c r="AD277" i="1"/>
  <c r="FK330" i="9"/>
  <c r="AD278" i="1"/>
  <c r="FK331" i="9"/>
  <c r="AD279" i="1"/>
  <c r="FK332" i="9"/>
  <c r="AD280" i="1"/>
  <c r="FK333" i="9"/>
  <c r="AD281" i="1"/>
  <c r="FK334" i="9"/>
  <c r="AD282" i="1"/>
  <c r="FK335" i="9"/>
  <c r="AD283" i="1"/>
  <c r="FK337" i="9"/>
  <c r="AD284" i="1"/>
  <c r="FK338" i="9"/>
  <c r="AD285" i="1"/>
  <c r="FK339" i="9"/>
  <c r="AD286" i="1"/>
  <c r="FK340" i="9"/>
  <c r="AD287" i="1"/>
  <c r="FK341" i="9"/>
  <c r="AD288" i="1"/>
  <c r="FK342" i="9"/>
  <c r="AD289" i="1"/>
  <c r="FK343" i="9"/>
  <c r="AD290" i="1"/>
  <c r="FK344" i="9"/>
  <c r="AD291" i="1"/>
  <c r="FK345" i="9"/>
  <c r="AD292" i="1"/>
  <c r="FK346" i="9"/>
  <c r="AD293" i="1"/>
  <c r="FK347" i="9"/>
  <c r="AD294" i="1"/>
  <c r="FK348" i="9"/>
  <c r="AD295" i="1"/>
  <c r="FK350" i="9"/>
  <c r="AD296" i="1"/>
  <c r="FK351" i="9"/>
  <c r="AD297" i="1"/>
  <c r="FK352" i="9"/>
  <c r="AD298" i="1"/>
  <c r="FK353" i="9"/>
  <c r="AD299" i="1"/>
  <c r="FK354" i="9"/>
  <c r="AD300" i="1"/>
  <c r="FK355" i="9"/>
  <c r="AD301" i="1"/>
  <c r="FK356" i="9"/>
  <c r="AD302" i="1"/>
  <c r="FK357" i="9"/>
  <c r="AD303" i="1"/>
  <c r="FK358" i="9"/>
  <c r="AD304" i="1"/>
  <c r="FK359" i="9"/>
  <c r="AD305" i="1"/>
  <c r="FK360" i="9"/>
  <c r="AD306" i="1"/>
  <c r="FK362" i="9"/>
  <c r="AD307" i="1"/>
  <c r="FK363" i="9"/>
  <c r="AD308" i="1"/>
  <c r="FK364" i="9"/>
  <c r="AD309" i="1"/>
  <c r="FK365" i="9"/>
  <c r="AD310" i="1"/>
  <c r="FK367" i="9"/>
  <c r="AD311" i="1"/>
  <c r="FK368" i="9"/>
  <c r="AD312" i="1"/>
  <c r="FK369" i="9"/>
  <c r="AD313" i="1"/>
  <c r="FK370" i="9"/>
  <c r="AD314" i="1"/>
  <c r="FK371" i="9"/>
  <c r="AD315" i="1"/>
  <c r="FK372" i="9"/>
  <c r="AD316" i="1"/>
  <c r="FK373" i="9"/>
  <c r="AD317" i="1"/>
  <c r="FK374" i="9"/>
  <c r="AD318" i="1"/>
  <c r="FK375" i="9"/>
  <c r="AD319" i="1"/>
  <c r="FK376" i="9"/>
  <c r="AD320" i="1"/>
  <c r="FK377" i="9"/>
  <c r="AD321" i="1"/>
  <c r="FK378" i="9"/>
  <c r="AD322" i="1"/>
  <c r="FK379" i="9"/>
  <c r="AD323" i="1"/>
  <c r="FK380" i="9"/>
  <c r="AD324" i="1"/>
  <c r="FK381" i="9"/>
  <c r="AD325" i="1"/>
  <c r="FK382" i="9"/>
  <c r="AD326" i="1"/>
  <c r="FK383" i="9"/>
  <c r="AD327" i="1"/>
  <c r="FK384" i="9"/>
  <c r="AD328" i="1"/>
  <c r="FK385" i="9"/>
  <c r="AD329" i="1"/>
  <c r="FK386" i="9"/>
  <c r="AD330" i="1"/>
  <c r="FK387" i="9"/>
  <c r="AD331" i="1"/>
  <c r="FK388" i="9"/>
  <c r="AD332" i="1"/>
  <c r="FK390" i="9"/>
  <c r="AD333" i="1"/>
  <c r="FK391" i="9"/>
  <c r="AD334" i="1"/>
  <c r="FK393" i="9"/>
  <c r="AD335" i="1"/>
  <c r="FK394" i="9"/>
  <c r="AD336" i="1"/>
  <c r="FK395" i="9"/>
  <c r="AD337" i="1"/>
  <c r="FK396" i="9"/>
  <c r="AD338" i="1"/>
  <c r="FK397" i="9"/>
  <c r="AD339" i="1"/>
  <c r="FK398" i="9"/>
  <c r="AD340" i="1"/>
  <c r="FK399" i="9"/>
  <c r="AD341" i="1"/>
  <c r="FK400" i="9"/>
  <c r="AD342" i="1"/>
  <c r="FK401" i="9"/>
  <c r="AD343" i="1"/>
  <c r="FK402" i="9"/>
  <c r="AD344" i="1"/>
  <c r="FK403" i="9"/>
  <c r="AD345" i="1"/>
  <c r="FK404" i="9"/>
  <c r="AD346" i="1"/>
  <c r="FK405" i="9"/>
  <c r="AD347" i="1"/>
  <c r="FK406" i="9"/>
  <c r="AD348" i="1"/>
  <c r="AD349" i="1"/>
  <c r="FK408" i="9"/>
  <c r="AD350" i="1"/>
  <c r="FK410" i="9"/>
  <c r="AD351" i="1"/>
  <c r="FK411" i="9"/>
  <c r="AD352" i="1"/>
  <c r="FK412" i="9"/>
  <c r="AD353" i="1"/>
  <c r="FK413" i="9"/>
  <c r="AD354" i="1"/>
  <c r="FK414" i="9"/>
  <c r="AD355" i="1"/>
  <c r="FK10" i="9"/>
  <c r="AD3" i="1"/>
  <c r="FJ417" i="9"/>
  <c r="AC358" i="1"/>
  <c r="FJ418" i="9"/>
  <c r="AC359" i="1"/>
  <c r="FJ419" i="9"/>
  <c r="AC360" i="1"/>
  <c r="FJ420" i="9"/>
  <c r="AC361" i="1"/>
  <c r="FJ94" i="9"/>
  <c r="AC362" i="1"/>
  <c r="FJ422" i="9"/>
  <c r="AC363" i="1"/>
  <c r="FJ423" i="9"/>
  <c r="AC364" i="1"/>
  <c r="FJ424" i="9"/>
  <c r="AC365" i="1"/>
  <c r="FJ425" i="9"/>
  <c r="AC366" i="1"/>
  <c r="FJ426" i="9"/>
  <c r="AC367" i="1"/>
  <c r="FJ427" i="9"/>
  <c r="AC368" i="1"/>
  <c r="FJ172" i="9"/>
  <c r="AC369" i="1"/>
  <c r="FJ429" i="9"/>
  <c r="AC370" i="1"/>
  <c r="FJ430" i="9"/>
  <c r="AC371" i="1"/>
  <c r="FJ431" i="9"/>
  <c r="AC372" i="1"/>
  <c r="FJ432" i="9"/>
  <c r="AC373" i="1"/>
  <c r="FJ433" i="9"/>
  <c r="AC374" i="1"/>
  <c r="FJ434" i="9"/>
  <c r="AC375" i="1"/>
  <c r="FJ435" i="9"/>
  <c r="AC376" i="1"/>
  <c r="FJ261" i="9"/>
  <c r="AC377" i="1"/>
  <c r="FJ437" i="9"/>
  <c r="AC378" i="1"/>
  <c r="FJ438" i="9"/>
  <c r="AC379" i="1"/>
  <c r="FJ439" i="9"/>
  <c r="AC380" i="1"/>
  <c r="FJ440" i="9"/>
  <c r="AC381" i="1"/>
  <c r="FJ441" i="9"/>
  <c r="AC382" i="1"/>
  <c r="FJ442" i="9"/>
  <c r="AC383" i="1"/>
  <c r="FJ443" i="9"/>
  <c r="AC384" i="1"/>
  <c r="FJ444" i="9"/>
  <c r="AC385" i="1"/>
  <c r="FJ445" i="9"/>
  <c r="AC386" i="1"/>
  <c r="FJ407" i="9"/>
  <c r="AC387" i="1"/>
  <c r="FJ447" i="9"/>
  <c r="AC388" i="1"/>
  <c r="FJ196" i="9"/>
  <c r="AC389" i="1"/>
  <c r="FJ149" i="9"/>
  <c r="AC390" i="1"/>
  <c r="FJ450" i="9"/>
  <c r="AC391" i="1"/>
  <c r="FJ105" i="9"/>
  <c r="AC392" i="1"/>
  <c r="FJ452" i="9"/>
  <c r="AC393" i="1"/>
  <c r="FJ251" i="9"/>
  <c r="AC394" i="1"/>
  <c r="FJ454" i="9"/>
  <c r="AC395" i="1"/>
  <c r="BV455" i="9"/>
  <c r="FJ455" i="9"/>
  <c r="AC396" i="1"/>
  <c r="FJ416" i="9"/>
  <c r="AC357" i="1"/>
  <c r="FJ11" i="9"/>
  <c r="AC4" i="1"/>
  <c r="FJ12" i="9"/>
  <c r="AC5" i="1"/>
  <c r="FJ16" i="9"/>
  <c r="AC6" i="1"/>
  <c r="FJ17" i="9"/>
  <c r="AC7" i="1"/>
  <c r="FJ18" i="9"/>
  <c r="AC8" i="1"/>
  <c r="FJ19" i="9"/>
  <c r="AC9" i="1"/>
  <c r="FJ20" i="9"/>
  <c r="AC10" i="1"/>
  <c r="FJ21" i="9"/>
  <c r="AC11" i="1"/>
  <c r="FJ22" i="9"/>
  <c r="AC12" i="1"/>
  <c r="FJ23" i="9"/>
  <c r="AC13" i="1"/>
  <c r="FJ24" i="9"/>
  <c r="AC14" i="1"/>
  <c r="FJ25" i="9"/>
  <c r="AC15" i="1"/>
  <c r="FJ26" i="9"/>
  <c r="AC16" i="1"/>
  <c r="FJ27" i="9"/>
  <c r="AC17" i="1"/>
  <c r="FJ28" i="9"/>
  <c r="AC18" i="1"/>
  <c r="FJ29" i="9"/>
  <c r="AC19" i="1"/>
  <c r="FJ30" i="9"/>
  <c r="AC20" i="1"/>
  <c r="FJ31" i="9"/>
  <c r="AC21" i="1"/>
  <c r="FJ32" i="9"/>
  <c r="AC22" i="1"/>
  <c r="FJ33" i="9"/>
  <c r="AC23" i="1"/>
  <c r="FJ34" i="9"/>
  <c r="AC24" i="1"/>
  <c r="FJ36" i="9"/>
  <c r="AC25" i="1"/>
  <c r="FJ37" i="9"/>
  <c r="AC26" i="1"/>
  <c r="FJ38" i="9"/>
  <c r="AC27" i="1"/>
  <c r="FJ39" i="9"/>
  <c r="AC28" i="1"/>
  <c r="FJ40" i="9"/>
  <c r="AC29" i="1"/>
  <c r="FJ41" i="9"/>
  <c r="AC30" i="1"/>
  <c r="FJ42" i="9"/>
  <c r="AC31" i="1"/>
  <c r="FJ43" i="9"/>
  <c r="AC32" i="1"/>
  <c r="FJ44" i="9"/>
  <c r="AC33" i="1"/>
  <c r="FJ45" i="9"/>
  <c r="AC34" i="1"/>
  <c r="FJ47" i="9"/>
  <c r="AC35" i="1"/>
  <c r="FJ48" i="9"/>
  <c r="AC36" i="1"/>
  <c r="FJ49" i="9"/>
  <c r="AC37" i="1"/>
  <c r="FJ50" i="9"/>
  <c r="AC38" i="1"/>
  <c r="FJ51" i="9"/>
  <c r="AC39" i="1"/>
  <c r="FJ52" i="9"/>
  <c r="AC40" i="1"/>
  <c r="FJ53" i="9"/>
  <c r="AC41" i="1"/>
  <c r="FJ54" i="9"/>
  <c r="AC42" i="1"/>
  <c r="FJ55" i="9"/>
  <c r="AC43" i="1"/>
  <c r="FJ56" i="9"/>
  <c r="AC44" i="1"/>
  <c r="FJ58" i="9"/>
  <c r="AC45" i="1"/>
  <c r="FJ59" i="9"/>
  <c r="AC46" i="1"/>
  <c r="FJ60" i="9"/>
  <c r="AC47" i="1"/>
  <c r="FJ61" i="9"/>
  <c r="AC48" i="1"/>
  <c r="FJ62" i="9"/>
  <c r="AC49" i="1"/>
  <c r="FJ63" i="9"/>
  <c r="AC50" i="1"/>
  <c r="FJ65" i="9"/>
  <c r="AC51" i="1"/>
  <c r="FJ67" i="9"/>
  <c r="AC52" i="1"/>
  <c r="FJ68" i="9"/>
  <c r="AC53" i="1"/>
  <c r="FJ70" i="9"/>
  <c r="AC54" i="1"/>
  <c r="FJ71" i="9"/>
  <c r="AC55" i="1"/>
  <c r="FJ72" i="9"/>
  <c r="AC56" i="1"/>
  <c r="FJ73" i="9"/>
  <c r="AC57" i="1"/>
  <c r="FJ74" i="9"/>
  <c r="AC58" i="1"/>
  <c r="FJ75" i="9"/>
  <c r="AC59" i="1"/>
  <c r="FJ76" i="9"/>
  <c r="AC60" i="1"/>
  <c r="FJ77" i="9"/>
  <c r="AC61" i="1"/>
  <c r="FJ78" i="9"/>
  <c r="AC62" i="1"/>
  <c r="FJ79" i="9"/>
  <c r="AC63" i="1"/>
  <c r="FJ80" i="9"/>
  <c r="AC64" i="1"/>
  <c r="FJ81" i="9"/>
  <c r="AC65" i="1"/>
  <c r="FJ83" i="9"/>
  <c r="AC66" i="1"/>
  <c r="FJ85" i="9"/>
  <c r="AC67" i="1"/>
  <c r="FJ86" i="9"/>
  <c r="AC68" i="1"/>
  <c r="FJ87" i="9"/>
  <c r="AC69" i="1"/>
  <c r="FJ88" i="9"/>
  <c r="AC70" i="1"/>
  <c r="FJ89" i="9"/>
  <c r="AC71" i="1"/>
  <c r="FJ90" i="9"/>
  <c r="AC72" i="1"/>
  <c r="FJ91" i="9"/>
  <c r="AC73" i="1"/>
  <c r="FJ92" i="9"/>
  <c r="AC74" i="1"/>
  <c r="FJ93" i="9"/>
  <c r="AC75" i="1"/>
  <c r="AC76" i="1"/>
  <c r="FJ95" i="9"/>
  <c r="AC77" i="1"/>
  <c r="FJ96" i="9"/>
  <c r="AC78" i="1"/>
  <c r="FJ97" i="9"/>
  <c r="AC79" i="1"/>
  <c r="FJ98" i="9"/>
  <c r="AC80" i="1"/>
  <c r="FJ100" i="9"/>
  <c r="AC81" i="1"/>
  <c r="FJ101" i="9"/>
  <c r="AC82" i="1"/>
  <c r="FJ102" i="9"/>
  <c r="AC83" i="1"/>
  <c r="FJ103" i="9"/>
  <c r="AC84" i="1"/>
  <c r="FJ104" i="9"/>
  <c r="AC85" i="1"/>
  <c r="AC86" i="1"/>
  <c r="FJ106" i="9"/>
  <c r="AC87" i="1"/>
  <c r="FJ107" i="9"/>
  <c r="AC88" i="1"/>
  <c r="FJ110" i="9"/>
  <c r="AC89" i="1"/>
  <c r="FJ112" i="9"/>
  <c r="AC90" i="1"/>
  <c r="FJ113" i="9"/>
  <c r="AC91" i="1"/>
  <c r="FJ114" i="9"/>
  <c r="AC92" i="1"/>
  <c r="FJ116" i="9"/>
  <c r="AC93" i="1"/>
  <c r="FJ117" i="9"/>
  <c r="AC94" i="1"/>
  <c r="FJ118" i="9"/>
  <c r="AC95" i="1"/>
  <c r="FJ120" i="9"/>
  <c r="AC96" i="1"/>
  <c r="FJ122" i="9"/>
  <c r="AC97" i="1"/>
  <c r="FJ123" i="9"/>
  <c r="AC98" i="1"/>
  <c r="FJ124" i="9"/>
  <c r="AC99" i="1"/>
  <c r="FJ125" i="9"/>
  <c r="AC100" i="1"/>
  <c r="FJ126" i="9"/>
  <c r="AC101" i="1"/>
  <c r="FJ127" i="9"/>
  <c r="AC102" i="1"/>
  <c r="FJ130" i="9"/>
  <c r="AC103" i="1"/>
  <c r="FJ131" i="9"/>
  <c r="AC104" i="1"/>
  <c r="FJ132" i="9"/>
  <c r="AC105" i="1"/>
  <c r="FJ133" i="9"/>
  <c r="AC106" i="1"/>
  <c r="FJ134" i="9"/>
  <c r="AC107" i="1"/>
  <c r="FJ135" i="9"/>
  <c r="AC108" i="1"/>
  <c r="FJ136" i="9"/>
  <c r="AC109" i="1"/>
  <c r="FJ138" i="9"/>
  <c r="AC110" i="1"/>
  <c r="FJ139" i="9"/>
  <c r="AC111" i="1"/>
  <c r="FJ142" i="9"/>
  <c r="AC112" i="1"/>
  <c r="FJ143" i="9"/>
  <c r="AC113" i="1"/>
  <c r="FJ144" i="9"/>
  <c r="AC114" i="1"/>
  <c r="FJ145" i="9"/>
  <c r="AC115" i="1"/>
  <c r="FJ146" i="9"/>
  <c r="AC116" i="1"/>
  <c r="FJ148" i="9"/>
  <c r="AC117" i="1"/>
  <c r="AC118" i="1"/>
  <c r="FJ150" i="9"/>
  <c r="AC119" i="1"/>
  <c r="FJ151" i="9"/>
  <c r="AC120" i="1"/>
  <c r="FJ152" i="9"/>
  <c r="AC121" i="1"/>
  <c r="FJ153" i="9"/>
  <c r="AC122" i="1"/>
  <c r="FJ154" i="9"/>
  <c r="AC123" i="1"/>
  <c r="FJ156" i="9"/>
  <c r="AC124" i="1"/>
  <c r="FJ157" i="9"/>
  <c r="AC125" i="1"/>
  <c r="FJ158" i="9"/>
  <c r="AC126" i="1"/>
  <c r="FJ159" i="9"/>
  <c r="AC127" i="1"/>
  <c r="FJ160" i="9"/>
  <c r="AC128" i="1"/>
  <c r="FJ161" i="9"/>
  <c r="AC129" i="1"/>
  <c r="FJ162" i="9"/>
  <c r="AC130" i="1"/>
  <c r="FJ163" i="9"/>
  <c r="AC131" i="1"/>
  <c r="FJ164" i="9"/>
  <c r="AC132" i="1"/>
  <c r="FJ165" i="9"/>
  <c r="AC133" i="1"/>
  <c r="FJ166" i="9"/>
  <c r="AC134" i="1"/>
  <c r="FJ167" i="9"/>
  <c r="AC135" i="1"/>
  <c r="FJ168" i="9"/>
  <c r="AC136" i="1"/>
  <c r="FJ169" i="9"/>
  <c r="AC137" i="1"/>
  <c r="FJ170" i="9"/>
  <c r="AC138" i="1"/>
  <c r="FJ171" i="9"/>
  <c r="AC139" i="1"/>
  <c r="AC140" i="1"/>
  <c r="FJ173" i="9"/>
  <c r="AC141" i="1"/>
  <c r="FJ174" i="9"/>
  <c r="AC142" i="1"/>
  <c r="FJ176" i="9"/>
  <c r="AC143" i="1"/>
  <c r="FJ177" i="9"/>
  <c r="AC144" i="1"/>
  <c r="FJ178" i="9"/>
  <c r="AC145" i="1"/>
  <c r="FJ179" i="9"/>
  <c r="AC146" i="1"/>
  <c r="FJ180" i="9"/>
  <c r="AC147" i="1"/>
  <c r="FJ181" i="9"/>
  <c r="AC148" i="1"/>
  <c r="FJ183" i="9"/>
  <c r="AC149" i="1"/>
  <c r="FJ184" i="9"/>
  <c r="AC150" i="1"/>
  <c r="FJ186" i="9"/>
  <c r="AC152" i="1"/>
  <c r="FJ187" i="9"/>
  <c r="AC153" i="1"/>
  <c r="FJ188" i="9"/>
  <c r="AC154" i="1"/>
  <c r="FJ189" i="9"/>
  <c r="AC155" i="1"/>
  <c r="FJ190" i="9"/>
  <c r="AC156" i="1"/>
  <c r="FJ191" i="9"/>
  <c r="AC157" i="1"/>
  <c r="FJ192" i="9"/>
  <c r="AC158" i="1"/>
  <c r="FJ193" i="9"/>
  <c r="AC159" i="1"/>
  <c r="FJ194" i="9"/>
  <c r="AC160" i="1"/>
  <c r="FJ195" i="9"/>
  <c r="AC161" i="1"/>
  <c r="AC162" i="1"/>
  <c r="FJ197" i="9"/>
  <c r="AC163" i="1"/>
  <c r="FJ198" i="9"/>
  <c r="AC164" i="1"/>
  <c r="FJ199" i="9"/>
  <c r="AC165" i="1"/>
  <c r="FJ200" i="9"/>
  <c r="AC166" i="1"/>
  <c r="FJ201" i="9"/>
  <c r="AC167" i="1"/>
  <c r="FJ202" i="9"/>
  <c r="AC168" i="1"/>
  <c r="FJ203" i="9"/>
  <c r="AC169" i="1"/>
  <c r="FJ204" i="9"/>
  <c r="AC170" i="1"/>
  <c r="FJ205" i="9"/>
  <c r="AC171" i="1"/>
  <c r="FJ206" i="9"/>
  <c r="AC172" i="1"/>
  <c r="FJ207" i="9"/>
  <c r="AC173" i="1"/>
  <c r="FJ208" i="9"/>
  <c r="AC174" i="1"/>
  <c r="FJ209" i="9"/>
  <c r="AC175" i="1"/>
  <c r="FJ210" i="9"/>
  <c r="AC176" i="1"/>
  <c r="FJ211" i="9"/>
  <c r="AC177" i="1"/>
  <c r="FJ212" i="9"/>
  <c r="AC178" i="1"/>
  <c r="FJ213" i="9"/>
  <c r="AC179" i="1"/>
  <c r="FJ214" i="9"/>
  <c r="AC180" i="1"/>
  <c r="FJ215" i="9"/>
  <c r="AC181" i="1"/>
  <c r="FJ217" i="9"/>
  <c r="AC182" i="1"/>
  <c r="FJ218" i="9"/>
  <c r="AC183" i="1"/>
  <c r="FJ219" i="9"/>
  <c r="AC184" i="1"/>
  <c r="FJ220" i="9"/>
  <c r="AC185" i="1"/>
  <c r="FJ221" i="9"/>
  <c r="AC186" i="1"/>
  <c r="FJ223" i="9"/>
  <c r="AC187" i="1"/>
  <c r="FJ224" i="9"/>
  <c r="AC188" i="1"/>
  <c r="FJ228" i="9"/>
  <c r="AC189" i="1"/>
  <c r="FJ229" i="9"/>
  <c r="AC190" i="1"/>
  <c r="FJ230" i="9"/>
  <c r="AC191" i="1"/>
  <c r="FJ231" i="9"/>
  <c r="AC192" i="1"/>
  <c r="FJ232" i="9"/>
  <c r="AC193" i="1"/>
  <c r="FJ234" i="9"/>
  <c r="AC194" i="1"/>
  <c r="FJ236" i="9"/>
  <c r="AC195" i="1"/>
  <c r="FJ237" i="9"/>
  <c r="AC196" i="1"/>
  <c r="FJ238" i="9"/>
  <c r="AC197" i="1"/>
  <c r="FJ239" i="9"/>
  <c r="AC198" i="1"/>
  <c r="FJ240" i="9"/>
  <c r="AC199" i="1"/>
  <c r="FJ241" i="9"/>
  <c r="AC200" i="1"/>
  <c r="FJ243" i="9"/>
  <c r="AC201" i="1"/>
  <c r="FJ244" i="9"/>
  <c r="AC202" i="1"/>
  <c r="FJ245" i="9"/>
  <c r="AC203" i="1"/>
  <c r="FJ246" i="9"/>
  <c r="AC204" i="1"/>
  <c r="FJ247" i="9"/>
  <c r="AC205" i="1"/>
  <c r="FJ248" i="9"/>
  <c r="AC206" i="1"/>
  <c r="FJ249" i="9"/>
  <c r="AC207" i="1"/>
  <c r="FJ250" i="9"/>
  <c r="AC208" i="1"/>
  <c r="AC209" i="1"/>
  <c r="FJ252" i="9"/>
  <c r="AC210" i="1"/>
  <c r="FJ253" i="9"/>
  <c r="AC211" i="1"/>
  <c r="FJ254" i="9"/>
  <c r="AC212" i="1"/>
  <c r="FJ255" i="9"/>
  <c r="AC213" i="1"/>
  <c r="FJ256" i="9"/>
  <c r="AC214" i="1"/>
  <c r="FJ257" i="9"/>
  <c r="AC215" i="1"/>
  <c r="FJ258" i="9"/>
  <c r="AC216" i="1"/>
  <c r="FJ260" i="9"/>
  <c r="AC217" i="1"/>
  <c r="AC218" i="1"/>
  <c r="FJ263" i="9"/>
  <c r="AC219" i="1"/>
  <c r="FJ265" i="9"/>
  <c r="AC220" i="1"/>
  <c r="FJ266" i="9"/>
  <c r="AC221" i="1"/>
  <c r="FJ267" i="9"/>
  <c r="AC222" i="1"/>
  <c r="FJ268" i="9"/>
  <c r="AC223" i="1"/>
  <c r="FJ270" i="9"/>
  <c r="AC224" i="1"/>
  <c r="FJ271" i="9"/>
  <c r="AC225" i="1"/>
  <c r="FJ272" i="9"/>
  <c r="AC226" i="1"/>
  <c r="FJ273" i="9"/>
  <c r="AC227" i="1"/>
  <c r="FJ274" i="9"/>
  <c r="AC228" i="1"/>
  <c r="FJ275" i="9"/>
  <c r="AC229" i="1"/>
  <c r="FJ276" i="9"/>
  <c r="AC230" i="1"/>
  <c r="FJ279" i="9"/>
  <c r="AC231" i="1"/>
  <c r="FJ280" i="9"/>
  <c r="AC232" i="1"/>
  <c r="FJ281" i="9"/>
  <c r="AC233" i="1"/>
  <c r="FJ282" i="9"/>
  <c r="AC234" i="1"/>
  <c r="FJ283" i="9"/>
  <c r="AC235" i="1"/>
  <c r="FJ284" i="9"/>
  <c r="AC236" i="1"/>
  <c r="FJ285" i="9"/>
  <c r="AC237" i="1"/>
  <c r="FJ286" i="9"/>
  <c r="AC238" i="1"/>
  <c r="FJ287" i="9"/>
  <c r="AC239" i="1"/>
  <c r="FJ288" i="9"/>
  <c r="AC240" i="1"/>
  <c r="FJ289" i="9"/>
  <c r="AC241" i="1"/>
  <c r="FJ290" i="9"/>
  <c r="AC242" i="1"/>
  <c r="FJ291" i="9"/>
  <c r="AC243" i="1"/>
  <c r="FJ292" i="9"/>
  <c r="AC244" i="1"/>
  <c r="FJ293" i="9"/>
  <c r="AC245" i="1"/>
  <c r="FJ294" i="9"/>
  <c r="AC246" i="1"/>
  <c r="FJ295" i="9"/>
  <c r="AC247" i="1"/>
  <c r="FJ297" i="9"/>
  <c r="AC248" i="1"/>
  <c r="FJ298" i="9"/>
  <c r="AC249" i="1"/>
  <c r="FJ299" i="9"/>
  <c r="AC250" i="1"/>
  <c r="FJ300" i="9"/>
  <c r="AC251" i="1"/>
  <c r="FJ301" i="9"/>
  <c r="AC252" i="1"/>
  <c r="FJ302" i="9"/>
  <c r="AC253" i="1"/>
  <c r="FJ304" i="9"/>
  <c r="AC254" i="1"/>
  <c r="FJ305" i="9"/>
  <c r="AC255" i="1"/>
  <c r="FJ306" i="9"/>
  <c r="AC256" i="1"/>
  <c r="FJ307" i="9"/>
  <c r="AC257" i="1"/>
  <c r="FJ309" i="9"/>
  <c r="AC258" i="1"/>
  <c r="FJ310" i="9"/>
  <c r="AC259" i="1"/>
  <c r="FJ311" i="9"/>
  <c r="AC260" i="1"/>
  <c r="FJ312" i="9"/>
  <c r="AC261" i="1"/>
  <c r="FJ313" i="9"/>
  <c r="AC262" i="1"/>
  <c r="FJ314" i="9"/>
  <c r="AC263" i="1"/>
  <c r="FJ315" i="9"/>
  <c r="AC264" i="1"/>
  <c r="FJ316" i="9"/>
  <c r="AC265" i="1"/>
  <c r="FJ318" i="9"/>
  <c r="AC266" i="1"/>
  <c r="FJ319" i="9"/>
  <c r="AC267" i="1"/>
  <c r="FJ320" i="9"/>
  <c r="AC268" i="1"/>
  <c r="FJ321" i="9"/>
  <c r="AC269" i="1"/>
  <c r="FJ322" i="9"/>
  <c r="AC270" i="1"/>
  <c r="FJ323" i="9"/>
  <c r="AC271" i="1"/>
  <c r="FJ324" i="9"/>
  <c r="AC272" i="1"/>
  <c r="FJ325" i="9"/>
  <c r="AC273" i="1"/>
  <c r="FJ326" i="9"/>
  <c r="AC274" i="1"/>
  <c r="FJ327" i="9"/>
  <c r="AC275" i="1"/>
  <c r="FJ328" i="9"/>
  <c r="AC276" i="1"/>
  <c r="FJ329" i="9"/>
  <c r="AC277" i="1"/>
  <c r="FJ330" i="9"/>
  <c r="AC278" i="1"/>
  <c r="FJ331" i="9"/>
  <c r="AC279" i="1"/>
  <c r="FJ332" i="9"/>
  <c r="AC280" i="1"/>
  <c r="FJ333" i="9"/>
  <c r="AC281" i="1"/>
  <c r="FJ334" i="9"/>
  <c r="AC282" i="1"/>
  <c r="FJ335" i="9"/>
  <c r="AC283" i="1"/>
  <c r="FJ337" i="9"/>
  <c r="AC284" i="1"/>
  <c r="FJ338" i="9"/>
  <c r="AC285" i="1"/>
  <c r="FJ339" i="9"/>
  <c r="AC286" i="1"/>
  <c r="FJ340" i="9"/>
  <c r="AC287" i="1"/>
  <c r="FJ341" i="9"/>
  <c r="AC288" i="1"/>
  <c r="FJ342" i="9"/>
  <c r="AC289" i="1"/>
  <c r="FJ343" i="9"/>
  <c r="AC290" i="1"/>
  <c r="FJ344" i="9"/>
  <c r="AC291" i="1"/>
  <c r="FJ345" i="9"/>
  <c r="AC292" i="1"/>
  <c r="FJ346" i="9"/>
  <c r="AC293" i="1"/>
  <c r="FJ347" i="9"/>
  <c r="AC294" i="1"/>
  <c r="FJ348" i="9"/>
  <c r="AC295" i="1"/>
  <c r="FJ350" i="9"/>
  <c r="AC296" i="1"/>
  <c r="FJ351" i="9"/>
  <c r="AC297" i="1"/>
  <c r="FJ352" i="9"/>
  <c r="AC298" i="1"/>
  <c r="FJ353" i="9"/>
  <c r="AC299" i="1"/>
  <c r="FJ354" i="9"/>
  <c r="AC300" i="1"/>
  <c r="FJ355" i="9"/>
  <c r="AC301" i="1"/>
  <c r="FJ356" i="9"/>
  <c r="AC302" i="1"/>
  <c r="FJ357" i="9"/>
  <c r="AC303" i="1"/>
  <c r="FJ358" i="9"/>
  <c r="AC304" i="1"/>
  <c r="FJ359" i="9"/>
  <c r="AC305" i="1"/>
  <c r="FJ360" i="9"/>
  <c r="AC306" i="1"/>
  <c r="FJ362" i="9"/>
  <c r="AC307" i="1"/>
  <c r="FJ363" i="9"/>
  <c r="AC308" i="1"/>
  <c r="FJ364" i="9"/>
  <c r="AC309" i="1"/>
  <c r="FJ365" i="9"/>
  <c r="AC310" i="1"/>
  <c r="FJ367" i="9"/>
  <c r="AC311" i="1"/>
  <c r="FJ368" i="9"/>
  <c r="AC312" i="1"/>
  <c r="FJ369" i="9"/>
  <c r="AC313" i="1"/>
  <c r="FJ370" i="9"/>
  <c r="AC314" i="1"/>
  <c r="FJ371" i="9"/>
  <c r="AC315" i="1"/>
  <c r="FJ372" i="9"/>
  <c r="AC316" i="1"/>
  <c r="FJ373" i="9"/>
  <c r="AC317" i="1"/>
  <c r="FJ374" i="9"/>
  <c r="AC318" i="1"/>
  <c r="FJ375" i="9"/>
  <c r="AC319" i="1"/>
  <c r="FJ376" i="9"/>
  <c r="AC320" i="1"/>
  <c r="FJ377" i="9"/>
  <c r="AC321" i="1"/>
  <c r="FJ378" i="9"/>
  <c r="AC322" i="1"/>
  <c r="FJ379" i="9"/>
  <c r="AC323" i="1"/>
  <c r="FJ380" i="9"/>
  <c r="AC324" i="1"/>
  <c r="FJ381" i="9"/>
  <c r="AC325" i="1"/>
  <c r="FJ382" i="9"/>
  <c r="AC326" i="1"/>
  <c r="FJ383" i="9"/>
  <c r="AC327" i="1"/>
  <c r="FJ384" i="9"/>
  <c r="AC328" i="1"/>
  <c r="FJ385" i="9"/>
  <c r="AC329" i="1"/>
  <c r="FJ386" i="9"/>
  <c r="AC330" i="1"/>
  <c r="FJ387" i="9"/>
  <c r="AC331" i="1"/>
  <c r="FJ388" i="9"/>
  <c r="AC332" i="1"/>
  <c r="FJ390" i="9"/>
  <c r="AC333" i="1"/>
  <c r="FJ391" i="9"/>
  <c r="AC334" i="1"/>
  <c r="FJ393" i="9"/>
  <c r="AC335" i="1"/>
  <c r="FJ394" i="9"/>
  <c r="AC336" i="1"/>
  <c r="FJ395" i="9"/>
  <c r="AC337" i="1"/>
  <c r="FJ396" i="9"/>
  <c r="AC338" i="1"/>
  <c r="FJ397" i="9"/>
  <c r="AC339" i="1"/>
  <c r="FJ398" i="9"/>
  <c r="AC340" i="1"/>
  <c r="FJ399" i="9"/>
  <c r="AC341" i="1"/>
  <c r="FJ400" i="9"/>
  <c r="AC342" i="1"/>
  <c r="FJ401" i="9"/>
  <c r="AC343" i="1"/>
  <c r="FJ402" i="9"/>
  <c r="AC344" i="1"/>
  <c r="FJ403" i="9"/>
  <c r="AC345" i="1"/>
  <c r="FJ404" i="9"/>
  <c r="AC346" i="1"/>
  <c r="FJ405" i="9"/>
  <c r="AC347" i="1"/>
  <c r="FJ406" i="9"/>
  <c r="AC348" i="1"/>
  <c r="AC349" i="1"/>
  <c r="FJ408" i="9"/>
  <c r="AC350" i="1"/>
  <c r="FJ410" i="9"/>
  <c r="AC351" i="1"/>
  <c r="FJ411" i="9"/>
  <c r="AC352" i="1"/>
  <c r="FJ412" i="9"/>
  <c r="AC353" i="1"/>
  <c r="FJ413" i="9"/>
  <c r="AC354" i="1"/>
  <c r="FJ414" i="9"/>
  <c r="AC355" i="1"/>
  <c r="FJ10" i="9"/>
  <c r="AC3" i="1"/>
  <c r="FI417" i="9"/>
  <c r="AB358" i="1"/>
  <c r="FI418" i="9"/>
  <c r="AB359" i="1"/>
  <c r="FI419" i="9"/>
  <c r="AB360" i="1"/>
  <c r="FI420" i="9"/>
  <c r="AB361" i="1"/>
  <c r="FI94" i="9"/>
  <c r="AB362" i="1"/>
  <c r="FI422" i="9"/>
  <c r="AB363" i="1"/>
  <c r="FI423" i="9"/>
  <c r="AB364" i="1"/>
  <c r="FI424" i="9"/>
  <c r="AB365" i="1"/>
  <c r="FI425" i="9"/>
  <c r="AB366" i="1"/>
  <c r="FI426" i="9"/>
  <c r="AB367" i="1"/>
  <c r="FI427" i="9"/>
  <c r="AB368" i="1"/>
  <c r="FI172" i="9"/>
  <c r="AB369" i="1"/>
  <c r="FI429" i="9"/>
  <c r="AB370" i="1"/>
  <c r="FI430" i="9"/>
  <c r="AB371" i="1"/>
  <c r="FI431" i="9"/>
  <c r="AB372" i="1"/>
  <c r="FI432" i="9"/>
  <c r="AB373" i="1"/>
  <c r="FI433" i="9"/>
  <c r="AB374" i="1"/>
  <c r="FI434" i="9"/>
  <c r="AB375" i="1"/>
  <c r="FI435" i="9"/>
  <c r="AB376" i="1"/>
  <c r="FI261" i="9"/>
  <c r="AB377" i="1"/>
  <c r="FI437" i="9"/>
  <c r="AB378" i="1"/>
  <c r="FI438" i="9"/>
  <c r="AB379" i="1"/>
  <c r="FI439" i="9"/>
  <c r="AB380" i="1"/>
  <c r="FI440" i="9"/>
  <c r="AB381" i="1"/>
  <c r="FI441" i="9"/>
  <c r="AB382" i="1"/>
  <c r="FI442" i="9"/>
  <c r="AB383" i="1"/>
  <c r="FI443" i="9"/>
  <c r="AB384" i="1"/>
  <c r="FI444" i="9"/>
  <c r="AB385" i="1"/>
  <c r="FI445" i="9"/>
  <c r="AB386" i="1"/>
  <c r="FI407" i="9"/>
  <c r="AB387" i="1"/>
  <c r="FI447" i="9"/>
  <c r="AB388" i="1"/>
  <c r="FI196" i="9"/>
  <c r="AB389" i="1"/>
  <c r="FI149" i="9"/>
  <c r="AB390" i="1"/>
  <c r="FI450" i="9"/>
  <c r="AB391" i="1"/>
  <c r="FI105" i="9"/>
  <c r="AB392" i="1"/>
  <c r="FI452" i="9"/>
  <c r="AB393" i="1"/>
  <c r="FI251" i="9"/>
  <c r="AB394" i="1"/>
  <c r="FI454" i="9"/>
  <c r="AB395" i="1"/>
  <c r="BS455" i="9"/>
  <c r="FI455" i="9"/>
  <c r="AB396" i="1"/>
  <c r="FI416" i="9"/>
  <c r="AB357" i="1"/>
  <c r="FI11" i="9"/>
  <c r="AB4" i="1"/>
  <c r="FI12" i="9"/>
  <c r="AB5" i="1"/>
  <c r="FI16" i="9"/>
  <c r="AB6" i="1"/>
  <c r="FI17" i="9"/>
  <c r="AB7" i="1"/>
  <c r="FI18" i="9"/>
  <c r="AB8" i="1"/>
  <c r="FI19" i="9"/>
  <c r="AB9" i="1"/>
  <c r="FI20" i="9"/>
  <c r="AB10" i="1"/>
  <c r="FI21" i="9"/>
  <c r="AB11" i="1"/>
  <c r="FI22" i="9"/>
  <c r="AB12" i="1"/>
  <c r="FI23" i="9"/>
  <c r="AB13" i="1"/>
  <c r="FI24" i="9"/>
  <c r="AB14" i="1"/>
  <c r="FI25" i="9"/>
  <c r="AB15" i="1"/>
  <c r="FI26" i="9"/>
  <c r="AB16" i="1"/>
  <c r="FI27" i="9"/>
  <c r="AB17" i="1"/>
  <c r="FI28" i="9"/>
  <c r="AB18" i="1"/>
  <c r="FI29" i="9"/>
  <c r="AB19" i="1"/>
  <c r="FI30" i="9"/>
  <c r="AB20" i="1"/>
  <c r="FI31" i="9"/>
  <c r="AB21" i="1"/>
  <c r="FI32" i="9"/>
  <c r="AB22" i="1"/>
  <c r="FI33" i="9"/>
  <c r="AB23" i="1"/>
  <c r="FI34" i="9"/>
  <c r="AB24" i="1"/>
  <c r="FI36" i="9"/>
  <c r="AB25" i="1"/>
  <c r="FI37" i="9"/>
  <c r="AB26" i="1"/>
  <c r="FI38" i="9"/>
  <c r="AB27" i="1"/>
  <c r="FI39" i="9"/>
  <c r="AB28" i="1"/>
  <c r="FI40" i="9"/>
  <c r="AB29" i="1"/>
  <c r="FI41" i="9"/>
  <c r="AB30" i="1"/>
  <c r="FI42" i="9"/>
  <c r="AB31" i="1"/>
  <c r="FI43" i="9"/>
  <c r="AB32" i="1"/>
  <c r="FI44" i="9"/>
  <c r="AB33" i="1"/>
  <c r="FI45" i="9"/>
  <c r="AB34" i="1"/>
  <c r="FI47" i="9"/>
  <c r="AB35" i="1"/>
  <c r="FI48" i="9"/>
  <c r="AB36" i="1"/>
  <c r="FI49" i="9"/>
  <c r="AB37" i="1"/>
  <c r="FI50" i="9"/>
  <c r="AB38" i="1"/>
  <c r="FI51" i="9"/>
  <c r="AB39" i="1"/>
  <c r="FI52" i="9"/>
  <c r="AB40" i="1"/>
  <c r="FI53" i="9"/>
  <c r="AB41" i="1"/>
  <c r="FI54" i="9"/>
  <c r="AB42" i="1"/>
  <c r="FI55" i="9"/>
  <c r="AB43" i="1"/>
  <c r="FI56" i="9"/>
  <c r="AB44" i="1"/>
  <c r="FI58" i="9"/>
  <c r="AB45" i="1"/>
  <c r="FI59" i="9"/>
  <c r="AB46" i="1"/>
  <c r="FI60" i="9"/>
  <c r="AB47" i="1"/>
  <c r="FI61" i="9"/>
  <c r="AB48" i="1"/>
  <c r="FI62" i="9"/>
  <c r="AB49" i="1"/>
  <c r="FI63" i="9"/>
  <c r="AB50" i="1"/>
  <c r="FI65" i="9"/>
  <c r="AB51" i="1"/>
  <c r="FI67" i="9"/>
  <c r="AB52" i="1"/>
  <c r="FI68" i="9"/>
  <c r="AB53" i="1"/>
  <c r="FI70" i="9"/>
  <c r="AB54" i="1"/>
  <c r="FI71" i="9"/>
  <c r="AB55" i="1"/>
  <c r="FI72" i="9"/>
  <c r="AB56" i="1"/>
  <c r="FI73" i="9"/>
  <c r="AB57" i="1"/>
  <c r="FI74" i="9"/>
  <c r="AB58" i="1"/>
  <c r="FI75" i="9"/>
  <c r="AB59" i="1"/>
  <c r="FI76" i="9"/>
  <c r="AB60" i="1"/>
  <c r="FI77" i="9"/>
  <c r="AB61" i="1"/>
  <c r="FI78" i="9"/>
  <c r="AB62" i="1"/>
  <c r="FI79" i="9"/>
  <c r="AB63" i="1"/>
  <c r="FI80" i="9"/>
  <c r="AB64" i="1"/>
  <c r="FI81" i="9"/>
  <c r="AB65" i="1"/>
  <c r="FI83" i="9"/>
  <c r="AB66" i="1"/>
  <c r="FI85" i="9"/>
  <c r="AB67" i="1"/>
  <c r="FI86" i="9"/>
  <c r="AB68" i="1"/>
  <c r="FI87" i="9"/>
  <c r="AB69" i="1"/>
  <c r="FI88" i="9"/>
  <c r="AB70" i="1"/>
  <c r="FI89" i="9"/>
  <c r="AB71" i="1"/>
  <c r="FI90" i="9"/>
  <c r="AB72" i="1"/>
  <c r="FI91" i="9"/>
  <c r="AB73" i="1"/>
  <c r="FI92" i="9"/>
  <c r="AB74" i="1"/>
  <c r="FI93" i="9"/>
  <c r="AB75" i="1"/>
  <c r="AB76" i="1"/>
  <c r="FI95" i="9"/>
  <c r="AB77" i="1"/>
  <c r="FI96" i="9"/>
  <c r="AB78" i="1"/>
  <c r="FI97" i="9"/>
  <c r="AB79" i="1"/>
  <c r="FI98" i="9"/>
  <c r="AB80" i="1"/>
  <c r="FI100" i="9"/>
  <c r="AB81" i="1"/>
  <c r="FI101" i="9"/>
  <c r="AB82" i="1"/>
  <c r="FI102" i="9"/>
  <c r="AB83" i="1"/>
  <c r="FI103" i="9"/>
  <c r="AB84" i="1"/>
  <c r="FI104" i="9"/>
  <c r="AB85" i="1"/>
  <c r="AB86" i="1"/>
  <c r="FI106" i="9"/>
  <c r="AB87" i="1"/>
  <c r="FI107" i="9"/>
  <c r="AB88" i="1"/>
  <c r="FI110" i="9"/>
  <c r="AB89" i="1"/>
  <c r="FI112" i="9"/>
  <c r="AB90" i="1"/>
  <c r="FI113" i="9"/>
  <c r="AB91" i="1"/>
  <c r="FI114" i="9"/>
  <c r="AB92" i="1"/>
  <c r="FI116" i="9"/>
  <c r="AB93" i="1"/>
  <c r="FI117" i="9"/>
  <c r="AB94" i="1"/>
  <c r="FI118" i="9"/>
  <c r="AB95" i="1"/>
  <c r="FI120" i="9"/>
  <c r="AB96" i="1"/>
  <c r="FI122" i="9"/>
  <c r="AB97" i="1"/>
  <c r="FI123" i="9"/>
  <c r="AB98" i="1"/>
  <c r="FI124" i="9"/>
  <c r="AB99" i="1"/>
  <c r="FI125" i="9"/>
  <c r="AB100" i="1"/>
  <c r="FI126" i="9"/>
  <c r="AB101" i="1"/>
  <c r="FI127" i="9"/>
  <c r="AB102" i="1"/>
  <c r="FI130" i="9"/>
  <c r="AB103" i="1"/>
  <c r="FI131" i="9"/>
  <c r="AB104" i="1"/>
  <c r="FI132" i="9"/>
  <c r="AB105" i="1"/>
  <c r="FI133" i="9"/>
  <c r="AB106" i="1"/>
  <c r="FI134" i="9"/>
  <c r="AB107" i="1"/>
  <c r="FI135" i="9"/>
  <c r="AB108" i="1"/>
  <c r="FI136" i="9"/>
  <c r="AB109" i="1"/>
  <c r="FI138" i="9"/>
  <c r="AB110" i="1"/>
  <c r="FI139" i="9"/>
  <c r="AB111" i="1"/>
  <c r="FI142" i="9"/>
  <c r="AB112" i="1"/>
  <c r="FI143" i="9"/>
  <c r="AB113" i="1"/>
  <c r="FI144" i="9"/>
  <c r="AB114" i="1"/>
  <c r="FI145" i="9"/>
  <c r="AB115" i="1"/>
  <c r="FI146" i="9"/>
  <c r="AB116" i="1"/>
  <c r="FI148" i="9"/>
  <c r="AB117" i="1"/>
  <c r="AB118" i="1"/>
  <c r="FI150" i="9"/>
  <c r="AB119" i="1"/>
  <c r="FI151" i="9"/>
  <c r="AB120" i="1"/>
  <c r="FI152" i="9"/>
  <c r="AB121" i="1"/>
  <c r="FI153" i="9"/>
  <c r="AB122" i="1"/>
  <c r="FI154" i="9"/>
  <c r="AB123" i="1"/>
  <c r="FI156" i="9"/>
  <c r="AB124" i="1"/>
  <c r="FI157" i="9"/>
  <c r="AB125" i="1"/>
  <c r="FI158" i="9"/>
  <c r="AB126" i="1"/>
  <c r="FI159" i="9"/>
  <c r="AB127" i="1"/>
  <c r="FI160" i="9"/>
  <c r="AB128" i="1"/>
  <c r="FI161" i="9"/>
  <c r="AB129" i="1"/>
  <c r="FI162" i="9"/>
  <c r="AB130" i="1"/>
  <c r="FI163" i="9"/>
  <c r="AB131" i="1"/>
  <c r="FI164" i="9"/>
  <c r="AB132" i="1"/>
  <c r="FI165" i="9"/>
  <c r="AB133" i="1"/>
  <c r="FI166" i="9"/>
  <c r="AB134" i="1"/>
  <c r="FI167" i="9"/>
  <c r="AB135" i="1"/>
  <c r="FI168" i="9"/>
  <c r="AB136" i="1"/>
  <c r="FI169" i="9"/>
  <c r="AB137" i="1"/>
  <c r="FI170" i="9"/>
  <c r="AB138" i="1"/>
  <c r="FI171" i="9"/>
  <c r="AB139" i="1"/>
  <c r="AB140" i="1"/>
  <c r="FI173" i="9"/>
  <c r="AB141" i="1"/>
  <c r="FI174" i="9"/>
  <c r="AB142" i="1"/>
  <c r="FI176" i="9"/>
  <c r="AB143" i="1"/>
  <c r="FI177" i="9"/>
  <c r="AB144" i="1"/>
  <c r="FI178" i="9"/>
  <c r="AB145" i="1"/>
  <c r="FI179" i="9"/>
  <c r="AB146" i="1"/>
  <c r="FI180" i="9"/>
  <c r="AB147" i="1"/>
  <c r="FI181" i="9"/>
  <c r="AB148" i="1"/>
  <c r="FI183" i="9"/>
  <c r="AB149" i="1"/>
  <c r="FI184" i="9"/>
  <c r="AB150" i="1"/>
  <c r="FI186" i="9"/>
  <c r="AB152" i="1"/>
  <c r="FI187" i="9"/>
  <c r="AB153" i="1"/>
  <c r="FI188" i="9"/>
  <c r="AB154" i="1"/>
  <c r="FI189" i="9"/>
  <c r="AB155" i="1"/>
  <c r="FI190" i="9"/>
  <c r="AB156" i="1"/>
  <c r="FI191" i="9"/>
  <c r="AB157" i="1"/>
  <c r="FI192" i="9"/>
  <c r="AB158" i="1"/>
  <c r="FI193" i="9"/>
  <c r="AB159" i="1"/>
  <c r="FI194" i="9"/>
  <c r="AB160" i="1"/>
  <c r="FI195" i="9"/>
  <c r="AB161" i="1"/>
  <c r="AB162" i="1"/>
  <c r="FI197" i="9"/>
  <c r="AB163" i="1"/>
  <c r="FI198" i="9"/>
  <c r="AB164" i="1"/>
  <c r="FI199" i="9"/>
  <c r="AB165" i="1"/>
  <c r="FI200" i="9"/>
  <c r="AB166" i="1"/>
  <c r="FI201" i="9"/>
  <c r="AB167" i="1"/>
  <c r="FI202" i="9"/>
  <c r="AB168" i="1"/>
  <c r="FI203" i="9"/>
  <c r="AB169" i="1"/>
  <c r="FI204" i="9"/>
  <c r="AB170" i="1"/>
  <c r="FI205" i="9"/>
  <c r="AB171" i="1"/>
  <c r="FI206" i="9"/>
  <c r="AB172" i="1"/>
  <c r="FI207" i="9"/>
  <c r="AB173" i="1"/>
  <c r="FI208" i="9"/>
  <c r="AB174" i="1"/>
  <c r="FI209" i="9"/>
  <c r="AB175" i="1"/>
  <c r="FI210" i="9"/>
  <c r="AB176" i="1"/>
  <c r="FI211" i="9"/>
  <c r="AB177" i="1"/>
  <c r="FI212" i="9"/>
  <c r="AB178" i="1"/>
  <c r="FI213" i="9"/>
  <c r="AB179" i="1"/>
  <c r="FI214" i="9"/>
  <c r="AB180" i="1"/>
  <c r="FI215" i="9"/>
  <c r="AB181" i="1"/>
  <c r="FI217" i="9"/>
  <c r="AB182" i="1"/>
  <c r="FI218" i="9"/>
  <c r="AB183" i="1"/>
  <c r="FI219" i="9"/>
  <c r="AB184" i="1"/>
  <c r="FI220" i="9"/>
  <c r="AB185" i="1"/>
  <c r="FI221" i="9"/>
  <c r="AB186" i="1"/>
  <c r="FI223" i="9"/>
  <c r="AB187" i="1"/>
  <c r="FI224" i="9"/>
  <c r="AB188" i="1"/>
  <c r="FI228" i="9"/>
  <c r="AB189" i="1"/>
  <c r="FI229" i="9"/>
  <c r="AB190" i="1"/>
  <c r="FI230" i="9"/>
  <c r="AB191" i="1"/>
  <c r="FI231" i="9"/>
  <c r="AB192" i="1"/>
  <c r="FI232" i="9"/>
  <c r="AB193" i="1"/>
  <c r="FI234" i="9"/>
  <c r="AB194" i="1"/>
  <c r="FI236" i="9"/>
  <c r="AB195" i="1"/>
  <c r="FI237" i="9"/>
  <c r="AB196" i="1"/>
  <c r="FI238" i="9"/>
  <c r="AB197" i="1"/>
  <c r="FI239" i="9"/>
  <c r="AB198" i="1"/>
  <c r="FI240" i="9"/>
  <c r="AB199" i="1"/>
  <c r="FI241" i="9"/>
  <c r="AB200" i="1"/>
  <c r="FI243" i="9"/>
  <c r="AB201" i="1"/>
  <c r="FI244" i="9"/>
  <c r="AB202" i="1"/>
  <c r="FI245" i="9"/>
  <c r="AB203" i="1"/>
  <c r="FI246" i="9"/>
  <c r="AB204" i="1"/>
  <c r="FI247" i="9"/>
  <c r="AB205" i="1"/>
  <c r="FI248" i="9"/>
  <c r="AB206" i="1"/>
  <c r="FI249" i="9"/>
  <c r="AB207" i="1"/>
  <c r="FI250" i="9"/>
  <c r="AB208" i="1"/>
  <c r="AB209" i="1"/>
  <c r="FI252" i="9"/>
  <c r="AB210" i="1"/>
  <c r="FI253" i="9"/>
  <c r="AB211" i="1"/>
  <c r="FI254" i="9"/>
  <c r="AB212" i="1"/>
  <c r="FI255" i="9"/>
  <c r="AB213" i="1"/>
  <c r="FI256" i="9"/>
  <c r="AB214" i="1"/>
  <c r="FI257" i="9"/>
  <c r="AB215" i="1"/>
  <c r="FI258" i="9"/>
  <c r="AB216" i="1"/>
  <c r="FI260" i="9"/>
  <c r="AB217" i="1"/>
  <c r="AB218" i="1"/>
  <c r="FI263" i="9"/>
  <c r="AB219" i="1"/>
  <c r="FI265" i="9"/>
  <c r="AB220" i="1"/>
  <c r="FI266" i="9"/>
  <c r="AB221" i="1"/>
  <c r="FI267" i="9"/>
  <c r="AB222" i="1"/>
  <c r="FI268" i="9"/>
  <c r="AB223" i="1"/>
  <c r="FI270" i="9"/>
  <c r="AB224" i="1"/>
  <c r="FI271" i="9"/>
  <c r="AB225" i="1"/>
  <c r="FI272" i="9"/>
  <c r="AB226" i="1"/>
  <c r="FI273" i="9"/>
  <c r="AB227" i="1"/>
  <c r="FI274" i="9"/>
  <c r="AB228" i="1"/>
  <c r="FI275" i="9"/>
  <c r="AB229" i="1"/>
  <c r="FI276" i="9"/>
  <c r="AB230" i="1"/>
  <c r="FI279" i="9"/>
  <c r="AB231" i="1"/>
  <c r="FI280" i="9"/>
  <c r="AB232" i="1"/>
  <c r="FI281" i="9"/>
  <c r="AB233" i="1"/>
  <c r="FI282" i="9"/>
  <c r="AB234" i="1"/>
  <c r="FI283" i="9"/>
  <c r="AB235" i="1"/>
  <c r="FI284" i="9"/>
  <c r="AB236" i="1"/>
  <c r="FI285" i="9"/>
  <c r="AB237" i="1"/>
  <c r="FI286" i="9"/>
  <c r="AB238" i="1"/>
  <c r="FI287" i="9"/>
  <c r="AB239" i="1"/>
  <c r="FI288" i="9"/>
  <c r="AB240" i="1"/>
  <c r="FI289" i="9"/>
  <c r="AB241" i="1"/>
  <c r="FI290" i="9"/>
  <c r="AB242" i="1"/>
  <c r="FI291" i="9"/>
  <c r="AB243" i="1"/>
  <c r="FI292" i="9"/>
  <c r="AB244" i="1"/>
  <c r="FI293" i="9"/>
  <c r="AB245" i="1"/>
  <c r="FI294" i="9"/>
  <c r="AB246" i="1"/>
  <c r="FI295" i="9"/>
  <c r="AB247" i="1"/>
  <c r="FI297" i="9"/>
  <c r="AB248" i="1"/>
  <c r="FI298" i="9"/>
  <c r="AB249" i="1"/>
  <c r="FI299" i="9"/>
  <c r="AB250" i="1"/>
  <c r="FI300" i="9"/>
  <c r="AB251" i="1"/>
  <c r="FI301" i="9"/>
  <c r="AB252" i="1"/>
  <c r="FI302" i="9"/>
  <c r="AB253" i="1"/>
  <c r="FI304" i="9"/>
  <c r="AB254" i="1"/>
  <c r="FI305" i="9"/>
  <c r="AB255" i="1"/>
  <c r="FI306" i="9"/>
  <c r="AB256" i="1"/>
  <c r="FI307" i="9"/>
  <c r="AB257" i="1"/>
  <c r="FI309" i="9"/>
  <c r="AB258" i="1"/>
  <c r="FI310" i="9"/>
  <c r="AB259" i="1"/>
  <c r="FI311" i="9"/>
  <c r="AB260" i="1"/>
  <c r="FI312" i="9"/>
  <c r="AB261" i="1"/>
  <c r="FI313" i="9"/>
  <c r="AB262" i="1"/>
  <c r="FI314" i="9"/>
  <c r="AB263" i="1"/>
  <c r="FI315" i="9"/>
  <c r="AB264" i="1"/>
  <c r="FI316" i="9"/>
  <c r="AB265" i="1"/>
  <c r="FI318" i="9"/>
  <c r="AB266" i="1"/>
  <c r="FI319" i="9"/>
  <c r="AB267" i="1"/>
  <c r="FI320" i="9"/>
  <c r="AB268" i="1"/>
  <c r="FI321" i="9"/>
  <c r="AB269" i="1"/>
  <c r="FI322" i="9"/>
  <c r="AB270" i="1"/>
  <c r="FI323" i="9"/>
  <c r="AB271" i="1"/>
  <c r="FI324" i="9"/>
  <c r="AB272" i="1"/>
  <c r="FI325" i="9"/>
  <c r="AB273" i="1"/>
  <c r="FI326" i="9"/>
  <c r="AB274" i="1"/>
  <c r="FI327" i="9"/>
  <c r="AB275" i="1"/>
  <c r="FI328" i="9"/>
  <c r="AB276" i="1"/>
  <c r="FI329" i="9"/>
  <c r="AB277" i="1"/>
  <c r="FI330" i="9"/>
  <c r="AB278" i="1"/>
  <c r="FI331" i="9"/>
  <c r="AB279" i="1"/>
  <c r="FI332" i="9"/>
  <c r="AB280" i="1"/>
  <c r="FI333" i="9"/>
  <c r="AB281" i="1"/>
  <c r="FI334" i="9"/>
  <c r="AB282" i="1"/>
  <c r="FI335" i="9"/>
  <c r="AB283" i="1"/>
  <c r="FI337" i="9"/>
  <c r="AB284" i="1"/>
  <c r="FI338" i="9"/>
  <c r="AB285" i="1"/>
  <c r="FI339" i="9"/>
  <c r="AB286" i="1"/>
  <c r="FI340" i="9"/>
  <c r="AB287" i="1"/>
  <c r="FI341" i="9"/>
  <c r="AB288" i="1"/>
  <c r="FI342" i="9"/>
  <c r="AB289" i="1"/>
  <c r="FI343" i="9"/>
  <c r="AB290" i="1"/>
  <c r="FI344" i="9"/>
  <c r="AB291" i="1"/>
  <c r="FI345" i="9"/>
  <c r="AB292" i="1"/>
  <c r="FI346" i="9"/>
  <c r="AB293" i="1"/>
  <c r="FI347" i="9"/>
  <c r="AB294" i="1"/>
  <c r="FI348" i="9"/>
  <c r="AB295" i="1"/>
  <c r="FI350" i="9"/>
  <c r="AB296" i="1"/>
  <c r="FI351" i="9"/>
  <c r="AB297" i="1"/>
  <c r="FI352" i="9"/>
  <c r="AB298" i="1"/>
  <c r="FI353" i="9"/>
  <c r="AB299" i="1"/>
  <c r="FI354" i="9"/>
  <c r="AB300" i="1"/>
  <c r="FI355" i="9"/>
  <c r="AB301" i="1"/>
  <c r="FI356" i="9"/>
  <c r="AB302" i="1"/>
  <c r="FI357" i="9"/>
  <c r="AB303" i="1"/>
  <c r="FI358" i="9"/>
  <c r="AB304" i="1"/>
  <c r="FI359" i="9"/>
  <c r="AB305" i="1"/>
  <c r="FI360" i="9"/>
  <c r="AB306" i="1"/>
  <c r="FI362" i="9"/>
  <c r="AB307" i="1"/>
  <c r="FI363" i="9"/>
  <c r="AB308" i="1"/>
  <c r="FI364" i="9"/>
  <c r="AB309" i="1"/>
  <c r="FI365" i="9"/>
  <c r="AB310" i="1"/>
  <c r="FI367" i="9"/>
  <c r="AB311" i="1"/>
  <c r="FI368" i="9"/>
  <c r="AB312" i="1"/>
  <c r="FI369" i="9"/>
  <c r="AB313" i="1"/>
  <c r="FI370" i="9"/>
  <c r="AB314" i="1"/>
  <c r="FI371" i="9"/>
  <c r="AB315" i="1"/>
  <c r="FI372" i="9"/>
  <c r="AB316" i="1"/>
  <c r="FI373" i="9"/>
  <c r="AB317" i="1"/>
  <c r="FI374" i="9"/>
  <c r="AB318" i="1"/>
  <c r="FI375" i="9"/>
  <c r="AB319" i="1"/>
  <c r="FI376" i="9"/>
  <c r="AB320" i="1"/>
  <c r="FI377" i="9"/>
  <c r="AB321" i="1"/>
  <c r="FI378" i="9"/>
  <c r="AB322" i="1"/>
  <c r="FI379" i="9"/>
  <c r="AB323" i="1"/>
  <c r="FI380" i="9"/>
  <c r="AB324" i="1"/>
  <c r="FI381" i="9"/>
  <c r="AB325" i="1"/>
  <c r="FI382" i="9"/>
  <c r="AB326" i="1"/>
  <c r="FI383" i="9"/>
  <c r="AB327" i="1"/>
  <c r="FI384" i="9"/>
  <c r="AB328" i="1"/>
  <c r="FI385" i="9"/>
  <c r="AB329" i="1"/>
  <c r="FI386" i="9"/>
  <c r="AB330" i="1"/>
  <c r="FI387" i="9"/>
  <c r="AB331" i="1"/>
  <c r="FI388" i="9"/>
  <c r="AB332" i="1"/>
  <c r="FI390" i="9"/>
  <c r="AB333" i="1"/>
  <c r="FI391" i="9"/>
  <c r="AB334" i="1"/>
  <c r="FI393" i="9"/>
  <c r="AB335" i="1"/>
  <c r="FI394" i="9"/>
  <c r="AB336" i="1"/>
  <c r="FI395" i="9"/>
  <c r="AB337" i="1"/>
  <c r="FI396" i="9"/>
  <c r="AB338" i="1"/>
  <c r="FI397" i="9"/>
  <c r="AB339" i="1"/>
  <c r="FI398" i="9"/>
  <c r="AB340" i="1"/>
  <c r="FI399" i="9"/>
  <c r="AB341" i="1"/>
  <c r="FI400" i="9"/>
  <c r="AB342" i="1"/>
  <c r="FI401" i="9"/>
  <c r="AB343" i="1"/>
  <c r="FI402" i="9"/>
  <c r="AB344" i="1"/>
  <c r="FI403" i="9"/>
  <c r="AB345" i="1"/>
  <c r="FI404" i="9"/>
  <c r="AB346" i="1"/>
  <c r="FI405" i="9"/>
  <c r="AB347" i="1"/>
  <c r="FI406" i="9"/>
  <c r="AB348" i="1"/>
  <c r="AB349" i="1"/>
  <c r="FI408" i="9"/>
  <c r="AB350" i="1"/>
  <c r="FI410" i="9"/>
  <c r="AB351" i="1"/>
  <c r="FI411" i="9"/>
  <c r="AB352" i="1"/>
  <c r="FI412" i="9"/>
  <c r="AB353" i="1"/>
  <c r="FI413" i="9"/>
  <c r="AB354" i="1"/>
  <c r="FI414" i="9"/>
  <c r="AB355" i="1"/>
  <c r="FI10" i="9"/>
  <c r="AB3" i="1"/>
  <c r="FH417" i="9"/>
  <c r="AA358" i="1"/>
  <c r="FH418" i="9"/>
  <c r="AA359" i="1"/>
  <c r="FH419" i="9"/>
  <c r="AA360" i="1"/>
  <c r="FH420" i="9"/>
  <c r="AA361" i="1"/>
  <c r="FH94" i="9"/>
  <c r="AA362" i="1"/>
  <c r="FH422" i="9"/>
  <c r="AA363" i="1"/>
  <c r="FH423" i="9"/>
  <c r="AA364" i="1"/>
  <c r="FH424" i="9"/>
  <c r="AA365" i="1"/>
  <c r="FH425" i="9"/>
  <c r="AA366" i="1"/>
  <c r="FH426" i="9"/>
  <c r="AA367" i="1"/>
  <c r="FH427" i="9"/>
  <c r="AA368" i="1"/>
  <c r="FH172" i="9"/>
  <c r="AA369" i="1"/>
  <c r="FH429" i="9"/>
  <c r="AA370" i="1"/>
  <c r="FH430" i="9"/>
  <c r="AA371" i="1"/>
  <c r="FH431" i="9"/>
  <c r="AA372" i="1"/>
  <c r="FH432" i="9"/>
  <c r="AA373" i="1"/>
  <c r="FH433" i="9"/>
  <c r="AA374" i="1"/>
  <c r="FH434" i="9"/>
  <c r="AA375" i="1"/>
  <c r="FH435" i="9"/>
  <c r="AA376" i="1"/>
  <c r="FH261" i="9"/>
  <c r="AA377" i="1"/>
  <c r="FH437" i="9"/>
  <c r="AA378" i="1"/>
  <c r="FH438" i="9"/>
  <c r="AA379" i="1"/>
  <c r="FH439" i="9"/>
  <c r="AA380" i="1"/>
  <c r="FH440" i="9"/>
  <c r="AA381" i="1"/>
  <c r="FH441" i="9"/>
  <c r="AA382" i="1"/>
  <c r="FH442" i="9"/>
  <c r="AA383" i="1"/>
  <c r="FH443" i="9"/>
  <c r="AA384" i="1"/>
  <c r="FH444" i="9"/>
  <c r="AA385" i="1"/>
  <c r="FH445" i="9"/>
  <c r="AA386" i="1"/>
  <c r="FH407" i="9"/>
  <c r="AA387" i="1"/>
  <c r="FH447" i="9"/>
  <c r="AA388" i="1"/>
  <c r="FH196" i="9"/>
  <c r="AA389" i="1"/>
  <c r="FH149" i="9"/>
  <c r="AA390" i="1"/>
  <c r="FH450" i="9"/>
  <c r="AA391" i="1"/>
  <c r="FH105" i="9"/>
  <c r="AA392" i="1"/>
  <c r="FH452" i="9"/>
  <c r="AA393" i="1"/>
  <c r="FH251" i="9"/>
  <c r="AA394" i="1"/>
  <c r="FH454" i="9"/>
  <c r="AA395" i="1"/>
  <c r="BP455" i="9"/>
  <c r="FH455" i="9"/>
  <c r="AA396" i="1"/>
  <c r="FH416" i="9"/>
  <c r="AA357" i="1"/>
  <c r="FH11" i="9"/>
  <c r="AA4" i="1"/>
  <c r="FH12" i="9"/>
  <c r="AA5" i="1"/>
  <c r="FH16" i="9"/>
  <c r="AA6" i="1"/>
  <c r="FH17" i="9"/>
  <c r="AA7" i="1"/>
  <c r="FH18" i="9"/>
  <c r="AA8" i="1"/>
  <c r="FH19" i="9"/>
  <c r="AA9" i="1"/>
  <c r="FH20" i="9"/>
  <c r="AA10" i="1"/>
  <c r="FH21" i="9"/>
  <c r="AA11" i="1"/>
  <c r="FH22" i="9"/>
  <c r="AA12" i="1"/>
  <c r="FH23" i="9"/>
  <c r="AA13" i="1"/>
  <c r="FH24" i="9"/>
  <c r="AA14" i="1"/>
  <c r="FH25" i="9"/>
  <c r="AA15" i="1"/>
  <c r="FH26" i="9"/>
  <c r="AA16" i="1"/>
  <c r="FH27" i="9"/>
  <c r="AA17" i="1"/>
  <c r="FH28" i="9"/>
  <c r="AA18" i="1"/>
  <c r="FH29" i="9"/>
  <c r="AA19" i="1"/>
  <c r="FH30" i="9"/>
  <c r="AA20" i="1"/>
  <c r="FH31" i="9"/>
  <c r="AA21" i="1"/>
  <c r="FH32" i="9"/>
  <c r="AA22" i="1"/>
  <c r="FH33" i="9"/>
  <c r="AA23" i="1"/>
  <c r="FH34" i="9"/>
  <c r="AA24" i="1"/>
  <c r="FH36" i="9"/>
  <c r="AA25" i="1"/>
  <c r="FH37" i="9"/>
  <c r="AA26" i="1"/>
  <c r="FH38" i="9"/>
  <c r="AA27" i="1"/>
  <c r="FH39" i="9"/>
  <c r="AA28" i="1"/>
  <c r="FH40" i="9"/>
  <c r="AA29" i="1"/>
  <c r="FH41" i="9"/>
  <c r="AA30" i="1"/>
  <c r="FH42" i="9"/>
  <c r="AA31" i="1"/>
  <c r="FH43" i="9"/>
  <c r="AA32" i="1"/>
  <c r="FH44" i="9"/>
  <c r="AA33" i="1"/>
  <c r="FH45" i="9"/>
  <c r="AA34" i="1"/>
  <c r="FH47" i="9"/>
  <c r="AA35" i="1"/>
  <c r="FH48" i="9"/>
  <c r="AA36" i="1"/>
  <c r="FH49" i="9"/>
  <c r="AA37" i="1"/>
  <c r="FH50" i="9"/>
  <c r="AA38" i="1"/>
  <c r="FH51" i="9"/>
  <c r="AA39" i="1"/>
  <c r="FH52" i="9"/>
  <c r="AA40" i="1"/>
  <c r="FH53" i="9"/>
  <c r="AA41" i="1"/>
  <c r="FH54" i="9"/>
  <c r="AA42" i="1"/>
  <c r="FH55" i="9"/>
  <c r="AA43" i="1"/>
  <c r="FH56" i="9"/>
  <c r="AA44" i="1"/>
  <c r="FH58" i="9"/>
  <c r="AA45" i="1"/>
  <c r="FH59" i="9"/>
  <c r="AA46" i="1"/>
  <c r="FH60" i="9"/>
  <c r="AA47" i="1"/>
  <c r="FH61" i="9"/>
  <c r="AA48" i="1"/>
  <c r="FH62" i="9"/>
  <c r="AA49" i="1"/>
  <c r="FH63" i="9"/>
  <c r="AA50" i="1"/>
  <c r="FH65" i="9"/>
  <c r="AA51" i="1"/>
  <c r="FH67" i="9"/>
  <c r="AA52" i="1"/>
  <c r="FH68" i="9"/>
  <c r="AA53" i="1"/>
  <c r="FH70" i="9"/>
  <c r="AA54" i="1"/>
  <c r="FH71" i="9"/>
  <c r="AA55" i="1"/>
  <c r="FH72" i="9"/>
  <c r="AA56" i="1"/>
  <c r="FH73" i="9"/>
  <c r="AA57" i="1"/>
  <c r="FH74" i="9"/>
  <c r="AA58" i="1"/>
  <c r="FH75" i="9"/>
  <c r="AA59" i="1"/>
  <c r="FH76" i="9"/>
  <c r="AA60" i="1"/>
  <c r="FH77" i="9"/>
  <c r="AA61" i="1"/>
  <c r="FH78" i="9"/>
  <c r="AA62" i="1"/>
  <c r="FH79" i="9"/>
  <c r="AA63" i="1"/>
  <c r="FH80" i="9"/>
  <c r="AA64" i="1"/>
  <c r="FH81" i="9"/>
  <c r="AA65" i="1"/>
  <c r="FH83" i="9"/>
  <c r="AA66" i="1"/>
  <c r="FH85" i="9"/>
  <c r="AA67" i="1"/>
  <c r="FH86" i="9"/>
  <c r="AA68" i="1"/>
  <c r="FH87" i="9"/>
  <c r="AA69" i="1"/>
  <c r="FH88" i="9"/>
  <c r="AA70" i="1"/>
  <c r="FH89" i="9"/>
  <c r="AA71" i="1"/>
  <c r="FH90" i="9"/>
  <c r="AA72" i="1"/>
  <c r="FH91" i="9"/>
  <c r="AA73" i="1"/>
  <c r="FH92" i="9"/>
  <c r="AA74" i="1"/>
  <c r="FH93" i="9"/>
  <c r="AA75" i="1"/>
  <c r="AA76" i="1"/>
  <c r="FH95" i="9"/>
  <c r="AA77" i="1"/>
  <c r="FH96" i="9"/>
  <c r="AA78" i="1"/>
  <c r="FH97" i="9"/>
  <c r="AA79" i="1"/>
  <c r="FH98" i="9"/>
  <c r="AA80" i="1"/>
  <c r="FH100" i="9"/>
  <c r="AA81" i="1"/>
  <c r="FH101" i="9"/>
  <c r="AA82" i="1"/>
  <c r="FH102" i="9"/>
  <c r="AA83" i="1"/>
  <c r="FH103" i="9"/>
  <c r="AA84" i="1"/>
  <c r="FH104" i="9"/>
  <c r="AA85" i="1"/>
  <c r="AA86" i="1"/>
  <c r="FH106" i="9"/>
  <c r="AA87" i="1"/>
  <c r="FH107" i="9"/>
  <c r="AA88" i="1"/>
  <c r="FH110" i="9"/>
  <c r="AA89" i="1"/>
  <c r="FH112" i="9"/>
  <c r="AA90" i="1"/>
  <c r="FH113" i="9"/>
  <c r="AA91" i="1"/>
  <c r="FH114" i="9"/>
  <c r="AA92" i="1"/>
  <c r="FH116" i="9"/>
  <c r="AA93" i="1"/>
  <c r="FH117" i="9"/>
  <c r="AA94" i="1"/>
  <c r="FH118" i="9"/>
  <c r="AA95" i="1"/>
  <c r="FH120" i="9"/>
  <c r="AA96" i="1"/>
  <c r="FH122" i="9"/>
  <c r="AA97" i="1"/>
  <c r="FH123" i="9"/>
  <c r="AA98" i="1"/>
  <c r="FH124" i="9"/>
  <c r="AA99" i="1"/>
  <c r="FH125" i="9"/>
  <c r="AA100" i="1"/>
  <c r="FH126" i="9"/>
  <c r="AA101" i="1"/>
  <c r="FH127" i="9"/>
  <c r="AA102" i="1"/>
  <c r="FH130" i="9"/>
  <c r="AA103" i="1"/>
  <c r="FH131" i="9"/>
  <c r="AA104" i="1"/>
  <c r="FH132" i="9"/>
  <c r="AA105" i="1"/>
  <c r="FH133" i="9"/>
  <c r="AA106" i="1"/>
  <c r="FH134" i="9"/>
  <c r="AA107" i="1"/>
  <c r="FH135" i="9"/>
  <c r="AA108" i="1"/>
  <c r="FH136" i="9"/>
  <c r="AA109" i="1"/>
  <c r="FH138" i="9"/>
  <c r="AA110" i="1"/>
  <c r="FH139" i="9"/>
  <c r="AA111" i="1"/>
  <c r="FH142" i="9"/>
  <c r="AA112" i="1"/>
  <c r="FH143" i="9"/>
  <c r="AA113" i="1"/>
  <c r="FH144" i="9"/>
  <c r="AA114" i="1"/>
  <c r="FH145" i="9"/>
  <c r="AA115" i="1"/>
  <c r="FH146" i="9"/>
  <c r="AA116" i="1"/>
  <c r="FH148" i="9"/>
  <c r="AA117" i="1"/>
  <c r="AA118" i="1"/>
  <c r="FH150" i="9"/>
  <c r="AA119" i="1"/>
  <c r="FH151" i="9"/>
  <c r="AA120" i="1"/>
  <c r="FH152" i="9"/>
  <c r="AA121" i="1"/>
  <c r="FH153" i="9"/>
  <c r="AA122" i="1"/>
  <c r="FH154" i="9"/>
  <c r="AA123" i="1"/>
  <c r="FH156" i="9"/>
  <c r="AA124" i="1"/>
  <c r="FH157" i="9"/>
  <c r="AA125" i="1"/>
  <c r="FH158" i="9"/>
  <c r="AA126" i="1"/>
  <c r="FH159" i="9"/>
  <c r="AA127" i="1"/>
  <c r="FH160" i="9"/>
  <c r="AA128" i="1"/>
  <c r="FH161" i="9"/>
  <c r="AA129" i="1"/>
  <c r="FH162" i="9"/>
  <c r="AA130" i="1"/>
  <c r="FH163" i="9"/>
  <c r="AA131" i="1"/>
  <c r="FH164" i="9"/>
  <c r="AA132" i="1"/>
  <c r="FH165" i="9"/>
  <c r="AA133" i="1"/>
  <c r="FH166" i="9"/>
  <c r="AA134" i="1"/>
  <c r="FH167" i="9"/>
  <c r="AA135" i="1"/>
  <c r="FH168" i="9"/>
  <c r="AA136" i="1"/>
  <c r="FH169" i="9"/>
  <c r="AA137" i="1"/>
  <c r="FH170" i="9"/>
  <c r="AA138" i="1"/>
  <c r="FH171" i="9"/>
  <c r="AA139" i="1"/>
  <c r="AA140" i="1"/>
  <c r="FH173" i="9"/>
  <c r="AA141" i="1"/>
  <c r="FH174" i="9"/>
  <c r="AA142" i="1"/>
  <c r="FH176" i="9"/>
  <c r="AA143" i="1"/>
  <c r="FH177" i="9"/>
  <c r="AA144" i="1"/>
  <c r="FH178" i="9"/>
  <c r="AA145" i="1"/>
  <c r="FH179" i="9"/>
  <c r="AA146" i="1"/>
  <c r="FH180" i="9"/>
  <c r="AA147" i="1"/>
  <c r="FH181" i="9"/>
  <c r="AA148" i="1"/>
  <c r="FH183" i="9"/>
  <c r="AA149" i="1"/>
  <c r="FH184" i="9"/>
  <c r="AA150" i="1"/>
  <c r="FH186" i="9"/>
  <c r="AA152" i="1"/>
  <c r="FH187" i="9"/>
  <c r="AA153" i="1"/>
  <c r="FH188" i="9"/>
  <c r="AA154" i="1"/>
  <c r="FH189" i="9"/>
  <c r="AA155" i="1"/>
  <c r="FH190" i="9"/>
  <c r="AA156" i="1"/>
  <c r="FH191" i="9"/>
  <c r="AA157" i="1"/>
  <c r="FH192" i="9"/>
  <c r="AA158" i="1"/>
  <c r="FH193" i="9"/>
  <c r="AA159" i="1"/>
  <c r="FH194" i="9"/>
  <c r="AA160" i="1"/>
  <c r="FH195" i="9"/>
  <c r="AA161" i="1"/>
  <c r="AA162" i="1"/>
  <c r="FH197" i="9"/>
  <c r="AA163" i="1"/>
  <c r="FH198" i="9"/>
  <c r="AA164" i="1"/>
  <c r="FH199" i="9"/>
  <c r="AA165" i="1"/>
  <c r="FH200" i="9"/>
  <c r="AA166" i="1"/>
  <c r="FH201" i="9"/>
  <c r="AA167" i="1"/>
  <c r="FH202" i="9"/>
  <c r="AA168" i="1"/>
  <c r="FH203" i="9"/>
  <c r="AA169" i="1"/>
  <c r="FH204" i="9"/>
  <c r="AA170" i="1"/>
  <c r="FH205" i="9"/>
  <c r="AA171" i="1"/>
  <c r="FH206" i="9"/>
  <c r="AA172" i="1"/>
  <c r="FH207" i="9"/>
  <c r="AA173" i="1"/>
  <c r="FH208" i="9"/>
  <c r="AA174" i="1"/>
  <c r="FH209" i="9"/>
  <c r="AA175" i="1"/>
  <c r="FH210" i="9"/>
  <c r="AA176" i="1"/>
  <c r="FH211" i="9"/>
  <c r="AA177" i="1"/>
  <c r="FH212" i="9"/>
  <c r="AA178" i="1"/>
  <c r="FH213" i="9"/>
  <c r="AA179" i="1"/>
  <c r="FH214" i="9"/>
  <c r="AA180" i="1"/>
  <c r="FH215" i="9"/>
  <c r="AA181" i="1"/>
  <c r="FH217" i="9"/>
  <c r="AA182" i="1"/>
  <c r="FH218" i="9"/>
  <c r="AA183" i="1"/>
  <c r="FH219" i="9"/>
  <c r="AA184" i="1"/>
  <c r="FH220" i="9"/>
  <c r="AA185" i="1"/>
  <c r="FH221" i="9"/>
  <c r="AA186" i="1"/>
  <c r="FH223" i="9"/>
  <c r="AA187" i="1"/>
  <c r="FH224" i="9"/>
  <c r="AA188" i="1"/>
  <c r="FH228" i="9"/>
  <c r="AA189" i="1"/>
  <c r="FH229" i="9"/>
  <c r="AA190" i="1"/>
  <c r="FH230" i="9"/>
  <c r="AA191" i="1"/>
  <c r="FH231" i="9"/>
  <c r="AA192" i="1"/>
  <c r="FH232" i="9"/>
  <c r="AA193" i="1"/>
  <c r="FH234" i="9"/>
  <c r="AA194" i="1"/>
  <c r="FH236" i="9"/>
  <c r="AA195" i="1"/>
  <c r="FH237" i="9"/>
  <c r="AA196" i="1"/>
  <c r="FH238" i="9"/>
  <c r="AA197" i="1"/>
  <c r="FH239" i="9"/>
  <c r="AA198" i="1"/>
  <c r="FH240" i="9"/>
  <c r="AA199" i="1"/>
  <c r="FH241" i="9"/>
  <c r="AA200" i="1"/>
  <c r="FH243" i="9"/>
  <c r="AA201" i="1"/>
  <c r="FH244" i="9"/>
  <c r="AA202" i="1"/>
  <c r="FH245" i="9"/>
  <c r="AA203" i="1"/>
  <c r="FH246" i="9"/>
  <c r="AA204" i="1"/>
  <c r="FH247" i="9"/>
  <c r="AA205" i="1"/>
  <c r="FH248" i="9"/>
  <c r="AA206" i="1"/>
  <c r="FH249" i="9"/>
  <c r="AA207" i="1"/>
  <c r="FH250" i="9"/>
  <c r="AA208" i="1"/>
  <c r="AA209" i="1"/>
  <c r="FH252" i="9"/>
  <c r="AA210" i="1"/>
  <c r="FH253" i="9"/>
  <c r="AA211" i="1"/>
  <c r="FH254" i="9"/>
  <c r="AA212" i="1"/>
  <c r="FH255" i="9"/>
  <c r="AA213" i="1"/>
  <c r="FH256" i="9"/>
  <c r="AA214" i="1"/>
  <c r="FH257" i="9"/>
  <c r="AA215" i="1"/>
  <c r="FH258" i="9"/>
  <c r="AA216" i="1"/>
  <c r="FH260" i="9"/>
  <c r="AA217" i="1"/>
  <c r="AA218" i="1"/>
  <c r="FH263" i="9"/>
  <c r="AA219" i="1"/>
  <c r="FH265" i="9"/>
  <c r="AA220" i="1"/>
  <c r="FH266" i="9"/>
  <c r="AA221" i="1"/>
  <c r="FH267" i="9"/>
  <c r="AA222" i="1"/>
  <c r="FH268" i="9"/>
  <c r="AA223" i="1"/>
  <c r="FH270" i="9"/>
  <c r="AA224" i="1"/>
  <c r="FH271" i="9"/>
  <c r="AA225" i="1"/>
  <c r="FH272" i="9"/>
  <c r="AA226" i="1"/>
  <c r="FH273" i="9"/>
  <c r="AA227" i="1"/>
  <c r="FH274" i="9"/>
  <c r="AA228" i="1"/>
  <c r="FH275" i="9"/>
  <c r="AA229" i="1"/>
  <c r="FH276" i="9"/>
  <c r="AA230" i="1"/>
  <c r="FH279" i="9"/>
  <c r="AA231" i="1"/>
  <c r="FH280" i="9"/>
  <c r="AA232" i="1"/>
  <c r="FH281" i="9"/>
  <c r="AA233" i="1"/>
  <c r="FH282" i="9"/>
  <c r="AA234" i="1"/>
  <c r="FH283" i="9"/>
  <c r="AA235" i="1"/>
  <c r="FH284" i="9"/>
  <c r="AA236" i="1"/>
  <c r="FH285" i="9"/>
  <c r="AA237" i="1"/>
  <c r="FH286" i="9"/>
  <c r="AA238" i="1"/>
  <c r="FH287" i="9"/>
  <c r="AA239" i="1"/>
  <c r="FH288" i="9"/>
  <c r="AA240" i="1"/>
  <c r="FH289" i="9"/>
  <c r="AA241" i="1"/>
  <c r="FH290" i="9"/>
  <c r="AA242" i="1"/>
  <c r="FH291" i="9"/>
  <c r="AA243" i="1"/>
  <c r="FH292" i="9"/>
  <c r="AA244" i="1"/>
  <c r="FH293" i="9"/>
  <c r="AA245" i="1"/>
  <c r="FH294" i="9"/>
  <c r="AA246" i="1"/>
  <c r="FH295" i="9"/>
  <c r="AA247" i="1"/>
  <c r="FH297" i="9"/>
  <c r="AA248" i="1"/>
  <c r="FH298" i="9"/>
  <c r="AA249" i="1"/>
  <c r="FH299" i="9"/>
  <c r="AA250" i="1"/>
  <c r="FH300" i="9"/>
  <c r="AA251" i="1"/>
  <c r="FH301" i="9"/>
  <c r="AA252" i="1"/>
  <c r="FH302" i="9"/>
  <c r="AA253" i="1"/>
  <c r="FH304" i="9"/>
  <c r="AA254" i="1"/>
  <c r="FH305" i="9"/>
  <c r="AA255" i="1"/>
  <c r="FH306" i="9"/>
  <c r="AA256" i="1"/>
  <c r="FH307" i="9"/>
  <c r="AA257" i="1"/>
  <c r="FH309" i="9"/>
  <c r="AA258" i="1"/>
  <c r="FH310" i="9"/>
  <c r="AA259" i="1"/>
  <c r="FH311" i="9"/>
  <c r="AA260" i="1"/>
  <c r="FH312" i="9"/>
  <c r="AA261" i="1"/>
  <c r="FH313" i="9"/>
  <c r="AA262" i="1"/>
  <c r="FH314" i="9"/>
  <c r="AA263" i="1"/>
  <c r="FH315" i="9"/>
  <c r="AA264" i="1"/>
  <c r="FH316" i="9"/>
  <c r="AA265" i="1"/>
  <c r="FH318" i="9"/>
  <c r="AA266" i="1"/>
  <c r="FH319" i="9"/>
  <c r="AA267" i="1"/>
  <c r="FH320" i="9"/>
  <c r="AA268" i="1"/>
  <c r="FH321" i="9"/>
  <c r="AA269" i="1"/>
  <c r="FH322" i="9"/>
  <c r="AA270" i="1"/>
  <c r="FH323" i="9"/>
  <c r="AA271" i="1"/>
  <c r="FH324" i="9"/>
  <c r="AA272" i="1"/>
  <c r="FH325" i="9"/>
  <c r="AA273" i="1"/>
  <c r="FH326" i="9"/>
  <c r="AA274" i="1"/>
  <c r="FH327" i="9"/>
  <c r="AA275" i="1"/>
  <c r="FH328" i="9"/>
  <c r="AA276" i="1"/>
  <c r="FH329" i="9"/>
  <c r="AA277" i="1"/>
  <c r="FH330" i="9"/>
  <c r="AA278" i="1"/>
  <c r="FH331" i="9"/>
  <c r="AA279" i="1"/>
  <c r="FH332" i="9"/>
  <c r="AA280" i="1"/>
  <c r="FH333" i="9"/>
  <c r="AA281" i="1"/>
  <c r="FH334" i="9"/>
  <c r="AA282" i="1"/>
  <c r="FH335" i="9"/>
  <c r="AA283" i="1"/>
  <c r="FH337" i="9"/>
  <c r="AA284" i="1"/>
  <c r="FH338" i="9"/>
  <c r="AA285" i="1"/>
  <c r="FH339" i="9"/>
  <c r="AA286" i="1"/>
  <c r="FH340" i="9"/>
  <c r="AA287" i="1"/>
  <c r="FH341" i="9"/>
  <c r="AA288" i="1"/>
  <c r="FH342" i="9"/>
  <c r="AA289" i="1"/>
  <c r="FH343" i="9"/>
  <c r="AA290" i="1"/>
  <c r="FH344" i="9"/>
  <c r="AA291" i="1"/>
  <c r="FH345" i="9"/>
  <c r="AA292" i="1"/>
  <c r="FH346" i="9"/>
  <c r="AA293" i="1"/>
  <c r="FH347" i="9"/>
  <c r="AA294" i="1"/>
  <c r="FH348" i="9"/>
  <c r="AA295" i="1"/>
  <c r="FH350" i="9"/>
  <c r="AA296" i="1"/>
  <c r="FH351" i="9"/>
  <c r="AA297" i="1"/>
  <c r="FH352" i="9"/>
  <c r="AA298" i="1"/>
  <c r="FH353" i="9"/>
  <c r="AA299" i="1"/>
  <c r="FH354" i="9"/>
  <c r="AA300" i="1"/>
  <c r="FH355" i="9"/>
  <c r="AA301" i="1"/>
  <c r="FH356" i="9"/>
  <c r="AA302" i="1"/>
  <c r="FH357" i="9"/>
  <c r="AA303" i="1"/>
  <c r="FH358" i="9"/>
  <c r="AA304" i="1"/>
  <c r="FH359" i="9"/>
  <c r="AA305" i="1"/>
  <c r="FH360" i="9"/>
  <c r="AA306" i="1"/>
  <c r="FH362" i="9"/>
  <c r="AA307" i="1"/>
  <c r="FH363" i="9"/>
  <c r="AA308" i="1"/>
  <c r="FH364" i="9"/>
  <c r="AA309" i="1"/>
  <c r="FH365" i="9"/>
  <c r="AA310" i="1"/>
  <c r="FH367" i="9"/>
  <c r="AA311" i="1"/>
  <c r="FH368" i="9"/>
  <c r="AA312" i="1"/>
  <c r="FH369" i="9"/>
  <c r="AA313" i="1"/>
  <c r="FH370" i="9"/>
  <c r="AA314" i="1"/>
  <c r="FH371" i="9"/>
  <c r="AA315" i="1"/>
  <c r="FH372" i="9"/>
  <c r="AA316" i="1"/>
  <c r="FH373" i="9"/>
  <c r="AA317" i="1"/>
  <c r="FH374" i="9"/>
  <c r="AA318" i="1"/>
  <c r="FH375" i="9"/>
  <c r="AA319" i="1"/>
  <c r="FH376" i="9"/>
  <c r="AA320" i="1"/>
  <c r="FH377" i="9"/>
  <c r="AA321" i="1"/>
  <c r="FH378" i="9"/>
  <c r="AA322" i="1"/>
  <c r="FH379" i="9"/>
  <c r="AA323" i="1"/>
  <c r="FH380" i="9"/>
  <c r="AA324" i="1"/>
  <c r="FH381" i="9"/>
  <c r="AA325" i="1"/>
  <c r="FH382" i="9"/>
  <c r="AA326" i="1"/>
  <c r="FH383" i="9"/>
  <c r="AA327" i="1"/>
  <c r="FH384" i="9"/>
  <c r="AA328" i="1"/>
  <c r="FH385" i="9"/>
  <c r="AA329" i="1"/>
  <c r="FH386" i="9"/>
  <c r="AA330" i="1"/>
  <c r="FH387" i="9"/>
  <c r="AA331" i="1"/>
  <c r="FH388" i="9"/>
  <c r="AA332" i="1"/>
  <c r="FH390" i="9"/>
  <c r="AA333" i="1"/>
  <c r="FH391" i="9"/>
  <c r="AA334" i="1"/>
  <c r="FH393" i="9"/>
  <c r="AA335" i="1"/>
  <c r="FH394" i="9"/>
  <c r="AA336" i="1"/>
  <c r="FH395" i="9"/>
  <c r="AA337" i="1"/>
  <c r="FH396" i="9"/>
  <c r="AA338" i="1"/>
  <c r="FH397" i="9"/>
  <c r="AA339" i="1"/>
  <c r="FH398" i="9"/>
  <c r="AA340" i="1"/>
  <c r="FH399" i="9"/>
  <c r="AA341" i="1"/>
  <c r="FH400" i="9"/>
  <c r="AA342" i="1"/>
  <c r="FH401" i="9"/>
  <c r="AA343" i="1"/>
  <c r="FH402" i="9"/>
  <c r="AA344" i="1"/>
  <c r="FH403" i="9"/>
  <c r="AA345" i="1"/>
  <c r="FH404" i="9"/>
  <c r="AA346" i="1"/>
  <c r="FH405" i="9"/>
  <c r="AA347" i="1"/>
  <c r="FH406" i="9"/>
  <c r="AA348" i="1"/>
  <c r="AA349" i="1"/>
  <c r="FH408" i="9"/>
  <c r="AA350" i="1"/>
  <c r="FH410" i="9"/>
  <c r="AA351" i="1"/>
  <c r="FH411" i="9"/>
  <c r="AA352" i="1"/>
  <c r="FH412" i="9"/>
  <c r="AA353" i="1"/>
  <c r="FH413" i="9"/>
  <c r="AA354" i="1"/>
  <c r="FH414" i="9"/>
  <c r="AA355" i="1"/>
  <c r="FH10" i="9"/>
  <c r="AA3" i="1"/>
  <c r="FG417" i="9"/>
  <c r="Z358" i="1"/>
  <c r="FG418" i="9"/>
  <c r="Z359" i="1"/>
  <c r="FG419" i="9"/>
  <c r="Z360" i="1"/>
  <c r="FG420" i="9"/>
  <c r="Z361" i="1"/>
  <c r="FG94" i="9"/>
  <c r="Z362" i="1"/>
  <c r="FG422" i="9"/>
  <c r="Z363" i="1"/>
  <c r="FG423" i="9"/>
  <c r="Z364" i="1"/>
  <c r="FG424" i="9"/>
  <c r="Z365" i="1"/>
  <c r="FG425" i="9"/>
  <c r="Z366" i="1"/>
  <c r="FG426" i="9"/>
  <c r="Z367" i="1"/>
  <c r="FG427" i="9"/>
  <c r="Z368" i="1"/>
  <c r="FG172" i="9"/>
  <c r="Z369" i="1"/>
  <c r="FG429" i="9"/>
  <c r="Z370" i="1"/>
  <c r="FG430" i="9"/>
  <c r="Z371" i="1"/>
  <c r="FG431" i="9"/>
  <c r="Z372" i="1"/>
  <c r="FG432" i="9"/>
  <c r="Z373" i="1"/>
  <c r="FG433" i="9"/>
  <c r="Z374" i="1"/>
  <c r="FG434" i="9"/>
  <c r="Z375" i="1"/>
  <c r="FG435" i="9"/>
  <c r="Z376" i="1"/>
  <c r="FG261" i="9"/>
  <c r="Z377" i="1"/>
  <c r="FG437" i="9"/>
  <c r="Z378" i="1"/>
  <c r="FG438" i="9"/>
  <c r="Z379" i="1"/>
  <c r="FG439" i="9"/>
  <c r="Z380" i="1"/>
  <c r="FG440" i="9"/>
  <c r="Z381" i="1"/>
  <c r="FG441" i="9"/>
  <c r="Z382" i="1"/>
  <c r="FG442" i="9"/>
  <c r="Z383" i="1"/>
  <c r="FG443" i="9"/>
  <c r="Z384" i="1"/>
  <c r="FG444" i="9"/>
  <c r="Z385" i="1"/>
  <c r="FG445" i="9"/>
  <c r="Z386" i="1"/>
  <c r="FG407" i="9"/>
  <c r="Z387" i="1"/>
  <c r="FG447" i="9"/>
  <c r="Z388" i="1"/>
  <c r="FG196" i="9"/>
  <c r="Z389" i="1"/>
  <c r="FG149" i="9"/>
  <c r="Z390" i="1"/>
  <c r="FG450" i="9"/>
  <c r="Z391" i="1"/>
  <c r="FG105" i="9"/>
  <c r="Z392" i="1"/>
  <c r="FG452" i="9"/>
  <c r="Z393" i="1"/>
  <c r="FG251" i="9"/>
  <c r="Z394" i="1"/>
  <c r="FG454" i="9"/>
  <c r="Z395" i="1"/>
  <c r="BM455" i="9"/>
  <c r="FG455" i="9"/>
  <c r="Z396" i="1"/>
  <c r="FG416" i="9"/>
  <c r="Z357" i="1"/>
  <c r="FG11" i="9"/>
  <c r="Z4" i="1"/>
  <c r="FG12" i="9"/>
  <c r="Z5" i="1"/>
  <c r="FG16" i="9"/>
  <c r="Z6" i="1"/>
  <c r="FG17" i="9"/>
  <c r="Z7" i="1"/>
  <c r="FG18" i="9"/>
  <c r="Z8" i="1"/>
  <c r="FG19" i="9"/>
  <c r="Z9" i="1"/>
  <c r="FG20" i="9"/>
  <c r="Z10" i="1"/>
  <c r="FG21" i="9"/>
  <c r="Z11" i="1"/>
  <c r="FG22" i="9"/>
  <c r="Z12" i="1"/>
  <c r="FG23" i="9"/>
  <c r="Z13" i="1"/>
  <c r="FG24" i="9"/>
  <c r="Z14" i="1"/>
  <c r="FG25" i="9"/>
  <c r="Z15" i="1"/>
  <c r="FG26" i="9"/>
  <c r="Z16" i="1"/>
  <c r="FG27" i="9"/>
  <c r="Z17" i="1"/>
  <c r="FG28" i="9"/>
  <c r="Z18" i="1"/>
  <c r="FG29" i="9"/>
  <c r="Z19" i="1"/>
  <c r="FG30" i="9"/>
  <c r="Z20" i="1"/>
  <c r="FG31" i="9"/>
  <c r="Z21" i="1"/>
  <c r="FG32" i="9"/>
  <c r="Z22" i="1"/>
  <c r="FG33" i="9"/>
  <c r="Z23" i="1"/>
  <c r="FG34" i="9"/>
  <c r="Z24" i="1"/>
  <c r="FG36" i="9"/>
  <c r="Z25" i="1"/>
  <c r="FG37" i="9"/>
  <c r="Z26" i="1"/>
  <c r="FG38" i="9"/>
  <c r="Z27" i="1"/>
  <c r="FG39" i="9"/>
  <c r="Z28" i="1"/>
  <c r="FG40" i="9"/>
  <c r="Z29" i="1"/>
  <c r="FG41" i="9"/>
  <c r="Z30" i="1"/>
  <c r="FG42" i="9"/>
  <c r="Z31" i="1"/>
  <c r="FG43" i="9"/>
  <c r="Z32" i="1"/>
  <c r="FG44" i="9"/>
  <c r="Z33" i="1"/>
  <c r="FG45" i="9"/>
  <c r="Z34" i="1"/>
  <c r="FG47" i="9"/>
  <c r="Z35" i="1"/>
  <c r="FG48" i="9"/>
  <c r="Z36" i="1"/>
  <c r="FG49" i="9"/>
  <c r="Z37" i="1"/>
  <c r="FG50" i="9"/>
  <c r="Z38" i="1"/>
  <c r="FG51" i="9"/>
  <c r="Z39" i="1"/>
  <c r="FG52" i="9"/>
  <c r="Z40" i="1"/>
  <c r="FG53" i="9"/>
  <c r="Z41" i="1"/>
  <c r="FG54" i="9"/>
  <c r="Z42" i="1"/>
  <c r="FG55" i="9"/>
  <c r="Z43" i="1"/>
  <c r="FG56" i="9"/>
  <c r="Z44" i="1"/>
  <c r="FG58" i="9"/>
  <c r="Z45" i="1"/>
  <c r="FG59" i="9"/>
  <c r="Z46" i="1"/>
  <c r="FG60" i="9"/>
  <c r="Z47" i="1"/>
  <c r="FG61" i="9"/>
  <c r="Z48" i="1"/>
  <c r="FG62" i="9"/>
  <c r="Z49" i="1"/>
  <c r="FG63" i="9"/>
  <c r="Z50" i="1"/>
  <c r="FG65" i="9"/>
  <c r="Z51" i="1"/>
  <c r="FG67" i="9"/>
  <c r="Z52" i="1"/>
  <c r="FG68" i="9"/>
  <c r="Z53" i="1"/>
  <c r="FG70" i="9"/>
  <c r="Z54" i="1"/>
  <c r="FG71" i="9"/>
  <c r="Z55" i="1"/>
  <c r="FG72" i="9"/>
  <c r="Z56" i="1"/>
  <c r="FG73" i="9"/>
  <c r="Z57" i="1"/>
  <c r="FG74" i="9"/>
  <c r="Z58" i="1"/>
  <c r="FG75" i="9"/>
  <c r="Z59" i="1"/>
  <c r="FG76" i="9"/>
  <c r="Z60" i="1"/>
  <c r="FG77" i="9"/>
  <c r="Z61" i="1"/>
  <c r="FG78" i="9"/>
  <c r="Z62" i="1"/>
  <c r="FG79" i="9"/>
  <c r="Z63" i="1"/>
  <c r="FG80" i="9"/>
  <c r="Z64" i="1"/>
  <c r="FG81" i="9"/>
  <c r="Z65" i="1"/>
  <c r="FG83" i="9"/>
  <c r="Z66" i="1"/>
  <c r="FG85" i="9"/>
  <c r="Z67" i="1"/>
  <c r="FG86" i="9"/>
  <c r="Z68" i="1"/>
  <c r="FG87" i="9"/>
  <c r="Z69" i="1"/>
  <c r="FG88" i="9"/>
  <c r="Z70" i="1"/>
  <c r="FG89" i="9"/>
  <c r="Z71" i="1"/>
  <c r="FG90" i="9"/>
  <c r="Z72" i="1"/>
  <c r="FG91" i="9"/>
  <c r="Z73" i="1"/>
  <c r="FG92" i="9"/>
  <c r="Z74" i="1"/>
  <c r="FG93" i="9"/>
  <c r="Z75" i="1"/>
  <c r="Z76" i="1"/>
  <c r="FG95" i="9"/>
  <c r="Z77" i="1"/>
  <c r="FG96" i="9"/>
  <c r="Z78" i="1"/>
  <c r="FG97" i="9"/>
  <c r="Z79" i="1"/>
  <c r="FG98" i="9"/>
  <c r="Z80" i="1"/>
  <c r="FG100" i="9"/>
  <c r="Z81" i="1"/>
  <c r="FG101" i="9"/>
  <c r="Z82" i="1"/>
  <c r="FG102" i="9"/>
  <c r="Z83" i="1"/>
  <c r="FG103" i="9"/>
  <c r="Z84" i="1"/>
  <c r="FG104" i="9"/>
  <c r="Z85" i="1"/>
  <c r="Z86" i="1"/>
  <c r="FG106" i="9"/>
  <c r="Z87" i="1"/>
  <c r="FG107" i="9"/>
  <c r="Z88" i="1"/>
  <c r="FG110" i="9"/>
  <c r="Z89" i="1"/>
  <c r="FG112" i="9"/>
  <c r="Z90" i="1"/>
  <c r="FG113" i="9"/>
  <c r="Z91" i="1"/>
  <c r="FG114" i="9"/>
  <c r="Z92" i="1"/>
  <c r="FG116" i="9"/>
  <c r="Z93" i="1"/>
  <c r="FG117" i="9"/>
  <c r="Z94" i="1"/>
  <c r="FG118" i="9"/>
  <c r="Z95" i="1"/>
  <c r="FG120" i="9"/>
  <c r="Z96" i="1"/>
  <c r="FG122" i="9"/>
  <c r="Z97" i="1"/>
  <c r="FG123" i="9"/>
  <c r="Z98" i="1"/>
  <c r="FG124" i="9"/>
  <c r="Z99" i="1"/>
  <c r="FG125" i="9"/>
  <c r="Z100" i="1"/>
  <c r="FG126" i="9"/>
  <c r="Z101" i="1"/>
  <c r="FG127" i="9"/>
  <c r="Z102" i="1"/>
  <c r="FG130" i="9"/>
  <c r="Z103" i="1"/>
  <c r="FG131" i="9"/>
  <c r="Z104" i="1"/>
  <c r="FG132" i="9"/>
  <c r="Z105" i="1"/>
  <c r="FG133" i="9"/>
  <c r="Z106" i="1"/>
  <c r="FG134" i="9"/>
  <c r="Z107" i="1"/>
  <c r="FG135" i="9"/>
  <c r="Z108" i="1"/>
  <c r="FG136" i="9"/>
  <c r="Z109" i="1"/>
  <c r="FG138" i="9"/>
  <c r="Z110" i="1"/>
  <c r="FG139" i="9"/>
  <c r="Z111" i="1"/>
  <c r="FG142" i="9"/>
  <c r="Z112" i="1"/>
  <c r="FG143" i="9"/>
  <c r="Z113" i="1"/>
  <c r="FG144" i="9"/>
  <c r="Z114" i="1"/>
  <c r="FG145" i="9"/>
  <c r="Z115" i="1"/>
  <c r="FG146" i="9"/>
  <c r="Z116" i="1"/>
  <c r="FG148" i="9"/>
  <c r="Z117" i="1"/>
  <c r="Z118" i="1"/>
  <c r="FG150" i="9"/>
  <c r="Z119" i="1"/>
  <c r="FG151" i="9"/>
  <c r="Z120" i="1"/>
  <c r="FG152" i="9"/>
  <c r="Z121" i="1"/>
  <c r="FG153" i="9"/>
  <c r="Z122" i="1"/>
  <c r="FG154" i="9"/>
  <c r="Z123" i="1"/>
  <c r="FG156" i="9"/>
  <c r="Z124" i="1"/>
  <c r="FG157" i="9"/>
  <c r="Z125" i="1"/>
  <c r="FG158" i="9"/>
  <c r="Z126" i="1"/>
  <c r="FG159" i="9"/>
  <c r="Z127" i="1"/>
  <c r="FG160" i="9"/>
  <c r="Z128" i="1"/>
  <c r="FG161" i="9"/>
  <c r="Z129" i="1"/>
  <c r="FG162" i="9"/>
  <c r="Z130" i="1"/>
  <c r="FG163" i="9"/>
  <c r="Z131" i="1"/>
  <c r="FG164" i="9"/>
  <c r="Z132" i="1"/>
  <c r="FG165" i="9"/>
  <c r="Z133" i="1"/>
  <c r="FG166" i="9"/>
  <c r="Z134" i="1"/>
  <c r="FG167" i="9"/>
  <c r="Z135" i="1"/>
  <c r="FG168" i="9"/>
  <c r="Z136" i="1"/>
  <c r="FG169" i="9"/>
  <c r="Z137" i="1"/>
  <c r="FG170" i="9"/>
  <c r="Z138" i="1"/>
  <c r="FG171" i="9"/>
  <c r="Z139" i="1"/>
  <c r="Z140" i="1"/>
  <c r="FG173" i="9"/>
  <c r="Z141" i="1"/>
  <c r="FG174" i="9"/>
  <c r="Z142" i="1"/>
  <c r="FG176" i="9"/>
  <c r="Z143" i="1"/>
  <c r="FG177" i="9"/>
  <c r="Z144" i="1"/>
  <c r="FG178" i="9"/>
  <c r="Z145" i="1"/>
  <c r="FG179" i="9"/>
  <c r="Z146" i="1"/>
  <c r="FG180" i="9"/>
  <c r="Z147" i="1"/>
  <c r="FG181" i="9"/>
  <c r="Z148" i="1"/>
  <c r="FG183" i="9"/>
  <c r="Z149" i="1"/>
  <c r="FG184" i="9"/>
  <c r="Z150" i="1"/>
  <c r="FG186" i="9"/>
  <c r="Z152" i="1"/>
  <c r="FG187" i="9"/>
  <c r="Z153" i="1"/>
  <c r="FG188" i="9"/>
  <c r="Z154" i="1"/>
  <c r="FG189" i="9"/>
  <c r="Z155" i="1"/>
  <c r="FG190" i="9"/>
  <c r="Z156" i="1"/>
  <c r="FG191" i="9"/>
  <c r="Z157" i="1"/>
  <c r="FG192" i="9"/>
  <c r="Z158" i="1"/>
  <c r="FG193" i="9"/>
  <c r="Z159" i="1"/>
  <c r="FG194" i="9"/>
  <c r="Z160" i="1"/>
  <c r="FG195" i="9"/>
  <c r="Z161" i="1"/>
  <c r="Z162" i="1"/>
  <c r="FG197" i="9"/>
  <c r="Z163" i="1"/>
  <c r="FG198" i="9"/>
  <c r="Z164" i="1"/>
  <c r="FG199" i="9"/>
  <c r="Z165" i="1"/>
  <c r="FG200" i="9"/>
  <c r="Z166" i="1"/>
  <c r="FG201" i="9"/>
  <c r="Z167" i="1"/>
  <c r="FG202" i="9"/>
  <c r="Z168" i="1"/>
  <c r="FG203" i="9"/>
  <c r="Z169" i="1"/>
  <c r="FG204" i="9"/>
  <c r="Z170" i="1"/>
  <c r="FG205" i="9"/>
  <c r="Z171" i="1"/>
  <c r="FG206" i="9"/>
  <c r="Z172" i="1"/>
  <c r="FG207" i="9"/>
  <c r="Z173" i="1"/>
  <c r="FG208" i="9"/>
  <c r="Z174" i="1"/>
  <c r="FG209" i="9"/>
  <c r="Z175" i="1"/>
  <c r="FG210" i="9"/>
  <c r="Z176" i="1"/>
  <c r="FG211" i="9"/>
  <c r="Z177" i="1"/>
  <c r="FG212" i="9"/>
  <c r="Z178" i="1"/>
  <c r="FG213" i="9"/>
  <c r="Z179" i="1"/>
  <c r="FG214" i="9"/>
  <c r="Z180" i="1"/>
  <c r="FG215" i="9"/>
  <c r="Z181" i="1"/>
  <c r="FG217" i="9"/>
  <c r="Z182" i="1"/>
  <c r="FG218" i="9"/>
  <c r="Z183" i="1"/>
  <c r="FG219" i="9"/>
  <c r="Z184" i="1"/>
  <c r="FG220" i="9"/>
  <c r="Z185" i="1"/>
  <c r="FG221" i="9"/>
  <c r="Z186" i="1"/>
  <c r="FG223" i="9"/>
  <c r="Z187" i="1"/>
  <c r="FG224" i="9"/>
  <c r="Z188" i="1"/>
  <c r="FG228" i="9"/>
  <c r="Z189" i="1"/>
  <c r="FG229" i="9"/>
  <c r="Z190" i="1"/>
  <c r="FG230" i="9"/>
  <c r="Z191" i="1"/>
  <c r="FG231" i="9"/>
  <c r="Z192" i="1"/>
  <c r="FG232" i="9"/>
  <c r="Z193" i="1"/>
  <c r="FG234" i="9"/>
  <c r="Z194" i="1"/>
  <c r="FG236" i="9"/>
  <c r="Z195" i="1"/>
  <c r="FG237" i="9"/>
  <c r="Z196" i="1"/>
  <c r="FG238" i="9"/>
  <c r="Z197" i="1"/>
  <c r="FG239" i="9"/>
  <c r="Z198" i="1"/>
  <c r="FG240" i="9"/>
  <c r="Z199" i="1"/>
  <c r="FG241" i="9"/>
  <c r="Z200" i="1"/>
  <c r="FG243" i="9"/>
  <c r="Z201" i="1"/>
  <c r="FG244" i="9"/>
  <c r="Z202" i="1"/>
  <c r="FG245" i="9"/>
  <c r="Z203" i="1"/>
  <c r="FG246" i="9"/>
  <c r="Z204" i="1"/>
  <c r="FG247" i="9"/>
  <c r="Z205" i="1"/>
  <c r="FG248" i="9"/>
  <c r="Z206" i="1"/>
  <c r="FG249" i="9"/>
  <c r="Z207" i="1"/>
  <c r="FG250" i="9"/>
  <c r="Z208" i="1"/>
  <c r="Z209" i="1"/>
  <c r="FG252" i="9"/>
  <c r="Z210" i="1"/>
  <c r="FG253" i="9"/>
  <c r="Z211" i="1"/>
  <c r="FG254" i="9"/>
  <c r="Z212" i="1"/>
  <c r="FG255" i="9"/>
  <c r="Z213" i="1"/>
  <c r="FG256" i="9"/>
  <c r="Z214" i="1"/>
  <c r="FG257" i="9"/>
  <c r="Z215" i="1"/>
  <c r="FG258" i="9"/>
  <c r="Z216" i="1"/>
  <c r="FG260" i="9"/>
  <c r="Z217" i="1"/>
  <c r="Z218" i="1"/>
  <c r="FG263" i="9"/>
  <c r="Z219" i="1"/>
  <c r="FG265" i="9"/>
  <c r="Z220" i="1"/>
  <c r="FG266" i="9"/>
  <c r="Z221" i="1"/>
  <c r="FG267" i="9"/>
  <c r="Z222" i="1"/>
  <c r="FG268" i="9"/>
  <c r="Z223" i="1"/>
  <c r="FG270" i="9"/>
  <c r="Z224" i="1"/>
  <c r="FG271" i="9"/>
  <c r="Z225" i="1"/>
  <c r="FG272" i="9"/>
  <c r="Z226" i="1"/>
  <c r="FG273" i="9"/>
  <c r="Z227" i="1"/>
  <c r="FG274" i="9"/>
  <c r="Z228" i="1"/>
  <c r="FG275" i="9"/>
  <c r="Z229" i="1"/>
  <c r="FG276" i="9"/>
  <c r="Z230" i="1"/>
  <c r="FG279" i="9"/>
  <c r="Z231" i="1"/>
  <c r="FG280" i="9"/>
  <c r="Z232" i="1"/>
  <c r="FG281" i="9"/>
  <c r="Z233" i="1"/>
  <c r="FG282" i="9"/>
  <c r="Z234" i="1"/>
  <c r="FG283" i="9"/>
  <c r="Z235" i="1"/>
  <c r="FG284" i="9"/>
  <c r="Z236" i="1"/>
  <c r="FG285" i="9"/>
  <c r="Z237" i="1"/>
  <c r="FG286" i="9"/>
  <c r="Z238" i="1"/>
  <c r="FG287" i="9"/>
  <c r="Z239" i="1"/>
  <c r="FG288" i="9"/>
  <c r="Z240" i="1"/>
  <c r="FG289" i="9"/>
  <c r="Z241" i="1"/>
  <c r="FG290" i="9"/>
  <c r="Z242" i="1"/>
  <c r="FG291" i="9"/>
  <c r="Z243" i="1"/>
  <c r="FG292" i="9"/>
  <c r="Z244" i="1"/>
  <c r="FG293" i="9"/>
  <c r="Z245" i="1"/>
  <c r="FG294" i="9"/>
  <c r="Z246" i="1"/>
  <c r="FG295" i="9"/>
  <c r="Z247" i="1"/>
  <c r="FG297" i="9"/>
  <c r="Z248" i="1"/>
  <c r="FG298" i="9"/>
  <c r="Z249" i="1"/>
  <c r="FG299" i="9"/>
  <c r="Z250" i="1"/>
  <c r="FG300" i="9"/>
  <c r="Z251" i="1"/>
  <c r="FG301" i="9"/>
  <c r="Z252" i="1"/>
  <c r="FG302" i="9"/>
  <c r="Z253" i="1"/>
  <c r="FG304" i="9"/>
  <c r="Z254" i="1"/>
  <c r="FG305" i="9"/>
  <c r="Z255" i="1"/>
  <c r="FG306" i="9"/>
  <c r="Z256" i="1"/>
  <c r="FG307" i="9"/>
  <c r="Z257" i="1"/>
  <c r="FG309" i="9"/>
  <c r="Z258" i="1"/>
  <c r="FG310" i="9"/>
  <c r="Z259" i="1"/>
  <c r="FG311" i="9"/>
  <c r="Z260" i="1"/>
  <c r="FG312" i="9"/>
  <c r="Z261" i="1"/>
  <c r="FG313" i="9"/>
  <c r="Z262" i="1"/>
  <c r="FG314" i="9"/>
  <c r="Z263" i="1"/>
  <c r="FG315" i="9"/>
  <c r="Z264" i="1"/>
  <c r="FG316" i="9"/>
  <c r="Z265" i="1"/>
  <c r="FG318" i="9"/>
  <c r="Z266" i="1"/>
  <c r="FG319" i="9"/>
  <c r="Z267" i="1"/>
  <c r="FG320" i="9"/>
  <c r="Z268" i="1"/>
  <c r="FG321" i="9"/>
  <c r="Z269" i="1"/>
  <c r="FG322" i="9"/>
  <c r="Z270" i="1"/>
  <c r="FG323" i="9"/>
  <c r="Z271" i="1"/>
  <c r="FG324" i="9"/>
  <c r="Z272" i="1"/>
  <c r="FG325" i="9"/>
  <c r="Z273" i="1"/>
  <c r="FG326" i="9"/>
  <c r="Z274" i="1"/>
  <c r="FG327" i="9"/>
  <c r="Z275" i="1"/>
  <c r="FG328" i="9"/>
  <c r="Z276" i="1"/>
  <c r="FG329" i="9"/>
  <c r="Z277" i="1"/>
  <c r="FG330" i="9"/>
  <c r="Z278" i="1"/>
  <c r="FG331" i="9"/>
  <c r="Z279" i="1"/>
  <c r="FG332" i="9"/>
  <c r="Z280" i="1"/>
  <c r="FG333" i="9"/>
  <c r="Z281" i="1"/>
  <c r="FG334" i="9"/>
  <c r="Z282" i="1"/>
  <c r="FG335" i="9"/>
  <c r="Z283" i="1"/>
  <c r="FG337" i="9"/>
  <c r="Z284" i="1"/>
  <c r="FG338" i="9"/>
  <c r="Z285" i="1"/>
  <c r="FG339" i="9"/>
  <c r="Z286" i="1"/>
  <c r="FG340" i="9"/>
  <c r="Z287" i="1"/>
  <c r="FG341" i="9"/>
  <c r="Z288" i="1"/>
  <c r="FG342" i="9"/>
  <c r="Z289" i="1"/>
  <c r="FG343" i="9"/>
  <c r="Z290" i="1"/>
  <c r="FG344" i="9"/>
  <c r="Z291" i="1"/>
  <c r="FG345" i="9"/>
  <c r="Z292" i="1"/>
  <c r="FG346" i="9"/>
  <c r="Z293" i="1"/>
  <c r="FG347" i="9"/>
  <c r="Z294" i="1"/>
  <c r="FG348" i="9"/>
  <c r="Z295" i="1"/>
  <c r="FG350" i="9"/>
  <c r="Z296" i="1"/>
  <c r="FG351" i="9"/>
  <c r="Z297" i="1"/>
  <c r="FG352" i="9"/>
  <c r="Z298" i="1"/>
  <c r="FG353" i="9"/>
  <c r="Z299" i="1"/>
  <c r="FG354" i="9"/>
  <c r="Z300" i="1"/>
  <c r="FG355" i="9"/>
  <c r="Z301" i="1"/>
  <c r="FG356" i="9"/>
  <c r="Z302" i="1"/>
  <c r="FG357" i="9"/>
  <c r="Z303" i="1"/>
  <c r="FG358" i="9"/>
  <c r="Z304" i="1"/>
  <c r="FG359" i="9"/>
  <c r="Z305" i="1"/>
  <c r="FG360" i="9"/>
  <c r="Z306" i="1"/>
  <c r="FG362" i="9"/>
  <c r="Z307" i="1"/>
  <c r="FG363" i="9"/>
  <c r="Z308" i="1"/>
  <c r="FG364" i="9"/>
  <c r="Z309" i="1"/>
  <c r="FG365" i="9"/>
  <c r="Z310" i="1"/>
  <c r="FG367" i="9"/>
  <c r="Z311" i="1"/>
  <c r="FG368" i="9"/>
  <c r="Z312" i="1"/>
  <c r="FG369" i="9"/>
  <c r="Z313" i="1"/>
  <c r="FG370" i="9"/>
  <c r="Z314" i="1"/>
  <c r="FG371" i="9"/>
  <c r="Z315" i="1"/>
  <c r="FG372" i="9"/>
  <c r="Z316" i="1"/>
  <c r="FG373" i="9"/>
  <c r="Z317" i="1"/>
  <c r="FG374" i="9"/>
  <c r="Z318" i="1"/>
  <c r="FG375" i="9"/>
  <c r="Z319" i="1"/>
  <c r="FG376" i="9"/>
  <c r="Z320" i="1"/>
  <c r="FG377" i="9"/>
  <c r="Z321" i="1"/>
  <c r="FG378" i="9"/>
  <c r="Z322" i="1"/>
  <c r="FG379" i="9"/>
  <c r="Z323" i="1"/>
  <c r="FG380" i="9"/>
  <c r="Z324" i="1"/>
  <c r="FG381" i="9"/>
  <c r="Z325" i="1"/>
  <c r="FG382" i="9"/>
  <c r="Z326" i="1"/>
  <c r="FG383" i="9"/>
  <c r="Z327" i="1"/>
  <c r="FG384" i="9"/>
  <c r="Z328" i="1"/>
  <c r="FG385" i="9"/>
  <c r="Z329" i="1"/>
  <c r="FG386" i="9"/>
  <c r="Z330" i="1"/>
  <c r="FG387" i="9"/>
  <c r="Z331" i="1"/>
  <c r="FG388" i="9"/>
  <c r="Z332" i="1"/>
  <c r="FG390" i="9"/>
  <c r="Z333" i="1"/>
  <c r="FG391" i="9"/>
  <c r="Z334" i="1"/>
  <c r="FG393" i="9"/>
  <c r="Z335" i="1"/>
  <c r="FG394" i="9"/>
  <c r="Z336" i="1"/>
  <c r="FG395" i="9"/>
  <c r="Z337" i="1"/>
  <c r="FG396" i="9"/>
  <c r="Z338" i="1"/>
  <c r="FG397" i="9"/>
  <c r="Z339" i="1"/>
  <c r="FG398" i="9"/>
  <c r="Z340" i="1"/>
  <c r="FG399" i="9"/>
  <c r="Z341" i="1"/>
  <c r="FG400" i="9"/>
  <c r="Z342" i="1"/>
  <c r="FG401" i="9"/>
  <c r="Z343" i="1"/>
  <c r="FG402" i="9"/>
  <c r="Z344" i="1"/>
  <c r="FG403" i="9"/>
  <c r="Z345" i="1"/>
  <c r="FG404" i="9"/>
  <c r="Z346" i="1"/>
  <c r="FG405" i="9"/>
  <c r="Z347" i="1"/>
  <c r="FG406" i="9"/>
  <c r="Z348" i="1"/>
  <c r="Z349" i="1"/>
  <c r="FG408" i="9"/>
  <c r="Z350" i="1"/>
  <c r="FG410" i="9"/>
  <c r="Z351" i="1"/>
  <c r="FG411" i="9"/>
  <c r="Z352" i="1"/>
  <c r="FG412" i="9"/>
  <c r="Z353" i="1"/>
  <c r="FG413" i="9"/>
  <c r="Z354" i="1"/>
  <c r="FG414" i="9"/>
  <c r="Z355" i="1"/>
  <c r="FG10" i="9"/>
  <c r="Z3" i="1"/>
  <c r="FF417" i="9"/>
  <c r="Y358" i="1"/>
  <c r="FF418" i="9"/>
  <c r="Y359" i="1"/>
  <c r="FF419" i="9"/>
  <c r="Y360" i="1"/>
  <c r="FF420" i="9"/>
  <c r="Y361" i="1"/>
  <c r="FF94" i="9"/>
  <c r="Y362" i="1"/>
  <c r="FF422" i="9"/>
  <c r="Y363" i="1"/>
  <c r="FF423" i="9"/>
  <c r="Y364" i="1"/>
  <c r="FF424" i="9"/>
  <c r="Y365" i="1"/>
  <c r="FF425" i="9"/>
  <c r="Y366" i="1"/>
  <c r="FF426" i="9"/>
  <c r="Y367" i="1"/>
  <c r="FF427" i="9"/>
  <c r="Y368" i="1"/>
  <c r="FF172" i="9"/>
  <c r="Y369" i="1"/>
  <c r="FF429" i="9"/>
  <c r="Y370" i="1"/>
  <c r="FF430" i="9"/>
  <c r="Y371" i="1"/>
  <c r="FF431" i="9"/>
  <c r="Y372" i="1"/>
  <c r="FF432" i="9"/>
  <c r="Y373" i="1"/>
  <c r="FF433" i="9"/>
  <c r="Y374" i="1"/>
  <c r="FF434" i="9"/>
  <c r="Y375" i="1"/>
  <c r="FF435" i="9"/>
  <c r="Y376" i="1"/>
  <c r="FF261" i="9"/>
  <c r="Y377" i="1"/>
  <c r="FF437" i="9"/>
  <c r="Y378" i="1"/>
  <c r="FF438" i="9"/>
  <c r="Y379" i="1"/>
  <c r="FF439" i="9"/>
  <c r="Y380" i="1"/>
  <c r="FF440" i="9"/>
  <c r="Y381" i="1"/>
  <c r="FF441" i="9"/>
  <c r="Y382" i="1"/>
  <c r="FF442" i="9"/>
  <c r="Y383" i="1"/>
  <c r="FF443" i="9"/>
  <c r="Y384" i="1"/>
  <c r="FF444" i="9"/>
  <c r="Y385" i="1"/>
  <c r="FF445" i="9"/>
  <c r="Y386" i="1"/>
  <c r="FF407" i="9"/>
  <c r="Y387" i="1"/>
  <c r="FF447" i="9"/>
  <c r="Y388" i="1"/>
  <c r="FF196" i="9"/>
  <c r="Y389" i="1"/>
  <c r="FF149" i="9"/>
  <c r="Y390" i="1"/>
  <c r="FF450" i="9"/>
  <c r="Y391" i="1"/>
  <c r="FF105" i="9"/>
  <c r="Y392" i="1"/>
  <c r="FF452" i="9"/>
  <c r="Y393" i="1"/>
  <c r="FF251" i="9"/>
  <c r="Y394" i="1"/>
  <c r="FF454" i="9"/>
  <c r="Y395" i="1"/>
  <c r="BJ455" i="9"/>
  <c r="FF455" i="9"/>
  <c r="Y396" i="1"/>
  <c r="FF416" i="9"/>
  <c r="Y357" i="1"/>
  <c r="FF11" i="9"/>
  <c r="Y4" i="1"/>
  <c r="FF12" i="9"/>
  <c r="Y5" i="1"/>
  <c r="FF16" i="9"/>
  <c r="Y6" i="1"/>
  <c r="FF17" i="9"/>
  <c r="Y7" i="1"/>
  <c r="FF18" i="9"/>
  <c r="Y8" i="1"/>
  <c r="FF19" i="9"/>
  <c r="Y9" i="1"/>
  <c r="FF20" i="9"/>
  <c r="Y10" i="1"/>
  <c r="FF21" i="9"/>
  <c r="Y11" i="1"/>
  <c r="FF22" i="9"/>
  <c r="Y12" i="1"/>
  <c r="FF23" i="9"/>
  <c r="Y13" i="1"/>
  <c r="FF24" i="9"/>
  <c r="Y14" i="1"/>
  <c r="FF25" i="9"/>
  <c r="Y15" i="1"/>
  <c r="FF26" i="9"/>
  <c r="Y16" i="1"/>
  <c r="FF27" i="9"/>
  <c r="Y17" i="1"/>
  <c r="FF28" i="9"/>
  <c r="Y18" i="1"/>
  <c r="FF29" i="9"/>
  <c r="Y19" i="1"/>
  <c r="FF30" i="9"/>
  <c r="Y20" i="1"/>
  <c r="FF31" i="9"/>
  <c r="Y21" i="1"/>
  <c r="FF32" i="9"/>
  <c r="Y22" i="1"/>
  <c r="FF33" i="9"/>
  <c r="Y23" i="1"/>
  <c r="FF34" i="9"/>
  <c r="Y24" i="1"/>
  <c r="FF36" i="9"/>
  <c r="Y25" i="1"/>
  <c r="FF37" i="9"/>
  <c r="Y26" i="1"/>
  <c r="FF38" i="9"/>
  <c r="Y27" i="1"/>
  <c r="FF39" i="9"/>
  <c r="Y28" i="1"/>
  <c r="FF40" i="9"/>
  <c r="Y29" i="1"/>
  <c r="FF41" i="9"/>
  <c r="Y30" i="1"/>
  <c r="FF42" i="9"/>
  <c r="Y31" i="1"/>
  <c r="FF43" i="9"/>
  <c r="Y32" i="1"/>
  <c r="FF44" i="9"/>
  <c r="Y33" i="1"/>
  <c r="FF45" i="9"/>
  <c r="Y34" i="1"/>
  <c r="FF47" i="9"/>
  <c r="Y35" i="1"/>
  <c r="FF48" i="9"/>
  <c r="Y36" i="1"/>
  <c r="FF49" i="9"/>
  <c r="Y37" i="1"/>
  <c r="FF50" i="9"/>
  <c r="Y38" i="1"/>
  <c r="FF51" i="9"/>
  <c r="Y39" i="1"/>
  <c r="FF52" i="9"/>
  <c r="Y40" i="1"/>
  <c r="FF53" i="9"/>
  <c r="Y41" i="1"/>
  <c r="FF54" i="9"/>
  <c r="Y42" i="1"/>
  <c r="FF55" i="9"/>
  <c r="Y43" i="1"/>
  <c r="FF56" i="9"/>
  <c r="Y44" i="1"/>
  <c r="FF58" i="9"/>
  <c r="Y45" i="1"/>
  <c r="FF59" i="9"/>
  <c r="Y46" i="1"/>
  <c r="FF60" i="9"/>
  <c r="Y47" i="1"/>
  <c r="FF61" i="9"/>
  <c r="Y48" i="1"/>
  <c r="FF62" i="9"/>
  <c r="Y49" i="1"/>
  <c r="FF63" i="9"/>
  <c r="Y50" i="1"/>
  <c r="FF65" i="9"/>
  <c r="Y51" i="1"/>
  <c r="FF67" i="9"/>
  <c r="Y52" i="1"/>
  <c r="FF68" i="9"/>
  <c r="Y53" i="1"/>
  <c r="FF70" i="9"/>
  <c r="Y54" i="1"/>
  <c r="FF71" i="9"/>
  <c r="Y55" i="1"/>
  <c r="FF72" i="9"/>
  <c r="Y56" i="1"/>
  <c r="FF73" i="9"/>
  <c r="Y57" i="1"/>
  <c r="FF74" i="9"/>
  <c r="Y58" i="1"/>
  <c r="FF75" i="9"/>
  <c r="Y59" i="1"/>
  <c r="FF76" i="9"/>
  <c r="Y60" i="1"/>
  <c r="FF77" i="9"/>
  <c r="Y61" i="1"/>
  <c r="FF78" i="9"/>
  <c r="Y62" i="1"/>
  <c r="FF79" i="9"/>
  <c r="Y63" i="1"/>
  <c r="FF80" i="9"/>
  <c r="Y64" i="1"/>
  <c r="FF81" i="9"/>
  <c r="Y65" i="1"/>
  <c r="FF83" i="9"/>
  <c r="Y66" i="1"/>
  <c r="FF85" i="9"/>
  <c r="Y67" i="1"/>
  <c r="FF86" i="9"/>
  <c r="Y68" i="1"/>
  <c r="FF87" i="9"/>
  <c r="Y69" i="1"/>
  <c r="FF88" i="9"/>
  <c r="Y70" i="1"/>
  <c r="FF89" i="9"/>
  <c r="Y71" i="1"/>
  <c r="FF90" i="9"/>
  <c r="Y72" i="1"/>
  <c r="FF91" i="9"/>
  <c r="Y73" i="1"/>
  <c r="FF92" i="9"/>
  <c r="Y74" i="1"/>
  <c r="FF93" i="9"/>
  <c r="Y75" i="1"/>
  <c r="Y76" i="1"/>
  <c r="FF95" i="9"/>
  <c r="Y77" i="1"/>
  <c r="FF96" i="9"/>
  <c r="Y78" i="1"/>
  <c r="FF97" i="9"/>
  <c r="Y79" i="1"/>
  <c r="FF98" i="9"/>
  <c r="Y80" i="1"/>
  <c r="FF100" i="9"/>
  <c r="Y81" i="1"/>
  <c r="FF101" i="9"/>
  <c r="Y82" i="1"/>
  <c r="FF102" i="9"/>
  <c r="Y83" i="1"/>
  <c r="FF103" i="9"/>
  <c r="Y84" i="1"/>
  <c r="FF104" i="9"/>
  <c r="Y85" i="1"/>
  <c r="Y86" i="1"/>
  <c r="FF106" i="9"/>
  <c r="Y87" i="1"/>
  <c r="FF107" i="9"/>
  <c r="Y88" i="1"/>
  <c r="FF110" i="9"/>
  <c r="Y89" i="1"/>
  <c r="FF112" i="9"/>
  <c r="Y90" i="1"/>
  <c r="FF113" i="9"/>
  <c r="Y91" i="1"/>
  <c r="FF114" i="9"/>
  <c r="Y92" i="1"/>
  <c r="FF116" i="9"/>
  <c r="Y93" i="1"/>
  <c r="FF117" i="9"/>
  <c r="Y94" i="1"/>
  <c r="FF118" i="9"/>
  <c r="Y95" i="1"/>
  <c r="FF120" i="9"/>
  <c r="Y96" i="1"/>
  <c r="FF122" i="9"/>
  <c r="Y97" i="1"/>
  <c r="FF123" i="9"/>
  <c r="Y98" i="1"/>
  <c r="FF124" i="9"/>
  <c r="Y99" i="1"/>
  <c r="FF125" i="9"/>
  <c r="Y100" i="1"/>
  <c r="FF126" i="9"/>
  <c r="Y101" i="1"/>
  <c r="FF127" i="9"/>
  <c r="Y102" i="1"/>
  <c r="FF130" i="9"/>
  <c r="Y103" i="1"/>
  <c r="FF131" i="9"/>
  <c r="Y104" i="1"/>
  <c r="FF132" i="9"/>
  <c r="Y105" i="1"/>
  <c r="FF133" i="9"/>
  <c r="Y106" i="1"/>
  <c r="FF134" i="9"/>
  <c r="Y107" i="1"/>
  <c r="FF135" i="9"/>
  <c r="Y108" i="1"/>
  <c r="FF136" i="9"/>
  <c r="Y109" i="1"/>
  <c r="FF138" i="9"/>
  <c r="Y110" i="1"/>
  <c r="FF139" i="9"/>
  <c r="Y111" i="1"/>
  <c r="FF142" i="9"/>
  <c r="Y112" i="1"/>
  <c r="FF143" i="9"/>
  <c r="Y113" i="1"/>
  <c r="FF144" i="9"/>
  <c r="Y114" i="1"/>
  <c r="FF145" i="9"/>
  <c r="Y115" i="1"/>
  <c r="FF146" i="9"/>
  <c r="Y116" i="1"/>
  <c r="FF148" i="9"/>
  <c r="Y117" i="1"/>
  <c r="Y118" i="1"/>
  <c r="FF150" i="9"/>
  <c r="Y119" i="1"/>
  <c r="FF151" i="9"/>
  <c r="Y120" i="1"/>
  <c r="FF152" i="9"/>
  <c r="Y121" i="1"/>
  <c r="FF153" i="9"/>
  <c r="Y122" i="1"/>
  <c r="FF154" i="9"/>
  <c r="Y123" i="1"/>
  <c r="FF156" i="9"/>
  <c r="Y124" i="1"/>
  <c r="FF157" i="9"/>
  <c r="Y125" i="1"/>
  <c r="FF158" i="9"/>
  <c r="Y126" i="1"/>
  <c r="FF159" i="9"/>
  <c r="Y127" i="1"/>
  <c r="FF160" i="9"/>
  <c r="Y128" i="1"/>
  <c r="FF161" i="9"/>
  <c r="Y129" i="1"/>
  <c r="FF162" i="9"/>
  <c r="Y130" i="1"/>
  <c r="FF163" i="9"/>
  <c r="Y131" i="1"/>
  <c r="FF164" i="9"/>
  <c r="Y132" i="1"/>
  <c r="FF165" i="9"/>
  <c r="Y133" i="1"/>
  <c r="FF166" i="9"/>
  <c r="Y134" i="1"/>
  <c r="FF167" i="9"/>
  <c r="Y135" i="1"/>
  <c r="FF168" i="9"/>
  <c r="Y136" i="1"/>
  <c r="FF169" i="9"/>
  <c r="Y137" i="1"/>
  <c r="FF170" i="9"/>
  <c r="Y138" i="1"/>
  <c r="FF171" i="9"/>
  <c r="Y139" i="1"/>
  <c r="Y140" i="1"/>
  <c r="FF173" i="9"/>
  <c r="Y141" i="1"/>
  <c r="FF174" i="9"/>
  <c r="Y142" i="1"/>
  <c r="FF176" i="9"/>
  <c r="Y143" i="1"/>
  <c r="FF177" i="9"/>
  <c r="Y144" i="1"/>
  <c r="FF178" i="9"/>
  <c r="Y145" i="1"/>
  <c r="FF179" i="9"/>
  <c r="Y146" i="1"/>
  <c r="FF180" i="9"/>
  <c r="Y147" i="1"/>
  <c r="FF181" i="9"/>
  <c r="Y148" i="1"/>
  <c r="FF183" i="9"/>
  <c r="Y149" i="1"/>
  <c r="FF184" i="9"/>
  <c r="Y150" i="1"/>
  <c r="FF186" i="9"/>
  <c r="Y152" i="1"/>
  <c r="FF187" i="9"/>
  <c r="Y153" i="1"/>
  <c r="FF188" i="9"/>
  <c r="Y154" i="1"/>
  <c r="FF189" i="9"/>
  <c r="Y155" i="1"/>
  <c r="FF190" i="9"/>
  <c r="Y156" i="1"/>
  <c r="FF191" i="9"/>
  <c r="Y157" i="1"/>
  <c r="FF192" i="9"/>
  <c r="Y158" i="1"/>
  <c r="FF193" i="9"/>
  <c r="Y159" i="1"/>
  <c r="FF194" i="9"/>
  <c r="Y160" i="1"/>
  <c r="FF195" i="9"/>
  <c r="Y161" i="1"/>
  <c r="Y162" i="1"/>
  <c r="FF197" i="9"/>
  <c r="Y163" i="1"/>
  <c r="FF198" i="9"/>
  <c r="Y164" i="1"/>
  <c r="FF199" i="9"/>
  <c r="Y165" i="1"/>
  <c r="FF200" i="9"/>
  <c r="Y166" i="1"/>
  <c r="FF201" i="9"/>
  <c r="Y167" i="1"/>
  <c r="FF202" i="9"/>
  <c r="Y168" i="1"/>
  <c r="FF203" i="9"/>
  <c r="Y169" i="1"/>
  <c r="FF204" i="9"/>
  <c r="Y170" i="1"/>
  <c r="FF205" i="9"/>
  <c r="Y171" i="1"/>
  <c r="FF206" i="9"/>
  <c r="Y172" i="1"/>
  <c r="FF207" i="9"/>
  <c r="Y173" i="1"/>
  <c r="FF208" i="9"/>
  <c r="Y174" i="1"/>
  <c r="FF209" i="9"/>
  <c r="Y175" i="1"/>
  <c r="FF210" i="9"/>
  <c r="Y176" i="1"/>
  <c r="FF211" i="9"/>
  <c r="Y177" i="1"/>
  <c r="FF212" i="9"/>
  <c r="Y178" i="1"/>
  <c r="FF213" i="9"/>
  <c r="Y179" i="1"/>
  <c r="FF214" i="9"/>
  <c r="Y180" i="1"/>
  <c r="FF215" i="9"/>
  <c r="Y181" i="1"/>
  <c r="FF217" i="9"/>
  <c r="Y182" i="1"/>
  <c r="FF218" i="9"/>
  <c r="Y183" i="1"/>
  <c r="FF219" i="9"/>
  <c r="Y184" i="1"/>
  <c r="FF220" i="9"/>
  <c r="Y185" i="1"/>
  <c r="FF221" i="9"/>
  <c r="Y186" i="1"/>
  <c r="FF223" i="9"/>
  <c r="Y187" i="1"/>
  <c r="FF224" i="9"/>
  <c r="Y188" i="1"/>
  <c r="FF228" i="9"/>
  <c r="Y189" i="1"/>
  <c r="FF229" i="9"/>
  <c r="Y190" i="1"/>
  <c r="FF230" i="9"/>
  <c r="Y191" i="1"/>
  <c r="FF231" i="9"/>
  <c r="Y192" i="1"/>
  <c r="FF232" i="9"/>
  <c r="Y193" i="1"/>
  <c r="FF234" i="9"/>
  <c r="Y194" i="1"/>
  <c r="FF236" i="9"/>
  <c r="Y195" i="1"/>
  <c r="FF237" i="9"/>
  <c r="Y196" i="1"/>
  <c r="FF238" i="9"/>
  <c r="Y197" i="1"/>
  <c r="FF239" i="9"/>
  <c r="Y198" i="1"/>
  <c r="FF240" i="9"/>
  <c r="Y199" i="1"/>
  <c r="FF241" i="9"/>
  <c r="Y200" i="1"/>
  <c r="FF243" i="9"/>
  <c r="Y201" i="1"/>
  <c r="FF244" i="9"/>
  <c r="Y202" i="1"/>
  <c r="FF245" i="9"/>
  <c r="Y203" i="1"/>
  <c r="FF246" i="9"/>
  <c r="Y204" i="1"/>
  <c r="FF247" i="9"/>
  <c r="Y205" i="1"/>
  <c r="FF248" i="9"/>
  <c r="Y206" i="1"/>
  <c r="FF249" i="9"/>
  <c r="Y207" i="1"/>
  <c r="FF250" i="9"/>
  <c r="Y208" i="1"/>
  <c r="Y209" i="1"/>
  <c r="FF252" i="9"/>
  <c r="Y210" i="1"/>
  <c r="FF253" i="9"/>
  <c r="Y211" i="1"/>
  <c r="FF254" i="9"/>
  <c r="Y212" i="1"/>
  <c r="FF255" i="9"/>
  <c r="Y213" i="1"/>
  <c r="FF256" i="9"/>
  <c r="Y214" i="1"/>
  <c r="FF257" i="9"/>
  <c r="Y215" i="1"/>
  <c r="FF258" i="9"/>
  <c r="Y216" i="1"/>
  <c r="FF260" i="9"/>
  <c r="Y217" i="1"/>
  <c r="Y218" i="1"/>
  <c r="FF263" i="9"/>
  <c r="Y219" i="1"/>
  <c r="FF265" i="9"/>
  <c r="Y220" i="1"/>
  <c r="FF266" i="9"/>
  <c r="Y221" i="1"/>
  <c r="FF267" i="9"/>
  <c r="Y222" i="1"/>
  <c r="FF268" i="9"/>
  <c r="Y223" i="1"/>
  <c r="FF270" i="9"/>
  <c r="Y224" i="1"/>
  <c r="FF271" i="9"/>
  <c r="Y225" i="1"/>
  <c r="FF272" i="9"/>
  <c r="Y226" i="1"/>
  <c r="FF273" i="9"/>
  <c r="Y227" i="1"/>
  <c r="FF274" i="9"/>
  <c r="Y228" i="1"/>
  <c r="FF275" i="9"/>
  <c r="Y229" i="1"/>
  <c r="FF276" i="9"/>
  <c r="Y230" i="1"/>
  <c r="FF279" i="9"/>
  <c r="Y231" i="1"/>
  <c r="FF280" i="9"/>
  <c r="Y232" i="1"/>
  <c r="FF281" i="9"/>
  <c r="Y233" i="1"/>
  <c r="FF282" i="9"/>
  <c r="Y234" i="1"/>
  <c r="FF283" i="9"/>
  <c r="Y235" i="1"/>
  <c r="FF284" i="9"/>
  <c r="Y236" i="1"/>
  <c r="FF285" i="9"/>
  <c r="Y237" i="1"/>
  <c r="FF286" i="9"/>
  <c r="Y238" i="1"/>
  <c r="FF287" i="9"/>
  <c r="Y239" i="1"/>
  <c r="FF288" i="9"/>
  <c r="Y240" i="1"/>
  <c r="FF289" i="9"/>
  <c r="Y241" i="1"/>
  <c r="FF290" i="9"/>
  <c r="Y242" i="1"/>
  <c r="FF291" i="9"/>
  <c r="Y243" i="1"/>
  <c r="FF292" i="9"/>
  <c r="Y244" i="1"/>
  <c r="FF293" i="9"/>
  <c r="Y245" i="1"/>
  <c r="FF294" i="9"/>
  <c r="Y246" i="1"/>
  <c r="FF295" i="9"/>
  <c r="Y247" i="1"/>
  <c r="FF297" i="9"/>
  <c r="Y248" i="1"/>
  <c r="FF298" i="9"/>
  <c r="Y249" i="1"/>
  <c r="FF299" i="9"/>
  <c r="Y250" i="1"/>
  <c r="FF300" i="9"/>
  <c r="Y251" i="1"/>
  <c r="FF301" i="9"/>
  <c r="Y252" i="1"/>
  <c r="FF302" i="9"/>
  <c r="Y253" i="1"/>
  <c r="FF304" i="9"/>
  <c r="Y254" i="1"/>
  <c r="FF305" i="9"/>
  <c r="Y255" i="1"/>
  <c r="FF306" i="9"/>
  <c r="Y256" i="1"/>
  <c r="FF307" i="9"/>
  <c r="Y257" i="1"/>
  <c r="FF309" i="9"/>
  <c r="Y258" i="1"/>
  <c r="FF310" i="9"/>
  <c r="Y259" i="1"/>
  <c r="FF311" i="9"/>
  <c r="Y260" i="1"/>
  <c r="FF312" i="9"/>
  <c r="Y261" i="1"/>
  <c r="FF313" i="9"/>
  <c r="Y262" i="1"/>
  <c r="FF314" i="9"/>
  <c r="Y263" i="1"/>
  <c r="FF315" i="9"/>
  <c r="Y264" i="1"/>
  <c r="FF316" i="9"/>
  <c r="Y265" i="1"/>
  <c r="FF318" i="9"/>
  <c r="Y266" i="1"/>
  <c r="FF319" i="9"/>
  <c r="Y267" i="1"/>
  <c r="FF320" i="9"/>
  <c r="Y268" i="1"/>
  <c r="FF321" i="9"/>
  <c r="Y269" i="1"/>
  <c r="FF322" i="9"/>
  <c r="Y270" i="1"/>
  <c r="FF323" i="9"/>
  <c r="Y271" i="1"/>
  <c r="FF324" i="9"/>
  <c r="Y272" i="1"/>
  <c r="FF325" i="9"/>
  <c r="Y273" i="1"/>
  <c r="FF326" i="9"/>
  <c r="Y274" i="1"/>
  <c r="FF327" i="9"/>
  <c r="Y275" i="1"/>
  <c r="FF328" i="9"/>
  <c r="Y276" i="1"/>
  <c r="FF329" i="9"/>
  <c r="Y277" i="1"/>
  <c r="FF330" i="9"/>
  <c r="Y278" i="1"/>
  <c r="FF331" i="9"/>
  <c r="Y279" i="1"/>
  <c r="FF332" i="9"/>
  <c r="Y280" i="1"/>
  <c r="FF333" i="9"/>
  <c r="Y281" i="1"/>
  <c r="FF334" i="9"/>
  <c r="Y282" i="1"/>
  <c r="FF335" i="9"/>
  <c r="Y283" i="1"/>
  <c r="FF337" i="9"/>
  <c r="Y284" i="1"/>
  <c r="FF338" i="9"/>
  <c r="Y285" i="1"/>
  <c r="FF339" i="9"/>
  <c r="Y286" i="1"/>
  <c r="FF340" i="9"/>
  <c r="Y287" i="1"/>
  <c r="FF341" i="9"/>
  <c r="Y288" i="1"/>
  <c r="FF342" i="9"/>
  <c r="Y289" i="1"/>
  <c r="FF343" i="9"/>
  <c r="Y290" i="1"/>
  <c r="FF344" i="9"/>
  <c r="Y291" i="1"/>
  <c r="FF345" i="9"/>
  <c r="Y292" i="1"/>
  <c r="FF346" i="9"/>
  <c r="Y293" i="1"/>
  <c r="FF347" i="9"/>
  <c r="Y294" i="1"/>
  <c r="FF348" i="9"/>
  <c r="Y295" i="1"/>
  <c r="FF350" i="9"/>
  <c r="Y296" i="1"/>
  <c r="FF351" i="9"/>
  <c r="Y297" i="1"/>
  <c r="FF352" i="9"/>
  <c r="Y298" i="1"/>
  <c r="FF353" i="9"/>
  <c r="Y299" i="1"/>
  <c r="FF354" i="9"/>
  <c r="Y300" i="1"/>
  <c r="FF355" i="9"/>
  <c r="Y301" i="1"/>
  <c r="FF356" i="9"/>
  <c r="Y302" i="1"/>
  <c r="FF357" i="9"/>
  <c r="Y303" i="1"/>
  <c r="FF358" i="9"/>
  <c r="Y304" i="1"/>
  <c r="FF359" i="9"/>
  <c r="Y305" i="1"/>
  <c r="FF360" i="9"/>
  <c r="Y306" i="1"/>
  <c r="FF362" i="9"/>
  <c r="Y307" i="1"/>
  <c r="FF363" i="9"/>
  <c r="Y308" i="1"/>
  <c r="FF364" i="9"/>
  <c r="Y309" i="1"/>
  <c r="FF365" i="9"/>
  <c r="Y310" i="1"/>
  <c r="FF367" i="9"/>
  <c r="Y311" i="1"/>
  <c r="FF368" i="9"/>
  <c r="Y312" i="1"/>
  <c r="FF369" i="9"/>
  <c r="Y313" i="1"/>
  <c r="FF370" i="9"/>
  <c r="Y314" i="1"/>
  <c r="FF371" i="9"/>
  <c r="Y315" i="1"/>
  <c r="FF372" i="9"/>
  <c r="Y316" i="1"/>
  <c r="FF373" i="9"/>
  <c r="Y317" i="1"/>
  <c r="FF374" i="9"/>
  <c r="Y318" i="1"/>
  <c r="FF375" i="9"/>
  <c r="Y319" i="1"/>
  <c r="FF376" i="9"/>
  <c r="Y320" i="1"/>
  <c r="FF377" i="9"/>
  <c r="Y321" i="1"/>
  <c r="FF378" i="9"/>
  <c r="Y322" i="1"/>
  <c r="FF379" i="9"/>
  <c r="Y323" i="1"/>
  <c r="FF380" i="9"/>
  <c r="Y324" i="1"/>
  <c r="FF381" i="9"/>
  <c r="Y325" i="1"/>
  <c r="FF382" i="9"/>
  <c r="Y326" i="1"/>
  <c r="FF383" i="9"/>
  <c r="Y327" i="1"/>
  <c r="FF384" i="9"/>
  <c r="Y328" i="1"/>
  <c r="FF385" i="9"/>
  <c r="Y329" i="1"/>
  <c r="FF386" i="9"/>
  <c r="Y330" i="1"/>
  <c r="FF387" i="9"/>
  <c r="Y331" i="1"/>
  <c r="FF388" i="9"/>
  <c r="Y332" i="1"/>
  <c r="FF390" i="9"/>
  <c r="Y333" i="1"/>
  <c r="FF391" i="9"/>
  <c r="Y334" i="1"/>
  <c r="FF393" i="9"/>
  <c r="Y335" i="1"/>
  <c r="FF394" i="9"/>
  <c r="Y336" i="1"/>
  <c r="FF395" i="9"/>
  <c r="Y337" i="1"/>
  <c r="FF396" i="9"/>
  <c r="Y338" i="1"/>
  <c r="FF397" i="9"/>
  <c r="Y339" i="1"/>
  <c r="FF398" i="9"/>
  <c r="Y340" i="1"/>
  <c r="FF399" i="9"/>
  <c r="Y341" i="1"/>
  <c r="FF400" i="9"/>
  <c r="Y342" i="1"/>
  <c r="FF401" i="9"/>
  <c r="Y343" i="1"/>
  <c r="FF402" i="9"/>
  <c r="Y344" i="1"/>
  <c r="FF403" i="9"/>
  <c r="Y345" i="1"/>
  <c r="FF404" i="9"/>
  <c r="Y346" i="1"/>
  <c r="FF405" i="9"/>
  <c r="Y347" i="1"/>
  <c r="FF406" i="9"/>
  <c r="Y348" i="1"/>
  <c r="Y349" i="1"/>
  <c r="FF408" i="9"/>
  <c r="Y350" i="1"/>
  <c r="FF410" i="9"/>
  <c r="Y351" i="1"/>
  <c r="FF411" i="9"/>
  <c r="Y352" i="1"/>
  <c r="FF412" i="9"/>
  <c r="Y353" i="1"/>
  <c r="FF413" i="9"/>
  <c r="Y354" i="1"/>
  <c r="FF414" i="9"/>
  <c r="Y355" i="1"/>
  <c r="FF10" i="9"/>
  <c r="Y3" i="1"/>
  <c r="FE417" i="9"/>
  <c r="X358" i="1"/>
  <c r="FE418" i="9"/>
  <c r="X359" i="1"/>
  <c r="FE419" i="9"/>
  <c r="X360" i="1"/>
  <c r="FE420" i="9"/>
  <c r="X361" i="1"/>
  <c r="FE94" i="9"/>
  <c r="X362" i="1"/>
  <c r="FE422" i="9"/>
  <c r="X363" i="1"/>
  <c r="FE423" i="9"/>
  <c r="X364" i="1"/>
  <c r="FE424" i="9"/>
  <c r="X365" i="1"/>
  <c r="FE425" i="9"/>
  <c r="X366" i="1"/>
  <c r="FE426" i="9"/>
  <c r="X367" i="1"/>
  <c r="FE427" i="9"/>
  <c r="X368" i="1"/>
  <c r="FE172" i="9"/>
  <c r="X369" i="1"/>
  <c r="FE429" i="9"/>
  <c r="X370" i="1"/>
  <c r="FE430" i="9"/>
  <c r="X371" i="1"/>
  <c r="FE431" i="9"/>
  <c r="X372" i="1"/>
  <c r="FE432" i="9"/>
  <c r="X373" i="1"/>
  <c r="FE433" i="9"/>
  <c r="X374" i="1"/>
  <c r="FE434" i="9"/>
  <c r="X375" i="1"/>
  <c r="FE435" i="9"/>
  <c r="X376" i="1"/>
  <c r="FE261" i="9"/>
  <c r="X377" i="1"/>
  <c r="FE437" i="9"/>
  <c r="X378" i="1"/>
  <c r="FE438" i="9"/>
  <c r="X379" i="1"/>
  <c r="FE439" i="9"/>
  <c r="X380" i="1"/>
  <c r="FE440" i="9"/>
  <c r="X381" i="1"/>
  <c r="FE441" i="9"/>
  <c r="X382" i="1"/>
  <c r="FE442" i="9"/>
  <c r="X383" i="1"/>
  <c r="FE443" i="9"/>
  <c r="X384" i="1"/>
  <c r="FE444" i="9"/>
  <c r="X385" i="1"/>
  <c r="FE445" i="9"/>
  <c r="X386" i="1"/>
  <c r="FE407" i="9"/>
  <c r="X387" i="1"/>
  <c r="FE447" i="9"/>
  <c r="X388" i="1"/>
  <c r="FE196" i="9"/>
  <c r="X389" i="1"/>
  <c r="FE149" i="9"/>
  <c r="X390" i="1"/>
  <c r="FE450" i="9"/>
  <c r="X391" i="1"/>
  <c r="FE105" i="9"/>
  <c r="X392" i="1"/>
  <c r="FE452" i="9"/>
  <c r="X393" i="1"/>
  <c r="FE251" i="9"/>
  <c r="X394" i="1"/>
  <c r="FE454" i="9"/>
  <c r="X395" i="1"/>
  <c r="BG455" i="9"/>
  <c r="FE455" i="9"/>
  <c r="X396" i="1"/>
  <c r="FE416" i="9"/>
  <c r="X357" i="1"/>
  <c r="FE11" i="9"/>
  <c r="X4" i="1"/>
  <c r="FE12" i="9"/>
  <c r="X5" i="1"/>
  <c r="FE16" i="9"/>
  <c r="X6" i="1"/>
  <c r="FE17" i="9"/>
  <c r="X7" i="1"/>
  <c r="FE18" i="9"/>
  <c r="X8" i="1"/>
  <c r="FE19" i="9"/>
  <c r="X9" i="1"/>
  <c r="FE20" i="9"/>
  <c r="X10" i="1"/>
  <c r="FE21" i="9"/>
  <c r="X11" i="1"/>
  <c r="FE22" i="9"/>
  <c r="X12" i="1"/>
  <c r="FE23" i="9"/>
  <c r="X13" i="1"/>
  <c r="FE24" i="9"/>
  <c r="X14" i="1"/>
  <c r="FE25" i="9"/>
  <c r="X15" i="1"/>
  <c r="FE26" i="9"/>
  <c r="X16" i="1"/>
  <c r="FE27" i="9"/>
  <c r="X17" i="1"/>
  <c r="FE28" i="9"/>
  <c r="X18" i="1"/>
  <c r="FE29" i="9"/>
  <c r="X19" i="1"/>
  <c r="FE30" i="9"/>
  <c r="X20" i="1"/>
  <c r="FE31" i="9"/>
  <c r="X21" i="1"/>
  <c r="FE32" i="9"/>
  <c r="X22" i="1"/>
  <c r="FE33" i="9"/>
  <c r="X23" i="1"/>
  <c r="FE34" i="9"/>
  <c r="X24" i="1"/>
  <c r="FE36" i="9"/>
  <c r="X25" i="1"/>
  <c r="FE37" i="9"/>
  <c r="X26" i="1"/>
  <c r="FE38" i="9"/>
  <c r="X27" i="1"/>
  <c r="FE39" i="9"/>
  <c r="X28" i="1"/>
  <c r="FE40" i="9"/>
  <c r="X29" i="1"/>
  <c r="FE41" i="9"/>
  <c r="X30" i="1"/>
  <c r="FE42" i="9"/>
  <c r="X31" i="1"/>
  <c r="FE43" i="9"/>
  <c r="X32" i="1"/>
  <c r="FE44" i="9"/>
  <c r="X33" i="1"/>
  <c r="FE45" i="9"/>
  <c r="X34" i="1"/>
  <c r="FE47" i="9"/>
  <c r="X35" i="1"/>
  <c r="FE48" i="9"/>
  <c r="X36" i="1"/>
  <c r="FE49" i="9"/>
  <c r="X37" i="1"/>
  <c r="FE50" i="9"/>
  <c r="X38" i="1"/>
  <c r="FE51" i="9"/>
  <c r="X39" i="1"/>
  <c r="FE52" i="9"/>
  <c r="X40" i="1"/>
  <c r="FE53" i="9"/>
  <c r="X41" i="1"/>
  <c r="FE54" i="9"/>
  <c r="X42" i="1"/>
  <c r="FE55" i="9"/>
  <c r="X43" i="1"/>
  <c r="FE56" i="9"/>
  <c r="X44" i="1"/>
  <c r="FE58" i="9"/>
  <c r="X45" i="1"/>
  <c r="FE59" i="9"/>
  <c r="X46" i="1"/>
  <c r="FE60" i="9"/>
  <c r="X47" i="1"/>
  <c r="FE61" i="9"/>
  <c r="X48" i="1"/>
  <c r="FE62" i="9"/>
  <c r="X49" i="1"/>
  <c r="FE63" i="9"/>
  <c r="X50" i="1"/>
  <c r="FE65" i="9"/>
  <c r="X51" i="1"/>
  <c r="FE67" i="9"/>
  <c r="X52" i="1"/>
  <c r="FE68" i="9"/>
  <c r="X53" i="1"/>
  <c r="FE70" i="9"/>
  <c r="X54" i="1"/>
  <c r="FE71" i="9"/>
  <c r="X55" i="1"/>
  <c r="FE72" i="9"/>
  <c r="X56" i="1"/>
  <c r="FE73" i="9"/>
  <c r="X57" i="1"/>
  <c r="FE74" i="9"/>
  <c r="X58" i="1"/>
  <c r="FE75" i="9"/>
  <c r="X59" i="1"/>
  <c r="FE76" i="9"/>
  <c r="X60" i="1"/>
  <c r="FE77" i="9"/>
  <c r="X61" i="1"/>
  <c r="FE78" i="9"/>
  <c r="X62" i="1"/>
  <c r="FE79" i="9"/>
  <c r="X63" i="1"/>
  <c r="FE80" i="9"/>
  <c r="X64" i="1"/>
  <c r="FE81" i="9"/>
  <c r="X65" i="1"/>
  <c r="FE83" i="9"/>
  <c r="X66" i="1"/>
  <c r="FE85" i="9"/>
  <c r="X67" i="1"/>
  <c r="FE86" i="9"/>
  <c r="X68" i="1"/>
  <c r="FE87" i="9"/>
  <c r="X69" i="1"/>
  <c r="FE88" i="9"/>
  <c r="X70" i="1"/>
  <c r="FE89" i="9"/>
  <c r="X71" i="1"/>
  <c r="FE90" i="9"/>
  <c r="X72" i="1"/>
  <c r="FE91" i="9"/>
  <c r="X73" i="1"/>
  <c r="FE92" i="9"/>
  <c r="X74" i="1"/>
  <c r="FE93" i="9"/>
  <c r="X75" i="1"/>
  <c r="X76" i="1"/>
  <c r="FE95" i="9"/>
  <c r="X77" i="1"/>
  <c r="FE96" i="9"/>
  <c r="X78" i="1"/>
  <c r="FE97" i="9"/>
  <c r="X79" i="1"/>
  <c r="FE98" i="9"/>
  <c r="X80" i="1"/>
  <c r="FE100" i="9"/>
  <c r="X81" i="1"/>
  <c r="FE101" i="9"/>
  <c r="X82" i="1"/>
  <c r="FE102" i="9"/>
  <c r="X83" i="1"/>
  <c r="FE103" i="9"/>
  <c r="X84" i="1"/>
  <c r="FE104" i="9"/>
  <c r="X85" i="1"/>
  <c r="X86" i="1"/>
  <c r="FE106" i="9"/>
  <c r="X87" i="1"/>
  <c r="FE107" i="9"/>
  <c r="X88" i="1"/>
  <c r="FE110" i="9"/>
  <c r="X89" i="1"/>
  <c r="FE112" i="9"/>
  <c r="X90" i="1"/>
  <c r="FE113" i="9"/>
  <c r="X91" i="1"/>
  <c r="FE114" i="9"/>
  <c r="X92" i="1"/>
  <c r="FE116" i="9"/>
  <c r="X93" i="1"/>
  <c r="FE117" i="9"/>
  <c r="X94" i="1"/>
  <c r="FE118" i="9"/>
  <c r="X95" i="1"/>
  <c r="FE120" i="9"/>
  <c r="X96" i="1"/>
  <c r="FE122" i="9"/>
  <c r="X97" i="1"/>
  <c r="FE123" i="9"/>
  <c r="X98" i="1"/>
  <c r="FE124" i="9"/>
  <c r="X99" i="1"/>
  <c r="FE125" i="9"/>
  <c r="X100" i="1"/>
  <c r="FE126" i="9"/>
  <c r="X101" i="1"/>
  <c r="FE127" i="9"/>
  <c r="X102" i="1"/>
  <c r="FE130" i="9"/>
  <c r="X103" i="1"/>
  <c r="FE131" i="9"/>
  <c r="X104" i="1"/>
  <c r="FE132" i="9"/>
  <c r="X105" i="1"/>
  <c r="FE133" i="9"/>
  <c r="X106" i="1"/>
  <c r="FE134" i="9"/>
  <c r="X107" i="1"/>
  <c r="FE135" i="9"/>
  <c r="X108" i="1"/>
  <c r="FE136" i="9"/>
  <c r="X109" i="1"/>
  <c r="FE138" i="9"/>
  <c r="X110" i="1"/>
  <c r="FE139" i="9"/>
  <c r="X111" i="1"/>
  <c r="FE142" i="9"/>
  <c r="X112" i="1"/>
  <c r="FE143" i="9"/>
  <c r="X113" i="1"/>
  <c r="FE144" i="9"/>
  <c r="X114" i="1"/>
  <c r="FE145" i="9"/>
  <c r="X115" i="1"/>
  <c r="FE146" i="9"/>
  <c r="X116" i="1"/>
  <c r="FE148" i="9"/>
  <c r="X117" i="1"/>
  <c r="X118" i="1"/>
  <c r="FE150" i="9"/>
  <c r="X119" i="1"/>
  <c r="FE151" i="9"/>
  <c r="X120" i="1"/>
  <c r="FE152" i="9"/>
  <c r="X121" i="1"/>
  <c r="FE153" i="9"/>
  <c r="X122" i="1"/>
  <c r="FE154" i="9"/>
  <c r="X123" i="1"/>
  <c r="FE156" i="9"/>
  <c r="X124" i="1"/>
  <c r="FE157" i="9"/>
  <c r="X125" i="1"/>
  <c r="FE158" i="9"/>
  <c r="X126" i="1"/>
  <c r="FE159" i="9"/>
  <c r="X127" i="1"/>
  <c r="FE160" i="9"/>
  <c r="X128" i="1"/>
  <c r="FE161" i="9"/>
  <c r="X129" i="1"/>
  <c r="FE162" i="9"/>
  <c r="X130" i="1"/>
  <c r="FE163" i="9"/>
  <c r="X131" i="1"/>
  <c r="FE164" i="9"/>
  <c r="X132" i="1"/>
  <c r="FE165" i="9"/>
  <c r="X133" i="1"/>
  <c r="FE166" i="9"/>
  <c r="X134" i="1"/>
  <c r="FE167" i="9"/>
  <c r="X135" i="1"/>
  <c r="FE168" i="9"/>
  <c r="X136" i="1"/>
  <c r="FE169" i="9"/>
  <c r="X137" i="1"/>
  <c r="FE170" i="9"/>
  <c r="X138" i="1"/>
  <c r="FE171" i="9"/>
  <c r="X139" i="1"/>
  <c r="X140" i="1"/>
  <c r="FE173" i="9"/>
  <c r="X141" i="1"/>
  <c r="FE174" i="9"/>
  <c r="X142" i="1"/>
  <c r="FE176" i="9"/>
  <c r="X143" i="1"/>
  <c r="FE177" i="9"/>
  <c r="X144" i="1"/>
  <c r="FE178" i="9"/>
  <c r="X145" i="1"/>
  <c r="FE179" i="9"/>
  <c r="X146" i="1"/>
  <c r="FE180" i="9"/>
  <c r="X147" i="1"/>
  <c r="FE181" i="9"/>
  <c r="X148" i="1"/>
  <c r="FE183" i="9"/>
  <c r="X149" i="1"/>
  <c r="FE184" i="9"/>
  <c r="X150" i="1"/>
  <c r="FE186" i="9"/>
  <c r="X152" i="1"/>
  <c r="FE187" i="9"/>
  <c r="X153" i="1"/>
  <c r="FE188" i="9"/>
  <c r="X154" i="1"/>
  <c r="FE189" i="9"/>
  <c r="X155" i="1"/>
  <c r="FE190" i="9"/>
  <c r="X156" i="1"/>
  <c r="FE191" i="9"/>
  <c r="X157" i="1"/>
  <c r="FE192" i="9"/>
  <c r="X158" i="1"/>
  <c r="FE193" i="9"/>
  <c r="X159" i="1"/>
  <c r="FE194" i="9"/>
  <c r="X160" i="1"/>
  <c r="FE195" i="9"/>
  <c r="X161" i="1"/>
  <c r="X162" i="1"/>
  <c r="FE197" i="9"/>
  <c r="X163" i="1"/>
  <c r="FE198" i="9"/>
  <c r="X164" i="1"/>
  <c r="FE199" i="9"/>
  <c r="X165" i="1"/>
  <c r="FE200" i="9"/>
  <c r="X166" i="1"/>
  <c r="FE201" i="9"/>
  <c r="X167" i="1"/>
  <c r="FE202" i="9"/>
  <c r="X168" i="1"/>
  <c r="FE203" i="9"/>
  <c r="X169" i="1"/>
  <c r="FE204" i="9"/>
  <c r="X170" i="1"/>
  <c r="FE205" i="9"/>
  <c r="X171" i="1"/>
  <c r="FE206" i="9"/>
  <c r="X172" i="1"/>
  <c r="FE207" i="9"/>
  <c r="X173" i="1"/>
  <c r="FE208" i="9"/>
  <c r="X174" i="1"/>
  <c r="FE209" i="9"/>
  <c r="X175" i="1"/>
  <c r="FE210" i="9"/>
  <c r="X176" i="1"/>
  <c r="FE211" i="9"/>
  <c r="X177" i="1"/>
  <c r="FE212" i="9"/>
  <c r="X178" i="1"/>
  <c r="FE213" i="9"/>
  <c r="X179" i="1"/>
  <c r="FE214" i="9"/>
  <c r="X180" i="1"/>
  <c r="FE215" i="9"/>
  <c r="X181" i="1"/>
  <c r="FE217" i="9"/>
  <c r="X182" i="1"/>
  <c r="FE218" i="9"/>
  <c r="X183" i="1"/>
  <c r="FE219" i="9"/>
  <c r="X184" i="1"/>
  <c r="FE220" i="9"/>
  <c r="X185" i="1"/>
  <c r="FE221" i="9"/>
  <c r="X186" i="1"/>
  <c r="FE223" i="9"/>
  <c r="X187" i="1"/>
  <c r="FE224" i="9"/>
  <c r="X188" i="1"/>
  <c r="FE228" i="9"/>
  <c r="X189" i="1"/>
  <c r="FE229" i="9"/>
  <c r="X190" i="1"/>
  <c r="FE230" i="9"/>
  <c r="X191" i="1"/>
  <c r="FE231" i="9"/>
  <c r="X192" i="1"/>
  <c r="FE232" i="9"/>
  <c r="X193" i="1"/>
  <c r="FE234" i="9"/>
  <c r="X194" i="1"/>
  <c r="FE236" i="9"/>
  <c r="X195" i="1"/>
  <c r="FE237" i="9"/>
  <c r="X196" i="1"/>
  <c r="FE238" i="9"/>
  <c r="X197" i="1"/>
  <c r="FE239" i="9"/>
  <c r="X198" i="1"/>
  <c r="FE240" i="9"/>
  <c r="X199" i="1"/>
  <c r="FE241" i="9"/>
  <c r="X200" i="1"/>
  <c r="FE243" i="9"/>
  <c r="X201" i="1"/>
  <c r="FE244" i="9"/>
  <c r="X202" i="1"/>
  <c r="FE245" i="9"/>
  <c r="X203" i="1"/>
  <c r="FE246" i="9"/>
  <c r="X204" i="1"/>
  <c r="FE247" i="9"/>
  <c r="X205" i="1"/>
  <c r="FE248" i="9"/>
  <c r="X206" i="1"/>
  <c r="FE249" i="9"/>
  <c r="X207" i="1"/>
  <c r="FE250" i="9"/>
  <c r="X208" i="1"/>
  <c r="X209" i="1"/>
  <c r="FE252" i="9"/>
  <c r="X210" i="1"/>
  <c r="FE253" i="9"/>
  <c r="X211" i="1"/>
  <c r="FE254" i="9"/>
  <c r="X212" i="1"/>
  <c r="FE255" i="9"/>
  <c r="X213" i="1"/>
  <c r="FE256" i="9"/>
  <c r="X214" i="1"/>
  <c r="FE257" i="9"/>
  <c r="X215" i="1"/>
  <c r="FE258" i="9"/>
  <c r="X216" i="1"/>
  <c r="FE260" i="9"/>
  <c r="X217" i="1"/>
  <c r="X218" i="1"/>
  <c r="FE263" i="9"/>
  <c r="X219" i="1"/>
  <c r="FE265" i="9"/>
  <c r="X220" i="1"/>
  <c r="FE266" i="9"/>
  <c r="X221" i="1"/>
  <c r="FE267" i="9"/>
  <c r="X222" i="1"/>
  <c r="FE268" i="9"/>
  <c r="X223" i="1"/>
  <c r="FE270" i="9"/>
  <c r="X224" i="1"/>
  <c r="FE271" i="9"/>
  <c r="X225" i="1"/>
  <c r="FE272" i="9"/>
  <c r="X226" i="1"/>
  <c r="FE273" i="9"/>
  <c r="X227" i="1"/>
  <c r="FE274" i="9"/>
  <c r="X228" i="1"/>
  <c r="FE275" i="9"/>
  <c r="X229" i="1"/>
  <c r="FE276" i="9"/>
  <c r="X230" i="1"/>
  <c r="FE279" i="9"/>
  <c r="X231" i="1"/>
  <c r="FE280" i="9"/>
  <c r="X232" i="1"/>
  <c r="FE281" i="9"/>
  <c r="X233" i="1"/>
  <c r="FE282" i="9"/>
  <c r="X234" i="1"/>
  <c r="FE283" i="9"/>
  <c r="X235" i="1"/>
  <c r="FE284" i="9"/>
  <c r="X236" i="1"/>
  <c r="FE285" i="9"/>
  <c r="X237" i="1"/>
  <c r="FE286" i="9"/>
  <c r="X238" i="1"/>
  <c r="FE287" i="9"/>
  <c r="X239" i="1"/>
  <c r="FE288" i="9"/>
  <c r="X240" i="1"/>
  <c r="FE289" i="9"/>
  <c r="X241" i="1"/>
  <c r="FE290" i="9"/>
  <c r="X242" i="1"/>
  <c r="FE291" i="9"/>
  <c r="X243" i="1"/>
  <c r="FE292" i="9"/>
  <c r="X244" i="1"/>
  <c r="FE293" i="9"/>
  <c r="X245" i="1"/>
  <c r="FE294" i="9"/>
  <c r="X246" i="1"/>
  <c r="FE295" i="9"/>
  <c r="X247" i="1"/>
  <c r="FE297" i="9"/>
  <c r="X248" i="1"/>
  <c r="FE298" i="9"/>
  <c r="X249" i="1"/>
  <c r="FE299" i="9"/>
  <c r="X250" i="1"/>
  <c r="FE300" i="9"/>
  <c r="X251" i="1"/>
  <c r="FE301" i="9"/>
  <c r="X252" i="1"/>
  <c r="FE302" i="9"/>
  <c r="X253" i="1"/>
  <c r="FE304" i="9"/>
  <c r="X254" i="1"/>
  <c r="FE305" i="9"/>
  <c r="X255" i="1"/>
  <c r="FE306" i="9"/>
  <c r="X256" i="1"/>
  <c r="FE307" i="9"/>
  <c r="X257" i="1"/>
  <c r="FE309" i="9"/>
  <c r="X258" i="1"/>
  <c r="FE310" i="9"/>
  <c r="X259" i="1"/>
  <c r="FE311" i="9"/>
  <c r="X260" i="1"/>
  <c r="FE312" i="9"/>
  <c r="X261" i="1"/>
  <c r="FE313" i="9"/>
  <c r="X262" i="1"/>
  <c r="FE314" i="9"/>
  <c r="X263" i="1"/>
  <c r="FE315" i="9"/>
  <c r="X264" i="1"/>
  <c r="FE316" i="9"/>
  <c r="X265" i="1"/>
  <c r="FE318" i="9"/>
  <c r="X266" i="1"/>
  <c r="FE319" i="9"/>
  <c r="X267" i="1"/>
  <c r="FE320" i="9"/>
  <c r="X268" i="1"/>
  <c r="FE321" i="9"/>
  <c r="X269" i="1"/>
  <c r="FE322" i="9"/>
  <c r="X270" i="1"/>
  <c r="FE323" i="9"/>
  <c r="X271" i="1"/>
  <c r="FE324" i="9"/>
  <c r="X272" i="1"/>
  <c r="FE325" i="9"/>
  <c r="X273" i="1"/>
  <c r="FE326" i="9"/>
  <c r="X274" i="1"/>
  <c r="FE327" i="9"/>
  <c r="X275" i="1"/>
  <c r="FE328" i="9"/>
  <c r="X276" i="1"/>
  <c r="FE329" i="9"/>
  <c r="X277" i="1"/>
  <c r="FE330" i="9"/>
  <c r="X278" i="1"/>
  <c r="FE331" i="9"/>
  <c r="X279" i="1"/>
  <c r="FE332" i="9"/>
  <c r="X280" i="1"/>
  <c r="FE333" i="9"/>
  <c r="X281" i="1"/>
  <c r="FE334" i="9"/>
  <c r="X282" i="1"/>
  <c r="FE335" i="9"/>
  <c r="X283" i="1"/>
  <c r="FE337" i="9"/>
  <c r="X284" i="1"/>
  <c r="FE338" i="9"/>
  <c r="X285" i="1"/>
  <c r="FE339" i="9"/>
  <c r="X286" i="1"/>
  <c r="FE340" i="9"/>
  <c r="X287" i="1"/>
  <c r="FE341" i="9"/>
  <c r="X288" i="1"/>
  <c r="FE342" i="9"/>
  <c r="X289" i="1"/>
  <c r="FE343" i="9"/>
  <c r="X290" i="1"/>
  <c r="FE344" i="9"/>
  <c r="X291" i="1"/>
  <c r="FE345" i="9"/>
  <c r="X292" i="1"/>
  <c r="FE346" i="9"/>
  <c r="X293" i="1"/>
  <c r="FE347" i="9"/>
  <c r="X294" i="1"/>
  <c r="FE348" i="9"/>
  <c r="X295" i="1"/>
  <c r="FE350" i="9"/>
  <c r="X296" i="1"/>
  <c r="FE351" i="9"/>
  <c r="X297" i="1"/>
  <c r="FE352" i="9"/>
  <c r="X298" i="1"/>
  <c r="FE353" i="9"/>
  <c r="X299" i="1"/>
  <c r="FE354" i="9"/>
  <c r="X300" i="1"/>
  <c r="FE355" i="9"/>
  <c r="X301" i="1"/>
  <c r="FE356" i="9"/>
  <c r="X302" i="1"/>
  <c r="FE357" i="9"/>
  <c r="X303" i="1"/>
  <c r="FE358" i="9"/>
  <c r="X304" i="1"/>
  <c r="FE359" i="9"/>
  <c r="X305" i="1"/>
  <c r="FE360" i="9"/>
  <c r="X306" i="1"/>
  <c r="FE362" i="9"/>
  <c r="X307" i="1"/>
  <c r="FE363" i="9"/>
  <c r="X308" i="1"/>
  <c r="FE364" i="9"/>
  <c r="X309" i="1"/>
  <c r="FE365" i="9"/>
  <c r="X310" i="1"/>
  <c r="FE367" i="9"/>
  <c r="X311" i="1"/>
  <c r="FE368" i="9"/>
  <c r="X312" i="1"/>
  <c r="FE369" i="9"/>
  <c r="X313" i="1"/>
  <c r="FE370" i="9"/>
  <c r="X314" i="1"/>
  <c r="FE371" i="9"/>
  <c r="X315" i="1"/>
  <c r="FE372" i="9"/>
  <c r="X316" i="1"/>
  <c r="FE373" i="9"/>
  <c r="X317" i="1"/>
  <c r="FE374" i="9"/>
  <c r="X318" i="1"/>
  <c r="FE375" i="9"/>
  <c r="X319" i="1"/>
  <c r="FE376" i="9"/>
  <c r="X320" i="1"/>
  <c r="FE377" i="9"/>
  <c r="X321" i="1"/>
  <c r="FE378" i="9"/>
  <c r="X322" i="1"/>
  <c r="FE379" i="9"/>
  <c r="X323" i="1"/>
  <c r="FE380" i="9"/>
  <c r="X324" i="1"/>
  <c r="FE381" i="9"/>
  <c r="X325" i="1"/>
  <c r="FE382" i="9"/>
  <c r="X326" i="1"/>
  <c r="FE383" i="9"/>
  <c r="X327" i="1"/>
  <c r="FE384" i="9"/>
  <c r="X328" i="1"/>
  <c r="FE385" i="9"/>
  <c r="X329" i="1"/>
  <c r="FE386" i="9"/>
  <c r="X330" i="1"/>
  <c r="FE387" i="9"/>
  <c r="X331" i="1"/>
  <c r="FE388" i="9"/>
  <c r="X332" i="1"/>
  <c r="FE390" i="9"/>
  <c r="X333" i="1"/>
  <c r="FE391" i="9"/>
  <c r="X334" i="1"/>
  <c r="FE393" i="9"/>
  <c r="X335" i="1"/>
  <c r="FE394" i="9"/>
  <c r="X336" i="1"/>
  <c r="FE395" i="9"/>
  <c r="X337" i="1"/>
  <c r="FE396" i="9"/>
  <c r="X338" i="1"/>
  <c r="FE397" i="9"/>
  <c r="X339" i="1"/>
  <c r="FE398" i="9"/>
  <c r="X340" i="1"/>
  <c r="FE399" i="9"/>
  <c r="X341" i="1"/>
  <c r="FE400" i="9"/>
  <c r="X342" i="1"/>
  <c r="FE401" i="9"/>
  <c r="X343" i="1"/>
  <c r="FE402" i="9"/>
  <c r="X344" i="1"/>
  <c r="FE403" i="9"/>
  <c r="X345" i="1"/>
  <c r="FE404" i="9"/>
  <c r="X346" i="1"/>
  <c r="FE405" i="9"/>
  <c r="X347" i="1"/>
  <c r="FE406" i="9"/>
  <c r="X348" i="1"/>
  <c r="X349" i="1"/>
  <c r="FE408" i="9"/>
  <c r="X350" i="1"/>
  <c r="FE410" i="9"/>
  <c r="X351" i="1"/>
  <c r="FE411" i="9"/>
  <c r="X352" i="1"/>
  <c r="FE412" i="9"/>
  <c r="X353" i="1"/>
  <c r="FE413" i="9"/>
  <c r="X354" i="1"/>
  <c r="FE414" i="9"/>
  <c r="X355" i="1"/>
  <c r="FE10" i="9"/>
  <c r="X3" i="1"/>
  <c r="FD417" i="9"/>
  <c r="W358" i="1"/>
  <c r="FD418" i="9"/>
  <c r="W359" i="1"/>
  <c r="FD419" i="9"/>
  <c r="W360" i="1"/>
  <c r="FD420" i="9"/>
  <c r="W361" i="1"/>
  <c r="FD94" i="9"/>
  <c r="W362" i="1"/>
  <c r="FD422" i="9"/>
  <c r="W363" i="1"/>
  <c r="FD423" i="9"/>
  <c r="W364" i="1"/>
  <c r="FD424" i="9"/>
  <c r="W365" i="1"/>
  <c r="FD425" i="9"/>
  <c r="W366" i="1"/>
  <c r="FD426" i="9"/>
  <c r="W367" i="1"/>
  <c r="FD427" i="9"/>
  <c r="W368" i="1"/>
  <c r="FD172" i="9"/>
  <c r="W369" i="1"/>
  <c r="FD429" i="9"/>
  <c r="W370" i="1"/>
  <c r="FD430" i="9"/>
  <c r="W371" i="1"/>
  <c r="FD431" i="9"/>
  <c r="W372" i="1"/>
  <c r="FD432" i="9"/>
  <c r="W373" i="1"/>
  <c r="FD433" i="9"/>
  <c r="W374" i="1"/>
  <c r="FD434" i="9"/>
  <c r="W375" i="1"/>
  <c r="FD435" i="9"/>
  <c r="W376" i="1"/>
  <c r="FD261" i="9"/>
  <c r="W377" i="1"/>
  <c r="FD437" i="9"/>
  <c r="W378" i="1"/>
  <c r="FD438" i="9"/>
  <c r="W379" i="1"/>
  <c r="FD439" i="9"/>
  <c r="W380" i="1"/>
  <c r="FD440" i="9"/>
  <c r="W381" i="1"/>
  <c r="FD441" i="9"/>
  <c r="W382" i="1"/>
  <c r="FD442" i="9"/>
  <c r="W383" i="1"/>
  <c r="FD443" i="9"/>
  <c r="W384" i="1"/>
  <c r="FD444" i="9"/>
  <c r="W385" i="1"/>
  <c r="FD445" i="9"/>
  <c r="W386" i="1"/>
  <c r="FD407" i="9"/>
  <c r="W387" i="1"/>
  <c r="FD447" i="9"/>
  <c r="W388" i="1"/>
  <c r="FD196" i="9"/>
  <c r="W389" i="1"/>
  <c r="FD149" i="9"/>
  <c r="W390" i="1"/>
  <c r="FD450" i="9"/>
  <c r="W391" i="1"/>
  <c r="FD105" i="9"/>
  <c r="W392" i="1"/>
  <c r="FD452" i="9"/>
  <c r="W393" i="1"/>
  <c r="FD251" i="9"/>
  <c r="W394" i="1"/>
  <c r="FD454" i="9"/>
  <c r="W395" i="1"/>
  <c r="BD455" i="9"/>
  <c r="FD455" i="9"/>
  <c r="W396" i="1"/>
  <c r="FD416" i="9"/>
  <c r="W357" i="1"/>
  <c r="FD11" i="9"/>
  <c r="W4" i="1"/>
  <c r="FD12" i="9"/>
  <c r="W5" i="1"/>
  <c r="FD16" i="9"/>
  <c r="W6" i="1"/>
  <c r="FD17" i="9"/>
  <c r="W7" i="1"/>
  <c r="FD18" i="9"/>
  <c r="W8" i="1"/>
  <c r="FD19" i="9"/>
  <c r="W9" i="1"/>
  <c r="FD20" i="9"/>
  <c r="W10" i="1"/>
  <c r="FD21" i="9"/>
  <c r="W11" i="1"/>
  <c r="FD22" i="9"/>
  <c r="W12" i="1"/>
  <c r="FD23" i="9"/>
  <c r="W13" i="1"/>
  <c r="FD24" i="9"/>
  <c r="W14" i="1"/>
  <c r="FD25" i="9"/>
  <c r="W15" i="1"/>
  <c r="FD26" i="9"/>
  <c r="W16" i="1"/>
  <c r="FD27" i="9"/>
  <c r="W17" i="1"/>
  <c r="FD28" i="9"/>
  <c r="W18" i="1"/>
  <c r="FD29" i="9"/>
  <c r="W19" i="1"/>
  <c r="FD30" i="9"/>
  <c r="W20" i="1"/>
  <c r="FD31" i="9"/>
  <c r="W21" i="1"/>
  <c r="FD32" i="9"/>
  <c r="W22" i="1"/>
  <c r="FD33" i="9"/>
  <c r="W23" i="1"/>
  <c r="FD34" i="9"/>
  <c r="W24" i="1"/>
  <c r="FD36" i="9"/>
  <c r="W25" i="1"/>
  <c r="FD37" i="9"/>
  <c r="W26" i="1"/>
  <c r="FD38" i="9"/>
  <c r="W27" i="1"/>
  <c r="FD39" i="9"/>
  <c r="W28" i="1"/>
  <c r="FD40" i="9"/>
  <c r="W29" i="1"/>
  <c r="FD41" i="9"/>
  <c r="W30" i="1"/>
  <c r="FD42" i="9"/>
  <c r="W31" i="1"/>
  <c r="FD43" i="9"/>
  <c r="W32" i="1"/>
  <c r="FD44" i="9"/>
  <c r="W33" i="1"/>
  <c r="FD45" i="9"/>
  <c r="W34" i="1"/>
  <c r="FD47" i="9"/>
  <c r="W35" i="1"/>
  <c r="FD48" i="9"/>
  <c r="W36" i="1"/>
  <c r="FD49" i="9"/>
  <c r="W37" i="1"/>
  <c r="FD50" i="9"/>
  <c r="W38" i="1"/>
  <c r="FD51" i="9"/>
  <c r="W39" i="1"/>
  <c r="FD52" i="9"/>
  <c r="W40" i="1"/>
  <c r="FD53" i="9"/>
  <c r="W41" i="1"/>
  <c r="FD54" i="9"/>
  <c r="W42" i="1"/>
  <c r="FD55" i="9"/>
  <c r="W43" i="1"/>
  <c r="FD56" i="9"/>
  <c r="W44" i="1"/>
  <c r="FD58" i="9"/>
  <c r="W45" i="1"/>
  <c r="FD59" i="9"/>
  <c r="W46" i="1"/>
  <c r="FD60" i="9"/>
  <c r="W47" i="1"/>
  <c r="FD61" i="9"/>
  <c r="W48" i="1"/>
  <c r="FD62" i="9"/>
  <c r="W49" i="1"/>
  <c r="FD63" i="9"/>
  <c r="W50" i="1"/>
  <c r="FD65" i="9"/>
  <c r="W51" i="1"/>
  <c r="FD67" i="9"/>
  <c r="W52" i="1"/>
  <c r="FD68" i="9"/>
  <c r="W53" i="1"/>
  <c r="FD70" i="9"/>
  <c r="W54" i="1"/>
  <c r="FD71" i="9"/>
  <c r="W55" i="1"/>
  <c r="FD72" i="9"/>
  <c r="W56" i="1"/>
  <c r="FD73" i="9"/>
  <c r="W57" i="1"/>
  <c r="FD74" i="9"/>
  <c r="W58" i="1"/>
  <c r="FD75" i="9"/>
  <c r="W59" i="1"/>
  <c r="FD76" i="9"/>
  <c r="W60" i="1"/>
  <c r="FD77" i="9"/>
  <c r="W61" i="1"/>
  <c r="FD78" i="9"/>
  <c r="W62" i="1"/>
  <c r="FD79" i="9"/>
  <c r="W63" i="1"/>
  <c r="FD80" i="9"/>
  <c r="W64" i="1"/>
  <c r="FD81" i="9"/>
  <c r="W65" i="1"/>
  <c r="FD83" i="9"/>
  <c r="W66" i="1"/>
  <c r="FD85" i="9"/>
  <c r="W67" i="1"/>
  <c r="FD86" i="9"/>
  <c r="W68" i="1"/>
  <c r="FD87" i="9"/>
  <c r="W69" i="1"/>
  <c r="FD88" i="9"/>
  <c r="W70" i="1"/>
  <c r="FD89" i="9"/>
  <c r="W71" i="1"/>
  <c r="FD90" i="9"/>
  <c r="W72" i="1"/>
  <c r="FD91" i="9"/>
  <c r="W73" i="1"/>
  <c r="FD92" i="9"/>
  <c r="W74" i="1"/>
  <c r="FD93" i="9"/>
  <c r="W75" i="1"/>
  <c r="W76" i="1"/>
  <c r="FD95" i="9"/>
  <c r="W77" i="1"/>
  <c r="FD96" i="9"/>
  <c r="W78" i="1"/>
  <c r="FD97" i="9"/>
  <c r="W79" i="1"/>
  <c r="FD98" i="9"/>
  <c r="W80" i="1"/>
  <c r="FD100" i="9"/>
  <c r="W81" i="1"/>
  <c r="FD101" i="9"/>
  <c r="W82" i="1"/>
  <c r="FD102" i="9"/>
  <c r="W83" i="1"/>
  <c r="FD103" i="9"/>
  <c r="W84" i="1"/>
  <c r="FD104" i="9"/>
  <c r="W85" i="1"/>
  <c r="W86" i="1"/>
  <c r="FD106" i="9"/>
  <c r="W87" i="1"/>
  <c r="FD107" i="9"/>
  <c r="W88" i="1"/>
  <c r="FD110" i="9"/>
  <c r="W89" i="1"/>
  <c r="FD112" i="9"/>
  <c r="W90" i="1"/>
  <c r="FD113" i="9"/>
  <c r="W91" i="1"/>
  <c r="FD114" i="9"/>
  <c r="W92" i="1"/>
  <c r="FD116" i="9"/>
  <c r="W93" i="1"/>
  <c r="FD117" i="9"/>
  <c r="W94" i="1"/>
  <c r="FD118" i="9"/>
  <c r="W95" i="1"/>
  <c r="FD120" i="9"/>
  <c r="W96" i="1"/>
  <c r="FD122" i="9"/>
  <c r="W97" i="1"/>
  <c r="FD123" i="9"/>
  <c r="W98" i="1"/>
  <c r="FD124" i="9"/>
  <c r="W99" i="1"/>
  <c r="FD125" i="9"/>
  <c r="W100" i="1"/>
  <c r="FD126" i="9"/>
  <c r="W101" i="1"/>
  <c r="FD127" i="9"/>
  <c r="W102" i="1"/>
  <c r="FD130" i="9"/>
  <c r="W103" i="1"/>
  <c r="FD131" i="9"/>
  <c r="W104" i="1"/>
  <c r="FD132" i="9"/>
  <c r="W105" i="1"/>
  <c r="FD133" i="9"/>
  <c r="W106" i="1"/>
  <c r="FD134" i="9"/>
  <c r="W107" i="1"/>
  <c r="FD135" i="9"/>
  <c r="W108" i="1"/>
  <c r="FD136" i="9"/>
  <c r="W109" i="1"/>
  <c r="FD138" i="9"/>
  <c r="W110" i="1"/>
  <c r="FD139" i="9"/>
  <c r="W111" i="1"/>
  <c r="FD142" i="9"/>
  <c r="W112" i="1"/>
  <c r="FD143" i="9"/>
  <c r="W113" i="1"/>
  <c r="FD144" i="9"/>
  <c r="W114" i="1"/>
  <c r="FD145" i="9"/>
  <c r="W115" i="1"/>
  <c r="FD146" i="9"/>
  <c r="W116" i="1"/>
  <c r="FD148" i="9"/>
  <c r="W117" i="1"/>
  <c r="W118" i="1"/>
  <c r="FD150" i="9"/>
  <c r="W119" i="1"/>
  <c r="FD151" i="9"/>
  <c r="W120" i="1"/>
  <c r="FD152" i="9"/>
  <c r="W121" i="1"/>
  <c r="FD153" i="9"/>
  <c r="W122" i="1"/>
  <c r="FD154" i="9"/>
  <c r="W123" i="1"/>
  <c r="FD156" i="9"/>
  <c r="W124" i="1"/>
  <c r="FD157" i="9"/>
  <c r="W125" i="1"/>
  <c r="FD158" i="9"/>
  <c r="W126" i="1"/>
  <c r="FD159" i="9"/>
  <c r="W127" i="1"/>
  <c r="FD160" i="9"/>
  <c r="W128" i="1"/>
  <c r="FD161" i="9"/>
  <c r="W129" i="1"/>
  <c r="FD162" i="9"/>
  <c r="W130" i="1"/>
  <c r="FD163" i="9"/>
  <c r="W131" i="1"/>
  <c r="FD164" i="9"/>
  <c r="W132" i="1"/>
  <c r="FD165" i="9"/>
  <c r="W133" i="1"/>
  <c r="FD166" i="9"/>
  <c r="W134" i="1"/>
  <c r="FD167" i="9"/>
  <c r="W135" i="1"/>
  <c r="FD168" i="9"/>
  <c r="W136" i="1"/>
  <c r="FD169" i="9"/>
  <c r="W137" i="1"/>
  <c r="FD170" i="9"/>
  <c r="W138" i="1"/>
  <c r="FD171" i="9"/>
  <c r="W139" i="1"/>
  <c r="W140" i="1"/>
  <c r="FD173" i="9"/>
  <c r="W141" i="1"/>
  <c r="FD174" i="9"/>
  <c r="W142" i="1"/>
  <c r="FD176" i="9"/>
  <c r="W143" i="1"/>
  <c r="FD177" i="9"/>
  <c r="W144" i="1"/>
  <c r="FD178" i="9"/>
  <c r="W145" i="1"/>
  <c r="FD179" i="9"/>
  <c r="W146" i="1"/>
  <c r="FD180" i="9"/>
  <c r="W147" i="1"/>
  <c r="FD181" i="9"/>
  <c r="W148" i="1"/>
  <c r="FD183" i="9"/>
  <c r="W149" i="1"/>
  <c r="FD184" i="9"/>
  <c r="W150" i="1"/>
  <c r="FD186" i="9"/>
  <c r="W152" i="1"/>
  <c r="FD187" i="9"/>
  <c r="W153" i="1"/>
  <c r="FD188" i="9"/>
  <c r="W154" i="1"/>
  <c r="FD189" i="9"/>
  <c r="W155" i="1"/>
  <c r="FD190" i="9"/>
  <c r="W156" i="1"/>
  <c r="FD191" i="9"/>
  <c r="W157" i="1"/>
  <c r="FD192" i="9"/>
  <c r="W158" i="1"/>
  <c r="FD193" i="9"/>
  <c r="W159" i="1"/>
  <c r="FD194" i="9"/>
  <c r="W160" i="1"/>
  <c r="FD195" i="9"/>
  <c r="W161" i="1"/>
  <c r="W162" i="1"/>
  <c r="FD197" i="9"/>
  <c r="W163" i="1"/>
  <c r="FD198" i="9"/>
  <c r="W164" i="1"/>
  <c r="FD199" i="9"/>
  <c r="W165" i="1"/>
  <c r="FD200" i="9"/>
  <c r="W166" i="1"/>
  <c r="FD201" i="9"/>
  <c r="W167" i="1"/>
  <c r="FD202" i="9"/>
  <c r="W168" i="1"/>
  <c r="FD203" i="9"/>
  <c r="W169" i="1"/>
  <c r="FD204" i="9"/>
  <c r="W170" i="1"/>
  <c r="FD205" i="9"/>
  <c r="W171" i="1"/>
  <c r="FD206" i="9"/>
  <c r="W172" i="1"/>
  <c r="FD207" i="9"/>
  <c r="W173" i="1"/>
  <c r="FD208" i="9"/>
  <c r="W174" i="1"/>
  <c r="FD209" i="9"/>
  <c r="W175" i="1"/>
  <c r="FD210" i="9"/>
  <c r="W176" i="1"/>
  <c r="FD211" i="9"/>
  <c r="W177" i="1"/>
  <c r="FD212" i="9"/>
  <c r="W178" i="1"/>
  <c r="FD213" i="9"/>
  <c r="W179" i="1"/>
  <c r="FD214" i="9"/>
  <c r="W180" i="1"/>
  <c r="FD215" i="9"/>
  <c r="W181" i="1"/>
  <c r="FD217" i="9"/>
  <c r="W182" i="1"/>
  <c r="FD218" i="9"/>
  <c r="W183" i="1"/>
  <c r="FD219" i="9"/>
  <c r="W184" i="1"/>
  <c r="FD220" i="9"/>
  <c r="W185" i="1"/>
  <c r="FD221" i="9"/>
  <c r="W186" i="1"/>
  <c r="FD223" i="9"/>
  <c r="W187" i="1"/>
  <c r="FD224" i="9"/>
  <c r="W188" i="1"/>
  <c r="FD228" i="9"/>
  <c r="W189" i="1"/>
  <c r="FD229" i="9"/>
  <c r="W190" i="1"/>
  <c r="FD230" i="9"/>
  <c r="W191" i="1"/>
  <c r="FD231" i="9"/>
  <c r="W192" i="1"/>
  <c r="FD232" i="9"/>
  <c r="W193" i="1"/>
  <c r="FD234" i="9"/>
  <c r="W194" i="1"/>
  <c r="FD236" i="9"/>
  <c r="W195" i="1"/>
  <c r="FD237" i="9"/>
  <c r="W196" i="1"/>
  <c r="FD238" i="9"/>
  <c r="W197" i="1"/>
  <c r="FD239" i="9"/>
  <c r="W198" i="1"/>
  <c r="FD240" i="9"/>
  <c r="W199" i="1"/>
  <c r="FD241" i="9"/>
  <c r="W200" i="1"/>
  <c r="FD243" i="9"/>
  <c r="W201" i="1"/>
  <c r="FD244" i="9"/>
  <c r="W202" i="1"/>
  <c r="FD245" i="9"/>
  <c r="W203" i="1"/>
  <c r="FD246" i="9"/>
  <c r="W204" i="1"/>
  <c r="FD247" i="9"/>
  <c r="W205" i="1"/>
  <c r="FD248" i="9"/>
  <c r="W206" i="1"/>
  <c r="FD249" i="9"/>
  <c r="W207" i="1"/>
  <c r="FD250" i="9"/>
  <c r="W208" i="1"/>
  <c r="W209" i="1"/>
  <c r="FD252" i="9"/>
  <c r="W210" i="1"/>
  <c r="FD253" i="9"/>
  <c r="W211" i="1"/>
  <c r="FD254" i="9"/>
  <c r="W212" i="1"/>
  <c r="FD255" i="9"/>
  <c r="W213" i="1"/>
  <c r="FD256" i="9"/>
  <c r="W214" i="1"/>
  <c r="FD257" i="9"/>
  <c r="W215" i="1"/>
  <c r="FD258" i="9"/>
  <c r="W216" i="1"/>
  <c r="FD260" i="9"/>
  <c r="W217" i="1"/>
  <c r="W218" i="1"/>
  <c r="FD263" i="9"/>
  <c r="W219" i="1"/>
  <c r="FD265" i="9"/>
  <c r="W220" i="1"/>
  <c r="FD266" i="9"/>
  <c r="W221" i="1"/>
  <c r="FD267" i="9"/>
  <c r="W222" i="1"/>
  <c r="FD268" i="9"/>
  <c r="W223" i="1"/>
  <c r="FD270" i="9"/>
  <c r="W224" i="1"/>
  <c r="FD271" i="9"/>
  <c r="W225" i="1"/>
  <c r="FD272" i="9"/>
  <c r="W226" i="1"/>
  <c r="FD273" i="9"/>
  <c r="W227" i="1"/>
  <c r="FD274" i="9"/>
  <c r="W228" i="1"/>
  <c r="FD275" i="9"/>
  <c r="W229" i="1"/>
  <c r="FD276" i="9"/>
  <c r="W230" i="1"/>
  <c r="FD279" i="9"/>
  <c r="W231" i="1"/>
  <c r="FD280" i="9"/>
  <c r="W232" i="1"/>
  <c r="FD281" i="9"/>
  <c r="W233" i="1"/>
  <c r="FD282" i="9"/>
  <c r="W234" i="1"/>
  <c r="FD283" i="9"/>
  <c r="W235" i="1"/>
  <c r="FD284" i="9"/>
  <c r="W236" i="1"/>
  <c r="FD285" i="9"/>
  <c r="W237" i="1"/>
  <c r="FD286" i="9"/>
  <c r="W238" i="1"/>
  <c r="FD287" i="9"/>
  <c r="W239" i="1"/>
  <c r="FD288" i="9"/>
  <c r="W240" i="1"/>
  <c r="FD289" i="9"/>
  <c r="W241" i="1"/>
  <c r="FD290" i="9"/>
  <c r="W242" i="1"/>
  <c r="FD291" i="9"/>
  <c r="W243" i="1"/>
  <c r="FD292" i="9"/>
  <c r="W244" i="1"/>
  <c r="FD293" i="9"/>
  <c r="W245" i="1"/>
  <c r="FD294" i="9"/>
  <c r="W246" i="1"/>
  <c r="FD295" i="9"/>
  <c r="W247" i="1"/>
  <c r="FD297" i="9"/>
  <c r="W248" i="1"/>
  <c r="FD298" i="9"/>
  <c r="W249" i="1"/>
  <c r="FD299" i="9"/>
  <c r="W250" i="1"/>
  <c r="FD300" i="9"/>
  <c r="W251" i="1"/>
  <c r="FD301" i="9"/>
  <c r="W252" i="1"/>
  <c r="FD302" i="9"/>
  <c r="W253" i="1"/>
  <c r="FD304" i="9"/>
  <c r="W254" i="1"/>
  <c r="FD305" i="9"/>
  <c r="W255" i="1"/>
  <c r="FD306" i="9"/>
  <c r="W256" i="1"/>
  <c r="FD307" i="9"/>
  <c r="W257" i="1"/>
  <c r="FD309" i="9"/>
  <c r="W258" i="1"/>
  <c r="FD310" i="9"/>
  <c r="W259" i="1"/>
  <c r="FD311" i="9"/>
  <c r="W260" i="1"/>
  <c r="FD312" i="9"/>
  <c r="W261" i="1"/>
  <c r="FD313" i="9"/>
  <c r="W262" i="1"/>
  <c r="FD314" i="9"/>
  <c r="W263" i="1"/>
  <c r="FD315" i="9"/>
  <c r="W264" i="1"/>
  <c r="FD316" i="9"/>
  <c r="W265" i="1"/>
  <c r="FD318" i="9"/>
  <c r="W266" i="1"/>
  <c r="FD319" i="9"/>
  <c r="W267" i="1"/>
  <c r="FD320" i="9"/>
  <c r="W268" i="1"/>
  <c r="FD321" i="9"/>
  <c r="W269" i="1"/>
  <c r="FD322" i="9"/>
  <c r="W270" i="1"/>
  <c r="FD323" i="9"/>
  <c r="W271" i="1"/>
  <c r="FD324" i="9"/>
  <c r="W272" i="1"/>
  <c r="FD325" i="9"/>
  <c r="W273" i="1"/>
  <c r="FD326" i="9"/>
  <c r="W274" i="1"/>
  <c r="FD327" i="9"/>
  <c r="W275" i="1"/>
  <c r="FD328" i="9"/>
  <c r="W276" i="1"/>
  <c r="FD329" i="9"/>
  <c r="W277" i="1"/>
  <c r="FD330" i="9"/>
  <c r="W278" i="1"/>
  <c r="FD331" i="9"/>
  <c r="W279" i="1"/>
  <c r="FD332" i="9"/>
  <c r="W280" i="1"/>
  <c r="FD333" i="9"/>
  <c r="W281" i="1"/>
  <c r="FD334" i="9"/>
  <c r="W282" i="1"/>
  <c r="FD335" i="9"/>
  <c r="W283" i="1"/>
  <c r="FD337" i="9"/>
  <c r="W284" i="1"/>
  <c r="FD338" i="9"/>
  <c r="W285" i="1"/>
  <c r="FD339" i="9"/>
  <c r="W286" i="1"/>
  <c r="FD340" i="9"/>
  <c r="W287" i="1"/>
  <c r="FD341" i="9"/>
  <c r="W288" i="1"/>
  <c r="FD342" i="9"/>
  <c r="W289" i="1"/>
  <c r="FD343" i="9"/>
  <c r="W290" i="1"/>
  <c r="FD344" i="9"/>
  <c r="W291" i="1"/>
  <c r="FD345" i="9"/>
  <c r="W292" i="1"/>
  <c r="FD346" i="9"/>
  <c r="W293" i="1"/>
  <c r="FD347" i="9"/>
  <c r="W294" i="1"/>
  <c r="FD348" i="9"/>
  <c r="W295" i="1"/>
  <c r="FD350" i="9"/>
  <c r="W296" i="1"/>
  <c r="FD351" i="9"/>
  <c r="W297" i="1"/>
  <c r="FD352" i="9"/>
  <c r="W298" i="1"/>
  <c r="FD353" i="9"/>
  <c r="W299" i="1"/>
  <c r="FD354" i="9"/>
  <c r="W300" i="1"/>
  <c r="FD355" i="9"/>
  <c r="W301" i="1"/>
  <c r="FD356" i="9"/>
  <c r="W302" i="1"/>
  <c r="FD357" i="9"/>
  <c r="W303" i="1"/>
  <c r="FD358" i="9"/>
  <c r="W304" i="1"/>
  <c r="FD359" i="9"/>
  <c r="W305" i="1"/>
  <c r="FD360" i="9"/>
  <c r="W306" i="1"/>
  <c r="FD362" i="9"/>
  <c r="W307" i="1"/>
  <c r="FD363" i="9"/>
  <c r="W308" i="1"/>
  <c r="FD364" i="9"/>
  <c r="W309" i="1"/>
  <c r="FD365" i="9"/>
  <c r="W310" i="1"/>
  <c r="FD367" i="9"/>
  <c r="W311" i="1"/>
  <c r="FD368" i="9"/>
  <c r="W312" i="1"/>
  <c r="FD369" i="9"/>
  <c r="W313" i="1"/>
  <c r="FD370" i="9"/>
  <c r="W314" i="1"/>
  <c r="FD371" i="9"/>
  <c r="W315" i="1"/>
  <c r="FD372" i="9"/>
  <c r="W316" i="1"/>
  <c r="FD373" i="9"/>
  <c r="W317" i="1"/>
  <c r="FD374" i="9"/>
  <c r="W318" i="1"/>
  <c r="FD375" i="9"/>
  <c r="W319" i="1"/>
  <c r="FD376" i="9"/>
  <c r="W320" i="1"/>
  <c r="FD377" i="9"/>
  <c r="W321" i="1"/>
  <c r="FD378" i="9"/>
  <c r="W322" i="1"/>
  <c r="FD379" i="9"/>
  <c r="W323" i="1"/>
  <c r="FD380" i="9"/>
  <c r="W324" i="1"/>
  <c r="FD381" i="9"/>
  <c r="W325" i="1"/>
  <c r="FD382" i="9"/>
  <c r="W326" i="1"/>
  <c r="FD383" i="9"/>
  <c r="W327" i="1"/>
  <c r="FD384" i="9"/>
  <c r="W328" i="1"/>
  <c r="FD385" i="9"/>
  <c r="W329" i="1"/>
  <c r="FD386" i="9"/>
  <c r="W330" i="1"/>
  <c r="FD387" i="9"/>
  <c r="W331" i="1"/>
  <c r="FD388" i="9"/>
  <c r="W332" i="1"/>
  <c r="FD390" i="9"/>
  <c r="W333" i="1"/>
  <c r="FD391" i="9"/>
  <c r="W334" i="1"/>
  <c r="FD393" i="9"/>
  <c r="W335" i="1"/>
  <c r="FD394" i="9"/>
  <c r="W336" i="1"/>
  <c r="FD395" i="9"/>
  <c r="W337" i="1"/>
  <c r="FD396" i="9"/>
  <c r="W338" i="1"/>
  <c r="FD397" i="9"/>
  <c r="W339" i="1"/>
  <c r="FD398" i="9"/>
  <c r="W340" i="1"/>
  <c r="FD399" i="9"/>
  <c r="W341" i="1"/>
  <c r="FD400" i="9"/>
  <c r="W342" i="1"/>
  <c r="FD401" i="9"/>
  <c r="W343" i="1"/>
  <c r="FD402" i="9"/>
  <c r="W344" i="1"/>
  <c r="FD403" i="9"/>
  <c r="W345" i="1"/>
  <c r="FD404" i="9"/>
  <c r="W346" i="1"/>
  <c r="FD405" i="9"/>
  <c r="W347" i="1"/>
  <c r="FD406" i="9"/>
  <c r="W348" i="1"/>
  <c r="W349" i="1"/>
  <c r="FD408" i="9"/>
  <c r="W350" i="1"/>
  <c r="FD410" i="9"/>
  <c r="W351" i="1"/>
  <c r="FD411" i="9"/>
  <c r="W352" i="1"/>
  <c r="FD412" i="9"/>
  <c r="W353" i="1"/>
  <c r="FD413" i="9"/>
  <c r="W354" i="1"/>
  <c r="FD414" i="9"/>
  <c r="W355" i="1"/>
  <c r="FD10" i="9"/>
  <c r="W3" i="1"/>
  <c r="FC417" i="9"/>
  <c r="V358" i="1"/>
  <c r="FC418" i="9"/>
  <c r="V359" i="1"/>
  <c r="FC419" i="9"/>
  <c r="V360" i="1"/>
  <c r="FC420" i="9"/>
  <c r="V361" i="1"/>
  <c r="FC94" i="9"/>
  <c r="V362" i="1"/>
  <c r="FC422" i="9"/>
  <c r="V363" i="1"/>
  <c r="FC423" i="9"/>
  <c r="V364" i="1"/>
  <c r="FC424" i="9"/>
  <c r="V365" i="1"/>
  <c r="FC425" i="9"/>
  <c r="V366" i="1"/>
  <c r="FC426" i="9"/>
  <c r="V367" i="1"/>
  <c r="FC427" i="9"/>
  <c r="V368" i="1"/>
  <c r="FC172" i="9"/>
  <c r="V369" i="1"/>
  <c r="FC429" i="9"/>
  <c r="V370" i="1"/>
  <c r="FC430" i="9"/>
  <c r="V371" i="1"/>
  <c r="FC431" i="9"/>
  <c r="V372" i="1"/>
  <c r="FC432" i="9"/>
  <c r="V373" i="1"/>
  <c r="FC433" i="9"/>
  <c r="V374" i="1"/>
  <c r="FC434" i="9"/>
  <c r="V375" i="1"/>
  <c r="FC435" i="9"/>
  <c r="V376" i="1"/>
  <c r="FC261" i="9"/>
  <c r="V377" i="1"/>
  <c r="FC437" i="9"/>
  <c r="V378" i="1"/>
  <c r="FC438" i="9"/>
  <c r="V379" i="1"/>
  <c r="FC439" i="9"/>
  <c r="V380" i="1"/>
  <c r="FC440" i="9"/>
  <c r="V381" i="1"/>
  <c r="FC441" i="9"/>
  <c r="V382" i="1"/>
  <c r="FC442" i="9"/>
  <c r="V383" i="1"/>
  <c r="FC443" i="9"/>
  <c r="V384" i="1"/>
  <c r="FC444" i="9"/>
  <c r="V385" i="1"/>
  <c r="FC445" i="9"/>
  <c r="V386" i="1"/>
  <c r="FC407" i="9"/>
  <c r="V387" i="1"/>
  <c r="FC447" i="9"/>
  <c r="V388" i="1"/>
  <c r="FC196" i="9"/>
  <c r="V389" i="1"/>
  <c r="FC149" i="9"/>
  <c r="V390" i="1"/>
  <c r="FC450" i="9"/>
  <c r="V391" i="1"/>
  <c r="FC105" i="9"/>
  <c r="V392" i="1"/>
  <c r="FC452" i="9"/>
  <c r="V393" i="1"/>
  <c r="FC251" i="9"/>
  <c r="V394" i="1"/>
  <c r="FC454" i="9"/>
  <c r="V395" i="1"/>
  <c r="BA455" i="9"/>
  <c r="FC455" i="9"/>
  <c r="V396" i="1"/>
  <c r="FC416" i="9"/>
  <c r="V357" i="1"/>
  <c r="FC11" i="9"/>
  <c r="V4" i="1"/>
  <c r="FC12" i="9"/>
  <c r="V5" i="1"/>
  <c r="FC16" i="9"/>
  <c r="V6" i="1"/>
  <c r="FC17" i="9"/>
  <c r="V7" i="1"/>
  <c r="FC18" i="9"/>
  <c r="V8" i="1"/>
  <c r="FC19" i="9"/>
  <c r="V9" i="1"/>
  <c r="FC20" i="9"/>
  <c r="V10" i="1"/>
  <c r="FC21" i="9"/>
  <c r="V11" i="1"/>
  <c r="FC22" i="9"/>
  <c r="V12" i="1"/>
  <c r="FC23" i="9"/>
  <c r="V13" i="1"/>
  <c r="FC24" i="9"/>
  <c r="V14" i="1"/>
  <c r="FC25" i="9"/>
  <c r="V15" i="1"/>
  <c r="FC26" i="9"/>
  <c r="V16" i="1"/>
  <c r="FC27" i="9"/>
  <c r="V17" i="1"/>
  <c r="FC28" i="9"/>
  <c r="V18" i="1"/>
  <c r="FC29" i="9"/>
  <c r="V19" i="1"/>
  <c r="FC30" i="9"/>
  <c r="V20" i="1"/>
  <c r="FC31" i="9"/>
  <c r="V21" i="1"/>
  <c r="FC32" i="9"/>
  <c r="V22" i="1"/>
  <c r="FC33" i="9"/>
  <c r="V23" i="1"/>
  <c r="FC34" i="9"/>
  <c r="V24" i="1"/>
  <c r="FC36" i="9"/>
  <c r="V25" i="1"/>
  <c r="FC37" i="9"/>
  <c r="V26" i="1"/>
  <c r="FC38" i="9"/>
  <c r="V27" i="1"/>
  <c r="FC39" i="9"/>
  <c r="V28" i="1"/>
  <c r="FC40" i="9"/>
  <c r="V29" i="1"/>
  <c r="FC41" i="9"/>
  <c r="V30" i="1"/>
  <c r="FC42" i="9"/>
  <c r="V31" i="1"/>
  <c r="FC43" i="9"/>
  <c r="V32" i="1"/>
  <c r="FC44" i="9"/>
  <c r="V33" i="1"/>
  <c r="FC45" i="9"/>
  <c r="V34" i="1"/>
  <c r="FC47" i="9"/>
  <c r="V35" i="1"/>
  <c r="FC48" i="9"/>
  <c r="V36" i="1"/>
  <c r="FC49" i="9"/>
  <c r="V37" i="1"/>
  <c r="FC50" i="9"/>
  <c r="V38" i="1"/>
  <c r="FC51" i="9"/>
  <c r="V39" i="1"/>
  <c r="FC52" i="9"/>
  <c r="V40" i="1"/>
  <c r="FC53" i="9"/>
  <c r="V41" i="1"/>
  <c r="FC54" i="9"/>
  <c r="V42" i="1"/>
  <c r="FC55" i="9"/>
  <c r="V43" i="1"/>
  <c r="FC56" i="9"/>
  <c r="V44" i="1"/>
  <c r="FC58" i="9"/>
  <c r="V45" i="1"/>
  <c r="FC59" i="9"/>
  <c r="V46" i="1"/>
  <c r="FC60" i="9"/>
  <c r="V47" i="1"/>
  <c r="FC61" i="9"/>
  <c r="V48" i="1"/>
  <c r="FC62" i="9"/>
  <c r="V49" i="1"/>
  <c r="FC63" i="9"/>
  <c r="V50" i="1"/>
  <c r="FC65" i="9"/>
  <c r="V51" i="1"/>
  <c r="FC67" i="9"/>
  <c r="V52" i="1"/>
  <c r="FC68" i="9"/>
  <c r="V53" i="1"/>
  <c r="FC70" i="9"/>
  <c r="V54" i="1"/>
  <c r="FC71" i="9"/>
  <c r="V55" i="1"/>
  <c r="FC72" i="9"/>
  <c r="V56" i="1"/>
  <c r="FC73" i="9"/>
  <c r="V57" i="1"/>
  <c r="FC74" i="9"/>
  <c r="V58" i="1"/>
  <c r="FC75" i="9"/>
  <c r="V59" i="1"/>
  <c r="FC76" i="9"/>
  <c r="V60" i="1"/>
  <c r="FC77" i="9"/>
  <c r="V61" i="1"/>
  <c r="FC78" i="9"/>
  <c r="V62" i="1"/>
  <c r="FC79" i="9"/>
  <c r="V63" i="1"/>
  <c r="FC80" i="9"/>
  <c r="V64" i="1"/>
  <c r="FC81" i="9"/>
  <c r="V65" i="1"/>
  <c r="FC83" i="9"/>
  <c r="V66" i="1"/>
  <c r="FC85" i="9"/>
  <c r="V67" i="1"/>
  <c r="FC86" i="9"/>
  <c r="V68" i="1"/>
  <c r="FC87" i="9"/>
  <c r="V69" i="1"/>
  <c r="FC88" i="9"/>
  <c r="V70" i="1"/>
  <c r="FC89" i="9"/>
  <c r="V71" i="1"/>
  <c r="FC90" i="9"/>
  <c r="V72" i="1"/>
  <c r="FC91" i="9"/>
  <c r="V73" i="1"/>
  <c r="FC92" i="9"/>
  <c r="V74" i="1"/>
  <c r="FC93" i="9"/>
  <c r="V75" i="1"/>
  <c r="V76" i="1"/>
  <c r="FC95" i="9"/>
  <c r="V77" i="1"/>
  <c r="FC96" i="9"/>
  <c r="V78" i="1"/>
  <c r="FC97" i="9"/>
  <c r="V79" i="1"/>
  <c r="FC98" i="9"/>
  <c r="V80" i="1"/>
  <c r="FC100" i="9"/>
  <c r="V81" i="1"/>
  <c r="FC101" i="9"/>
  <c r="V82" i="1"/>
  <c r="FC102" i="9"/>
  <c r="V83" i="1"/>
  <c r="FC103" i="9"/>
  <c r="V84" i="1"/>
  <c r="FC104" i="9"/>
  <c r="V85" i="1"/>
  <c r="V86" i="1"/>
  <c r="FC106" i="9"/>
  <c r="V87" i="1"/>
  <c r="FC107" i="9"/>
  <c r="V88" i="1"/>
  <c r="FC110" i="9"/>
  <c r="V89" i="1"/>
  <c r="FC112" i="9"/>
  <c r="V90" i="1"/>
  <c r="FC113" i="9"/>
  <c r="V91" i="1"/>
  <c r="FC114" i="9"/>
  <c r="V92" i="1"/>
  <c r="FC116" i="9"/>
  <c r="V93" i="1"/>
  <c r="FC117" i="9"/>
  <c r="V94" i="1"/>
  <c r="FC118" i="9"/>
  <c r="V95" i="1"/>
  <c r="FC120" i="9"/>
  <c r="V96" i="1"/>
  <c r="FC122" i="9"/>
  <c r="V97" i="1"/>
  <c r="FC123" i="9"/>
  <c r="V98" i="1"/>
  <c r="FC124" i="9"/>
  <c r="V99" i="1"/>
  <c r="FC125" i="9"/>
  <c r="V100" i="1"/>
  <c r="FC126" i="9"/>
  <c r="V101" i="1"/>
  <c r="FC127" i="9"/>
  <c r="V102" i="1"/>
  <c r="FC130" i="9"/>
  <c r="V103" i="1"/>
  <c r="FC131" i="9"/>
  <c r="V104" i="1"/>
  <c r="FC132" i="9"/>
  <c r="V105" i="1"/>
  <c r="FC133" i="9"/>
  <c r="V106" i="1"/>
  <c r="FC134" i="9"/>
  <c r="V107" i="1"/>
  <c r="FC135" i="9"/>
  <c r="V108" i="1"/>
  <c r="FC136" i="9"/>
  <c r="V109" i="1"/>
  <c r="FC138" i="9"/>
  <c r="V110" i="1"/>
  <c r="FC139" i="9"/>
  <c r="V111" i="1"/>
  <c r="FC142" i="9"/>
  <c r="V112" i="1"/>
  <c r="FC143" i="9"/>
  <c r="V113" i="1"/>
  <c r="FC144" i="9"/>
  <c r="V114" i="1"/>
  <c r="FC145" i="9"/>
  <c r="V115" i="1"/>
  <c r="FC146" i="9"/>
  <c r="V116" i="1"/>
  <c r="FC148" i="9"/>
  <c r="V117" i="1"/>
  <c r="V118" i="1"/>
  <c r="FC150" i="9"/>
  <c r="V119" i="1"/>
  <c r="FC151" i="9"/>
  <c r="V120" i="1"/>
  <c r="FC152" i="9"/>
  <c r="V121" i="1"/>
  <c r="FC153" i="9"/>
  <c r="V122" i="1"/>
  <c r="FC154" i="9"/>
  <c r="V123" i="1"/>
  <c r="FC156" i="9"/>
  <c r="V124" i="1"/>
  <c r="FC157" i="9"/>
  <c r="V125" i="1"/>
  <c r="FC158" i="9"/>
  <c r="V126" i="1"/>
  <c r="FC159" i="9"/>
  <c r="V127" i="1"/>
  <c r="FC160" i="9"/>
  <c r="V128" i="1"/>
  <c r="FC161" i="9"/>
  <c r="V129" i="1"/>
  <c r="FC162" i="9"/>
  <c r="V130" i="1"/>
  <c r="FC163" i="9"/>
  <c r="V131" i="1"/>
  <c r="FC164" i="9"/>
  <c r="V132" i="1"/>
  <c r="FC165" i="9"/>
  <c r="V133" i="1"/>
  <c r="FC166" i="9"/>
  <c r="V134" i="1"/>
  <c r="FC167" i="9"/>
  <c r="V135" i="1"/>
  <c r="FC168" i="9"/>
  <c r="V136" i="1"/>
  <c r="FC169" i="9"/>
  <c r="V137" i="1"/>
  <c r="FC170" i="9"/>
  <c r="V138" i="1"/>
  <c r="FC171" i="9"/>
  <c r="V139" i="1"/>
  <c r="V140" i="1"/>
  <c r="FC173" i="9"/>
  <c r="V141" i="1"/>
  <c r="FC174" i="9"/>
  <c r="V142" i="1"/>
  <c r="FC176" i="9"/>
  <c r="V143" i="1"/>
  <c r="FC177" i="9"/>
  <c r="V144" i="1"/>
  <c r="FC178" i="9"/>
  <c r="V145" i="1"/>
  <c r="FC179" i="9"/>
  <c r="V146" i="1"/>
  <c r="FC180" i="9"/>
  <c r="V147" i="1"/>
  <c r="FC181" i="9"/>
  <c r="V148" i="1"/>
  <c r="FC183" i="9"/>
  <c r="V149" i="1"/>
  <c r="FC184" i="9"/>
  <c r="V150" i="1"/>
  <c r="FC186" i="9"/>
  <c r="V152" i="1"/>
  <c r="FC187" i="9"/>
  <c r="V153" i="1"/>
  <c r="FC188" i="9"/>
  <c r="V154" i="1"/>
  <c r="FC189" i="9"/>
  <c r="V155" i="1"/>
  <c r="FC190" i="9"/>
  <c r="V156" i="1"/>
  <c r="FC191" i="9"/>
  <c r="V157" i="1"/>
  <c r="FC192" i="9"/>
  <c r="V158" i="1"/>
  <c r="FC193" i="9"/>
  <c r="V159" i="1"/>
  <c r="FC194" i="9"/>
  <c r="V160" i="1"/>
  <c r="FC195" i="9"/>
  <c r="V161" i="1"/>
  <c r="V162" i="1"/>
  <c r="FC197" i="9"/>
  <c r="V163" i="1"/>
  <c r="FC198" i="9"/>
  <c r="V164" i="1"/>
  <c r="FC199" i="9"/>
  <c r="V165" i="1"/>
  <c r="FC200" i="9"/>
  <c r="V166" i="1"/>
  <c r="FC201" i="9"/>
  <c r="V167" i="1"/>
  <c r="FC202" i="9"/>
  <c r="V168" i="1"/>
  <c r="FC203" i="9"/>
  <c r="V169" i="1"/>
  <c r="FC204" i="9"/>
  <c r="V170" i="1"/>
  <c r="FC205" i="9"/>
  <c r="V171" i="1"/>
  <c r="FC206" i="9"/>
  <c r="V172" i="1"/>
  <c r="FC207" i="9"/>
  <c r="V173" i="1"/>
  <c r="FC208" i="9"/>
  <c r="V174" i="1"/>
  <c r="FC209" i="9"/>
  <c r="V175" i="1"/>
  <c r="FC210" i="9"/>
  <c r="V176" i="1"/>
  <c r="FC211" i="9"/>
  <c r="V177" i="1"/>
  <c r="FC212" i="9"/>
  <c r="V178" i="1"/>
  <c r="FC213" i="9"/>
  <c r="V179" i="1"/>
  <c r="FC214" i="9"/>
  <c r="V180" i="1"/>
  <c r="FC215" i="9"/>
  <c r="V181" i="1"/>
  <c r="FC217" i="9"/>
  <c r="V182" i="1"/>
  <c r="FC218" i="9"/>
  <c r="V183" i="1"/>
  <c r="FC219" i="9"/>
  <c r="V184" i="1"/>
  <c r="FC220" i="9"/>
  <c r="V185" i="1"/>
  <c r="FC221" i="9"/>
  <c r="V186" i="1"/>
  <c r="FC223" i="9"/>
  <c r="V187" i="1"/>
  <c r="FC224" i="9"/>
  <c r="V188" i="1"/>
  <c r="FC228" i="9"/>
  <c r="V189" i="1"/>
  <c r="FC229" i="9"/>
  <c r="V190" i="1"/>
  <c r="FC230" i="9"/>
  <c r="V191" i="1"/>
  <c r="FC231" i="9"/>
  <c r="V192" i="1"/>
  <c r="FC232" i="9"/>
  <c r="V193" i="1"/>
  <c r="FC234" i="9"/>
  <c r="V194" i="1"/>
  <c r="FC236" i="9"/>
  <c r="V195" i="1"/>
  <c r="FC237" i="9"/>
  <c r="V196" i="1"/>
  <c r="FC238" i="9"/>
  <c r="V197" i="1"/>
  <c r="FC239" i="9"/>
  <c r="V198" i="1"/>
  <c r="FC240" i="9"/>
  <c r="V199" i="1"/>
  <c r="FC241" i="9"/>
  <c r="V200" i="1"/>
  <c r="FC243" i="9"/>
  <c r="V201" i="1"/>
  <c r="FC244" i="9"/>
  <c r="V202" i="1"/>
  <c r="FC245" i="9"/>
  <c r="V203" i="1"/>
  <c r="FC246" i="9"/>
  <c r="V204" i="1"/>
  <c r="FC247" i="9"/>
  <c r="V205" i="1"/>
  <c r="FC248" i="9"/>
  <c r="V206" i="1"/>
  <c r="FC249" i="9"/>
  <c r="V207" i="1"/>
  <c r="FC250" i="9"/>
  <c r="V208" i="1"/>
  <c r="V209" i="1"/>
  <c r="FC252" i="9"/>
  <c r="V210" i="1"/>
  <c r="FC253" i="9"/>
  <c r="V211" i="1"/>
  <c r="FC254" i="9"/>
  <c r="V212" i="1"/>
  <c r="FC255" i="9"/>
  <c r="V213" i="1"/>
  <c r="FC256" i="9"/>
  <c r="V214" i="1"/>
  <c r="FC257" i="9"/>
  <c r="V215" i="1"/>
  <c r="FC258" i="9"/>
  <c r="V216" i="1"/>
  <c r="FC260" i="9"/>
  <c r="V217" i="1"/>
  <c r="V218" i="1"/>
  <c r="FC263" i="9"/>
  <c r="V219" i="1"/>
  <c r="FC265" i="9"/>
  <c r="V220" i="1"/>
  <c r="FC266" i="9"/>
  <c r="V221" i="1"/>
  <c r="FC267" i="9"/>
  <c r="V222" i="1"/>
  <c r="FC268" i="9"/>
  <c r="V223" i="1"/>
  <c r="FC270" i="9"/>
  <c r="V224" i="1"/>
  <c r="FC271" i="9"/>
  <c r="V225" i="1"/>
  <c r="FC272" i="9"/>
  <c r="V226" i="1"/>
  <c r="FC273" i="9"/>
  <c r="V227" i="1"/>
  <c r="FC274" i="9"/>
  <c r="V228" i="1"/>
  <c r="FC275" i="9"/>
  <c r="V229" i="1"/>
  <c r="FC276" i="9"/>
  <c r="V230" i="1"/>
  <c r="FC279" i="9"/>
  <c r="V231" i="1"/>
  <c r="FC280" i="9"/>
  <c r="V232" i="1"/>
  <c r="FC281" i="9"/>
  <c r="V233" i="1"/>
  <c r="FC282" i="9"/>
  <c r="V234" i="1"/>
  <c r="FC283" i="9"/>
  <c r="V235" i="1"/>
  <c r="FC284" i="9"/>
  <c r="V236" i="1"/>
  <c r="FC285" i="9"/>
  <c r="V237" i="1"/>
  <c r="FC286" i="9"/>
  <c r="V238" i="1"/>
  <c r="FC287" i="9"/>
  <c r="V239" i="1"/>
  <c r="FC288" i="9"/>
  <c r="V240" i="1"/>
  <c r="FC289" i="9"/>
  <c r="V241" i="1"/>
  <c r="FC290" i="9"/>
  <c r="V242" i="1"/>
  <c r="FC291" i="9"/>
  <c r="V243" i="1"/>
  <c r="FC292" i="9"/>
  <c r="V244" i="1"/>
  <c r="FC293" i="9"/>
  <c r="V245" i="1"/>
  <c r="FC294" i="9"/>
  <c r="V246" i="1"/>
  <c r="FC295" i="9"/>
  <c r="V247" i="1"/>
  <c r="FC297" i="9"/>
  <c r="V248" i="1"/>
  <c r="FC298" i="9"/>
  <c r="V249" i="1"/>
  <c r="FC299" i="9"/>
  <c r="V250" i="1"/>
  <c r="FC300" i="9"/>
  <c r="V251" i="1"/>
  <c r="FC301" i="9"/>
  <c r="V252" i="1"/>
  <c r="FC302" i="9"/>
  <c r="V253" i="1"/>
  <c r="FC304" i="9"/>
  <c r="V254" i="1"/>
  <c r="FC305" i="9"/>
  <c r="V255" i="1"/>
  <c r="FC306" i="9"/>
  <c r="V256" i="1"/>
  <c r="FC307" i="9"/>
  <c r="V257" i="1"/>
  <c r="FC309" i="9"/>
  <c r="V258" i="1"/>
  <c r="FC310" i="9"/>
  <c r="V259" i="1"/>
  <c r="FC311" i="9"/>
  <c r="V260" i="1"/>
  <c r="FC312" i="9"/>
  <c r="V261" i="1"/>
  <c r="FC313" i="9"/>
  <c r="V262" i="1"/>
  <c r="FC314" i="9"/>
  <c r="V263" i="1"/>
  <c r="FC315" i="9"/>
  <c r="V264" i="1"/>
  <c r="FC316" i="9"/>
  <c r="V265" i="1"/>
  <c r="FC318" i="9"/>
  <c r="V266" i="1"/>
  <c r="FC319" i="9"/>
  <c r="V267" i="1"/>
  <c r="FC320" i="9"/>
  <c r="V268" i="1"/>
  <c r="FC321" i="9"/>
  <c r="V269" i="1"/>
  <c r="FC322" i="9"/>
  <c r="V270" i="1"/>
  <c r="FC323" i="9"/>
  <c r="V271" i="1"/>
  <c r="FC324" i="9"/>
  <c r="V272" i="1"/>
  <c r="FC325" i="9"/>
  <c r="V273" i="1"/>
  <c r="FC326" i="9"/>
  <c r="V274" i="1"/>
  <c r="FC327" i="9"/>
  <c r="V275" i="1"/>
  <c r="FC328" i="9"/>
  <c r="V276" i="1"/>
  <c r="FC329" i="9"/>
  <c r="V277" i="1"/>
  <c r="FC330" i="9"/>
  <c r="V278" i="1"/>
  <c r="FC331" i="9"/>
  <c r="V279" i="1"/>
  <c r="FC332" i="9"/>
  <c r="V280" i="1"/>
  <c r="FC333" i="9"/>
  <c r="V281" i="1"/>
  <c r="FC334" i="9"/>
  <c r="V282" i="1"/>
  <c r="FC335" i="9"/>
  <c r="V283" i="1"/>
  <c r="FC337" i="9"/>
  <c r="V284" i="1"/>
  <c r="FC338" i="9"/>
  <c r="V285" i="1"/>
  <c r="FC339" i="9"/>
  <c r="V286" i="1"/>
  <c r="FC340" i="9"/>
  <c r="V287" i="1"/>
  <c r="FC341" i="9"/>
  <c r="V288" i="1"/>
  <c r="FC342" i="9"/>
  <c r="V289" i="1"/>
  <c r="FC343" i="9"/>
  <c r="V290" i="1"/>
  <c r="FC344" i="9"/>
  <c r="V291" i="1"/>
  <c r="FC345" i="9"/>
  <c r="V292" i="1"/>
  <c r="FC346" i="9"/>
  <c r="V293" i="1"/>
  <c r="FC347" i="9"/>
  <c r="V294" i="1"/>
  <c r="FC348" i="9"/>
  <c r="V295" i="1"/>
  <c r="FC350" i="9"/>
  <c r="V296" i="1"/>
  <c r="FC351" i="9"/>
  <c r="V297" i="1"/>
  <c r="FC352" i="9"/>
  <c r="V298" i="1"/>
  <c r="FC353" i="9"/>
  <c r="V299" i="1"/>
  <c r="FC354" i="9"/>
  <c r="V300" i="1"/>
  <c r="FC355" i="9"/>
  <c r="V301" i="1"/>
  <c r="FC356" i="9"/>
  <c r="V302" i="1"/>
  <c r="FC357" i="9"/>
  <c r="V303" i="1"/>
  <c r="FC358" i="9"/>
  <c r="V304" i="1"/>
  <c r="FC359" i="9"/>
  <c r="V305" i="1"/>
  <c r="FC360" i="9"/>
  <c r="V306" i="1"/>
  <c r="FC362" i="9"/>
  <c r="V307" i="1"/>
  <c r="FC363" i="9"/>
  <c r="V308" i="1"/>
  <c r="FC364" i="9"/>
  <c r="V309" i="1"/>
  <c r="FC365" i="9"/>
  <c r="V310" i="1"/>
  <c r="FC367" i="9"/>
  <c r="V311" i="1"/>
  <c r="FC368" i="9"/>
  <c r="V312" i="1"/>
  <c r="FC369" i="9"/>
  <c r="V313" i="1"/>
  <c r="FC370" i="9"/>
  <c r="V314" i="1"/>
  <c r="FC371" i="9"/>
  <c r="V315" i="1"/>
  <c r="FC372" i="9"/>
  <c r="V316" i="1"/>
  <c r="FC373" i="9"/>
  <c r="V317" i="1"/>
  <c r="FC374" i="9"/>
  <c r="V318" i="1"/>
  <c r="FC375" i="9"/>
  <c r="V319" i="1"/>
  <c r="FC376" i="9"/>
  <c r="V320" i="1"/>
  <c r="FC377" i="9"/>
  <c r="V321" i="1"/>
  <c r="FC378" i="9"/>
  <c r="V322" i="1"/>
  <c r="FC379" i="9"/>
  <c r="V323" i="1"/>
  <c r="FC380" i="9"/>
  <c r="V324" i="1"/>
  <c r="FC381" i="9"/>
  <c r="V325" i="1"/>
  <c r="FC382" i="9"/>
  <c r="V326" i="1"/>
  <c r="FC383" i="9"/>
  <c r="V327" i="1"/>
  <c r="FC384" i="9"/>
  <c r="V328" i="1"/>
  <c r="FC385" i="9"/>
  <c r="V329" i="1"/>
  <c r="FC386" i="9"/>
  <c r="V330" i="1"/>
  <c r="FC387" i="9"/>
  <c r="V331" i="1"/>
  <c r="FC388" i="9"/>
  <c r="V332" i="1"/>
  <c r="FC390" i="9"/>
  <c r="V333" i="1"/>
  <c r="FC391" i="9"/>
  <c r="V334" i="1"/>
  <c r="FC393" i="9"/>
  <c r="V335" i="1"/>
  <c r="FC394" i="9"/>
  <c r="V336" i="1"/>
  <c r="FC395" i="9"/>
  <c r="V337" i="1"/>
  <c r="FC396" i="9"/>
  <c r="V338" i="1"/>
  <c r="FC397" i="9"/>
  <c r="V339" i="1"/>
  <c r="FC398" i="9"/>
  <c r="V340" i="1"/>
  <c r="FC399" i="9"/>
  <c r="V341" i="1"/>
  <c r="FC400" i="9"/>
  <c r="V342" i="1"/>
  <c r="FC401" i="9"/>
  <c r="V343" i="1"/>
  <c r="FC402" i="9"/>
  <c r="V344" i="1"/>
  <c r="FC403" i="9"/>
  <c r="V345" i="1"/>
  <c r="FC404" i="9"/>
  <c r="V346" i="1"/>
  <c r="FC405" i="9"/>
  <c r="V347" i="1"/>
  <c r="FC406" i="9"/>
  <c r="V348" i="1"/>
  <c r="V349" i="1"/>
  <c r="FC408" i="9"/>
  <c r="V350" i="1"/>
  <c r="FC410" i="9"/>
  <c r="V351" i="1"/>
  <c r="FC411" i="9"/>
  <c r="V352" i="1"/>
  <c r="FC412" i="9"/>
  <c r="V353" i="1"/>
  <c r="FC413" i="9"/>
  <c r="V354" i="1"/>
  <c r="FC414" i="9"/>
  <c r="V355" i="1"/>
  <c r="FC10" i="9"/>
  <c r="V3" i="1"/>
  <c r="FB417" i="9"/>
  <c r="U358" i="1"/>
  <c r="FB418" i="9"/>
  <c r="U359" i="1"/>
  <c r="FB419" i="9"/>
  <c r="U360" i="1"/>
  <c r="FB420" i="9"/>
  <c r="U361" i="1"/>
  <c r="FB94" i="9"/>
  <c r="U362" i="1"/>
  <c r="FB422" i="9"/>
  <c r="U363" i="1"/>
  <c r="FB423" i="9"/>
  <c r="U364" i="1"/>
  <c r="FB424" i="9"/>
  <c r="U365" i="1"/>
  <c r="FB425" i="9"/>
  <c r="U366" i="1"/>
  <c r="FB426" i="9"/>
  <c r="U367" i="1"/>
  <c r="FB427" i="9"/>
  <c r="U368" i="1"/>
  <c r="FB172" i="9"/>
  <c r="U369" i="1"/>
  <c r="FB429" i="9"/>
  <c r="U370" i="1"/>
  <c r="FB430" i="9"/>
  <c r="U371" i="1"/>
  <c r="FB431" i="9"/>
  <c r="U372" i="1"/>
  <c r="FB432" i="9"/>
  <c r="U373" i="1"/>
  <c r="FB433" i="9"/>
  <c r="U374" i="1"/>
  <c r="FB434" i="9"/>
  <c r="U375" i="1"/>
  <c r="FB435" i="9"/>
  <c r="U376" i="1"/>
  <c r="FB261" i="9"/>
  <c r="U377" i="1"/>
  <c r="FB437" i="9"/>
  <c r="U378" i="1"/>
  <c r="FB438" i="9"/>
  <c r="U379" i="1"/>
  <c r="FB439" i="9"/>
  <c r="U380" i="1"/>
  <c r="FB440" i="9"/>
  <c r="U381" i="1"/>
  <c r="FB441" i="9"/>
  <c r="U382" i="1"/>
  <c r="FB442" i="9"/>
  <c r="U383" i="1"/>
  <c r="FB443" i="9"/>
  <c r="U384" i="1"/>
  <c r="FB444" i="9"/>
  <c r="U385" i="1"/>
  <c r="FB445" i="9"/>
  <c r="U386" i="1"/>
  <c r="FB407" i="9"/>
  <c r="U387" i="1"/>
  <c r="FB447" i="9"/>
  <c r="U388" i="1"/>
  <c r="FB196" i="9"/>
  <c r="U389" i="1"/>
  <c r="FB149" i="9"/>
  <c r="U390" i="1"/>
  <c r="FB450" i="9"/>
  <c r="U391" i="1"/>
  <c r="FB105" i="9"/>
  <c r="U392" i="1"/>
  <c r="FB452" i="9"/>
  <c r="U393" i="1"/>
  <c r="FB251" i="9"/>
  <c r="U394" i="1"/>
  <c r="FB454" i="9"/>
  <c r="U395" i="1"/>
  <c r="AX455" i="9"/>
  <c r="FB455" i="9"/>
  <c r="U396" i="1"/>
  <c r="FB416" i="9"/>
  <c r="U357" i="1"/>
  <c r="FB11" i="9"/>
  <c r="U4" i="1"/>
  <c r="FB12" i="9"/>
  <c r="U5" i="1"/>
  <c r="FB16" i="9"/>
  <c r="U6" i="1"/>
  <c r="FB17" i="9"/>
  <c r="U7" i="1"/>
  <c r="FB18" i="9"/>
  <c r="U8" i="1"/>
  <c r="FB19" i="9"/>
  <c r="U9" i="1"/>
  <c r="FB20" i="9"/>
  <c r="U10" i="1"/>
  <c r="FB21" i="9"/>
  <c r="U11" i="1"/>
  <c r="FB22" i="9"/>
  <c r="U12" i="1"/>
  <c r="FB23" i="9"/>
  <c r="U13" i="1"/>
  <c r="FB24" i="9"/>
  <c r="U14" i="1"/>
  <c r="FB25" i="9"/>
  <c r="U15" i="1"/>
  <c r="FB26" i="9"/>
  <c r="U16" i="1"/>
  <c r="FB27" i="9"/>
  <c r="U17" i="1"/>
  <c r="FB28" i="9"/>
  <c r="U18" i="1"/>
  <c r="FB29" i="9"/>
  <c r="U19" i="1"/>
  <c r="FB30" i="9"/>
  <c r="U20" i="1"/>
  <c r="FB31" i="9"/>
  <c r="U21" i="1"/>
  <c r="FB32" i="9"/>
  <c r="U22" i="1"/>
  <c r="FB33" i="9"/>
  <c r="U23" i="1"/>
  <c r="FB34" i="9"/>
  <c r="U24" i="1"/>
  <c r="FB36" i="9"/>
  <c r="U25" i="1"/>
  <c r="FB37" i="9"/>
  <c r="U26" i="1"/>
  <c r="FB38" i="9"/>
  <c r="U27" i="1"/>
  <c r="FB39" i="9"/>
  <c r="U28" i="1"/>
  <c r="FB40" i="9"/>
  <c r="U29" i="1"/>
  <c r="FB41" i="9"/>
  <c r="U30" i="1"/>
  <c r="FB42" i="9"/>
  <c r="U31" i="1"/>
  <c r="FB43" i="9"/>
  <c r="U32" i="1"/>
  <c r="FB44" i="9"/>
  <c r="U33" i="1"/>
  <c r="FB45" i="9"/>
  <c r="U34" i="1"/>
  <c r="FB47" i="9"/>
  <c r="U35" i="1"/>
  <c r="FB48" i="9"/>
  <c r="U36" i="1"/>
  <c r="FB49" i="9"/>
  <c r="U37" i="1"/>
  <c r="FB50" i="9"/>
  <c r="U38" i="1"/>
  <c r="FB51" i="9"/>
  <c r="U39" i="1"/>
  <c r="FB52" i="9"/>
  <c r="U40" i="1"/>
  <c r="FB53" i="9"/>
  <c r="U41" i="1"/>
  <c r="FB54" i="9"/>
  <c r="U42" i="1"/>
  <c r="FB55" i="9"/>
  <c r="U43" i="1"/>
  <c r="FB56" i="9"/>
  <c r="U44" i="1"/>
  <c r="FB58" i="9"/>
  <c r="U45" i="1"/>
  <c r="FB59" i="9"/>
  <c r="U46" i="1"/>
  <c r="FB60" i="9"/>
  <c r="U47" i="1"/>
  <c r="FB61" i="9"/>
  <c r="U48" i="1"/>
  <c r="FB62" i="9"/>
  <c r="U49" i="1"/>
  <c r="FB63" i="9"/>
  <c r="U50" i="1"/>
  <c r="FB65" i="9"/>
  <c r="U51" i="1"/>
  <c r="FB67" i="9"/>
  <c r="U52" i="1"/>
  <c r="FB68" i="9"/>
  <c r="U53" i="1"/>
  <c r="FB70" i="9"/>
  <c r="U54" i="1"/>
  <c r="FB71" i="9"/>
  <c r="U55" i="1"/>
  <c r="FB72" i="9"/>
  <c r="U56" i="1"/>
  <c r="FB73" i="9"/>
  <c r="U57" i="1"/>
  <c r="FB74" i="9"/>
  <c r="U58" i="1"/>
  <c r="FB75" i="9"/>
  <c r="U59" i="1"/>
  <c r="FB76" i="9"/>
  <c r="U60" i="1"/>
  <c r="FB77" i="9"/>
  <c r="U61" i="1"/>
  <c r="FB78" i="9"/>
  <c r="U62" i="1"/>
  <c r="FB79" i="9"/>
  <c r="U63" i="1"/>
  <c r="FB80" i="9"/>
  <c r="U64" i="1"/>
  <c r="FB81" i="9"/>
  <c r="U65" i="1"/>
  <c r="FB83" i="9"/>
  <c r="U66" i="1"/>
  <c r="FB85" i="9"/>
  <c r="U67" i="1"/>
  <c r="FB86" i="9"/>
  <c r="U68" i="1"/>
  <c r="FB87" i="9"/>
  <c r="U69" i="1"/>
  <c r="FB88" i="9"/>
  <c r="U70" i="1"/>
  <c r="FB89" i="9"/>
  <c r="U71" i="1"/>
  <c r="FB90" i="9"/>
  <c r="U72" i="1"/>
  <c r="FB91" i="9"/>
  <c r="U73" i="1"/>
  <c r="FB92" i="9"/>
  <c r="U74" i="1"/>
  <c r="FB93" i="9"/>
  <c r="U75" i="1"/>
  <c r="U76" i="1"/>
  <c r="FB95" i="9"/>
  <c r="U77" i="1"/>
  <c r="FB96" i="9"/>
  <c r="U78" i="1"/>
  <c r="FB97" i="9"/>
  <c r="U79" i="1"/>
  <c r="FB98" i="9"/>
  <c r="U80" i="1"/>
  <c r="FB100" i="9"/>
  <c r="U81" i="1"/>
  <c r="FB101" i="9"/>
  <c r="U82" i="1"/>
  <c r="FB102" i="9"/>
  <c r="U83" i="1"/>
  <c r="FB103" i="9"/>
  <c r="U84" i="1"/>
  <c r="FB104" i="9"/>
  <c r="U85" i="1"/>
  <c r="U86" i="1"/>
  <c r="FB106" i="9"/>
  <c r="U87" i="1"/>
  <c r="FB107" i="9"/>
  <c r="U88" i="1"/>
  <c r="FB110" i="9"/>
  <c r="U89" i="1"/>
  <c r="FB112" i="9"/>
  <c r="U90" i="1"/>
  <c r="FB113" i="9"/>
  <c r="U91" i="1"/>
  <c r="FB114" i="9"/>
  <c r="U92" i="1"/>
  <c r="FB116" i="9"/>
  <c r="U93" i="1"/>
  <c r="FB117" i="9"/>
  <c r="U94" i="1"/>
  <c r="FB118" i="9"/>
  <c r="U95" i="1"/>
  <c r="FB120" i="9"/>
  <c r="U96" i="1"/>
  <c r="FB122" i="9"/>
  <c r="U97" i="1"/>
  <c r="FB123" i="9"/>
  <c r="U98" i="1"/>
  <c r="FB124" i="9"/>
  <c r="U99" i="1"/>
  <c r="FB125" i="9"/>
  <c r="U100" i="1"/>
  <c r="FB126" i="9"/>
  <c r="U101" i="1"/>
  <c r="FB127" i="9"/>
  <c r="U102" i="1"/>
  <c r="FB130" i="9"/>
  <c r="U103" i="1"/>
  <c r="FB131" i="9"/>
  <c r="U104" i="1"/>
  <c r="FB132" i="9"/>
  <c r="U105" i="1"/>
  <c r="FB133" i="9"/>
  <c r="U106" i="1"/>
  <c r="FB134" i="9"/>
  <c r="U107" i="1"/>
  <c r="FB135" i="9"/>
  <c r="U108" i="1"/>
  <c r="FB136" i="9"/>
  <c r="U109" i="1"/>
  <c r="FB138" i="9"/>
  <c r="U110" i="1"/>
  <c r="FB139" i="9"/>
  <c r="U111" i="1"/>
  <c r="FB142" i="9"/>
  <c r="U112" i="1"/>
  <c r="FB143" i="9"/>
  <c r="U113" i="1"/>
  <c r="FB144" i="9"/>
  <c r="U114" i="1"/>
  <c r="FB145" i="9"/>
  <c r="U115" i="1"/>
  <c r="FB146" i="9"/>
  <c r="U116" i="1"/>
  <c r="FB148" i="9"/>
  <c r="U117" i="1"/>
  <c r="U118" i="1"/>
  <c r="FB150" i="9"/>
  <c r="U119" i="1"/>
  <c r="FB151" i="9"/>
  <c r="U120" i="1"/>
  <c r="FB152" i="9"/>
  <c r="U121" i="1"/>
  <c r="FB153" i="9"/>
  <c r="U122" i="1"/>
  <c r="FB154" i="9"/>
  <c r="U123" i="1"/>
  <c r="FB156" i="9"/>
  <c r="U124" i="1"/>
  <c r="FB157" i="9"/>
  <c r="U125" i="1"/>
  <c r="FB158" i="9"/>
  <c r="U126" i="1"/>
  <c r="FB159" i="9"/>
  <c r="U127" i="1"/>
  <c r="FB160" i="9"/>
  <c r="U128" i="1"/>
  <c r="FB161" i="9"/>
  <c r="U129" i="1"/>
  <c r="FB162" i="9"/>
  <c r="U130" i="1"/>
  <c r="FB163" i="9"/>
  <c r="U131" i="1"/>
  <c r="FB164" i="9"/>
  <c r="U132" i="1"/>
  <c r="FB165" i="9"/>
  <c r="U133" i="1"/>
  <c r="FB166" i="9"/>
  <c r="U134" i="1"/>
  <c r="FB167" i="9"/>
  <c r="U135" i="1"/>
  <c r="FB168" i="9"/>
  <c r="U136" i="1"/>
  <c r="FB169" i="9"/>
  <c r="U137" i="1"/>
  <c r="FB170" i="9"/>
  <c r="U138" i="1"/>
  <c r="FB171" i="9"/>
  <c r="U139" i="1"/>
  <c r="U140" i="1"/>
  <c r="FB173" i="9"/>
  <c r="U141" i="1"/>
  <c r="FB174" i="9"/>
  <c r="U142" i="1"/>
  <c r="FB176" i="9"/>
  <c r="U143" i="1"/>
  <c r="FB177" i="9"/>
  <c r="U144" i="1"/>
  <c r="FB178" i="9"/>
  <c r="U145" i="1"/>
  <c r="FB179" i="9"/>
  <c r="U146" i="1"/>
  <c r="FB180" i="9"/>
  <c r="U147" i="1"/>
  <c r="FB181" i="9"/>
  <c r="U148" i="1"/>
  <c r="FB183" i="9"/>
  <c r="U149" i="1"/>
  <c r="FB184" i="9"/>
  <c r="U150" i="1"/>
  <c r="FB186" i="9"/>
  <c r="U152" i="1"/>
  <c r="FB187" i="9"/>
  <c r="U153" i="1"/>
  <c r="FB188" i="9"/>
  <c r="U154" i="1"/>
  <c r="FB189" i="9"/>
  <c r="U155" i="1"/>
  <c r="FB190" i="9"/>
  <c r="U156" i="1"/>
  <c r="FB191" i="9"/>
  <c r="U157" i="1"/>
  <c r="FB192" i="9"/>
  <c r="U158" i="1"/>
  <c r="FB193" i="9"/>
  <c r="U159" i="1"/>
  <c r="FB194" i="9"/>
  <c r="U160" i="1"/>
  <c r="FB195" i="9"/>
  <c r="U161" i="1"/>
  <c r="U162" i="1"/>
  <c r="FB197" i="9"/>
  <c r="U163" i="1"/>
  <c r="FB198" i="9"/>
  <c r="U164" i="1"/>
  <c r="FB199" i="9"/>
  <c r="U165" i="1"/>
  <c r="FB200" i="9"/>
  <c r="U166" i="1"/>
  <c r="FB201" i="9"/>
  <c r="U167" i="1"/>
  <c r="FB202" i="9"/>
  <c r="U168" i="1"/>
  <c r="FB203" i="9"/>
  <c r="U169" i="1"/>
  <c r="FB204" i="9"/>
  <c r="U170" i="1"/>
  <c r="FB205" i="9"/>
  <c r="U171" i="1"/>
  <c r="FB206" i="9"/>
  <c r="U172" i="1"/>
  <c r="FB207" i="9"/>
  <c r="U173" i="1"/>
  <c r="FB208" i="9"/>
  <c r="U174" i="1"/>
  <c r="FB209" i="9"/>
  <c r="U175" i="1"/>
  <c r="FB210" i="9"/>
  <c r="U176" i="1"/>
  <c r="FB211" i="9"/>
  <c r="U177" i="1"/>
  <c r="FB212" i="9"/>
  <c r="U178" i="1"/>
  <c r="FB213" i="9"/>
  <c r="U179" i="1"/>
  <c r="FB214" i="9"/>
  <c r="U180" i="1"/>
  <c r="FB215" i="9"/>
  <c r="U181" i="1"/>
  <c r="FB217" i="9"/>
  <c r="U182" i="1"/>
  <c r="FB218" i="9"/>
  <c r="U183" i="1"/>
  <c r="FB219" i="9"/>
  <c r="U184" i="1"/>
  <c r="FB220" i="9"/>
  <c r="U185" i="1"/>
  <c r="FB221" i="9"/>
  <c r="U186" i="1"/>
  <c r="FB223" i="9"/>
  <c r="U187" i="1"/>
  <c r="FB224" i="9"/>
  <c r="U188" i="1"/>
  <c r="FB228" i="9"/>
  <c r="U189" i="1"/>
  <c r="FB229" i="9"/>
  <c r="U190" i="1"/>
  <c r="FB230" i="9"/>
  <c r="U191" i="1"/>
  <c r="FB231" i="9"/>
  <c r="U192" i="1"/>
  <c r="FB232" i="9"/>
  <c r="U193" i="1"/>
  <c r="FB234" i="9"/>
  <c r="U194" i="1"/>
  <c r="FB236" i="9"/>
  <c r="U195" i="1"/>
  <c r="FB237" i="9"/>
  <c r="U196" i="1"/>
  <c r="FB238" i="9"/>
  <c r="U197" i="1"/>
  <c r="FB239" i="9"/>
  <c r="U198" i="1"/>
  <c r="FB240" i="9"/>
  <c r="U199" i="1"/>
  <c r="FB241" i="9"/>
  <c r="U200" i="1"/>
  <c r="FB243" i="9"/>
  <c r="U201" i="1"/>
  <c r="FB244" i="9"/>
  <c r="U202" i="1"/>
  <c r="FB245" i="9"/>
  <c r="U203" i="1"/>
  <c r="FB246" i="9"/>
  <c r="U204" i="1"/>
  <c r="FB247" i="9"/>
  <c r="U205" i="1"/>
  <c r="FB248" i="9"/>
  <c r="U206" i="1"/>
  <c r="FB249" i="9"/>
  <c r="U207" i="1"/>
  <c r="FB250" i="9"/>
  <c r="U208" i="1"/>
  <c r="U209" i="1"/>
  <c r="FB252" i="9"/>
  <c r="U210" i="1"/>
  <c r="FB253" i="9"/>
  <c r="U211" i="1"/>
  <c r="FB254" i="9"/>
  <c r="U212" i="1"/>
  <c r="FB255" i="9"/>
  <c r="U213" i="1"/>
  <c r="FB256" i="9"/>
  <c r="U214" i="1"/>
  <c r="FB257" i="9"/>
  <c r="U215" i="1"/>
  <c r="FB258" i="9"/>
  <c r="U216" i="1"/>
  <c r="FB260" i="9"/>
  <c r="U217" i="1"/>
  <c r="U218" i="1"/>
  <c r="FB263" i="9"/>
  <c r="U219" i="1"/>
  <c r="FB265" i="9"/>
  <c r="U220" i="1"/>
  <c r="FB266" i="9"/>
  <c r="U221" i="1"/>
  <c r="FB267" i="9"/>
  <c r="U222" i="1"/>
  <c r="FB268" i="9"/>
  <c r="U223" i="1"/>
  <c r="FB270" i="9"/>
  <c r="U224" i="1"/>
  <c r="FB271" i="9"/>
  <c r="U225" i="1"/>
  <c r="FB272" i="9"/>
  <c r="U226" i="1"/>
  <c r="FB273" i="9"/>
  <c r="U227" i="1"/>
  <c r="FB274" i="9"/>
  <c r="U228" i="1"/>
  <c r="FB275" i="9"/>
  <c r="U229" i="1"/>
  <c r="FB276" i="9"/>
  <c r="U230" i="1"/>
  <c r="FB279" i="9"/>
  <c r="U231" i="1"/>
  <c r="FB280" i="9"/>
  <c r="U232" i="1"/>
  <c r="FB281" i="9"/>
  <c r="U233" i="1"/>
  <c r="FB282" i="9"/>
  <c r="U234" i="1"/>
  <c r="FB283" i="9"/>
  <c r="U235" i="1"/>
  <c r="FB284" i="9"/>
  <c r="U236" i="1"/>
  <c r="FB285" i="9"/>
  <c r="U237" i="1"/>
  <c r="FB286" i="9"/>
  <c r="U238" i="1"/>
  <c r="FB287" i="9"/>
  <c r="U239" i="1"/>
  <c r="FB288" i="9"/>
  <c r="U240" i="1"/>
  <c r="FB289" i="9"/>
  <c r="U241" i="1"/>
  <c r="FB290" i="9"/>
  <c r="U242" i="1"/>
  <c r="FB291" i="9"/>
  <c r="U243" i="1"/>
  <c r="FB292" i="9"/>
  <c r="U244" i="1"/>
  <c r="FB293" i="9"/>
  <c r="U245" i="1"/>
  <c r="FB294" i="9"/>
  <c r="U246" i="1"/>
  <c r="FB295" i="9"/>
  <c r="U247" i="1"/>
  <c r="FB297" i="9"/>
  <c r="U248" i="1"/>
  <c r="FB298" i="9"/>
  <c r="U249" i="1"/>
  <c r="FB299" i="9"/>
  <c r="U250" i="1"/>
  <c r="FB300" i="9"/>
  <c r="U251" i="1"/>
  <c r="FB301" i="9"/>
  <c r="U252" i="1"/>
  <c r="FB302" i="9"/>
  <c r="U253" i="1"/>
  <c r="FB304" i="9"/>
  <c r="U254" i="1"/>
  <c r="FB305" i="9"/>
  <c r="U255" i="1"/>
  <c r="FB306" i="9"/>
  <c r="U256" i="1"/>
  <c r="FB307" i="9"/>
  <c r="U257" i="1"/>
  <c r="FB309" i="9"/>
  <c r="U258" i="1"/>
  <c r="FB310" i="9"/>
  <c r="U259" i="1"/>
  <c r="FB311" i="9"/>
  <c r="U260" i="1"/>
  <c r="FB312" i="9"/>
  <c r="U261" i="1"/>
  <c r="FB313" i="9"/>
  <c r="U262" i="1"/>
  <c r="FB314" i="9"/>
  <c r="U263" i="1"/>
  <c r="FB315" i="9"/>
  <c r="U264" i="1"/>
  <c r="FB316" i="9"/>
  <c r="U265" i="1"/>
  <c r="FB318" i="9"/>
  <c r="U266" i="1"/>
  <c r="FB319" i="9"/>
  <c r="U267" i="1"/>
  <c r="FB320" i="9"/>
  <c r="U268" i="1"/>
  <c r="FB321" i="9"/>
  <c r="U269" i="1"/>
  <c r="FB322" i="9"/>
  <c r="U270" i="1"/>
  <c r="FB323" i="9"/>
  <c r="U271" i="1"/>
  <c r="FB324" i="9"/>
  <c r="U272" i="1"/>
  <c r="FB325" i="9"/>
  <c r="U273" i="1"/>
  <c r="FB326" i="9"/>
  <c r="U274" i="1"/>
  <c r="FB327" i="9"/>
  <c r="U275" i="1"/>
  <c r="FB328" i="9"/>
  <c r="U276" i="1"/>
  <c r="FB329" i="9"/>
  <c r="U277" i="1"/>
  <c r="FB330" i="9"/>
  <c r="U278" i="1"/>
  <c r="FB331" i="9"/>
  <c r="U279" i="1"/>
  <c r="FB332" i="9"/>
  <c r="U280" i="1"/>
  <c r="FB333" i="9"/>
  <c r="U281" i="1"/>
  <c r="FB334" i="9"/>
  <c r="U282" i="1"/>
  <c r="FB335" i="9"/>
  <c r="U283" i="1"/>
  <c r="FB337" i="9"/>
  <c r="U284" i="1"/>
  <c r="FB338" i="9"/>
  <c r="U285" i="1"/>
  <c r="FB339" i="9"/>
  <c r="U286" i="1"/>
  <c r="FB340" i="9"/>
  <c r="U287" i="1"/>
  <c r="FB341" i="9"/>
  <c r="U288" i="1"/>
  <c r="FB342" i="9"/>
  <c r="U289" i="1"/>
  <c r="FB343" i="9"/>
  <c r="U290" i="1"/>
  <c r="FB344" i="9"/>
  <c r="U291" i="1"/>
  <c r="FB345" i="9"/>
  <c r="U292" i="1"/>
  <c r="FB346" i="9"/>
  <c r="U293" i="1"/>
  <c r="FB347" i="9"/>
  <c r="U294" i="1"/>
  <c r="FB348" i="9"/>
  <c r="U295" i="1"/>
  <c r="FB350" i="9"/>
  <c r="U296" i="1"/>
  <c r="FB351" i="9"/>
  <c r="U297" i="1"/>
  <c r="FB352" i="9"/>
  <c r="U298" i="1"/>
  <c r="FB353" i="9"/>
  <c r="U299" i="1"/>
  <c r="FB354" i="9"/>
  <c r="U300" i="1"/>
  <c r="FB355" i="9"/>
  <c r="U301" i="1"/>
  <c r="FB356" i="9"/>
  <c r="U302" i="1"/>
  <c r="FB357" i="9"/>
  <c r="U303" i="1"/>
  <c r="FB358" i="9"/>
  <c r="U304" i="1"/>
  <c r="FB359" i="9"/>
  <c r="U305" i="1"/>
  <c r="FB360" i="9"/>
  <c r="U306" i="1"/>
  <c r="FB362" i="9"/>
  <c r="U307" i="1"/>
  <c r="FB363" i="9"/>
  <c r="U308" i="1"/>
  <c r="FB364" i="9"/>
  <c r="U309" i="1"/>
  <c r="FB365" i="9"/>
  <c r="U310" i="1"/>
  <c r="FB367" i="9"/>
  <c r="U311" i="1"/>
  <c r="FB368" i="9"/>
  <c r="U312" i="1"/>
  <c r="FB369" i="9"/>
  <c r="U313" i="1"/>
  <c r="FB370" i="9"/>
  <c r="U314" i="1"/>
  <c r="FB371" i="9"/>
  <c r="U315" i="1"/>
  <c r="FB372" i="9"/>
  <c r="U316" i="1"/>
  <c r="FB373" i="9"/>
  <c r="U317" i="1"/>
  <c r="FB374" i="9"/>
  <c r="U318" i="1"/>
  <c r="FB375" i="9"/>
  <c r="U319" i="1"/>
  <c r="FB376" i="9"/>
  <c r="U320" i="1"/>
  <c r="FB377" i="9"/>
  <c r="U321" i="1"/>
  <c r="FB378" i="9"/>
  <c r="U322" i="1"/>
  <c r="FB379" i="9"/>
  <c r="U323" i="1"/>
  <c r="FB380" i="9"/>
  <c r="U324" i="1"/>
  <c r="FB381" i="9"/>
  <c r="U325" i="1"/>
  <c r="FB382" i="9"/>
  <c r="U326" i="1"/>
  <c r="FB383" i="9"/>
  <c r="U327" i="1"/>
  <c r="FB384" i="9"/>
  <c r="U328" i="1"/>
  <c r="FB385" i="9"/>
  <c r="U329" i="1"/>
  <c r="FB386" i="9"/>
  <c r="U330" i="1"/>
  <c r="FB387" i="9"/>
  <c r="U331" i="1"/>
  <c r="FB388" i="9"/>
  <c r="U332" i="1"/>
  <c r="FB390" i="9"/>
  <c r="U333" i="1"/>
  <c r="FB391" i="9"/>
  <c r="U334" i="1"/>
  <c r="FB393" i="9"/>
  <c r="U335" i="1"/>
  <c r="FB394" i="9"/>
  <c r="U336" i="1"/>
  <c r="FB395" i="9"/>
  <c r="U337" i="1"/>
  <c r="FB396" i="9"/>
  <c r="U338" i="1"/>
  <c r="FB397" i="9"/>
  <c r="U339" i="1"/>
  <c r="FB398" i="9"/>
  <c r="U340" i="1"/>
  <c r="FB399" i="9"/>
  <c r="U341" i="1"/>
  <c r="FB400" i="9"/>
  <c r="U342" i="1"/>
  <c r="FB401" i="9"/>
  <c r="U343" i="1"/>
  <c r="FB402" i="9"/>
  <c r="U344" i="1"/>
  <c r="FB403" i="9"/>
  <c r="U345" i="1"/>
  <c r="FB404" i="9"/>
  <c r="U346" i="1"/>
  <c r="FB405" i="9"/>
  <c r="U347" i="1"/>
  <c r="FB406" i="9"/>
  <c r="U348" i="1"/>
  <c r="U349" i="1"/>
  <c r="FB408" i="9"/>
  <c r="U350" i="1"/>
  <c r="FB410" i="9"/>
  <c r="U351" i="1"/>
  <c r="FB411" i="9"/>
  <c r="U352" i="1"/>
  <c r="FB412" i="9"/>
  <c r="U353" i="1"/>
  <c r="FB413" i="9"/>
  <c r="U354" i="1"/>
  <c r="FB414" i="9"/>
  <c r="U355" i="1"/>
  <c r="FB10" i="9"/>
  <c r="U3" i="1"/>
  <c r="FA417" i="9"/>
  <c r="T358" i="1"/>
  <c r="FA418" i="9"/>
  <c r="T359" i="1"/>
  <c r="FA419" i="9"/>
  <c r="T360" i="1"/>
  <c r="FA420" i="9"/>
  <c r="T361" i="1"/>
  <c r="FA94" i="9"/>
  <c r="T362" i="1"/>
  <c r="FA422" i="9"/>
  <c r="T363" i="1"/>
  <c r="FA423" i="9"/>
  <c r="T364" i="1"/>
  <c r="FA424" i="9"/>
  <c r="T365" i="1"/>
  <c r="FA425" i="9"/>
  <c r="T366" i="1"/>
  <c r="FA426" i="9"/>
  <c r="T367" i="1"/>
  <c r="FA427" i="9"/>
  <c r="T368" i="1"/>
  <c r="FA172" i="9"/>
  <c r="T369" i="1"/>
  <c r="FA429" i="9"/>
  <c r="T370" i="1"/>
  <c r="FA430" i="9"/>
  <c r="T371" i="1"/>
  <c r="FA431" i="9"/>
  <c r="T372" i="1"/>
  <c r="FA432" i="9"/>
  <c r="T373" i="1"/>
  <c r="FA433" i="9"/>
  <c r="T374" i="1"/>
  <c r="FA434" i="9"/>
  <c r="T375" i="1"/>
  <c r="FA435" i="9"/>
  <c r="T376" i="1"/>
  <c r="FA261" i="9"/>
  <c r="T377" i="1"/>
  <c r="FA437" i="9"/>
  <c r="T378" i="1"/>
  <c r="FA438" i="9"/>
  <c r="T379" i="1"/>
  <c r="FA439" i="9"/>
  <c r="T380" i="1"/>
  <c r="FA440" i="9"/>
  <c r="T381" i="1"/>
  <c r="FA441" i="9"/>
  <c r="T382" i="1"/>
  <c r="FA442" i="9"/>
  <c r="T383" i="1"/>
  <c r="FA443" i="9"/>
  <c r="T384" i="1"/>
  <c r="FA444" i="9"/>
  <c r="T385" i="1"/>
  <c r="FA445" i="9"/>
  <c r="T386" i="1"/>
  <c r="FA407" i="9"/>
  <c r="T387" i="1"/>
  <c r="FA447" i="9"/>
  <c r="T388" i="1"/>
  <c r="FA196" i="9"/>
  <c r="T389" i="1"/>
  <c r="FA149" i="9"/>
  <c r="T390" i="1"/>
  <c r="FA450" i="9"/>
  <c r="T391" i="1"/>
  <c r="FA105" i="9"/>
  <c r="T392" i="1"/>
  <c r="FA452" i="9"/>
  <c r="T393" i="1"/>
  <c r="FA251" i="9"/>
  <c r="T394" i="1"/>
  <c r="FA454" i="9"/>
  <c r="T395" i="1"/>
  <c r="AU455" i="9"/>
  <c r="FA455" i="9"/>
  <c r="T396" i="1"/>
  <c r="FA416" i="9"/>
  <c r="T357" i="1"/>
  <c r="FA11" i="9"/>
  <c r="T4" i="1"/>
  <c r="FA12" i="9"/>
  <c r="T5" i="1"/>
  <c r="FA16" i="9"/>
  <c r="T6" i="1"/>
  <c r="FA17" i="9"/>
  <c r="T7" i="1"/>
  <c r="FA18" i="9"/>
  <c r="T8" i="1"/>
  <c r="FA19" i="9"/>
  <c r="T9" i="1"/>
  <c r="FA20" i="9"/>
  <c r="T10" i="1"/>
  <c r="FA21" i="9"/>
  <c r="T11" i="1"/>
  <c r="FA22" i="9"/>
  <c r="T12" i="1"/>
  <c r="FA23" i="9"/>
  <c r="T13" i="1"/>
  <c r="FA24" i="9"/>
  <c r="T14" i="1"/>
  <c r="FA25" i="9"/>
  <c r="T15" i="1"/>
  <c r="FA26" i="9"/>
  <c r="T16" i="1"/>
  <c r="FA27" i="9"/>
  <c r="T17" i="1"/>
  <c r="FA28" i="9"/>
  <c r="T18" i="1"/>
  <c r="FA29" i="9"/>
  <c r="T19" i="1"/>
  <c r="FA30" i="9"/>
  <c r="T20" i="1"/>
  <c r="FA31" i="9"/>
  <c r="T21" i="1"/>
  <c r="FA32" i="9"/>
  <c r="T22" i="1"/>
  <c r="FA33" i="9"/>
  <c r="T23" i="1"/>
  <c r="FA34" i="9"/>
  <c r="T24" i="1"/>
  <c r="FA36" i="9"/>
  <c r="T25" i="1"/>
  <c r="FA37" i="9"/>
  <c r="T26" i="1"/>
  <c r="FA38" i="9"/>
  <c r="T27" i="1"/>
  <c r="FA39" i="9"/>
  <c r="T28" i="1"/>
  <c r="FA40" i="9"/>
  <c r="T29" i="1"/>
  <c r="FA41" i="9"/>
  <c r="T30" i="1"/>
  <c r="FA42" i="9"/>
  <c r="T31" i="1"/>
  <c r="FA43" i="9"/>
  <c r="T32" i="1"/>
  <c r="FA44" i="9"/>
  <c r="T33" i="1"/>
  <c r="FA45" i="9"/>
  <c r="T34" i="1"/>
  <c r="FA47" i="9"/>
  <c r="T35" i="1"/>
  <c r="FA48" i="9"/>
  <c r="T36" i="1"/>
  <c r="FA49" i="9"/>
  <c r="T37" i="1"/>
  <c r="FA50" i="9"/>
  <c r="T38" i="1"/>
  <c r="FA51" i="9"/>
  <c r="T39" i="1"/>
  <c r="FA52" i="9"/>
  <c r="T40" i="1"/>
  <c r="FA53" i="9"/>
  <c r="T41" i="1"/>
  <c r="FA54" i="9"/>
  <c r="T42" i="1"/>
  <c r="FA55" i="9"/>
  <c r="T43" i="1"/>
  <c r="FA56" i="9"/>
  <c r="T44" i="1"/>
  <c r="FA58" i="9"/>
  <c r="T45" i="1"/>
  <c r="FA59" i="9"/>
  <c r="T46" i="1"/>
  <c r="FA60" i="9"/>
  <c r="T47" i="1"/>
  <c r="FA61" i="9"/>
  <c r="T48" i="1"/>
  <c r="FA62" i="9"/>
  <c r="T49" i="1"/>
  <c r="FA63" i="9"/>
  <c r="T50" i="1"/>
  <c r="FA65" i="9"/>
  <c r="T51" i="1"/>
  <c r="FA67" i="9"/>
  <c r="T52" i="1"/>
  <c r="FA68" i="9"/>
  <c r="T53" i="1"/>
  <c r="FA70" i="9"/>
  <c r="T54" i="1"/>
  <c r="FA71" i="9"/>
  <c r="T55" i="1"/>
  <c r="FA72" i="9"/>
  <c r="T56" i="1"/>
  <c r="FA73" i="9"/>
  <c r="T57" i="1"/>
  <c r="FA74" i="9"/>
  <c r="T58" i="1"/>
  <c r="FA75" i="9"/>
  <c r="T59" i="1"/>
  <c r="FA76" i="9"/>
  <c r="T60" i="1"/>
  <c r="FA77" i="9"/>
  <c r="T61" i="1"/>
  <c r="FA78" i="9"/>
  <c r="T62" i="1"/>
  <c r="FA79" i="9"/>
  <c r="T63" i="1"/>
  <c r="FA80" i="9"/>
  <c r="T64" i="1"/>
  <c r="FA81" i="9"/>
  <c r="T65" i="1"/>
  <c r="FA83" i="9"/>
  <c r="T66" i="1"/>
  <c r="FA85" i="9"/>
  <c r="T67" i="1"/>
  <c r="FA86" i="9"/>
  <c r="T68" i="1"/>
  <c r="FA87" i="9"/>
  <c r="T69" i="1"/>
  <c r="FA88" i="9"/>
  <c r="T70" i="1"/>
  <c r="FA89" i="9"/>
  <c r="T71" i="1"/>
  <c r="FA90" i="9"/>
  <c r="T72" i="1"/>
  <c r="FA91" i="9"/>
  <c r="T73" i="1"/>
  <c r="FA92" i="9"/>
  <c r="T74" i="1"/>
  <c r="FA93" i="9"/>
  <c r="T75" i="1"/>
  <c r="T76" i="1"/>
  <c r="FA95" i="9"/>
  <c r="T77" i="1"/>
  <c r="FA96" i="9"/>
  <c r="T78" i="1"/>
  <c r="FA97" i="9"/>
  <c r="T79" i="1"/>
  <c r="FA98" i="9"/>
  <c r="T80" i="1"/>
  <c r="FA100" i="9"/>
  <c r="T81" i="1"/>
  <c r="FA101" i="9"/>
  <c r="T82" i="1"/>
  <c r="FA102" i="9"/>
  <c r="T83" i="1"/>
  <c r="FA103" i="9"/>
  <c r="T84" i="1"/>
  <c r="FA104" i="9"/>
  <c r="T85" i="1"/>
  <c r="T86" i="1"/>
  <c r="FA106" i="9"/>
  <c r="T87" i="1"/>
  <c r="FA107" i="9"/>
  <c r="T88" i="1"/>
  <c r="FA110" i="9"/>
  <c r="T89" i="1"/>
  <c r="FA112" i="9"/>
  <c r="T90" i="1"/>
  <c r="FA113" i="9"/>
  <c r="T91" i="1"/>
  <c r="FA114" i="9"/>
  <c r="T92" i="1"/>
  <c r="FA116" i="9"/>
  <c r="T93" i="1"/>
  <c r="FA117" i="9"/>
  <c r="T94" i="1"/>
  <c r="FA118" i="9"/>
  <c r="T95" i="1"/>
  <c r="FA120" i="9"/>
  <c r="T96" i="1"/>
  <c r="FA122" i="9"/>
  <c r="T97" i="1"/>
  <c r="FA123" i="9"/>
  <c r="T98" i="1"/>
  <c r="FA124" i="9"/>
  <c r="T99" i="1"/>
  <c r="FA125" i="9"/>
  <c r="T100" i="1"/>
  <c r="FA126" i="9"/>
  <c r="T101" i="1"/>
  <c r="FA127" i="9"/>
  <c r="T102" i="1"/>
  <c r="FA130" i="9"/>
  <c r="T103" i="1"/>
  <c r="FA131" i="9"/>
  <c r="T104" i="1"/>
  <c r="FA132" i="9"/>
  <c r="T105" i="1"/>
  <c r="FA133" i="9"/>
  <c r="T106" i="1"/>
  <c r="FA134" i="9"/>
  <c r="T107" i="1"/>
  <c r="FA135" i="9"/>
  <c r="T108" i="1"/>
  <c r="FA136" i="9"/>
  <c r="T109" i="1"/>
  <c r="FA138" i="9"/>
  <c r="T110" i="1"/>
  <c r="FA139" i="9"/>
  <c r="T111" i="1"/>
  <c r="FA142" i="9"/>
  <c r="T112" i="1"/>
  <c r="FA143" i="9"/>
  <c r="T113" i="1"/>
  <c r="FA144" i="9"/>
  <c r="T114" i="1"/>
  <c r="FA145" i="9"/>
  <c r="T115" i="1"/>
  <c r="FA146" i="9"/>
  <c r="T116" i="1"/>
  <c r="FA148" i="9"/>
  <c r="T117" i="1"/>
  <c r="T118" i="1"/>
  <c r="FA150" i="9"/>
  <c r="T119" i="1"/>
  <c r="FA151" i="9"/>
  <c r="T120" i="1"/>
  <c r="FA152" i="9"/>
  <c r="T121" i="1"/>
  <c r="FA153" i="9"/>
  <c r="T122" i="1"/>
  <c r="FA154" i="9"/>
  <c r="T123" i="1"/>
  <c r="FA156" i="9"/>
  <c r="T124" i="1"/>
  <c r="FA157" i="9"/>
  <c r="T125" i="1"/>
  <c r="FA158" i="9"/>
  <c r="T126" i="1"/>
  <c r="FA159" i="9"/>
  <c r="T127" i="1"/>
  <c r="FA160" i="9"/>
  <c r="T128" i="1"/>
  <c r="FA161" i="9"/>
  <c r="T129" i="1"/>
  <c r="FA162" i="9"/>
  <c r="T130" i="1"/>
  <c r="FA163" i="9"/>
  <c r="T131" i="1"/>
  <c r="FA164" i="9"/>
  <c r="T132" i="1"/>
  <c r="FA165" i="9"/>
  <c r="T133" i="1"/>
  <c r="FA166" i="9"/>
  <c r="T134" i="1"/>
  <c r="FA167" i="9"/>
  <c r="T135" i="1"/>
  <c r="FA168" i="9"/>
  <c r="T136" i="1"/>
  <c r="FA169" i="9"/>
  <c r="T137" i="1"/>
  <c r="FA170" i="9"/>
  <c r="T138" i="1"/>
  <c r="FA171" i="9"/>
  <c r="T139" i="1"/>
  <c r="T140" i="1"/>
  <c r="FA173" i="9"/>
  <c r="T141" i="1"/>
  <c r="FA174" i="9"/>
  <c r="T142" i="1"/>
  <c r="FA176" i="9"/>
  <c r="T143" i="1"/>
  <c r="FA177" i="9"/>
  <c r="T144" i="1"/>
  <c r="FA178" i="9"/>
  <c r="T145" i="1"/>
  <c r="FA179" i="9"/>
  <c r="T146" i="1"/>
  <c r="FA180" i="9"/>
  <c r="T147" i="1"/>
  <c r="FA181" i="9"/>
  <c r="T148" i="1"/>
  <c r="FA183" i="9"/>
  <c r="T149" i="1"/>
  <c r="FA184" i="9"/>
  <c r="T150" i="1"/>
  <c r="FA186" i="9"/>
  <c r="T152" i="1"/>
  <c r="FA187" i="9"/>
  <c r="T153" i="1"/>
  <c r="FA188" i="9"/>
  <c r="T154" i="1"/>
  <c r="FA189" i="9"/>
  <c r="T155" i="1"/>
  <c r="FA190" i="9"/>
  <c r="T156" i="1"/>
  <c r="FA191" i="9"/>
  <c r="T157" i="1"/>
  <c r="FA192" i="9"/>
  <c r="T158" i="1"/>
  <c r="FA193" i="9"/>
  <c r="T159" i="1"/>
  <c r="FA194" i="9"/>
  <c r="T160" i="1"/>
  <c r="FA195" i="9"/>
  <c r="T161" i="1"/>
  <c r="T162" i="1"/>
  <c r="FA197" i="9"/>
  <c r="T163" i="1"/>
  <c r="FA198" i="9"/>
  <c r="T164" i="1"/>
  <c r="FA199" i="9"/>
  <c r="T165" i="1"/>
  <c r="FA200" i="9"/>
  <c r="T166" i="1"/>
  <c r="FA201" i="9"/>
  <c r="T167" i="1"/>
  <c r="FA202" i="9"/>
  <c r="T168" i="1"/>
  <c r="FA203" i="9"/>
  <c r="T169" i="1"/>
  <c r="FA204" i="9"/>
  <c r="T170" i="1"/>
  <c r="FA205" i="9"/>
  <c r="T171" i="1"/>
  <c r="FA206" i="9"/>
  <c r="T172" i="1"/>
  <c r="FA207" i="9"/>
  <c r="T173" i="1"/>
  <c r="FA208" i="9"/>
  <c r="T174" i="1"/>
  <c r="FA209" i="9"/>
  <c r="T175" i="1"/>
  <c r="FA210" i="9"/>
  <c r="T176" i="1"/>
  <c r="FA211" i="9"/>
  <c r="T177" i="1"/>
  <c r="FA212" i="9"/>
  <c r="T178" i="1"/>
  <c r="FA213" i="9"/>
  <c r="T179" i="1"/>
  <c r="FA214" i="9"/>
  <c r="T180" i="1"/>
  <c r="FA215" i="9"/>
  <c r="T181" i="1"/>
  <c r="FA217" i="9"/>
  <c r="T182" i="1"/>
  <c r="FA218" i="9"/>
  <c r="T183" i="1"/>
  <c r="FA219" i="9"/>
  <c r="T184" i="1"/>
  <c r="FA220" i="9"/>
  <c r="T185" i="1"/>
  <c r="FA221" i="9"/>
  <c r="T186" i="1"/>
  <c r="FA223" i="9"/>
  <c r="T187" i="1"/>
  <c r="FA224" i="9"/>
  <c r="T188" i="1"/>
  <c r="FA228" i="9"/>
  <c r="T189" i="1"/>
  <c r="FA229" i="9"/>
  <c r="T190" i="1"/>
  <c r="FA230" i="9"/>
  <c r="T191" i="1"/>
  <c r="FA231" i="9"/>
  <c r="T192" i="1"/>
  <c r="FA232" i="9"/>
  <c r="T193" i="1"/>
  <c r="FA234" i="9"/>
  <c r="T194" i="1"/>
  <c r="FA236" i="9"/>
  <c r="T195" i="1"/>
  <c r="FA237" i="9"/>
  <c r="T196" i="1"/>
  <c r="FA238" i="9"/>
  <c r="T197" i="1"/>
  <c r="FA239" i="9"/>
  <c r="T198" i="1"/>
  <c r="FA240" i="9"/>
  <c r="T199" i="1"/>
  <c r="FA241" i="9"/>
  <c r="T200" i="1"/>
  <c r="FA243" i="9"/>
  <c r="T201" i="1"/>
  <c r="FA244" i="9"/>
  <c r="T202" i="1"/>
  <c r="FA245" i="9"/>
  <c r="T203" i="1"/>
  <c r="FA246" i="9"/>
  <c r="T204" i="1"/>
  <c r="FA247" i="9"/>
  <c r="T205" i="1"/>
  <c r="FA248" i="9"/>
  <c r="T206" i="1"/>
  <c r="FA249" i="9"/>
  <c r="T207" i="1"/>
  <c r="FA250" i="9"/>
  <c r="T208" i="1"/>
  <c r="T209" i="1"/>
  <c r="FA252" i="9"/>
  <c r="T210" i="1"/>
  <c r="FA253" i="9"/>
  <c r="T211" i="1"/>
  <c r="FA254" i="9"/>
  <c r="T212" i="1"/>
  <c r="FA255" i="9"/>
  <c r="T213" i="1"/>
  <c r="FA256" i="9"/>
  <c r="T214" i="1"/>
  <c r="FA257" i="9"/>
  <c r="T215" i="1"/>
  <c r="FA258" i="9"/>
  <c r="T216" i="1"/>
  <c r="FA260" i="9"/>
  <c r="T217" i="1"/>
  <c r="T218" i="1"/>
  <c r="FA263" i="9"/>
  <c r="T219" i="1"/>
  <c r="FA265" i="9"/>
  <c r="T220" i="1"/>
  <c r="FA266" i="9"/>
  <c r="T221" i="1"/>
  <c r="FA267" i="9"/>
  <c r="T222" i="1"/>
  <c r="FA268" i="9"/>
  <c r="T223" i="1"/>
  <c r="FA270" i="9"/>
  <c r="T224" i="1"/>
  <c r="FA271" i="9"/>
  <c r="T225" i="1"/>
  <c r="FA272" i="9"/>
  <c r="T226" i="1"/>
  <c r="FA273" i="9"/>
  <c r="T227" i="1"/>
  <c r="FA274" i="9"/>
  <c r="T228" i="1"/>
  <c r="FA275" i="9"/>
  <c r="T229" i="1"/>
  <c r="FA276" i="9"/>
  <c r="T230" i="1"/>
  <c r="FA279" i="9"/>
  <c r="T231" i="1"/>
  <c r="FA280" i="9"/>
  <c r="T232" i="1"/>
  <c r="FA281" i="9"/>
  <c r="T233" i="1"/>
  <c r="FA282" i="9"/>
  <c r="T234" i="1"/>
  <c r="FA283" i="9"/>
  <c r="T235" i="1"/>
  <c r="FA284" i="9"/>
  <c r="T236" i="1"/>
  <c r="FA285" i="9"/>
  <c r="T237" i="1"/>
  <c r="FA286" i="9"/>
  <c r="T238" i="1"/>
  <c r="FA287" i="9"/>
  <c r="T239" i="1"/>
  <c r="FA288" i="9"/>
  <c r="T240" i="1"/>
  <c r="FA289" i="9"/>
  <c r="T241" i="1"/>
  <c r="FA290" i="9"/>
  <c r="T242" i="1"/>
  <c r="FA291" i="9"/>
  <c r="T243" i="1"/>
  <c r="FA292" i="9"/>
  <c r="T244" i="1"/>
  <c r="FA293" i="9"/>
  <c r="T245" i="1"/>
  <c r="FA294" i="9"/>
  <c r="T246" i="1"/>
  <c r="FA295" i="9"/>
  <c r="T247" i="1"/>
  <c r="FA297" i="9"/>
  <c r="T248" i="1"/>
  <c r="FA298" i="9"/>
  <c r="T249" i="1"/>
  <c r="FA299" i="9"/>
  <c r="T250" i="1"/>
  <c r="FA300" i="9"/>
  <c r="T251" i="1"/>
  <c r="FA301" i="9"/>
  <c r="T252" i="1"/>
  <c r="FA302" i="9"/>
  <c r="T253" i="1"/>
  <c r="FA304" i="9"/>
  <c r="T254" i="1"/>
  <c r="FA305" i="9"/>
  <c r="T255" i="1"/>
  <c r="FA306" i="9"/>
  <c r="T256" i="1"/>
  <c r="FA307" i="9"/>
  <c r="T257" i="1"/>
  <c r="FA309" i="9"/>
  <c r="T258" i="1"/>
  <c r="FA310" i="9"/>
  <c r="T259" i="1"/>
  <c r="FA311" i="9"/>
  <c r="T260" i="1"/>
  <c r="FA312" i="9"/>
  <c r="T261" i="1"/>
  <c r="FA313" i="9"/>
  <c r="T262" i="1"/>
  <c r="FA314" i="9"/>
  <c r="T263" i="1"/>
  <c r="FA315" i="9"/>
  <c r="T264" i="1"/>
  <c r="FA316" i="9"/>
  <c r="T265" i="1"/>
  <c r="FA318" i="9"/>
  <c r="T266" i="1"/>
  <c r="FA319" i="9"/>
  <c r="T267" i="1"/>
  <c r="FA320" i="9"/>
  <c r="T268" i="1"/>
  <c r="FA321" i="9"/>
  <c r="T269" i="1"/>
  <c r="FA322" i="9"/>
  <c r="T270" i="1"/>
  <c r="FA323" i="9"/>
  <c r="T271" i="1"/>
  <c r="FA324" i="9"/>
  <c r="T272" i="1"/>
  <c r="FA325" i="9"/>
  <c r="T273" i="1"/>
  <c r="FA326" i="9"/>
  <c r="T274" i="1"/>
  <c r="FA327" i="9"/>
  <c r="T275" i="1"/>
  <c r="FA328" i="9"/>
  <c r="T276" i="1"/>
  <c r="FA329" i="9"/>
  <c r="T277" i="1"/>
  <c r="FA330" i="9"/>
  <c r="T278" i="1"/>
  <c r="FA331" i="9"/>
  <c r="T279" i="1"/>
  <c r="FA332" i="9"/>
  <c r="T280" i="1"/>
  <c r="FA333" i="9"/>
  <c r="T281" i="1"/>
  <c r="FA334" i="9"/>
  <c r="T282" i="1"/>
  <c r="FA335" i="9"/>
  <c r="T283" i="1"/>
  <c r="FA337" i="9"/>
  <c r="T284" i="1"/>
  <c r="FA338" i="9"/>
  <c r="T285" i="1"/>
  <c r="FA339" i="9"/>
  <c r="T286" i="1"/>
  <c r="FA340" i="9"/>
  <c r="T287" i="1"/>
  <c r="FA341" i="9"/>
  <c r="T288" i="1"/>
  <c r="FA342" i="9"/>
  <c r="T289" i="1"/>
  <c r="FA343" i="9"/>
  <c r="T290" i="1"/>
  <c r="FA344" i="9"/>
  <c r="T291" i="1"/>
  <c r="FA345" i="9"/>
  <c r="T292" i="1"/>
  <c r="FA346" i="9"/>
  <c r="T293" i="1"/>
  <c r="FA347" i="9"/>
  <c r="T294" i="1"/>
  <c r="FA348" i="9"/>
  <c r="T295" i="1"/>
  <c r="FA350" i="9"/>
  <c r="T296" i="1"/>
  <c r="FA351" i="9"/>
  <c r="T297" i="1"/>
  <c r="FA352" i="9"/>
  <c r="T298" i="1"/>
  <c r="FA353" i="9"/>
  <c r="T299" i="1"/>
  <c r="FA354" i="9"/>
  <c r="T300" i="1"/>
  <c r="FA355" i="9"/>
  <c r="T301" i="1"/>
  <c r="FA356" i="9"/>
  <c r="T302" i="1"/>
  <c r="FA357" i="9"/>
  <c r="T303" i="1"/>
  <c r="FA358" i="9"/>
  <c r="T304" i="1"/>
  <c r="FA359" i="9"/>
  <c r="T305" i="1"/>
  <c r="FA360" i="9"/>
  <c r="T306" i="1"/>
  <c r="FA362" i="9"/>
  <c r="T307" i="1"/>
  <c r="FA363" i="9"/>
  <c r="T308" i="1"/>
  <c r="FA364" i="9"/>
  <c r="T309" i="1"/>
  <c r="FA365" i="9"/>
  <c r="T310" i="1"/>
  <c r="FA367" i="9"/>
  <c r="T311" i="1"/>
  <c r="FA368" i="9"/>
  <c r="T312" i="1"/>
  <c r="FA369" i="9"/>
  <c r="T313" i="1"/>
  <c r="FA370" i="9"/>
  <c r="T314" i="1"/>
  <c r="FA371" i="9"/>
  <c r="T315" i="1"/>
  <c r="FA372" i="9"/>
  <c r="T316" i="1"/>
  <c r="FA373" i="9"/>
  <c r="T317" i="1"/>
  <c r="FA374" i="9"/>
  <c r="T318" i="1"/>
  <c r="FA375" i="9"/>
  <c r="T319" i="1"/>
  <c r="FA376" i="9"/>
  <c r="T320" i="1"/>
  <c r="FA377" i="9"/>
  <c r="T321" i="1"/>
  <c r="FA378" i="9"/>
  <c r="T322" i="1"/>
  <c r="FA379" i="9"/>
  <c r="T323" i="1"/>
  <c r="FA380" i="9"/>
  <c r="T324" i="1"/>
  <c r="FA381" i="9"/>
  <c r="T325" i="1"/>
  <c r="FA382" i="9"/>
  <c r="T326" i="1"/>
  <c r="FA383" i="9"/>
  <c r="T327" i="1"/>
  <c r="FA384" i="9"/>
  <c r="T328" i="1"/>
  <c r="FA385" i="9"/>
  <c r="T329" i="1"/>
  <c r="FA386" i="9"/>
  <c r="T330" i="1"/>
  <c r="FA387" i="9"/>
  <c r="T331" i="1"/>
  <c r="FA388" i="9"/>
  <c r="T332" i="1"/>
  <c r="FA390" i="9"/>
  <c r="T333" i="1"/>
  <c r="FA391" i="9"/>
  <c r="T334" i="1"/>
  <c r="FA393" i="9"/>
  <c r="T335" i="1"/>
  <c r="FA394" i="9"/>
  <c r="T336" i="1"/>
  <c r="FA395" i="9"/>
  <c r="T337" i="1"/>
  <c r="FA396" i="9"/>
  <c r="T338" i="1"/>
  <c r="FA397" i="9"/>
  <c r="T339" i="1"/>
  <c r="FA398" i="9"/>
  <c r="T340" i="1"/>
  <c r="FA399" i="9"/>
  <c r="T341" i="1"/>
  <c r="FA400" i="9"/>
  <c r="T342" i="1"/>
  <c r="FA401" i="9"/>
  <c r="T343" i="1"/>
  <c r="FA402" i="9"/>
  <c r="T344" i="1"/>
  <c r="FA403" i="9"/>
  <c r="T345" i="1"/>
  <c r="FA404" i="9"/>
  <c r="T346" i="1"/>
  <c r="FA405" i="9"/>
  <c r="T347" i="1"/>
  <c r="FA406" i="9"/>
  <c r="T348" i="1"/>
  <c r="T349" i="1"/>
  <c r="FA408" i="9"/>
  <c r="T350" i="1"/>
  <c r="FA410" i="9"/>
  <c r="T351" i="1"/>
  <c r="FA411" i="9"/>
  <c r="T352" i="1"/>
  <c r="FA412" i="9"/>
  <c r="T353" i="1"/>
  <c r="FA413" i="9"/>
  <c r="T354" i="1"/>
  <c r="FA414" i="9"/>
  <c r="T355" i="1"/>
  <c r="FA10" i="9"/>
  <c r="T3" i="1"/>
  <c r="EZ417" i="9"/>
  <c r="S358" i="1"/>
  <c r="EZ418" i="9"/>
  <c r="S359" i="1"/>
  <c r="EZ419" i="9"/>
  <c r="S360" i="1"/>
  <c r="EZ420" i="9"/>
  <c r="S361" i="1"/>
  <c r="EZ94" i="9"/>
  <c r="S362" i="1"/>
  <c r="EZ422" i="9"/>
  <c r="S363" i="1"/>
  <c r="EZ423" i="9"/>
  <c r="S364" i="1"/>
  <c r="EZ424" i="9"/>
  <c r="S365" i="1"/>
  <c r="EZ425" i="9"/>
  <c r="S366" i="1"/>
  <c r="EZ426" i="9"/>
  <c r="S367" i="1"/>
  <c r="EZ427" i="9"/>
  <c r="S368" i="1"/>
  <c r="EZ172" i="9"/>
  <c r="S369" i="1"/>
  <c r="EZ429" i="9"/>
  <c r="S370" i="1"/>
  <c r="EZ430" i="9"/>
  <c r="S371" i="1"/>
  <c r="EZ431" i="9"/>
  <c r="S372" i="1"/>
  <c r="EZ432" i="9"/>
  <c r="S373" i="1"/>
  <c r="EZ433" i="9"/>
  <c r="S374" i="1"/>
  <c r="EZ434" i="9"/>
  <c r="S375" i="1"/>
  <c r="EZ435" i="9"/>
  <c r="S376" i="1"/>
  <c r="EZ261" i="9"/>
  <c r="S377" i="1"/>
  <c r="EZ437" i="9"/>
  <c r="S378" i="1"/>
  <c r="EZ438" i="9"/>
  <c r="S379" i="1"/>
  <c r="EZ439" i="9"/>
  <c r="S380" i="1"/>
  <c r="EZ440" i="9"/>
  <c r="S381" i="1"/>
  <c r="EZ441" i="9"/>
  <c r="S382" i="1"/>
  <c r="EZ442" i="9"/>
  <c r="S383" i="1"/>
  <c r="EZ443" i="9"/>
  <c r="S384" i="1"/>
  <c r="EZ444" i="9"/>
  <c r="S385" i="1"/>
  <c r="EZ445" i="9"/>
  <c r="S386" i="1"/>
  <c r="EZ407" i="9"/>
  <c r="S387" i="1"/>
  <c r="EZ447" i="9"/>
  <c r="S388" i="1"/>
  <c r="EZ196" i="9"/>
  <c r="S389" i="1"/>
  <c r="EZ149" i="9"/>
  <c r="S390" i="1"/>
  <c r="EZ450" i="9"/>
  <c r="S391" i="1"/>
  <c r="EZ105" i="9"/>
  <c r="S392" i="1"/>
  <c r="EZ452" i="9"/>
  <c r="S393" i="1"/>
  <c r="EZ251" i="9"/>
  <c r="S394" i="1"/>
  <c r="EZ454" i="9"/>
  <c r="S395" i="1"/>
  <c r="AR455" i="9"/>
  <c r="EZ455" i="9"/>
  <c r="S396" i="1"/>
  <c r="EZ416" i="9"/>
  <c r="S357" i="1"/>
  <c r="EZ11" i="9"/>
  <c r="S4" i="1"/>
  <c r="EZ12" i="9"/>
  <c r="S5" i="1"/>
  <c r="EZ16" i="9"/>
  <c r="S6" i="1"/>
  <c r="EZ17" i="9"/>
  <c r="S7" i="1"/>
  <c r="EZ18" i="9"/>
  <c r="S8" i="1"/>
  <c r="EZ19" i="9"/>
  <c r="S9" i="1"/>
  <c r="EZ20" i="9"/>
  <c r="S10" i="1"/>
  <c r="EZ21" i="9"/>
  <c r="S11" i="1"/>
  <c r="EZ22" i="9"/>
  <c r="S12" i="1"/>
  <c r="EZ23" i="9"/>
  <c r="S13" i="1"/>
  <c r="EZ24" i="9"/>
  <c r="S14" i="1"/>
  <c r="EZ25" i="9"/>
  <c r="S15" i="1"/>
  <c r="EZ26" i="9"/>
  <c r="S16" i="1"/>
  <c r="EZ27" i="9"/>
  <c r="S17" i="1"/>
  <c r="EZ28" i="9"/>
  <c r="S18" i="1"/>
  <c r="EZ29" i="9"/>
  <c r="S19" i="1"/>
  <c r="EZ30" i="9"/>
  <c r="S20" i="1"/>
  <c r="EZ31" i="9"/>
  <c r="S21" i="1"/>
  <c r="EZ32" i="9"/>
  <c r="S22" i="1"/>
  <c r="EZ33" i="9"/>
  <c r="S23" i="1"/>
  <c r="EZ34" i="9"/>
  <c r="S24" i="1"/>
  <c r="EZ36" i="9"/>
  <c r="S25" i="1"/>
  <c r="EZ37" i="9"/>
  <c r="S26" i="1"/>
  <c r="EZ38" i="9"/>
  <c r="S27" i="1"/>
  <c r="EZ39" i="9"/>
  <c r="S28" i="1"/>
  <c r="EZ40" i="9"/>
  <c r="S29" i="1"/>
  <c r="EZ41" i="9"/>
  <c r="S30" i="1"/>
  <c r="EZ42" i="9"/>
  <c r="S31" i="1"/>
  <c r="EZ43" i="9"/>
  <c r="S32" i="1"/>
  <c r="EZ44" i="9"/>
  <c r="S33" i="1"/>
  <c r="EZ45" i="9"/>
  <c r="S34" i="1"/>
  <c r="EZ47" i="9"/>
  <c r="S35" i="1"/>
  <c r="EZ48" i="9"/>
  <c r="S36" i="1"/>
  <c r="EZ49" i="9"/>
  <c r="S37" i="1"/>
  <c r="EZ50" i="9"/>
  <c r="S38" i="1"/>
  <c r="EZ51" i="9"/>
  <c r="S39" i="1"/>
  <c r="EZ52" i="9"/>
  <c r="S40" i="1"/>
  <c r="EZ53" i="9"/>
  <c r="S41" i="1"/>
  <c r="EZ54" i="9"/>
  <c r="S42" i="1"/>
  <c r="EZ55" i="9"/>
  <c r="S43" i="1"/>
  <c r="EZ56" i="9"/>
  <c r="S44" i="1"/>
  <c r="EZ58" i="9"/>
  <c r="S45" i="1"/>
  <c r="EZ59" i="9"/>
  <c r="S46" i="1"/>
  <c r="EZ60" i="9"/>
  <c r="S47" i="1"/>
  <c r="EZ61" i="9"/>
  <c r="S48" i="1"/>
  <c r="EZ62" i="9"/>
  <c r="S49" i="1"/>
  <c r="EZ63" i="9"/>
  <c r="S50" i="1"/>
  <c r="EZ65" i="9"/>
  <c r="S51" i="1"/>
  <c r="EZ67" i="9"/>
  <c r="S52" i="1"/>
  <c r="EZ68" i="9"/>
  <c r="S53" i="1"/>
  <c r="EZ70" i="9"/>
  <c r="S54" i="1"/>
  <c r="EZ71" i="9"/>
  <c r="S55" i="1"/>
  <c r="EZ72" i="9"/>
  <c r="S56" i="1"/>
  <c r="EZ73" i="9"/>
  <c r="S57" i="1"/>
  <c r="EZ74" i="9"/>
  <c r="S58" i="1"/>
  <c r="EZ75" i="9"/>
  <c r="S59" i="1"/>
  <c r="EZ76" i="9"/>
  <c r="S60" i="1"/>
  <c r="EZ77" i="9"/>
  <c r="S61" i="1"/>
  <c r="EZ78" i="9"/>
  <c r="S62" i="1"/>
  <c r="EZ79" i="9"/>
  <c r="S63" i="1"/>
  <c r="EZ80" i="9"/>
  <c r="S64" i="1"/>
  <c r="EZ81" i="9"/>
  <c r="S65" i="1"/>
  <c r="EZ83" i="9"/>
  <c r="S66" i="1"/>
  <c r="EZ85" i="9"/>
  <c r="S67" i="1"/>
  <c r="EZ86" i="9"/>
  <c r="S68" i="1"/>
  <c r="EZ87" i="9"/>
  <c r="S69" i="1"/>
  <c r="EZ88" i="9"/>
  <c r="S70" i="1"/>
  <c r="EZ89" i="9"/>
  <c r="S71" i="1"/>
  <c r="EZ90" i="9"/>
  <c r="S72" i="1"/>
  <c r="EZ91" i="9"/>
  <c r="S73" i="1"/>
  <c r="EZ92" i="9"/>
  <c r="S74" i="1"/>
  <c r="EZ93" i="9"/>
  <c r="S75" i="1"/>
  <c r="S76" i="1"/>
  <c r="EZ95" i="9"/>
  <c r="S77" i="1"/>
  <c r="EZ96" i="9"/>
  <c r="S78" i="1"/>
  <c r="EZ97" i="9"/>
  <c r="S79" i="1"/>
  <c r="EZ98" i="9"/>
  <c r="S80" i="1"/>
  <c r="EZ100" i="9"/>
  <c r="S81" i="1"/>
  <c r="EZ101" i="9"/>
  <c r="S82" i="1"/>
  <c r="EZ102" i="9"/>
  <c r="S83" i="1"/>
  <c r="EZ103" i="9"/>
  <c r="S84" i="1"/>
  <c r="EZ104" i="9"/>
  <c r="S85" i="1"/>
  <c r="S86" i="1"/>
  <c r="EZ106" i="9"/>
  <c r="S87" i="1"/>
  <c r="EZ107" i="9"/>
  <c r="S88" i="1"/>
  <c r="EZ110" i="9"/>
  <c r="S89" i="1"/>
  <c r="EZ112" i="9"/>
  <c r="S90" i="1"/>
  <c r="EZ113" i="9"/>
  <c r="S91" i="1"/>
  <c r="EZ114" i="9"/>
  <c r="S92" i="1"/>
  <c r="EZ116" i="9"/>
  <c r="S93" i="1"/>
  <c r="EZ117" i="9"/>
  <c r="S94" i="1"/>
  <c r="EZ118" i="9"/>
  <c r="S95" i="1"/>
  <c r="EZ120" i="9"/>
  <c r="S96" i="1"/>
  <c r="EZ122" i="9"/>
  <c r="S97" i="1"/>
  <c r="EZ123" i="9"/>
  <c r="S98" i="1"/>
  <c r="EZ124" i="9"/>
  <c r="S99" i="1"/>
  <c r="EZ125" i="9"/>
  <c r="S100" i="1"/>
  <c r="EZ126" i="9"/>
  <c r="S101" i="1"/>
  <c r="EZ127" i="9"/>
  <c r="S102" i="1"/>
  <c r="EZ130" i="9"/>
  <c r="S103" i="1"/>
  <c r="EZ131" i="9"/>
  <c r="S104" i="1"/>
  <c r="EZ132" i="9"/>
  <c r="S105" i="1"/>
  <c r="EZ133" i="9"/>
  <c r="S106" i="1"/>
  <c r="EZ134" i="9"/>
  <c r="S107" i="1"/>
  <c r="EZ135" i="9"/>
  <c r="S108" i="1"/>
  <c r="EZ136" i="9"/>
  <c r="S109" i="1"/>
  <c r="EZ138" i="9"/>
  <c r="S110" i="1"/>
  <c r="EZ139" i="9"/>
  <c r="S111" i="1"/>
  <c r="EZ142" i="9"/>
  <c r="S112" i="1"/>
  <c r="EZ143" i="9"/>
  <c r="S113" i="1"/>
  <c r="EZ144" i="9"/>
  <c r="S114" i="1"/>
  <c r="EZ145" i="9"/>
  <c r="S115" i="1"/>
  <c r="EZ146" i="9"/>
  <c r="S116" i="1"/>
  <c r="EZ148" i="9"/>
  <c r="S117" i="1"/>
  <c r="S118" i="1"/>
  <c r="EZ150" i="9"/>
  <c r="S119" i="1"/>
  <c r="EZ151" i="9"/>
  <c r="S120" i="1"/>
  <c r="EZ152" i="9"/>
  <c r="S121" i="1"/>
  <c r="EZ153" i="9"/>
  <c r="S122" i="1"/>
  <c r="EZ154" i="9"/>
  <c r="S123" i="1"/>
  <c r="EZ156" i="9"/>
  <c r="S124" i="1"/>
  <c r="EZ157" i="9"/>
  <c r="S125" i="1"/>
  <c r="EZ158" i="9"/>
  <c r="S126" i="1"/>
  <c r="EZ159" i="9"/>
  <c r="S127" i="1"/>
  <c r="EZ160" i="9"/>
  <c r="S128" i="1"/>
  <c r="EZ161" i="9"/>
  <c r="S129" i="1"/>
  <c r="EZ162" i="9"/>
  <c r="S130" i="1"/>
  <c r="EZ163" i="9"/>
  <c r="S131" i="1"/>
  <c r="EZ164" i="9"/>
  <c r="S132" i="1"/>
  <c r="EZ165" i="9"/>
  <c r="S133" i="1"/>
  <c r="EZ166" i="9"/>
  <c r="S134" i="1"/>
  <c r="EZ167" i="9"/>
  <c r="S135" i="1"/>
  <c r="EZ168" i="9"/>
  <c r="S136" i="1"/>
  <c r="EZ169" i="9"/>
  <c r="S137" i="1"/>
  <c r="EZ170" i="9"/>
  <c r="S138" i="1"/>
  <c r="EZ171" i="9"/>
  <c r="S139" i="1"/>
  <c r="S140" i="1"/>
  <c r="EZ173" i="9"/>
  <c r="S141" i="1"/>
  <c r="EZ174" i="9"/>
  <c r="S142" i="1"/>
  <c r="EZ176" i="9"/>
  <c r="S143" i="1"/>
  <c r="EZ177" i="9"/>
  <c r="S144" i="1"/>
  <c r="EZ178" i="9"/>
  <c r="S145" i="1"/>
  <c r="EZ179" i="9"/>
  <c r="S146" i="1"/>
  <c r="EZ180" i="9"/>
  <c r="S147" i="1"/>
  <c r="EZ181" i="9"/>
  <c r="S148" i="1"/>
  <c r="EZ183" i="9"/>
  <c r="S149" i="1"/>
  <c r="EZ184" i="9"/>
  <c r="S150" i="1"/>
  <c r="EZ186" i="9"/>
  <c r="S152" i="1"/>
  <c r="EZ187" i="9"/>
  <c r="S153" i="1"/>
  <c r="EZ188" i="9"/>
  <c r="S154" i="1"/>
  <c r="EZ189" i="9"/>
  <c r="S155" i="1"/>
  <c r="EZ190" i="9"/>
  <c r="S156" i="1"/>
  <c r="EZ191" i="9"/>
  <c r="S157" i="1"/>
  <c r="EZ192" i="9"/>
  <c r="S158" i="1"/>
  <c r="EZ193" i="9"/>
  <c r="S159" i="1"/>
  <c r="EZ194" i="9"/>
  <c r="S160" i="1"/>
  <c r="EZ195" i="9"/>
  <c r="S161" i="1"/>
  <c r="S162" i="1"/>
  <c r="EZ197" i="9"/>
  <c r="S163" i="1"/>
  <c r="EZ198" i="9"/>
  <c r="S164" i="1"/>
  <c r="EZ199" i="9"/>
  <c r="S165" i="1"/>
  <c r="EZ200" i="9"/>
  <c r="S166" i="1"/>
  <c r="EZ201" i="9"/>
  <c r="S167" i="1"/>
  <c r="EZ202" i="9"/>
  <c r="S168" i="1"/>
  <c r="EZ203" i="9"/>
  <c r="S169" i="1"/>
  <c r="EZ204" i="9"/>
  <c r="S170" i="1"/>
  <c r="EZ205" i="9"/>
  <c r="S171" i="1"/>
  <c r="EZ206" i="9"/>
  <c r="S172" i="1"/>
  <c r="EZ207" i="9"/>
  <c r="S173" i="1"/>
  <c r="EZ208" i="9"/>
  <c r="S174" i="1"/>
  <c r="EZ209" i="9"/>
  <c r="S175" i="1"/>
  <c r="EZ210" i="9"/>
  <c r="S176" i="1"/>
  <c r="EZ211" i="9"/>
  <c r="S177" i="1"/>
  <c r="EZ212" i="9"/>
  <c r="S178" i="1"/>
  <c r="EZ213" i="9"/>
  <c r="S179" i="1"/>
  <c r="EZ214" i="9"/>
  <c r="S180" i="1"/>
  <c r="EZ215" i="9"/>
  <c r="S181" i="1"/>
  <c r="EZ217" i="9"/>
  <c r="S182" i="1"/>
  <c r="EZ218" i="9"/>
  <c r="S183" i="1"/>
  <c r="EZ219" i="9"/>
  <c r="S184" i="1"/>
  <c r="EZ220" i="9"/>
  <c r="S185" i="1"/>
  <c r="EZ221" i="9"/>
  <c r="S186" i="1"/>
  <c r="EZ223" i="9"/>
  <c r="S187" i="1"/>
  <c r="EZ224" i="9"/>
  <c r="S188" i="1"/>
  <c r="EZ228" i="9"/>
  <c r="S189" i="1"/>
  <c r="EZ229" i="9"/>
  <c r="S190" i="1"/>
  <c r="EZ230" i="9"/>
  <c r="S191" i="1"/>
  <c r="EZ231" i="9"/>
  <c r="S192" i="1"/>
  <c r="EZ232" i="9"/>
  <c r="S193" i="1"/>
  <c r="EZ234" i="9"/>
  <c r="S194" i="1"/>
  <c r="EZ236" i="9"/>
  <c r="S195" i="1"/>
  <c r="EZ237" i="9"/>
  <c r="S196" i="1"/>
  <c r="EZ238" i="9"/>
  <c r="S197" i="1"/>
  <c r="EZ239" i="9"/>
  <c r="S198" i="1"/>
  <c r="EZ240" i="9"/>
  <c r="S199" i="1"/>
  <c r="EZ241" i="9"/>
  <c r="S200" i="1"/>
  <c r="EZ243" i="9"/>
  <c r="S201" i="1"/>
  <c r="EZ244" i="9"/>
  <c r="S202" i="1"/>
  <c r="EZ245" i="9"/>
  <c r="S203" i="1"/>
  <c r="EZ246" i="9"/>
  <c r="S204" i="1"/>
  <c r="EZ247" i="9"/>
  <c r="S205" i="1"/>
  <c r="EZ248" i="9"/>
  <c r="S206" i="1"/>
  <c r="EZ249" i="9"/>
  <c r="S207" i="1"/>
  <c r="EZ250" i="9"/>
  <c r="S208" i="1"/>
  <c r="S209" i="1"/>
  <c r="EZ252" i="9"/>
  <c r="S210" i="1"/>
  <c r="EZ253" i="9"/>
  <c r="S211" i="1"/>
  <c r="EZ254" i="9"/>
  <c r="S212" i="1"/>
  <c r="EZ255" i="9"/>
  <c r="S213" i="1"/>
  <c r="EZ256" i="9"/>
  <c r="S214" i="1"/>
  <c r="EZ257" i="9"/>
  <c r="S215" i="1"/>
  <c r="EZ258" i="9"/>
  <c r="S216" i="1"/>
  <c r="EZ260" i="9"/>
  <c r="S217" i="1"/>
  <c r="S218" i="1"/>
  <c r="EZ263" i="9"/>
  <c r="S219" i="1"/>
  <c r="EZ265" i="9"/>
  <c r="S220" i="1"/>
  <c r="EZ266" i="9"/>
  <c r="S221" i="1"/>
  <c r="EZ267" i="9"/>
  <c r="S222" i="1"/>
  <c r="EZ268" i="9"/>
  <c r="S223" i="1"/>
  <c r="EZ270" i="9"/>
  <c r="S224" i="1"/>
  <c r="EZ271" i="9"/>
  <c r="S225" i="1"/>
  <c r="EZ272" i="9"/>
  <c r="S226" i="1"/>
  <c r="EZ273" i="9"/>
  <c r="S227" i="1"/>
  <c r="EZ274" i="9"/>
  <c r="S228" i="1"/>
  <c r="EZ275" i="9"/>
  <c r="S229" i="1"/>
  <c r="EZ276" i="9"/>
  <c r="S230" i="1"/>
  <c r="EZ279" i="9"/>
  <c r="S231" i="1"/>
  <c r="EZ280" i="9"/>
  <c r="S232" i="1"/>
  <c r="EZ281" i="9"/>
  <c r="S233" i="1"/>
  <c r="EZ282" i="9"/>
  <c r="S234" i="1"/>
  <c r="EZ283" i="9"/>
  <c r="S235" i="1"/>
  <c r="EZ284" i="9"/>
  <c r="S236" i="1"/>
  <c r="EZ285" i="9"/>
  <c r="S237" i="1"/>
  <c r="EZ286" i="9"/>
  <c r="S238" i="1"/>
  <c r="EZ287" i="9"/>
  <c r="S239" i="1"/>
  <c r="EZ288" i="9"/>
  <c r="S240" i="1"/>
  <c r="EZ289" i="9"/>
  <c r="S241" i="1"/>
  <c r="EZ290" i="9"/>
  <c r="S242" i="1"/>
  <c r="EZ291" i="9"/>
  <c r="S243" i="1"/>
  <c r="EZ292" i="9"/>
  <c r="S244" i="1"/>
  <c r="EZ293" i="9"/>
  <c r="S245" i="1"/>
  <c r="EZ294" i="9"/>
  <c r="S246" i="1"/>
  <c r="EZ295" i="9"/>
  <c r="S247" i="1"/>
  <c r="EZ297" i="9"/>
  <c r="S248" i="1"/>
  <c r="EZ298" i="9"/>
  <c r="S249" i="1"/>
  <c r="EZ299" i="9"/>
  <c r="S250" i="1"/>
  <c r="EZ300" i="9"/>
  <c r="S251" i="1"/>
  <c r="EZ301" i="9"/>
  <c r="S252" i="1"/>
  <c r="EZ302" i="9"/>
  <c r="S253" i="1"/>
  <c r="EZ304" i="9"/>
  <c r="S254" i="1"/>
  <c r="EZ305" i="9"/>
  <c r="S255" i="1"/>
  <c r="EZ306" i="9"/>
  <c r="S256" i="1"/>
  <c r="EZ307" i="9"/>
  <c r="S257" i="1"/>
  <c r="EZ309" i="9"/>
  <c r="S258" i="1"/>
  <c r="EZ310" i="9"/>
  <c r="S259" i="1"/>
  <c r="EZ311" i="9"/>
  <c r="S260" i="1"/>
  <c r="EZ312" i="9"/>
  <c r="S261" i="1"/>
  <c r="EZ313" i="9"/>
  <c r="S262" i="1"/>
  <c r="EZ314" i="9"/>
  <c r="S263" i="1"/>
  <c r="EZ315" i="9"/>
  <c r="S264" i="1"/>
  <c r="EZ316" i="9"/>
  <c r="S265" i="1"/>
  <c r="EZ318" i="9"/>
  <c r="S266" i="1"/>
  <c r="EZ319" i="9"/>
  <c r="S267" i="1"/>
  <c r="EZ320" i="9"/>
  <c r="S268" i="1"/>
  <c r="EZ321" i="9"/>
  <c r="S269" i="1"/>
  <c r="EZ322" i="9"/>
  <c r="S270" i="1"/>
  <c r="EZ323" i="9"/>
  <c r="S271" i="1"/>
  <c r="EZ324" i="9"/>
  <c r="S272" i="1"/>
  <c r="EZ325" i="9"/>
  <c r="S273" i="1"/>
  <c r="EZ326" i="9"/>
  <c r="S274" i="1"/>
  <c r="EZ327" i="9"/>
  <c r="S275" i="1"/>
  <c r="EZ328" i="9"/>
  <c r="S276" i="1"/>
  <c r="EZ329" i="9"/>
  <c r="S277" i="1"/>
  <c r="EZ330" i="9"/>
  <c r="S278" i="1"/>
  <c r="EZ331" i="9"/>
  <c r="S279" i="1"/>
  <c r="EZ332" i="9"/>
  <c r="S280" i="1"/>
  <c r="EZ333" i="9"/>
  <c r="S281" i="1"/>
  <c r="EZ334" i="9"/>
  <c r="S282" i="1"/>
  <c r="EZ335" i="9"/>
  <c r="S283" i="1"/>
  <c r="EZ337" i="9"/>
  <c r="S284" i="1"/>
  <c r="EZ338" i="9"/>
  <c r="S285" i="1"/>
  <c r="EZ339" i="9"/>
  <c r="S286" i="1"/>
  <c r="EZ340" i="9"/>
  <c r="S287" i="1"/>
  <c r="EZ341" i="9"/>
  <c r="S288" i="1"/>
  <c r="EZ342" i="9"/>
  <c r="S289" i="1"/>
  <c r="EZ343" i="9"/>
  <c r="S290" i="1"/>
  <c r="EZ344" i="9"/>
  <c r="S291" i="1"/>
  <c r="EZ345" i="9"/>
  <c r="S292" i="1"/>
  <c r="EZ346" i="9"/>
  <c r="S293" i="1"/>
  <c r="EZ347" i="9"/>
  <c r="S294" i="1"/>
  <c r="EZ348" i="9"/>
  <c r="S295" i="1"/>
  <c r="EZ350" i="9"/>
  <c r="S296" i="1"/>
  <c r="EZ351" i="9"/>
  <c r="S297" i="1"/>
  <c r="EZ352" i="9"/>
  <c r="S298" i="1"/>
  <c r="EZ353" i="9"/>
  <c r="S299" i="1"/>
  <c r="EZ354" i="9"/>
  <c r="S300" i="1"/>
  <c r="EZ355" i="9"/>
  <c r="S301" i="1"/>
  <c r="EZ356" i="9"/>
  <c r="S302" i="1"/>
  <c r="EZ357" i="9"/>
  <c r="S303" i="1"/>
  <c r="EZ358" i="9"/>
  <c r="S304" i="1"/>
  <c r="EZ359" i="9"/>
  <c r="S305" i="1"/>
  <c r="EZ360" i="9"/>
  <c r="S306" i="1"/>
  <c r="EZ362" i="9"/>
  <c r="S307" i="1"/>
  <c r="EZ363" i="9"/>
  <c r="S308" i="1"/>
  <c r="EZ364" i="9"/>
  <c r="S309" i="1"/>
  <c r="EZ365" i="9"/>
  <c r="S310" i="1"/>
  <c r="EZ367" i="9"/>
  <c r="S311" i="1"/>
  <c r="EZ368" i="9"/>
  <c r="S312" i="1"/>
  <c r="EZ369" i="9"/>
  <c r="S313" i="1"/>
  <c r="EZ370" i="9"/>
  <c r="S314" i="1"/>
  <c r="EZ371" i="9"/>
  <c r="S315" i="1"/>
  <c r="EZ372" i="9"/>
  <c r="S316" i="1"/>
  <c r="EZ373" i="9"/>
  <c r="S317" i="1"/>
  <c r="EZ374" i="9"/>
  <c r="S318" i="1"/>
  <c r="EZ375" i="9"/>
  <c r="S319" i="1"/>
  <c r="EZ376" i="9"/>
  <c r="S320" i="1"/>
  <c r="EZ377" i="9"/>
  <c r="S321" i="1"/>
  <c r="EZ378" i="9"/>
  <c r="S322" i="1"/>
  <c r="EZ379" i="9"/>
  <c r="S323" i="1"/>
  <c r="EZ380" i="9"/>
  <c r="S324" i="1"/>
  <c r="EZ381" i="9"/>
  <c r="S325" i="1"/>
  <c r="EZ382" i="9"/>
  <c r="S326" i="1"/>
  <c r="EZ383" i="9"/>
  <c r="S327" i="1"/>
  <c r="EZ384" i="9"/>
  <c r="S328" i="1"/>
  <c r="EZ385" i="9"/>
  <c r="S329" i="1"/>
  <c r="EZ386" i="9"/>
  <c r="S330" i="1"/>
  <c r="EZ387" i="9"/>
  <c r="S331" i="1"/>
  <c r="EZ388" i="9"/>
  <c r="S332" i="1"/>
  <c r="EZ390" i="9"/>
  <c r="S333" i="1"/>
  <c r="EZ391" i="9"/>
  <c r="S334" i="1"/>
  <c r="EZ393" i="9"/>
  <c r="S335" i="1"/>
  <c r="EZ394" i="9"/>
  <c r="S336" i="1"/>
  <c r="EZ395" i="9"/>
  <c r="S337" i="1"/>
  <c r="EZ396" i="9"/>
  <c r="S338" i="1"/>
  <c r="EZ397" i="9"/>
  <c r="S339" i="1"/>
  <c r="EZ398" i="9"/>
  <c r="S340" i="1"/>
  <c r="EZ399" i="9"/>
  <c r="S341" i="1"/>
  <c r="EZ400" i="9"/>
  <c r="S342" i="1"/>
  <c r="EZ401" i="9"/>
  <c r="S343" i="1"/>
  <c r="EZ402" i="9"/>
  <c r="S344" i="1"/>
  <c r="EZ403" i="9"/>
  <c r="S345" i="1"/>
  <c r="EZ404" i="9"/>
  <c r="S346" i="1"/>
  <c r="EZ405" i="9"/>
  <c r="S347" i="1"/>
  <c r="EZ406" i="9"/>
  <c r="S348" i="1"/>
  <c r="S349" i="1"/>
  <c r="EZ408" i="9"/>
  <c r="S350" i="1"/>
  <c r="EZ410" i="9"/>
  <c r="S351" i="1"/>
  <c r="EZ411" i="9"/>
  <c r="S352" i="1"/>
  <c r="EZ412" i="9"/>
  <c r="S353" i="1"/>
  <c r="EZ413" i="9"/>
  <c r="S354" i="1"/>
  <c r="EZ414" i="9"/>
  <c r="S355" i="1"/>
  <c r="EZ10" i="9"/>
  <c r="S3" i="1"/>
  <c r="EY417" i="9"/>
  <c r="R358" i="1"/>
  <c r="EY418" i="9"/>
  <c r="R359" i="1"/>
  <c r="EY419" i="9"/>
  <c r="R360" i="1"/>
  <c r="EY420" i="9"/>
  <c r="R361" i="1"/>
  <c r="EY94" i="9"/>
  <c r="R362" i="1"/>
  <c r="EY422" i="9"/>
  <c r="R363" i="1"/>
  <c r="EY423" i="9"/>
  <c r="R364" i="1"/>
  <c r="EY424" i="9"/>
  <c r="R365" i="1"/>
  <c r="EY425" i="9"/>
  <c r="R366" i="1"/>
  <c r="EY426" i="9"/>
  <c r="R367" i="1"/>
  <c r="EY427" i="9"/>
  <c r="R368" i="1"/>
  <c r="EY172" i="9"/>
  <c r="R369" i="1"/>
  <c r="EY429" i="9"/>
  <c r="R370" i="1"/>
  <c r="EY430" i="9"/>
  <c r="R371" i="1"/>
  <c r="EY431" i="9"/>
  <c r="R372" i="1"/>
  <c r="EY432" i="9"/>
  <c r="R373" i="1"/>
  <c r="EY433" i="9"/>
  <c r="R374" i="1"/>
  <c r="EY434" i="9"/>
  <c r="R375" i="1"/>
  <c r="EY435" i="9"/>
  <c r="R376" i="1"/>
  <c r="EY261" i="9"/>
  <c r="R377" i="1"/>
  <c r="EY437" i="9"/>
  <c r="R378" i="1"/>
  <c r="EY438" i="9"/>
  <c r="R379" i="1"/>
  <c r="EY439" i="9"/>
  <c r="R380" i="1"/>
  <c r="EY440" i="9"/>
  <c r="R381" i="1"/>
  <c r="EY441" i="9"/>
  <c r="R382" i="1"/>
  <c r="EY442" i="9"/>
  <c r="R383" i="1"/>
  <c r="EY443" i="9"/>
  <c r="R384" i="1"/>
  <c r="EY444" i="9"/>
  <c r="R385" i="1"/>
  <c r="EY445" i="9"/>
  <c r="R386" i="1"/>
  <c r="EY407" i="9"/>
  <c r="R387" i="1"/>
  <c r="EY447" i="9"/>
  <c r="R388" i="1"/>
  <c r="EY196" i="9"/>
  <c r="R389" i="1"/>
  <c r="EY149" i="9"/>
  <c r="R390" i="1"/>
  <c r="EY450" i="9"/>
  <c r="R391" i="1"/>
  <c r="EY105" i="9"/>
  <c r="R392" i="1"/>
  <c r="EY452" i="9"/>
  <c r="R393" i="1"/>
  <c r="EY251" i="9"/>
  <c r="R394" i="1"/>
  <c r="EY454" i="9"/>
  <c r="R395" i="1"/>
  <c r="AO455" i="9"/>
  <c r="EY455" i="9"/>
  <c r="R396" i="1"/>
  <c r="EY416" i="9"/>
  <c r="R357" i="1"/>
  <c r="EY11" i="9"/>
  <c r="R4" i="1"/>
  <c r="EY12" i="9"/>
  <c r="R5" i="1"/>
  <c r="EY16" i="9"/>
  <c r="R6" i="1"/>
  <c r="EY17" i="9"/>
  <c r="R7" i="1"/>
  <c r="EY18" i="9"/>
  <c r="R8" i="1"/>
  <c r="EY19" i="9"/>
  <c r="R9" i="1"/>
  <c r="EY20" i="9"/>
  <c r="R10" i="1"/>
  <c r="EY21" i="9"/>
  <c r="R11" i="1"/>
  <c r="EY22" i="9"/>
  <c r="R12" i="1"/>
  <c r="EY23" i="9"/>
  <c r="R13" i="1"/>
  <c r="EY24" i="9"/>
  <c r="R14" i="1"/>
  <c r="EY25" i="9"/>
  <c r="R15" i="1"/>
  <c r="EY26" i="9"/>
  <c r="R16" i="1"/>
  <c r="EY27" i="9"/>
  <c r="R17" i="1"/>
  <c r="EY28" i="9"/>
  <c r="R18" i="1"/>
  <c r="EY29" i="9"/>
  <c r="R19" i="1"/>
  <c r="EY30" i="9"/>
  <c r="R20" i="1"/>
  <c r="EY31" i="9"/>
  <c r="R21" i="1"/>
  <c r="EY32" i="9"/>
  <c r="R22" i="1"/>
  <c r="EY33" i="9"/>
  <c r="R23" i="1"/>
  <c r="EY34" i="9"/>
  <c r="R24" i="1"/>
  <c r="EY36" i="9"/>
  <c r="R25" i="1"/>
  <c r="EY37" i="9"/>
  <c r="R26" i="1"/>
  <c r="EY38" i="9"/>
  <c r="R27" i="1"/>
  <c r="EY39" i="9"/>
  <c r="R28" i="1"/>
  <c r="EY40" i="9"/>
  <c r="R29" i="1"/>
  <c r="EY41" i="9"/>
  <c r="R30" i="1"/>
  <c r="EY42" i="9"/>
  <c r="R31" i="1"/>
  <c r="EY43" i="9"/>
  <c r="R32" i="1"/>
  <c r="EY44" i="9"/>
  <c r="R33" i="1"/>
  <c r="EY45" i="9"/>
  <c r="R34" i="1"/>
  <c r="EY47" i="9"/>
  <c r="R35" i="1"/>
  <c r="EY48" i="9"/>
  <c r="R36" i="1"/>
  <c r="EY49" i="9"/>
  <c r="R37" i="1"/>
  <c r="EY50" i="9"/>
  <c r="R38" i="1"/>
  <c r="EY51" i="9"/>
  <c r="R39" i="1"/>
  <c r="EY52" i="9"/>
  <c r="R40" i="1"/>
  <c r="EY53" i="9"/>
  <c r="R41" i="1"/>
  <c r="EY54" i="9"/>
  <c r="R42" i="1"/>
  <c r="EY55" i="9"/>
  <c r="R43" i="1"/>
  <c r="EY56" i="9"/>
  <c r="R44" i="1"/>
  <c r="EY58" i="9"/>
  <c r="R45" i="1"/>
  <c r="EY59" i="9"/>
  <c r="R46" i="1"/>
  <c r="EY60" i="9"/>
  <c r="R47" i="1"/>
  <c r="EY61" i="9"/>
  <c r="R48" i="1"/>
  <c r="EY62" i="9"/>
  <c r="R49" i="1"/>
  <c r="EY63" i="9"/>
  <c r="R50" i="1"/>
  <c r="EY65" i="9"/>
  <c r="R51" i="1"/>
  <c r="EY67" i="9"/>
  <c r="R52" i="1"/>
  <c r="EY68" i="9"/>
  <c r="R53" i="1"/>
  <c r="EY70" i="9"/>
  <c r="R54" i="1"/>
  <c r="EY71" i="9"/>
  <c r="R55" i="1"/>
  <c r="EY72" i="9"/>
  <c r="R56" i="1"/>
  <c r="EY73" i="9"/>
  <c r="R57" i="1"/>
  <c r="EY74" i="9"/>
  <c r="R58" i="1"/>
  <c r="EY75" i="9"/>
  <c r="R59" i="1"/>
  <c r="EY76" i="9"/>
  <c r="R60" i="1"/>
  <c r="EY77" i="9"/>
  <c r="R61" i="1"/>
  <c r="EY78" i="9"/>
  <c r="R62" i="1"/>
  <c r="EY79" i="9"/>
  <c r="R63" i="1"/>
  <c r="EY80" i="9"/>
  <c r="R64" i="1"/>
  <c r="EY81" i="9"/>
  <c r="R65" i="1"/>
  <c r="EY83" i="9"/>
  <c r="R66" i="1"/>
  <c r="EY85" i="9"/>
  <c r="R67" i="1"/>
  <c r="EY86" i="9"/>
  <c r="R68" i="1"/>
  <c r="EY87" i="9"/>
  <c r="R69" i="1"/>
  <c r="EY88" i="9"/>
  <c r="R70" i="1"/>
  <c r="EY89" i="9"/>
  <c r="R71" i="1"/>
  <c r="EY90" i="9"/>
  <c r="R72" i="1"/>
  <c r="EY91" i="9"/>
  <c r="R73" i="1"/>
  <c r="EY92" i="9"/>
  <c r="R74" i="1"/>
  <c r="EY93" i="9"/>
  <c r="R75" i="1"/>
  <c r="R76" i="1"/>
  <c r="EY95" i="9"/>
  <c r="R77" i="1"/>
  <c r="EY96" i="9"/>
  <c r="R78" i="1"/>
  <c r="EY97" i="9"/>
  <c r="R79" i="1"/>
  <c r="EY98" i="9"/>
  <c r="R80" i="1"/>
  <c r="EY100" i="9"/>
  <c r="R81" i="1"/>
  <c r="EY101" i="9"/>
  <c r="R82" i="1"/>
  <c r="EY102" i="9"/>
  <c r="R83" i="1"/>
  <c r="EY103" i="9"/>
  <c r="R84" i="1"/>
  <c r="EY104" i="9"/>
  <c r="R85" i="1"/>
  <c r="R86" i="1"/>
  <c r="EY106" i="9"/>
  <c r="R87" i="1"/>
  <c r="EY107" i="9"/>
  <c r="R88" i="1"/>
  <c r="EY110" i="9"/>
  <c r="R89" i="1"/>
  <c r="EY112" i="9"/>
  <c r="R90" i="1"/>
  <c r="EY113" i="9"/>
  <c r="R91" i="1"/>
  <c r="EY114" i="9"/>
  <c r="R92" i="1"/>
  <c r="EY116" i="9"/>
  <c r="R93" i="1"/>
  <c r="EY117" i="9"/>
  <c r="R94" i="1"/>
  <c r="EY118" i="9"/>
  <c r="R95" i="1"/>
  <c r="EY120" i="9"/>
  <c r="R96" i="1"/>
  <c r="EY122" i="9"/>
  <c r="R97" i="1"/>
  <c r="EY123" i="9"/>
  <c r="R98" i="1"/>
  <c r="EY124" i="9"/>
  <c r="R99" i="1"/>
  <c r="EY125" i="9"/>
  <c r="R100" i="1"/>
  <c r="EY126" i="9"/>
  <c r="R101" i="1"/>
  <c r="EY127" i="9"/>
  <c r="R102" i="1"/>
  <c r="EY130" i="9"/>
  <c r="R103" i="1"/>
  <c r="EY131" i="9"/>
  <c r="R104" i="1"/>
  <c r="EY132" i="9"/>
  <c r="R105" i="1"/>
  <c r="EY133" i="9"/>
  <c r="R106" i="1"/>
  <c r="EY134" i="9"/>
  <c r="R107" i="1"/>
  <c r="EY135" i="9"/>
  <c r="R108" i="1"/>
  <c r="EY136" i="9"/>
  <c r="R109" i="1"/>
  <c r="EY138" i="9"/>
  <c r="R110" i="1"/>
  <c r="EY139" i="9"/>
  <c r="R111" i="1"/>
  <c r="EY142" i="9"/>
  <c r="R112" i="1"/>
  <c r="EY143" i="9"/>
  <c r="R113" i="1"/>
  <c r="EY144" i="9"/>
  <c r="R114" i="1"/>
  <c r="EY145" i="9"/>
  <c r="R115" i="1"/>
  <c r="EY146" i="9"/>
  <c r="R116" i="1"/>
  <c r="EY148" i="9"/>
  <c r="R117" i="1"/>
  <c r="R118" i="1"/>
  <c r="EY150" i="9"/>
  <c r="R119" i="1"/>
  <c r="EY151" i="9"/>
  <c r="R120" i="1"/>
  <c r="EY152" i="9"/>
  <c r="R121" i="1"/>
  <c r="EY153" i="9"/>
  <c r="R122" i="1"/>
  <c r="EY154" i="9"/>
  <c r="R123" i="1"/>
  <c r="EY156" i="9"/>
  <c r="R124" i="1"/>
  <c r="EY157" i="9"/>
  <c r="R125" i="1"/>
  <c r="EY158" i="9"/>
  <c r="R126" i="1"/>
  <c r="EY159" i="9"/>
  <c r="R127" i="1"/>
  <c r="EY160" i="9"/>
  <c r="R128" i="1"/>
  <c r="EY161" i="9"/>
  <c r="R129" i="1"/>
  <c r="EY162" i="9"/>
  <c r="R130" i="1"/>
  <c r="EY163" i="9"/>
  <c r="R131" i="1"/>
  <c r="EY164" i="9"/>
  <c r="R132" i="1"/>
  <c r="EY165" i="9"/>
  <c r="R133" i="1"/>
  <c r="EY166" i="9"/>
  <c r="R134" i="1"/>
  <c r="EY167" i="9"/>
  <c r="R135" i="1"/>
  <c r="EY168" i="9"/>
  <c r="R136" i="1"/>
  <c r="EY169" i="9"/>
  <c r="R137" i="1"/>
  <c r="EY170" i="9"/>
  <c r="R138" i="1"/>
  <c r="EY171" i="9"/>
  <c r="R139" i="1"/>
  <c r="R140" i="1"/>
  <c r="EY173" i="9"/>
  <c r="R141" i="1"/>
  <c r="EY174" i="9"/>
  <c r="R142" i="1"/>
  <c r="EY176" i="9"/>
  <c r="R143" i="1"/>
  <c r="EY177" i="9"/>
  <c r="R144" i="1"/>
  <c r="EY178" i="9"/>
  <c r="R145" i="1"/>
  <c r="EY179" i="9"/>
  <c r="R146" i="1"/>
  <c r="EY180" i="9"/>
  <c r="R147" i="1"/>
  <c r="EY181" i="9"/>
  <c r="R148" i="1"/>
  <c r="EY183" i="9"/>
  <c r="R149" i="1"/>
  <c r="EY184" i="9"/>
  <c r="R150" i="1"/>
  <c r="EY186" i="9"/>
  <c r="R152" i="1"/>
  <c r="EY187" i="9"/>
  <c r="R153" i="1"/>
  <c r="EY188" i="9"/>
  <c r="R154" i="1"/>
  <c r="EY189" i="9"/>
  <c r="R155" i="1"/>
  <c r="EY190" i="9"/>
  <c r="R156" i="1"/>
  <c r="EY191" i="9"/>
  <c r="R157" i="1"/>
  <c r="EY192" i="9"/>
  <c r="R158" i="1"/>
  <c r="EY193" i="9"/>
  <c r="R159" i="1"/>
  <c r="EY194" i="9"/>
  <c r="R160" i="1"/>
  <c r="EY195" i="9"/>
  <c r="R161" i="1"/>
  <c r="R162" i="1"/>
  <c r="EY197" i="9"/>
  <c r="R163" i="1"/>
  <c r="EY198" i="9"/>
  <c r="R164" i="1"/>
  <c r="EY199" i="9"/>
  <c r="R165" i="1"/>
  <c r="EY200" i="9"/>
  <c r="R166" i="1"/>
  <c r="EY201" i="9"/>
  <c r="R167" i="1"/>
  <c r="EY202" i="9"/>
  <c r="R168" i="1"/>
  <c r="EY203" i="9"/>
  <c r="R169" i="1"/>
  <c r="EY204" i="9"/>
  <c r="R170" i="1"/>
  <c r="EY205" i="9"/>
  <c r="R171" i="1"/>
  <c r="EY206" i="9"/>
  <c r="R172" i="1"/>
  <c r="EY207" i="9"/>
  <c r="R173" i="1"/>
  <c r="EY208" i="9"/>
  <c r="R174" i="1"/>
  <c r="EY209" i="9"/>
  <c r="R175" i="1"/>
  <c r="EY210" i="9"/>
  <c r="R176" i="1"/>
  <c r="EY211" i="9"/>
  <c r="R177" i="1"/>
  <c r="EY212" i="9"/>
  <c r="R178" i="1"/>
  <c r="EY213" i="9"/>
  <c r="R179" i="1"/>
  <c r="EY214" i="9"/>
  <c r="R180" i="1"/>
  <c r="EY215" i="9"/>
  <c r="R181" i="1"/>
  <c r="EY217" i="9"/>
  <c r="R182" i="1"/>
  <c r="EY218" i="9"/>
  <c r="R183" i="1"/>
  <c r="EY219" i="9"/>
  <c r="R184" i="1"/>
  <c r="EY220" i="9"/>
  <c r="R185" i="1"/>
  <c r="EY221" i="9"/>
  <c r="R186" i="1"/>
  <c r="EY223" i="9"/>
  <c r="R187" i="1"/>
  <c r="EY224" i="9"/>
  <c r="R188" i="1"/>
  <c r="EY228" i="9"/>
  <c r="R189" i="1"/>
  <c r="EY229" i="9"/>
  <c r="R190" i="1"/>
  <c r="EY230" i="9"/>
  <c r="R191" i="1"/>
  <c r="EY231" i="9"/>
  <c r="R192" i="1"/>
  <c r="EY232" i="9"/>
  <c r="R193" i="1"/>
  <c r="EY234" i="9"/>
  <c r="R194" i="1"/>
  <c r="EY236" i="9"/>
  <c r="R195" i="1"/>
  <c r="EY237" i="9"/>
  <c r="R196" i="1"/>
  <c r="EY238" i="9"/>
  <c r="R197" i="1"/>
  <c r="EY239" i="9"/>
  <c r="R198" i="1"/>
  <c r="EY240" i="9"/>
  <c r="R199" i="1"/>
  <c r="EY241" i="9"/>
  <c r="R200" i="1"/>
  <c r="EY243" i="9"/>
  <c r="R201" i="1"/>
  <c r="EY244" i="9"/>
  <c r="R202" i="1"/>
  <c r="EY245" i="9"/>
  <c r="R203" i="1"/>
  <c r="EY246" i="9"/>
  <c r="R204" i="1"/>
  <c r="EY247" i="9"/>
  <c r="R205" i="1"/>
  <c r="EY248" i="9"/>
  <c r="R206" i="1"/>
  <c r="EY249" i="9"/>
  <c r="R207" i="1"/>
  <c r="EY250" i="9"/>
  <c r="R208" i="1"/>
  <c r="R209" i="1"/>
  <c r="EY252" i="9"/>
  <c r="R210" i="1"/>
  <c r="EY253" i="9"/>
  <c r="R211" i="1"/>
  <c r="EY254" i="9"/>
  <c r="R212" i="1"/>
  <c r="EY255" i="9"/>
  <c r="R213" i="1"/>
  <c r="EY256" i="9"/>
  <c r="R214" i="1"/>
  <c r="EY257" i="9"/>
  <c r="R215" i="1"/>
  <c r="EY258" i="9"/>
  <c r="R216" i="1"/>
  <c r="EY260" i="9"/>
  <c r="R217" i="1"/>
  <c r="R218" i="1"/>
  <c r="EY263" i="9"/>
  <c r="R219" i="1"/>
  <c r="EY265" i="9"/>
  <c r="R220" i="1"/>
  <c r="EY266" i="9"/>
  <c r="R221" i="1"/>
  <c r="EY267" i="9"/>
  <c r="R222" i="1"/>
  <c r="EY268" i="9"/>
  <c r="R223" i="1"/>
  <c r="EY270" i="9"/>
  <c r="R224" i="1"/>
  <c r="EY271" i="9"/>
  <c r="R225" i="1"/>
  <c r="EY272" i="9"/>
  <c r="R226" i="1"/>
  <c r="EY273" i="9"/>
  <c r="R227" i="1"/>
  <c r="EY274" i="9"/>
  <c r="R228" i="1"/>
  <c r="EY275" i="9"/>
  <c r="R229" i="1"/>
  <c r="EY276" i="9"/>
  <c r="R230" i="1"/>
  <c r="EY279" i="9"/>
  <c r="R231" i="1"/>
  <c r="EY280" i="9"/>
  <c r="R232" i="1"/>
  <c r="EY281" i="9"/>
  <c r="R233" i="1"/>
  <c r="EY282" i="9"/>
  <c r="R234" i="1"/>
  <c r="EY283" i="9"/>
  <c r="R235" i="1"/>
  <c r="EY284" i="9"/>
  <c r="R236" i="1"/>
  <c r="EY285" i="9"/>
  <c r="R237" i="1"/>
  <c r="EY286" i="9"/>
  <c r="R238" i="1"/>
  <c r="EY287" i="9"/>
  <c r="R239" i="1"/>
  <c r="EY288" i="9"/>
  <c r="R240" i="1"/>
  <c r="EY289" i="9"/>
  <c r="R241" i="1"/>
  <c r="EY290" i="9"/>
  <c r="R242" i="1"/>
  <c r="EY291" i="9"/>
  <c r="R243" i="1"/>
  <c r="EY292" i="9"/>
  <c r="R244" i="1"/>
  <c r="EY293" i="9"/>
  <c r="R245" i="1"/>
  <c r="EY294" i="9"/>
  <c r="R246" i="1"/>
  <c r="EY295" i="9"/>
  <c r="R247" i="1"/>
  <c r="EY297" i="9"/>
  <c r="R248" i="1"/>
  <c r="EY298" i="9"/>
  <c r="R249" i="1"/>
  <c r="EY299" i="9"/>
  <c r="R250" i="1"/>
  <c r="EY300" i="9"/>
  <c r="R251" i="1"/>
  <c r="EY301" i="9"/>
  <c r="R252" i="1"/>
  <c r="EY302" i="9"/>
  <c r="R253" i="1"/>
  <c r="EY304" i="9"/>
  <c r="R254" i="1"/>
  <c r="EY305" i="9"/>
  <c r="R255" i="1"/>
  <c r="EY306" i="9"/>
  <c r="R256" i="1"/>
  <c r="EY307" i="9"/>
  <c r="R257" i="1"/>
  <c r="EY309" i="9"/>
  <c r="R258" i="1"/>
  <c r="EY310" i="9"/>
  <c r="R259" i="1"/>
  <c r="EY311" i="9"/>
  <c r="R260" i="1"/>
  <c r="EY312" i="9"/>
  <c r="R261" i="1"/>
  <c r="EY313" i="9"/>
  <c r="R262" i="1"/>
  <c r="EY314" i="9"/>
  <c r="R263" i="1"/>
  <c r="EY315" i="9"/>
  <c r="R264" i="1"/>
  <c r="EY316" i="9"/>
  <c r="R265" i="1"/>
  <c r="EY318" i="9"/>
  <c r="R266" i="1"/>
  <c r="EY319" i="9"/>
  <c r="R267" i="1"/>
  <c r="EY320" i="9"/>
  <c r="R268" i="1"/>
  <c r="EY321" i="9"/>
  <c r="R269" i="1"/>
  <c r="EY322" i="9"/>
  <c r="R270" i="1"/>
  <c r="EY323" i="9"/>
  <c r="R271" i="1"/>
  <c r="EY324" i="9"/>
  <c r="R272" i="1"/>
  <c r="EY325" i="9"/>
  <c r="R273" i="1"/>
  <c r="EY326" i="9"/>
  <c r="R274" i="1"/>
  <c r="EY327" i="9"/>
  <c r="R275" i="1"/>
  <c r="EY328" i="9"/>
  <c r="R276" i="1"/>
  <c r="EY329" i="9"/>
  <c r="R277" i="1"/>
  <c r="EY330" i="9"/>
  <c r="R278" i="1"/>
  <c r="EY331" i="9"/>
  <c r="R279" i="1"/>
  <c r="EY332" i="9"/>
  <c r="R280" i="1"/>
  <c r="EY333" i="9"/>
  <c r="R281" i="1"/>
  <c r="EY334" i="9"/>
  <c r="R282" i="1"/>
  <c r="EY335" i="9"/>
  <c r="R283" i="1"/>
  <c r="EY337" i="9"/>
  <c r="R284" i="1"/>
  <c r="EY338" i="9"/>
  <c r="R285" i="1"/>
  <c r="EY339" i="9"/>
  <c r="R286" i="1"/>
  <c r="EY340" i="9"/>
  <c r="R287" i="1"/>
  <c r="EY341" i="9"/>
  <c r="R288" i="1"/>
  <c r="EY342" i="9"/>
  <c r="R289" i="1"/>
  <c r="EY343" i="9"/>
  <c r="R290" i="1"/>
  <c r="EY344" i="9"/>
  <c r="R291" i="1"/>
  <c r="EY345" i="9"/>
  <c r="R292" i="1"/>
  <c r="EY346" i="9"/>
  <c r="R293" i="1"/>
  <c r="EY347" i="9"/>
  <c r="R294" i="1"/>
  <c r="EY348" i="9"/>
  <c r="R295" i="1"/>
  <c r="EY350" i="9"/>
  <c r="R296" i="1"/>
  <c r="EY351" i="9"/>
  <c r="R297" i="1"/>
  <c r="EY352" i="9"/>
  <c r="R298" i="1"/>
  <c r="EY353" i="9"/>
  <c r="R299" i="1"/>
  <c r="EY354" i="9"/>
  <c r="R300" i="1"/>
  <c r="EY355" i="9"/>
  <c r="R301" i="1"/>
  <c r="EY356" i="9"/>
  <c r="R302" i="1"/>
  <c r="EY357" i="9"/>
  <c r="R303" i="1"/>
  <c r="EY358" i="9"/>
  <c r="R304" i="1"/>
  <c r="EY359" i="9"/>
  <c r="R305" i="1"/>
  <c r="EY360" i="9"/>
  <c r="R306" i="1"/>
  <c r="EY362" i="9"/>
  <c r="R307" i="1"/>
  <c r="EY363" i="9"/>
  <c r="R308" i="1"/>
  <c r="EY364" i="9"/>
  <c r="R309" i="1"/>
  <c r="EY365" i="9"/>
  <c r="R310" i="1"/>
  <c r="EY367" i="9"/>
  <c r="R311" i="1"/>
  <c r="EY368" i="9"/>
  <c r="R312" i="1"/>
  <c r="EY369" i="9"/>
  <c r="R313" i="1"/>
  <c r="EY370" i="9"/>
  <c r="R314" i="1"/>
  <c r="EY371" i="9"/>
  <c r="R315" i="1"/>
  <c r="EY372" i="9"/>
  <c r="R316" i="1"/>
  <c r="EY373" i="9"/>
  <c r="R317" i="1"/>
  <c r="EY374" i="9"/>
  <c r="R318" i="1"/>
  <c r="EY375" i="9"/>
  <c r="R319" i="1"/>
  <c r="EY376" i="9"/>
  <c r="R320" i="1"/>
  <c r="EY377" i="9"/>
  <c r="R321" i="1"/>
  <c r="EY378" i="9"/>
  <c r="R322" i="1"/>
  <c r="EY379" i="9"/>
  <c r="R323" i="1"/>
  <c r="EY380" i="9"/>
  <c r="R324" i="1"/>
  <c r="EY381" i="9"/>
  <c r="R325" i="1"/>
  <c r="EY382" i="9"/>
  <c r="R326" i="1"/>
  <c r="EY383" i="9"/>
  <c r="R327" i="1"/>
  <c r="EY384" i="9"/>
  <c r="R328" i="1"/>
  <c r="EY385" i="9"/>
  <c r="R329" i="1"/>
  <c r="EY386" i="9"/>
  <c r="R330" i="1"/>
  <c r="EY387" i="9"/>
  <c r="R331" i="1"/>
  <c r="EY388" i="9"/>
  <c r="R332" i="1"/>
  <c r="EY390" i="9"/>
  <c r="R333" i="1"/>
  <c r="EY391" i="9"/>
  <c r="R334" i="1"/>
  <c r="EY393" i="9"/>
  <c r="R335" i="1"/>
  <c r="EY394" i="9"/>
  <c r="R336" i="1"/>
  <c r="EY395" i="9"/>
  <c r="R337" i="1"/>
  <c r="EY396" i="9"/>
  <c r="R338" i="1"/>
  <c r="EY397" i="9"/>
  <c r="R339" i="1"/>
  <c r="EY398" i="9"/>
  <c r="R340" i="1"/>
  <c r="EY399" i="9"/>
  <c r="R341" i="1"/>
  <c r="EY400" i="9"/>
  <c r="R342" i="1"/>
  <c r="EY401" i="9"/>
  <c r="R343" i="1"/>
  <c r="EY402" i="9"/>
  <c r="R344" i="1"/>
  <c r="EY403" i="9"/>
  <c r="R345" i="1"/>
  <c r="EY404" i="9"/>
  <c r="R346" i="1"/>
  <c r="EY405" i="9"/>
  <c r="R347" i="1"/>
  <c r="EY406" i="9"/>
  <c r="R348" i="1"/>
  <c r="R349" i="1"/>
  <c r="EY408" i="9"/>
  <c r="R350" i="1"/>
  <c r="EY410" i="9"/>
  <c r="R351" i="1"/>
  <c r="EY411" i="9"/>
  <c r="R352" i="1"/>
  <c r="EY412" i="9"/>
  <c r="R353" i="1"/>
  <c r="EY413" i="9"/>
  <c r="R354" i="1"/>
  <c r="EY414" i="9"/>
  <c r="R355" i="1"/>
  <c r="EY10" i="9"/>
  <c r="R3" i="1"/>
  <c r="EX417" i="9"/>
  <c r="Q358" i="1"/>
  <c r="EX418" i="9"/>
  <c r="Q359" i="1"/>
  <c r="EX419" i="9"/>
  <c r="Q360" i="1"/>
  <c r="EX420" i="9"/>
  <c r="Q361" i="1"/>
  <c r="EX94" i="9"/>
  <c r="Q362" i="1"/>
  <c r="EX422" i="9"/>
  <c r="Q363" i="1"/>
  <c r="EX423" i="9"/>
  <c r="Q364" i="1"/>
  <c r="EX424" i="9"/>
  <c r="Q365" i="1"/>
  <c r="EX425" i="9"/>
  <c r="Q366" i="1"/>
  <c r="EX426" i="9"/>
  <c r="Q367" i="1"/>
  <c r="EX427" i="9"/>
  <c r="Q368" i="1"/>
  <c r="EX172" i="9"/>
  <c r="Q369" i="1"/>
  <c r="EX429" i="9"/>
  <c r="Q370" i="1"/>
  <c r="EX430" i="9"/>
  <c r="Q371" i="1"/>
  <c r="EX431" i="9"/>
  <c r="Q372" i="1"/>
  <c r="EX432" i="9"/>
  <c r="Q373" i="1"/>
  <c r="EX433" i="9"/>
  <c r="Q374" i="1"/>
  <c r="EX434" i="9"/>
  <c r="Q375" i="1"/>
  <c r="EX435" i="9"/>
  <c r="Q376" i="1"/>
  <c r="EX261" i="9"/>
  <c r="Q377" i="1"/>
  <c r="EX437" i="9"/>
  <c r="Q378" i="1"/>
  <c r="EX438" i="9"/>
  <c r="Q379" i="1"/>
  <c r="EX439" i="9"/>
  <c r="Q380" i="1"/>
  <c r="EX440" i="9"/>
  <c r="Q381" i="1"/>
  <c r="EX441" i="9"/>
  <c r="Q382" i="1"/>
  <c r="EX442" i="9"/>
  <c r="Q383" i="1"/>
  <c r="EX443" i="9"/>
  <c r="Q384" i="1"/>
  <c r="EX444" i="9"/>
  <c r="Q385" i="1"/>
  <c r="EX445" i="9"/>
  <c r="Q386" i="1"/>
  <c r="EX407" i="9"/>
  <c r="Q387" i="1"/>
  <c r="EX447" i="9"/>
  <c r="Q388" i="1"/>
  <c r="EX196" i="9"/>
  <c r="Q389" i="1"/>
  <c r="EX149" i="9"/>
  <c r="Q390" i="1"/>
  <c r="EX450" i="9"/>
  <c r="Q391" i="1"/>
  <c r="EX105" i="9"/>
  <c r="Q392" i="1"/>
  <c r="EX452" i="9"/>
  <c r="Q393" i="1"/>
  <c r="EX251" i="9"/>
  <c r="Q394" i="1"/>
  <c r="EX454" i="9"/>
  <c r="Q395" i="1"/>
  <c r="AL455" i="9"/>
  <c r="EX455" i="9"/>
  <c r="Q396" i="1"/>
  <c r="EX416" i="9"/>
  <c r="Q357" i="1"/>
  <c r="EX11" i="9"/>
  <c r="Q4" i="1"/>
  <c r="EX12" i="9"/>
  <c r="Q5" i="1"/>
  <c r="EX16" i="9"/>
  <c r="Q6" i="1"/>
  <c r="EX17" i="9"/>
  <c r="Q7" i="1"/>
  <c r="EX18" i="9"/>
  <c r="Q8" i="1"/>
  <c r="EX19" i="9"/>
  <c r="Q9" i="1"/>
  <c r="EX20" i="9"/>
  <c r="Q10" i="1"/>
  <c r="EX21" i="9"/>
  <c r="Q11" i="1"/>
  <c r="EX22" i="9"/>
  <c r="Q12" i="1"/>
  <c r="EX23" i="9"/>
  <c r="Q13" i="1"/>
  <c r="EX24" i="9"/>
  <c r="Q14" i="1"/>
  <c r="EX25" i="9"/>
  <c r="Q15" i="1"/>
  <c r="EX26" i="9"/>
  <c r="Q16" i="1"/>
  <c r="EX27" i="9"/>
  <c r="Q17" i="1"/>
  <c r="EX28" i="9"/>
  <c r="Q18" i="1"/>
  <c r="EX29" i="9"/>
  <c r="Q19" i="1"/>
  <c r="EX30" i="9"/>
  <c r="Q20" i="1"/>
  <c r="EX31" i="9"/>
  <c r="Q21" i="1"/>
  <c r="EX32" i="9"/>
  <c r="Q22" i="1"/>
  <c r="EX33" i="9"/>
  <c r="Q23" i="1"/>
  <c r="EX34" i="9"/>
  <c r="Q24" i="1"/>
  <c r="EX36" i="9"/>
  <c r="Q25" i="1"/>
  <c r="EX37" i="9"/>
  <c r="Q26" i="1"/>
  <c r="EX38" i="9"/>
  <c r="Q27" i="1"/>
  <c r="EX39" i="9"/>
  <c r="Q28" i="1"/>
  <c r="EX40" i="9"/>
  <c r="Q29" i="1"/>
  <c r="EX41" i="9"/>
  <c r="Q30" i="1"/>
  <c r="EX42" i="9"/>
  <c r="Q31" i="1"/>
  <c r="EX43" i="9"/>
  <c r="Q32" i="1"/>
  <c r="EX44" i="9"/>
  <c r="Q33" i="1"/>
  <c r="EX45" i="9"/>
  <c r="Q34" i="1"/>
  <c r="EX47" i="9"/>
  <c r="Q35" i="1"/>
  <c r="EX48" i="9"/>
  <c r="Q36" i="1"/>
  <c r="EX49" i="9"/>
  <c r="Q37" i="1"/>
  <c r="EX50" i="9"/>
  <c r="Q38" i="1"/>
  <c r="EX51" i="9"/>
  <c r="Q39" i="1"/>
  <c r="EX52" i="9"/>
  <c r="Q40" i="1"/>
  <c r="EX53" i="9"/>
  <c r="Q41" i="1"/>
  <c r="EX54" i="9"/>
  <c r="Q42" i="1"/>
  <c r="EX55" i="9"/>
  <c r="Q43" i="1"/>
  <c r="EX56" i="9"/>
  <c r="Q44" i="1"/>
  <c r="EX58" i="9"/>
  <c r="Q45" i="1"/>
  <c r="EX59" i="9"/>
  <c r="Q46" i="1"/>
  <c r="EX60" i="9"/>
  <c r="Q47" i="1"/>
  <c r="EX61" i="9"/>
  <c r="Q48" i="1"/>
  <c r="EX62" i="9"/>
  <c r="Q49" i="1"/>
  <c r="EX63" i="9"/>
  <c r="Q50" i="1"/>
  <c r="EX65" i="9"/>
  <c r="Q51" i="1"/>
  <c r="EX67" i="9"/>
  <c r="Q52" i="1"/>
  <c r="EX68" i="9"/>
  <c r="Q53" i="1"/>
  <c r="EX70" i="9"/>
  <c r="Q54" i="1"/>
  <c r="EX71" i="9"/>
  <c r="Q55" i="1"/>
  <c r="EX72" i="9"/>
  <c r="Q56" i="1"/>
  <c r="EX73" i="9"/>
  <c r="Q57" i="1"/>
  <c r="EX74" i="9"/>
  <c r="Q58" i="1"/>
  <c r="EX75" i="9"/>
  <c r="Q59" i="1"/>
  <c r="EX76" i="9"/>
  <c r="Q60" i="1"/>
  <c r="EX77" i="9"/>
  <c r="Q61" i="1"/>
  <c r="EX78" i="9"/>
  <c r="Q62" i="1"/>
  <c r="EX79" i="9"/>
  <c r="Q63" i="1"/>
  <c r="EX80" i="9"/>
  <c r="Q64" i="1"/>
  <c r="EX81" i="9"/>
  <c r="Q65" i="1"/>
  <c r="EX83" i="9"/>
  <c r="Q66" i="1"/>
  <c r="EX85" i="9"/>
  <c r="Q67" i="1"/>
  <c r="EX86" i="9"/>
  <c r="Q68" i="1"/>
  <c r="EX87" i="9"/>
  <c r="Q69" i="1"/>
  <c r="EX88" i="9"/>
  <c r="Q70" i="1"/>
  <c r="EX89" i="9"/>
  <c r="Q71" i="1"/>
  <c r="EX90" i="9"/>
  <c r="Q72" i="1"/>
  <c r="EX91" i="9"/>
  <c r="Q73" i="1"/>
  <c r="EX92" i="9"/>
  <c r="Q74" i="1"/>
  <c r="EX93" i="9"/>
  <c r="Q75" i="1"/>
  <c r="Q76" i="1"/>
  <c r="EX95" i="9"/>
  <c r="Q77" i="1"/>
  <c r="EX96" i="9"/>
  <c r="Q78" i="1"/>
  <c r="EX97" i="9"/>
  <c r="Q79" i="1"/>
  <c r="EX98" i="9"/>
  <c r="Q80" i="1"/>
  <c r="EX100" i="9"/>
  <c r="Q81" i="1"/>
  <c r="EX101" i="9"/>
  <c r="Q82" i="1"/>
  <c r="EX102" i="9"/>
  <c r="Q83" i="1"/>
  <c r="EX103" i="9"/>
  <c r="Q84" i="1"/>
  <c r="EX104" i="9"/>
  <c r="Q85" i="1"/>
  <c r="Q86" i="1"/>
  <c r="EX106" i="9"/>
  <c r="Q87" i="1"/>
  <c r="EX107" i="9"/>
  <c r="Q88" i="1"/>
  <c r="EX110" i="9"/>
  <c r="Q89" i="1"/>
  <c r="EX112" i="9"/>
  <c r="Q90" i="1"/>
  <c r="EX113" i="9"/>
  <c r="Q91" i="1"/>
  <c r="EX114" i="9"/>
  <c r="Q92" i="1"/>
  <c r="EX116" i="9"/>
  <c r="Q93" i="1"/>
  <c r="EX117" i="9"/>
  <c r="Q94" i="1"/>
  <c r="EX118" i="9"/>
  <c r="Q95" i="1"/>
  <c r="EX120" i="9"/>
  <c r="Q96" i="1"/>
  <c r="EX122" i="9"/>
  <c r="Q97" i="1"/>
  <c r="EX123" i="9"/>
  <c r="Q98" i="1"/>
  <c r="EX124" i="9"/>
  <c r="Q99" i="1"/>
  <c r="EX125" i="9"/>
  <c r="Q100" i="1"/>
  <c r="EX126" i="9"/>
  <c r="Q101" i="1"/>
  <c r="EX127" i="9"/>
  <c r="Q102" i="1"/>
  <c r="EX130" i="9"/>
  <c r="Q103" i="1"/>
  <c r="EX131" i="9"/>
  <c r="Q104" i="1"/>
  <c r="EX132" i="9"/>
  <c r="Q105" i="1"/>
  <c r="EX133" i="9"/>
  <c r="Q106" i="1"/>
  <c r="EX134" i="9"/>
  <c r="Q107" i="1"/>
  <c r="EX135" i="9"/>
  <c r="Q108" i="1"/>
  <c r="EX136" i="9"/>
  <c r="Q109" i="1"/>
  <c r="EX138" i="9"/>
  <c r="Q110" i="1"/>
  <c r="EX139" i="9"/>
  <c r="Q111" i="1"/>
  <c r="EX142" i="9"/>
  <c r="Q112" i="1"/>
  <c r="EX143" i="9"/>
  <c r="Q113" i="1"/>
  <c r="EX144" i="9"/>
  <c r="Q114" i="1"/>
  <c r="EX145" i="9"/>
  <c r="Q115" i="1"/>
  <c r="EX146" i="9"/>
  <c r="Q116" i="1"/>
  <c r="EX148" i="9"/>
  <c r="Q117" i="1"/>
  <c r="Q118" i="1"/>
  <c r="EX150" i="9"/>
  <c r="Q119" i="1"/>
  <c r="EX151" i="9"/>
  <c r="Q120" i="1"/>
  <c r="EX152" i="9"/>
  <c r="Q121" i="1"/>
  <c r="EX153" i="9"/>
  <c r="Q122" i="1"/>
  <c r="EX154" i="9"/>
  <c r="Q123" i="1"/>
  <c r="EX156" i="9"/>
  <c r="Q124" i="1"/>
  <c r="EX157" i="9"/>
  <c r="Q125" i="1"/>
  <c r="EX158" i="9"/>
  <c r="Q126" i="1"/>
  <c r="EX159" i="9"/>
  <c r="Q127" i="1"/>
  <c r="EX160" i="9"/>
  <c r="Q128" i="1"/>
  <c r="EX161" i="9"/>
  <c r="Q129" i="1"/>
  <c r="EX162" i="9"/>
  <c r="Q130" i="1"/>
  <c r="EX163" i="9"/>
  <c r="Q131" i="1"/>
  <c r="EX164" i="9"/>
  <c r="Q132" i="1"/>
  <c r="EX165" i="9"/>
  <c r="Q133" i="1"/>
  <c r="EX166" i="9"/>
  <c r="Q134" i="1"/>
  <c r="EX167" i="9"/>
  <c r="Q135" i="1"/>
  <c r="EX168" i="9"/>
  <c r="Q136" i="1"/>
  <c r="EX169" i="9"/>
  <c r="Q137" i="1"/>
  <c r="EX170" i="9"/>
  <c r="Q138" i="1"/>
  <c r="EX171" i="9"/>
  <c r="Q139" i="1"/>
  <c r="Q140" i="1"/>
  <c r="EX173" i="9"/>
  <c r="Q141" i="1"/>
  <c r="EX174" i="9"/>
  <c r="Q142" i="1"/>
  <c r="EX176" i="9"/>
  <c r="Q143" i="1"/>
  <c r="EX177" i="9"/>
  <c r="Q144" i="1"/>
  <c r="EX178" i="9"/>
  <c r="Q145" i="1"/>
  <c r="EX179" i="9"/>
  <c r="Q146" i="1"/>
  <c r="EX180" i="9"/>
  <c r="Q147" i="1"/>
  <c r="EX181" i="9"/>
  <c r="Q148" i="1"/>
  <c r="EX183" i="9"/>
  <c r="Q149" i="1"/>
  <c r="EX184" i="9"/>
  <c r="Q150" i="1"/>
  <c r="EX186" i="9"/>
  <c r="Q152" i="1"/>
  <c r="EX187" i="9"/>
  <c r="Q153" i="1"/>
  <c r="EX188" i="9"/>
  <c r="Q154" i="1"/>
  <c r="EX189" i="9"/>
  <c r="Q155" i="1"/>
  <c r="EX190" i="9"/>
  <c r="Q156" i="1"/>
  <c r="EX191" i="9"/>
  <c r="Q157" i="1"/>
  <c r="EX192" i="9"/>
  <c r="Q158" i="1"/>
  <c r="EX193" i="9"/>
  <c r="Q159" i="1"/>
  <c r="EX194" i="9"/>
  <c r="Q160" i="1"/>
  <c r="EX195" i="9"/>
  <c r="Q161" i="1"/>
  <c r="Q162" i="1"/>
  <c r="EX197" i="9"/>
  <c r="Q163" i="1"/>
  <c r="EX198" i="9"/>
  <c r="Q164" i="1"/>
  <c r="EX199" i="9"/>
  <c r="Q165" i="1"/>
  <c r="EX200" i="9"/>
  <c r="Q166" i="1"/>
  <c r="EX201" i="9"/>
  <c r="Q167" i="1"/>
  <c r="EX202" i="9"/>
  <c r="Q168" i="1"/>
  <c r="EX203" i="9"/>
  <c r="Q169" i="1"/>
  <c r="EX204" i="9"/>
  <c r="Q170" i="1"/>
  <c r="EX205" i="9"/>
  <c r="Q171" i="1"/>
  <c r="EX206" i="9"/>
  <c r="Q172" i="1"/>
  <c r="EX207" i="9"/>
  <c r="Q173" i="1"/>
  <c r="EX208" i="9"/>
  <c r="Q174" i="1"/>
  <c r="EX209" i="9"/>
  <c r="Q175" i="1"/>
  <c r="EX210" i="9"/>
  <c r="Q176" i="1"/>
  <c r="EX211" i="9"/>
  <c r="Q177" i="1"/>
  <c r="EX212" i="9"/>
  <c r="Q178" i="1"/>
  <c r="EX213" i="9"/>
  <c r="Q179" i="1"/>
  <c r="EX214" i="9"/>
  <c r="Q180" i="1"/>
  <c r="EX215" i="9"/>
  <c r="Q181" i="1"/>
  <c r="EX217" i="9"/>
  <c r="Q182" i="1"/>
  <c r="EX218" i="9"/>
  <c r="Q183" i="1"/>
  <c r="EX219" i="9"/>
  <c r="Q184" i="1"/>
  <c r="EX220" i="9"/>
  <c r="Q185" i="1"/>
  <c r="EX221" i="9"/>
  <c r="Q186" i="1"/>
  <c r="EX223" i="9"/>
  <c r="Q187" i="1"/>
  <c r="EX224" i="9"/>
  <c r="Q188" i="1"/>
  <c r="EX228" i="9"/>
  <c r="Q189" i="1"/>
  <c r="EX229" i="9"/>
  <c r="Q190" i="1"/>
  <c r="EX230" i="9"/>
  <c r="Q191" i="1"/>
  <c r="EX231" i="9"/>
  <c r="Q192" i="1"/>
  <c r="EX232" i="9"/>
  <c r="Q193" i="1"/>
  <c r="EX234" i="9"/>
  <c r="Q194" i="1"/>
  <c r="EX236" i="9"/>
  <c r="Q195" i="1"/>
  <c r="EX237" i="9"/>
  <c r="Q196" i="1"/>
  <c r="EX238" i="9"/>
  <c r="Q197" i="1"/>
  <c r="EX239" i="9"/>
  <c r="Q198" i="1"/>
  <c r="EX240" i="9"/>
  <c r="Q199" i="1"/>
  <c r="EX241" i="9"/>
  <c r="Q200" i="1"/>
  <c r="EX243" i="9"/>
  <c r="Q201" i="1"/>
  <c r="EX244" i="9"/>
  <c r="Q202" i="1"/>
  <c r="EX245" i="9"/>
  <c r="Q203" i="1"/>
  <c r="EX246" i="9"/>
  <c r="Q204" i="1"/>
  <c r="EX247" i="9"/>
  <c r="Q205" i="1"/>
  <c r="EX248" i="9"/>
  <c r="Q206" i="1"/>
  <c r="EX249" i="9"/>
  <c r="Q207" i="1"/>
  <c r="EX250" i="9"/>
  <c r="Q208" i="1"/>
  <c r="Q209" i="1"/>
  <c r="EX252" i="9"/>
  <c r="Q210" i="1"/>
  <c r="EX253" i="9"/>
  <c r="Q211" i="1"/>
  <c r="EX254" i="9"/>
  <c r="Q212" i="1"/>
  <c r="EX255" i="9"/>
  <c r="Q213" i="1"/>
  <c r="EX256" i="9"/>
  <c r="Q214" i="1"/>
  <c r="EX257" i="9"/>
  <c r="Q215" i="1"/>
  <c r="EX258" i="9"/>
  <c r="Q216" i="1"/>
  <c r="EX260" i="9"/>
  <c r="Q217" i="1"/>
  <c r="Q218" i="1"/>
  <c r="EX263" i="9"/>
  <c r="Q219" i="1"/>
  <c r="EX265" i="9"/>
  <c r="Q220" i="1"/>
  <c r="EX266" i="9"/>
  <c r="Q221" i="1"/>
  <c r="EX267" i="9"/>
  <c r="Q222" i="1"/>
  <c r="EX268" i="9"/>
  <c r="Q223" i="1"/>
  <c r="EX270" i="9"/>
  <c r="Q224" i="1"/>
  <c r="EX271" i="9"/>
  <c r="Q225" i="1"/>
  <c r="EX272" i="9"/>
  <c r="Q226" i="1"/>
  <c r="EX273" i="9"/>
  <c r="Q227" i="1"/>
  <c r="EX274" i="9"/>
  <c r="Q228" i="1"/>
  <c r="EX275" i="9"/>
  <c r="Q229" i="1"/>
  <c r="EX276" i="9"/>
  <c r="Q230" i="1"/>
  <c r="EX279" i="9"/>
  <c r="Q231" i="1"/>
  <c r="EX280" i="9"/>
  <c r="Q232" i="1"/>
  <c r="EX281" i="9"/>
  <c r="Q233" i="1"/>
  <c r="EX282" i="9"/>
  <c r="Q234" i="1"/>
  <c r="EX283" i="9"/>
  <c r="Q235" i="1"/>
  <c r="EX284" i="9"/>
  <c r="Q236" i="1"/>
  <c r="EX285" i="9"/>
  <c r="Q237" i="1"/>
  <c r="EX286" i="9"/>
  <c r="Q238" i="1"/>
  <c r="EX287" i="9"/>
  <c r="Q239" i="1"/>
  <c r="EX288" i="9"/>
  <c r="Q240" i="1"/>
  <c r="EX289" i="9"/>
  <c r="Q241" i="1"/>
  <c r="EX290" i="9"/>
  <c r="Q242" i="1"/>
  <c r="EX291" i="9"/>
  <c r="Q243" i="1"/>
  <c r="EX292" i="9"/>
  <c r="Q244" i="1"/>
  <c r="EX293" i="9"/>
  <c r="Q245" i="1"/>
  <c r="EX294" i="9"/>
  <c r="Q246" i="1"/>
  <c r="EX295" i="9"/>
  <c r="Q247" i="1"/>
  <c r="EX297" i="9"/>
  <c r="Q248" i="1"/>
  <c r="EX298" i="9"/>
  <c r="Q249" i="1"/>
  <c r="EX299" i="9"/>
  <c r="Q250" i="1"/>
  <c r="EX300" i="9"/>
  <c r="Q251" i="1"/>
  <c r="EX301" i="9"/>
  <c r="Q252" i="1"/>
  <c r="EX302" i="9"/>
  <c r="Q253" i="1"/>
  <c r="EX304" i="9"/>
  <c r="Q254" i="1"/>
  <c r="EX305" i="9"/>
  <c r="Q255" i="1"/>
  <c r="EX306" i="9"/>
  <c r="Q256" i="1"/>
  <c r="EX307" i="9"/>
  <c r="Q257" i="1"/>
  <c r="EX309" i="9"/>
  <c r="Q258" i="1"/>
  <c r="EX310" i="9"/>
  <c r="Q259" i="1"/>
  <c r="EX311" i="9"/>
  <c r="Q260" i="1"/>
  <c r="EX312" i="9"/>
  <c r="Q261" i="1"/>
  <c r="EX313" i="9"/>
  <c r="Q262" i="1"/>
  <c r="EX314" i="9"/>
  <c r="Q263" i="1"/>
  <c r="EX315" i="9"/>
  <c r="Q264" i="1"/>
  <c r="EX316" i="9"/>
  <c r="Q265" i="1"/>
  <c r="EX318" i="9"/>
  <c r="Q266" i="1"/>
  <c r="EX319" i="9"/>
  <c r="Q267" i="1"/>
  <c r="EX320" i="9"/>
  <c r="Q268" i="1"/>
  <c r="EX321" i="9"/>
  <c r="Q269" i="1"/>
  <c r="EX322" i="9"/>
  <c r="Q270" i="1"/>
  <c r="EX323" i="9"/>
  <c r="Q271" i="1"/>
  <c r="EX324" i="9"/>
  <c r="Q272" i="1"/>
  <c r="EX325" i="9"/>
  <c r="Q273" i="1"/>
  <c r="EX326" i="9"/>
  <c r="Q274" i="1"/>
  <c r="EX327" i="9"/>
  <c r="Q275" i="1"/>
  <c r="EX328" i="9"/>
  <c r="Q276" i="1"/>
  <c r="EX329" i="9"/>
  <c r="Q277" i="1"/>
  <c r="EX330" i="9"/>
  <c r="Q278" i="1"/>
  <c r="EX331" i="9"/>
  <c r="Q279" i="1"/>
  <c r="EX332" i="9"/>
  <c r="Q280" i="1"/>
  <c r="EX333" i="9"/>
  <c r="Q281" i="1"/>
  <c r="EX334" i="9"/>
  <c r="Q282" i="1"/>
  <c r="EX335" i="9"/>
  <c r="Q283" i="1"/>
  <c r="EX337" i="9"/>
  <c r="Q284" i="1"/>
  <c r="EX338" i="9"/>
  <c r="Q285" i="1"/>
  <c r="EX339" i="9"/>
  <c r="Q286" i="1"/>
  <c r="EX340" i="9"/>
  <c r="Q287" i="1"/>
  <c r="EX341" i="9"/>
  <c r="Q288" i="1"/>
  <c r="EX342" i="9"/>
  <c r="Q289" i="1"/>
  <c r="EX343" i="9"/>
  <c r="Q290" i="1"/>
  <c r="EX344" i="9"/>
  <c r="Q291" i="1"/>
  <c r="EX345" i="9"/>
  <c r="Q292" i="1"/>
  <c r="EX346" i="9"/>
  <c r="Q293" i="1"/>
  <c r="EX347" i="9"/>
  <c r="Q294" i="1"/>
  <c r="EX348" i="9"/>
  <c r="Q295" i="1"/>
  <c r="EX350" i="9"/>
  <c r="Q296" i="1"/>
  <c r="EX351" i="9"/>
  <c r="Q297" i="1"/>
  <c r="EX352" i="9"/>
  <c r="Q298" i="1"/>
  <c r="EX353" i="9"/>
  <c r="Q299" i="1"/>
  <c r="EX354" i="9"/>
  <c r="Q300" i="1"/>
  <c r="EX355" i="9"/>
  <c r="Q301" i="1"/>
  <c r="EX356" i="9"/>
  <c r="Q302" i="1"/>
  <c r="EX357" i="9"/>
  <c r="Q303" i="1"/>
  <c r="EX358" i="9"/>
  <c r="Q304" i="1"/>
  <c r="EX359" i="9"/>
  <c r="Q305" i="1"/>
  <c r="EX360" i="9"/>
  <c r="Q306" i="1"/>
  <c r="EX362" i="9"/>
  <c r="Q307" i="1"/>
  <c r="EX363" i="9"/>
  <c r="Q308" i="1"/>
  <c r="EX364" i="9"/>
  <c r="Q309" i="1"/>
  <c r="EX365" i="9"/>
  <c r="Q310" i="1"/>
  <c r="EX367" i="9"/>
  <c r="Q311" i="1"/>
  <c r="EX368" i="9"/>
  <c r="Q312" i="1"/>
  <c r="EX369" i="9"/>
  <c r="Q313" i="1"/>
  <c r="EX370" i="9"/>
  <c r="Q314" i="1"/>
  <c r="EX371" i="9"/>
  <c r="Q315" i="1"/>
  <c r="EX372" i="9"/>
  <c r="Q316" i="1"/>
  <c r="EX373" i="9"/>
  <c r="Q317" i="1"/>
  <c r="EX374" i="9"/>
  <c r="Q318" i="1"/>
  <c r="EX375" i="9"/>
  <c r="Q319" i="1"/>
  <c r="EX376" i="9"/>
  <c r="Q320" i="1"/>
  <c r="EX377" i="9"/>
  <c r="Q321" i="1"/>
  <c r="EX378" i="9"/>
  <c r="Q322" i="1"/>
  <c r="EX379" i="9"/>
  <c r="Q323" i="1"/>
  <c r="EX380" i="9"/>
  <c r="Q324" i="1"/>
  <c r="EX381" i="9"/>
  <c r="Q325" i="1"/>
  <c r="EX382" i="9"/>
  <c r="Q326" i="1"/>
  <c r="EX383" i="9"/>
  <c r="Q327" i="1"/>
  <c r="EX384" i="9"/>
  <c r="Q328" i="1"/>
  <c r="EX385" i="9"/>
  <c r="Q329" i="1"/>
  <c r="EX386" i="9"/>
  <c r="Q330" i="1"/>
  <c r="EX387" i="9"/>
  <c r="Q331" i="1"/>
  <c r="EX388" i="9"/>
  <c r="Q332" i="1"/>
  <c r="EX390" i="9"/>
  <c r="Q333" i="1"/>
  <c r="EX391" i="9"/>
  <c r="Q334" i="1"/>
  <c r="EX393" i="9"/>
  <c r="Q335" i="1"/>
  <c r="EX394" i="9"/>
  <c r="Q336" i="1"/>
  <c r="EX395" i="9"/>
  <c r="Q337" i="1"/>
  <c r="EX396" i="9"/>
  <c r="Q338" i="1"/>
  <c r="EX397" i="9"/>
  <c r="Q339" i="1"/>
  <c r="EX398" i="9"/>
  <c r="Q340" i="1"/>
  <c r="EX399" i="9"/>
  <c r="Q341" i="1"/>
  <c r="EX400" i="9"/>
  <c r="Q342" i="1"/>
  <c r="EX401" i="9"/>
  <c r="Q343" i="1"/>
  <c r="EX402" i="9"/>
  <c r="Q344" i="1"/>
  <c r="EX403" i="9"/>
  <c r="Q345" i="1"/>
  <c r="EX404" i="9"/>
  <c r="Q346" i="1"/>
  <c r="EX405" i="9"/>
  <c r="Q347" i="1"/>
  <c r="EX406" i="9"/>
  <c r="Q348" i="1"/>
  <c r="Q349" i="1"/>
  <c r="EX408" i="9"/>
  <c r="Q350" i="1"/>
  <c r="EX410" i="9"/>
  <c r="Q351" i="1"/>
  <c r="EX411" i="9"/>
  <c r="Q352" i="1"/>
  <c r="EX412" i="9"/>
  <c r="Q353" i="1"/>
  <c r="EX413" i="9"/>
  <c r="Q354" i="1"/>
  <c r="EX414" i="9"/>
  <c r="Q355" i="1"/>
  <c r="EX10" i="9"/>
  <c r="Q3" i="1"/>
  <c r="EW417" i="9"/>
  <c r="P358" i="1"/>
  <c r="EW418" i="9"/>
  <c r="P359" i="1"/>
  <c r="EW419" i="9"/>
  <c r="P360" i="1"/>
  <c r="EW420" i="9"/>
  <c r="P361" i="1"/>
  <c r="EW94" i="9"/>
  <c r="P362" i="1"/>
  <c r="EW422" i="9"/>
  <c r="P363" i="1"/>
  <c r="EW423" i="9"/>
  <c r="P364" i="1"/>
  <c r="EW424" i="9"/>
  <c r="P365" i="1"/>
  <c r="EW425" i="9"/>
  <c r="P366" i="1"/>
  <c r="EW426" i="9"/>
  <c r="P367" i="1"/>
  <c r="EW427" i="9"/>
  <c r="P368" i="1"/>
  <c r="EW172" i="9"/>
  <c r="P369" i="1"/>
  <c r="EW429" i="9"/>
  <c r="P370" i="1"/>
  <c r="EW430" i="9"/>
  <c r="P371" i="1"/>
  <c r="EW431" i="9"/>
  <c r="P372" i="1"/>
  <c r="EW432" i="9"/>
  <c r="P373" i="1"/>
  <c r="EW433" i="9"/>
  <c r="P374" i="1"/>
  <c r="EW434" i="9"/>
  <c r="P375" i="1"/>
  <c r="EW435" i="9"/>
  <c r="P376" i="1"/>
  <c r="EW261" i="9"/>
  <c r="P377" i="1"/>
  <c r="EW437" i="9"/>
  <c r="P378" i="1"/>
  <c r="EW438" i="9"/>
  <c r="P379" i="1"/>
  <c r="EW439" i="9"/>
  <c r="P380" i="1"/>
  <c r="EW440" i="9"/>
  <c r="P381" i="1"/>
  <c r="EW441" i="9"/>
  <c r="P382" i="1"/>
  <c r="EW442" i="9"/>
  <c r="P383" i="1"/>
  <c r="EW443" i="9"/>
  <c r="P384" i="1"/>
  <c r="EW444" i="9"/>
  <c r="P385" i="1"/>
  <c r="EW445" i="9"/>
  <c r="P386" i="1"/>
  <c r="EW407" i="9"/>
  <c r="P387" i="1"/>
  <c r="EW447" i="9"/>
  <c r="P388" i="1"/>
  <c r="EW196" i="9"/>
  <c r="P389" i="1"/>
  <c r="EW149" i="9"/>
  <c r="P390" i="1"/>
  <c r="EW450" i="9"/>
  <c r="P391" i="1"/>
  <c r="EW105" i="9"/>
  <c r="P392" i="1"/>
  <c r="EW452" i="9"/>
  <c r="P393" i="1"/>
  <c r="EW251" i="9"/>
  <c r="P394" i="1"/>
  <c r="EW454" i="9"/>
  <c r="P395" i="1"/>
  <c r="AI455" i="9"/>
  <c r="EW455" i="9"/>
  <c r="P396" i="1"/>
  <c r="EW416" i="9"/>
  <c r="P357" i="1"/>
  <c r="EW11" i="9"/>
  <c r="P4" i="1"/>
  <c r="EW12" i="9"/>
  <c r="P5" i="1"/>
  <c r="EW16" i="9"/>
  <c r="P6" i="1"/>
  <c r="EW17" i="9"/>
  <c r="P7" i="1"/>
  <c r="EW18" i="9"/>
  <c r="P8" i="1"/>
  <c r="EW19" i="9"/>
  <c r="P9" i="1"/>
  <c r="EW20" i="9"/>
  <c r="P10" i="1"/>
  <c r="EW21" i="9"/>
  <c r="P11" i="1"/>
  <c r="EW22" i="9"/>
  <c r="P12" i="1"/>
  <c r="EW23" i="9"/>
  <c r="P13" i="1"/>
  <c r="EW24" i="9"/>
  <c r="P14" i="1"/>
  <c r="EW25" i="9"/>
  <c r="P15" i="1"/>
  <c r="EW26" i="9"/>
  <c r="P16" i="1"/>
  <c r="EW27" i="9"/>
  <c r="P17" i="1"/>
  <c r="EW28" i="9"/>
  <c r="P18" i="1"/>
  <c r="EW29" i="9"/>
  <c r="P19" i="1"/>
  <c r="EW30" i="9"/>
  <c r="P20" i="1"/>
  <c r="EW31" i="9"/>
  <c r="P21" i="1"/>
  <c r="EW32" i="9"/>
  <c r="P22" i="1"/>
  <c r="EW33" i="9"/>
  <c r="P23" i="1"/>
  <c r="EW34" i="9"/>
  <c r="P24" i="1"/>
  <c r="EW36" i="9"/>
  <c r="P25" i="1"/>
  <c r="EW37" i="9"/>
  <c r="P26" i="1"/>
  <c r="EW38" i="9"/>
  <c r="P27" i="1"/>
  <c r="EW39" i="9"/>
  <c r="P28" i="1"/>
  <c r="EW40" i="9"/>
  <c r="P29" i="1"/>
  <c r="EW41" i="9"/>
  <c r="P30" i="1"/>
  <c r="EW42" i="9"/>
  <c r="P31" i="1"/>
  <c r="EW43" i="9"/>
  <c r="P32" i="1"/>
  <c r="EW44" i="9"/>
  <c r="P33" i="1"/>
  <c r="EW45" i="9"/>
  <c r="P34" i="1"/>
  <c r="EW47" i="9"/>
  <c r="P35" i="1"/>
  <c r="EW48" i="9"/>
  <c r="P36" i="1"/>
  <c r="EW49" i="9"/>
  <c r="P37" i="1"/>
  <c r="EW50" i="9"/>
  <c r="P38" i="1"/>
  <c r="EW51" i="9"/>
  <c r="P39" i="1"/>
  <c r="EW52" i="9"/>
  <c r="P40" i="1"/>
  <c r="EW53" i="9"/>
  <c r="P41" i="1"/>
  <c r="EW54" i="9"/>
  <c r="P42" i="1"/>
  <c r="EW55" i="9"/>
  <c r="P43" i="1"/>
  <c r="EW56" i="9"/>
  <c r="P44" i="1"/>
  <c r="EW58" i="9"/>
  <c r="P45" i="1"/>
  <c r="EW59" i="9"/>
  <c r="P46" i="1"/>
  <c r="EW60" i="9"/>
  <c r="P47" i="1"/>
  <c r="EW61" i="9"/>
  <c r="P48" i="1"/>
  <c r="EW62" i="9"/>
  <c r="P49" i="1"/>
  <c r="EW63" i="9"/>
  <c r="P50" i="1"/>
  <c r="EW65" i="9"/>
  <c r="P51" i="1"/>
  <c r="EW67" i="9"/>
  <c r="P52" i="1"/>
  <c r="EW68" i="9"/>
  <c r="P53" i="1"/>
  <c r="EW70" i="9"/>
  <c r="P54" i="1"/>
  <c r="EW71" i="9"/>
  <c r="P55" i="1"/>
  <c r="EW72" i="9"/>
  <c r="P56" i="1"/>
  <c r="EW73" i="9"/>
  <c r="P57" i="1"/>
  <c r="EW74" i="9"/>
  <c r="P58" i="1"/>
  <c r="EW75" i="9"/>
  <c r="P59" i="1"/>
  <c r="EW76" i="9"/>
  <c r="P60" i="1"/>
  <c r="EW77" i="9"/>
  <c r="P61" i="1"/>
  <c r="EW78" i="9"/>
  <c r="P62" i="1"/>
  <c r="EW79" i="9"/>
  <c r="P63" i="1"/>
  <c r="EW80" i="9"/>
  <c r="P64" i="1"/>
  <c r="EW81" i="9"/>
  <c r="P65" i="1"/>
  <c r="EW83" i="9"/>
  <c r="P66" i="1"/>
  <c r="EW85" i="9"/>
  <c r="P67" i="1"/>
  <c r="EW86" i="9"/>
  <c r="P68" i="1"/>
  <c r="EW87" i="9"/>
  <c r="P69" i="1"/>
  <c r="EW88" i="9"/>
  <c r="P70" i="1"/>
  <c r="EW89" i="9"/>
  <c r="P71" i="1"/>
  <c r="EW90" i="9"/>
  <c r="P72" i="1"/>
  <c r="EW91" i="9"/>
  <c r="P73" i="1"/>
  <c r="EW92" i="9"/>
  <c r="P74" i="1"/>
  <c r="EW93" i="9"/>
  <c r="P75" i="1"/>
  <c r="P76" i="1"/>
  <c r="EW95" i="9"/>
  <c r="P77" i="1"/>
  <c r="EW96" i="9"/>
  <c r="P78" i="1"/>
  <c r="EW97" i="9"/>
  <c r="P79" i="1"/>
  <c r="EW98" i="9"/>
  <c r="P80" i="1"/>
  <c r="EW100" i="9"/>
  <c r="P81" i="1"/>
  <c r="EW101" i="9"/>
  <c r="P82" i="1"/>
  <c r="EW102" i="9"/>
  <c r="P83" i="1"/>
  <c r="EW103" i="9"/>
  <c r="P84" i="1"/>
  <c r="EW104" i="9"/>
  <c r="P85" i="1"/>
  <c r="P86" i="1"/>
  <c r="EW106" i="9"/>
  <c r="P87" i="1"/>
  <c r="EW107" i="9"/>
  <c r="P88" i="1"/>
  <c r="EW110" i="9"/>
  <c r="P89" i="1"/>
  <c r="EW112" i="9"/>
  <c r="P90" i="1"/>
  <c r="EW113" i="9"/>
  <c r="P91" i="1"/>
  <c r="EW114" i="9"/>
  <c r="P92" i="1"/>
  <c r="EW116" i="9"/>
  <c r="P93" i="1"/>
  <c r="EW117" i="9"/>
  <c r="P94" i="1"/>
  <c r="EW118" i="9"/>
  <c r="P95" i="1"/>
  <c r="EW120" i="9"/>
  <c r="P96" i="1"/>
  <c r="EW122" i="9"/>
  <c r="P97" i="1"/>
  <c r="EW123" i="9"/>
  <c r="P98" i="1"/>
  <c r="EW124" i="9"/>
  <c r="P99" i="1"/>
  <c r="EW125" i="9"/>
  <c r="P100" i="1"/>
  <c r="EW126" i="9"/>
  <c r="P101" i="1"/>
  <c r="EW127" i="9"/>
  <c r="P102" i="1"/>
  <c r="EW130" i="9"/>
  <c r="P103" i="1"/>
  <c r="EW131" i="9"/>
  <c r="P104" i="1"/>
  <c r="EW132" i="9"/>
  <c r="P105" i="1"/>
  <c r="EW133" i="9"/>
  <c r="P106" i="1"/>
  <c r="EW134" i="9"/>
  <c r="P107" i="1"/>
  <c r="EW135" i="9"/>
  <c r="P108" i="1"/>
  <c r="EW136" i="9"/>
  <c r="P109" i="1"/>
  <c r="EW138" i="9"/>
  <c r="P110" i="1"/>
  <c r="EW139" i="9"/>
  <c r="P111" i="1"/>
  <c r="EW142" i="9"/>
  <c r="P112" i="1"/>
  <c r="EW143" i="9"/>
  <c r="P113" i="1"/>
  <c r="EW144" i="9"/>
  <c r="P114" i="1"/>
  <c r="EW145" i="9"/>
  <c r="P115" i="1"/>
  <c r="EW146" i="9"/>
  <c r="P116" i="1"/>
  <c r="EW148" i="9"/>
  <c r="P117" i="1"/>
  <c r="P118" i="1"/>
  <c r="EW150" i="9"/>
  <c r="P119" i="1"/>
  <c r="EW151" i="9"/>
  <c r="P120" i="1"/>
  <c r="EW152" i="9"/>
  <c r="P121" i="1"/>
  <c r="EW153" i="9"/>
  <c r="P122" i="1"/>
  <c r="EW154" i="9"/>
  <c r="P123" i="1"/>
  <c r="EW156" i="9"/>
  <c r="P124" i="1"/>
  <c r="EW157" i="9"/>
  <c r="P125" i="1"/>
  <c r="EW158" i="9"/>
  <c r="P126" i="1"/>
  <c r="EW159" i="9"/>
  <c r="P127" i="1"/>
  <c r="EW160" i="9"/>
  <c r="P128" i="1"/>
  <c r="EW161" i="9"/>
  <c r="P129" i="1"/>
  <c r="EW162" i="9"/>
  <c r="P130" i="1"/>
  <c r="EW163" i="9"/>
  <c r="P131" i="1"/>
  <c r="EW164" i="9"/>
  <c r="P132" i="1"/>
  <c r="EW165" i="9"/>
  <c r="P133" i="1"/>
  <c r="EW166" i="9"/>
  <c r="P134" i="1"/>
  <c r="EW167" i="9"/>
  <c r="P135" i="1"/>
  <c r="EW168" i="9"/>
  <c r="P136" i="1"/>
  <c r="EW169" i="9"/>
  <c r="P137" i="1"/>
  <c r="EW170" i="9"/>
  <c r="P138" i="1"/>
  <c r="EW171" i="9"/>
  <c r="P139" i="1"/>
  <c r="P140" i="1"/>
  <c r="EW173" i="9"/>
  <c r="P141" i="1"/>
  <c r="EW174" i="9"/>
  <c r="P142" i="1"/>
  <c r="EW176" i="9"/>
  <c r="P143" i="1"/>
  <c r="EW177" i="9"/>
  <c r="P144" i="1"/>
  <c r="EW178" i="9"/>
  <c r="P145" i="1"/>
  <c r="EW179" i="9"/>
  <c r="P146" i="1"/>
  <c r="EW180" i="9"/>
  <c r="P147" i="1"/>
  <c r="EW181" i="9"/>
  <c r="P148" i="1"/>
  <c r="EW183" i="9"/>
  <c r="P149" i="1"/>
  <c r="EW184" i="9"/>
  <c r="P150" i="1"/>
  <c r="EW186" i="9"/>
  <c r="P152" i="1"/>
  <c r="EW187" i="9"/>
  <c r="P153" i="1"/>
  <c r="EW188" i="9"/>
  <c r="P154" i="1"/>
  <c r="EW189" i="9"/>
  <c r="P155" i="1"/>
  <c r="EW190" i="9"/>
  <c r="P156" i="1"/>
  <c r="EW191" i="9"/>
  <c r="P157" i="1"/>
  <c r="EW192" i="9"/>
  <c r="P158" i="1"/>
  <c r="EW193" i="9"/>
  <c r="P159" i="1"/>
  <c r="EW194" i="9"/>
  <c r="P160" i="1"/>
  <c r="EW195" i="9"/>
  <c r="P161" i="1"/>
  <c r="P162" i="1"/>
  <c r="EW197" i="9"/>
  <c r="P163" i="1"/>
  <c r="EW198" i="9"/>
  <c r="P164" i="1"/>
  <c r="EW199" i="9"/>
  <c r="P165" i="1"/>
  <c r="EW200" i="9"/>
  <c r="P166" i="1"/>
  <c r="EW201" i="9"/>
  <c r="P167" i="1"/>
  <c r="EW202" i="9"/>
  <c r="P168" i="1"/>
  <c r="EW203" i="9"/>
  <c r="P169" i="1"/>
  <c r="EW204" i="9"/>
  <c r="P170" i="1"/>
  <c r="EW205" i="9"/>
  <c r="P171" i="1"/>
  <c r="EW206" i="9"/>
  <c r="P172" i="1"/>
  <c r="EW207" i="9"/>
  <c r="P173" i="1"/>
  <c r="EW208" i="9"/>
  <c r="P174" i="1"/>
  <c r="EW209" i="9"/>
  <c r="P175" i="1"/>
  <c r="EW210" i="9"/>
  <c r="P176" i="1"/>
  <c r="EW211" i="9"/>
  <c r="P177" i="1"/>
  <c r="EW212" i="9"/>
  <c r="P178" i="1"/>
  <c r="EW213" i="9"/>
  <c r="P179" i="1"/>
  <c r="EW214" i="9"/>
  <c r="P180" i="1"/>
  <c r="EW215" i="9"/>
  <c r="P181" i="1"/>
  <c r="EW217" i="9"/>
  <c r="P182" i="1"/>
  <c r="EW218" i="9"/>
  <c r="P183" i="1"/>
  <c r="EW219" i="9"/>
  <c r="P184" i="1"/>
  <c r="EW220" i="9"/>
  <c r="P185" i="1"/>
  <c r="EW221" i="9"/>
  <c r="P186" i="1"/>
  <c r="EW223" i="9"/>
  <c r="P187" i="1"/>
  <c r="EW224" i="9"/>
  <c r="P188" i="1"/>
  <c r="EW228" i="9"/>
  <c r="P189" i="1"/>
  <c r="EW229" i="9"/>
  <c r="P190" i="1"/>
  <c r="EW230" i="9"/>
  <c r="P191" i="1"/>
  <c r="EW231" i="9"/>
  <c r="P192" i="1"/>
  <c r="EW232" i="9"/>
  <c r="P193" i="1"/>
  <c r="EW234" i="9"/>
  <c r="P194" i="1"/>
  <c r="EW236" i="9"/>
  <c r="P195" i="1"/>
  <c r="EW237" i="9"/>
  <c r="P196" i="1"/>
  <c r="EW238" i="9"/>
  <c r="P197" i="1"/>
  <c r="EW239" i="9"/>
  <c r="P198" i="1"/>
  <c r="EW240" i="9"/>
  <c r="P199" i="1"/>
  <c r="EW241" i="9"/>
  <c r="P200" i="1"/>
  <c r="EW243" i="9"/>
  <c r="P201" i="1"/>
  <c r="EW244" i="9"/>
  <c r="P202" i="1"/>
  <c r="EW245" i="9"/>
  <c r="P203" i="1"/>
  <c r="EW246" i="9"/>
  <c r="P204" i="1"/>
  <c r="EW247" i="9"/>
  <c r="P205" i="1"/>
  <c r="EW248" i="9"/>
  <c r="P206" i="1"/>
  <c r="EW249" i="9"/>
  <c r="P207" i="1"/>
  <c r="EW250" i="9"/>
  <c r="P208" i="1"/>
  <c r="P209" i="1"/>
  <c r="EW252" i="9"/>
  <c r="P210" i="1"/>
  <c r="EW253" i="9"/>
  <c r="P211" i="1"/>
  <c r="EW254" i="9"/>
  <c r="P212" i="1"/>
  <c r="EW255" i="9"/>
  <c r="P213" i="1"/>
  <c r="EW256" i="9"/>
  <c r="P214" i="1"/>
  <c r="EW257" i="9"/>
  <c r="P215" i="1"/>
  <c r="EW258" i="9"/>
  <c r="P216" i="1"/>
  <c r="EW260" i="9"/>
  <c r="P217" i="1"/>
  <c r="P218" i="1"/>
  <c r="EW263" i="9"/>
  <c r="P219" i="1"/>
  <c r="EW265" i="9"/>
  <c r="P220" i="1"/>
  <c r="EW266" i="9"/>
  <c r="P221" i="1"/>
  <c r="EW267" i="9"/>
  <c r="P222" i="1"/>
  <c r="EW268" i="9"/>
  <c r="P223" i="1"/>
  <c r="EW270" i="9"/>
  <c r="P224" i="1"/>
  <c r="EW271" i="9"/>
  <c r="P225" i="1"/>
  <c r="EW272" i="9"/>
  <c r="P226" i="1"/>
  <c r="EW273" i="9"/>
  <c r="P227" i="1"/>
  <c r="EW274" i="9"/>
  <c r="P228" i="1"/>
  <c r="EW275" i="9"/>
  <c r="P229" i="1"/>
  <c r="EW276" i="9"/>
  <c r="P230" i="1"/>
  <c r="EW279" i="9"/>
  <c r="P231" i="1"/>
  <c r="EW280" i="9"/>
  <c r="P232" i="1"/>
  <c r="EW281" i="9"/>
  <c r="P233" i="1"/>
  <c r="EW282" i="9"/>
  <c r="P234" i="1"/>
  <c r="EW283" i="9"/>
  <c r="P235" i="1"/>
  <c r="EW284" i="9"/>
  <c r="P236" i="1"/>
  <c r="EW285" i="9"/>
  <c r="P237" i="1"/>
  <c r="EW286" i="9"/>
  <c r="P238" i="1"/>
  <c r="EW287" i="9"/>
  <c r="P239" i="1"/>
  <c r="EW288" i="9"/>
  <c r="P240" i="1"/>
  <c r="EW289" i="9"/>
  <c r="P241" i="1"/>
  <c r="EW290" i="9"/>
  <c r="P242" i="1"/>
  <c r="EW291" i="9"/>
  <c r="P243" i="1"/>
  <c r="EW292" i="9"/>
  <c r="P244" i="1"/>
  <c r="EW293" i="9"/>
  <c r="P245" i="1"/>
  <c r="EW294" i="9"/>
  <c r="P246" i="1"/>
  <c r="EW295" i="9"/>
  <c r="P247" i="1"/>
  <c r="EW297" i="9"/>
  <c r="P248" i="1"/>
  <c r="EW298" i="9"/>
  <c r="P249" i="1"/>
  <c r="EW299" i="9"/>
  <c r="P250" i="1"/>
  <c r="EW300" i="9"/>
  <c r="P251" i="1"/>
  <c r="EW301" i="9"/>
  <c r="P252" i="1"/>
  <c r="EW302" i="9"/>
  <c r="P253" i="1"/>
  <c r="EW304" i="9"/>
  <c r="P254" i="1"/>
  <c r="EW305" i="9"/>
  <c r="P255" i="1"/>
  <c r="EW306" i="9"/>
  <c r="P256" i="1"/>
  <c r="EW307" i="9"/>
  <c r="P257" i="1"/>
  <c r="EW309" i="9"/>
  <c r="P258" i="1"/>
  <c r="EW310" i="9"/>
  <c r="P259" i="1"/>
  <c r="EW311" i="9"/>
  <c r="P260" i="1"/>
  <c r="EW312" i="9"/>
  <c r="P261" i="1"/>
  <c r="EW313" i="9"/>
  <c r="P262" i="1"/>
  <c r="EW314" i="9"/>
  <c r="P263" i="1"/>
  <c r="EW315" i="9"/>
  <c r="P264" i="1"/>
  <c r="EW316" i="9"/>
  <c r="P265" i="1"/>
  <c r="EW318" i="9"/>
  <c r="P266" i="1"/>
  <c r="EW319" i="9"/>
  <c r="P267" i="1"/>
  <c r="EW320" i="9"/>
  <c r="P268" i="1"/>
  <c r="EW321" i="9"/>
  <c r="P269" i="1"/>
  <c r="EW322" i="9"/>
  <c r="P270" i="1"/>
  <c r="EW323" i="9"/>
  <c r="P271" i="1"/>
  <c r="EW324" i="9"/>
  <c r="P272" i="1"/>
  <c r="EW325" i="9"/>
  <c r="P273" i="1"/>
  <c r="EW326" i="9"/>
  <c r="P274" i="1"/>
  <c r="EW327" i="9"/>
  <c r="P275" i="1"/>
  <c r="EW328" i="9"/>
  <c r="P276" i="1"/>
  <c r="EW329" i="9"/>
  <c r="P277" i="1"/>
  <c r="EW330" i="9"/>
  <c r="P278" i="1"/>
  <c r="EW331" i="9"/>
  <c r="P279" i="1"/>
  <c r="EW332" i="9"/>
  <c r="P280" i="1"/>
  <c r="EW333" i="9"/>
  <c r="P281" i="1"/>
  <c r="EW334" i="9"/>
  <c r="P282" i="1"/>
  <c r="EW335" i="9"/>
  <c r="P283" i="1"/>
  <c r="EW337" i="9"/>
  <c r="P284" i="1"/>
  <c r="EW338" i="9"/>
  <c r="P285" i="1"/>
  <c r="EW339" i="9"/>
  <c r="P286" i="1"/>
  <c r="EW340" i="9"/>
  <c r="P287" i="1"/>
  <c r="EW341" i="9"/>
  <c r="P288" i="1"/>
  <c r="EW342" i="9"/>
  <c r="P289" i="1"/>
  <c r="EW343" i="9"/>
  <c r="P290" i="1"/>
  <c r="EW344" i="9"/>
  <c r="P291" i="1"/>
  <c r="EW345" i="9"/>
  <c r="P292" i="1"/>
  <c r="EW346" i="9"/>
  <c r="P293" i="1"/>
  <c r="EW347" i="9"/>
  <c r="P294" i="1"/>
  <c r="EW348" i="9"/>
  <c r="P295" i="1"/>
  <c r="EW350" i="9"/>
  <c r="P296" i="1"/>
  <c r="EW351" i="9"/>
  <c r="P297" i="1"/>
  <c r="EW352" i="9"/>
  <c r="P298" i="1"/>
  <c r="EW353" i="9"/>
  <c r="P299" i="1"/>
  <c r="EW354" i="9"/>
  <c r="P300" i="1"/>
  <c r="EW355" i="9"/>
  <c r="P301" i="1"/>
  <c r="EW356" i="9"/>
  <c r="P302" i="1"/>
  <c r="EW357" i="9"/>
  <c r="P303" i="1"/>
  <c r="EW358" i="9"/>
  <c r="P304" i="1"/>
  <c r="EW359" i="9"/>
  <c r="P305" i="1"/>
  <c r="EW360" i="9"/>
  <c r="P306" i="1"/>
  <c r="EW362" i="9"/>
  <c r="P307" i="1"/>
  <c r="EW363" i="9"/>
  <c r="P308" i="1"/>
  <c r="EW364" i="9"/>
  <c r="P309" i="1"/>
  <c r="EW365" i="9"/>
  <c r="P310" i="1"/>
  <c r="EW367" i="9"/>
  <c r="P311" i="1"/>
  <c r="EW368" i="9"/>
  <c r="P312" i="1"/>
  <c r="EW369" i="9"/>
  <c r="P313" i="1"/>
  <c r="EW370" i="9"/>
  <c r="P314" i="1"/>
  <c r="EW371" i="9"/>
  <c r="P315" i="1"/>
  <c r="EW372" i="9"/>
  <c r="P316" i="1"/>
  <c r="EW373" i="9"/>
  <c r="P317" i="1"/>
  <c r="EW374" i="9"/>
  <c r="P318" i="1"/>
  <c r="EW375" i="9"/>
  <c r="P319" i="1"/>
  <c r="EW376" i="9"/>
  <c r="P320" i="1"/>
  <c r="EW377" i="9"/>
  <c r="P321" i="1"/>
  <c r="EW378" i="9"/>
  <c r="P322" i="1"/>
  <c r="EW379" i="9"/>
  <c r="P323" i="1"/>
  <c r="EW380" i="9"/>
  <c r="P324" i="1"/>
  <c r="EW381" i="9"/>
  <c r="P325" i="1"/>
  <c r="EW382" i="9"/>
  <c r="P326" i="1"/>
  <c r="EW383" i="9"/>
  <c r="P327" i="1"/>
  <c r="EW384" i="9"/>
  <c r="P328" i="1"/>
  <c r="EW385" i="9"/>
  <c r="P329" i="1"/>
  <c r="EW386" i="9"/>
  <c r="P330" i="1"/>
  <c r="EW387" i="9"/>
  <c r="P331" i="1"/>
  <c r="EW388" i="9"/>
  <c r="P332" i="1"/>
  <c r="EW390" i="9"/>
  <c r="P333" i="1"/>
  <c r="EW391" i="9"/>
  <c r="P334" i="1"/>
  <c r="EW393" i="9"/>
  <c r="P335" i="1"/>
  <c r="EW394" i="9"/>
  <c r="P336" i="1"/>
  <c r="EW395" i="9"/>
  <c r="P337" i="1"/>
  <c r="EW396" i="9"/>
  <c r="P338" i="1"/>
  <c r="EW397" i="9"/>
  <c r="P339" i="1"/>
  <c r="EW398" i="9"/>
  <c r="P340" i="1"/>
  <c r="EW399" i="9"/>
  <c r="P341" i="1"/>
  <c r="EW400" i="9"/>
  <c r="P342" i="1"/>
  <c r="EW401" i="9"/>
  <c r="P343" i="1"/>
  <c r="EW402" i="9"/>
  <c r="P344" i="1"/>
  <c r="EW403" i="9"/>
  <c r="P345" i="1"/>
  <c r="EW404" i="9"/>
  <c r="P346" i="1"/>
  <c r="EW405" i="9"/>
  <c r="P347" i="1"/>
  <c r="EW406" i="9"/>
  <c r="P348" i="1"/>
  <c r="P349" i="1"/>
  <c r="EW408" i="9"/>
  <c r="P350" i="1"/>
  <c r="EW410" i="9"/>
  <c r="P351" i="1"/>
  <c r="EW411" i="9"/>
  <c r="P352" i="1"/>
  <c r="EW412" i="9"/>
  <c r="P353" i="1"/>
  <c r="EW413" i="9"/>
  <c r="P354" i="1"/>
  <c r="EW414" i="9"/>
  <c r="P355" i="1"/>
  <c r="EW10" i="9"/>
  <c r="P3" i="1"/>
  <c r="EV417" i="9"/>
  <c r="O358" i="1"/>
  <c r="EV418" i="9"/>
  <c r="O359" i="1"/>
  <c r="EV419" i="9"/>
  <c r="O360" i="1"/>
  <c r="EV420" i="9"/>
  <c r="O361" i="1"/>
  <c r="EV94" i="9"/>
  <c r="O362" i="1"/>
  <c r="EV422" i="9"/>
  <c r="O363" i="1"/>
  <c r="EV423" i="9"/>
  <c r="O364" i="1"/>
  <c r="EV424" i="9"/>
  <c r="O365" i="1"/>
  <c r="EV425" i="9"/>
  <c r="O366" i="1"/>
  <c r="EV426" i="9"/>
  <c r="O367" i="1"/>
  <c r="EV427" i="9"/>
  <c r="O368" i="1"/>
  <c r="EV172" i="9"/>
  <c r="O369" i="1"/>
  <c r="EV429" i="9"/>
  <c r="O370" i="1"/>
  <c r="EV430" i="9"/>
  <c r="O371" i="1"/>
  <c r="EV431" i="9"/>
  <c r="O372" i="1"/>
  <c r="EV432" i="9"/>
  <c r="O373" i="1"/>
  <c r="EV433" i="9"/>
  <c r="O374" i="1"/>
  <c r="EV434" i="9"/>
  <c r="O375" i="1"/>
  <c r="EV435" i="9"/>
  <c r="O376" i="1"/>
  <c r="EV261" i="9"/>
  <c r="O377" i="1"/>
  <c r="EV437" i="9"/>
  <c r="O378" i="1"/>
  <c r="EV438" i="9"/>
  <c r="O379" i="1"/>
  <c r="EV439" i="9"/>
  <c r="O380" i="1"/>
  <c r="EV440" i="9"/>
  <c r="O381" i="1"/>
  <c r="EV441" i="9"/>
  <c r="O382" i="1"/>
  <c r="EV442" i="9"/>
  <c r="O383" i="1"/>
  <c r="EV443" i="9"/>
  <c r="O384" i="1"/>
  <c r="EV444" i="9"/>
  <c r="O385" i="1"/>
  <c r="EV445" i="9"/>
  <c r="O386" i="1"/>
  <c r="EV407" i="9"/>
  <c r="O387" i="1"/>
  <c r="EV447" i="9"/>
  <c r="O388" i="1"/>
  <c r="EV196" i="9"/>
  <c r="O389" i="1"/>
  <c r="EV149" i="9"/>
  <c r="O390" i="1"/>
  <c r="EV450" i="9"/>
  <c r="O391" i="1"/>
  <c r="EV105" i="9"/>
  <c r="O392" i="1"/>
  <c r="EV452" i="9"/>
  <c r="O393" i="1"/>
  <c r="EV251" i="9"/>
  <c r="O394" i="1"/>
  <c r="EV454" i="9"/>
  <c r="O395" i="1"/>
  <c r="AF455" i="9"/>
  <c r="EV455" i="9"/>
  <c r="O396" i="1"/>
  <c r="EV416" i="9"/>
  <c r="O357" i="1"/>
  <c r="EV11" i="9"/>
  <c r="O4" i="1"/>
  <c r="EV12" i="9"/>
  <c r="O5" i="1"/>
  <c r="EV16" i="9"/>
  <c r="O6" i="1"/>
  <c r="EV17" i="9"/>
  <c r="O7" i="1"/>
  <c r="EV18" i="9"/>
  <c r="O8" i="1"/>
  <c r="EV19" i="9"/>
  <c r="O9" i="1"/>
  <c r="EV20" i="9"/>
  <c r="O10" i="1"/>
  <c r="EV21" i="9"/>
  <c r="O11" i="1"/>
  <c r="EV22" i="9"/>
  <c r="O12" i="1"/>
  <c r="EV23" i="9"/>
  <c r="O13" i="1"/>
  <c r="EV24" i="9"/>
  <c r="O14" i="1"/>
  <c r="EV25" i="9"/>
  <c r="O15" i="1"/>
  <c r="EV26" i="9"/>
  <c r="O16" i="1"/>
  <c r="EV27" i="9"/>
  <c r="O17" i="1"/>
  <c r="EV28" i="9"/>
  <c r="O18" i="1"/>
  <c r="EV29" i="9"/>
  <c r="O19" i="1"/>
  <c r="EV30" i="9"/>
  <c r="O20" i="1"/>
  <c r="EV31" i="9"/>
  <c r="O21" i="1"/>
  <c r="EV32" i="9"/>
  <c r="O22" i="1"/>
  <c r="EV33" i="9"/>
  <c r="O23" i="1"/>
  <c r="EV34" i="9"/>
  <c r="O24" i="1"/>
  <c r="EV36" i="9"/>
  <c r="O25" i="1"/>
  <c r="EV37" i="9"/>
  <c r="O26" i="1"/>
  <c r="EV38" i="9"/>
  <c r="O27" i="1"/>
  <c r="EV39" i="9"/>
  <c r="O28" i="1"/>
  <c r="EV40" i="9"/>
  <c r="O29" i="1"/>
  <c r="EV41" i="9"/>
  <c r="O30" i="1"/>
  <c r="EV42" i="9"/>
  <c r="O31" i="1"/>
  <c r="EV43" i="9"/>
  <c r="O32" i="1"/>
  <c r="EV44" i="9"/>
  <c r="O33" i="1"/>
  <c r="EV45" i="9"/>
  <c r="O34" i="1"/>
  <c r="EV47" i="9"/>
  <c r="O35" i="1"/>
  <c r="EV48" i="9"/>
  <c r="O36" i="1"/>
  <c r="EV49" i="9"/>
  <c r="O37" i="1"/>
  <c r="EV50" i="9"/>
  <c r="O38" i="1"/>
  <c r="EV51" i="9"/>
  <c r="O39" i="1"/>
  <c r="EV52" i="9"/>
  <c r="O40" i="1"/>
  <c r="EV53" i="9"/>
  <c r="O41" i="1"/>
  <c r="EV54" i="9"/>
  <c r="O42" i="1"/>
  <c r="EV55" i="9"/>
  <c r="O43" i="1"/>
  <c r="EV56" i="9"/>
  <c r="O44" i="1"/>
  <c r="EV58" i="9"/>
  <c r="O45" i="1"/>
  <c r="EV59" i="9"/>
  <c r="O46" i="1"/>
  <c r="EV60" i="9"/>
  <c r="O47" i="1"/>
  <c r="EV61" i="9"/>
  <c r="O48" i="1"/>
  <c r="EV62" i="9"/>
  <c r="O49" i="1"/>
  <c r="EV63" i="9"/>
  <c r="O50" i="1"/>
  <c r="EV65" i="9"/>
  <c r="O51" i="1"/>
  <c r="EV67" i="9"/>
  <c r="O52" i="1"/>
  <c r="EV68" i="9"/>
  <c r="O53" i="1"/>
  <c r="EV70" i="9"/>
  <c r="O54" i="1"/>
  <c r="EV71" i="9"/>
  <c r="O55" i="1"/>
  <c r="EV72" i="9"/>
  <c r="O56" i="1"/>
  <c r="EV73" i="9"/>
  <c r="O57" i="1"/>
  <c r="EV74" i="9"/>
  <c r="O58" i="1"/>
  <c r="EV75" i="9"/>
  <c r="O59" i="1"/>
  <c r="EV76" i="9"/>
  <c r="O60" i="1"/>
  <c r="EV77" i="9"/>
  <c r="O61" i="1"/>
  <c r="EV78" i="9"/>
  <c r="O62" i="1"/>
  <c r="EV79" i="9"/>
  <c r="O63" i="1"/>
  <c r="EV80" i="9"/>
  <c r="O64" i="1"/>
  <c r="EV81" i="9"/>
  <c r="O65" i="1"/>
  <c r="EV83" i="9"/>
  <c r="O66" i="1"/>
  <c r="EV85" i="9"/>
  <c r="O67" i="1"/>
  <c r="EV86" i="9"/>
  <c r="O68" i="1"/>
  <c r="EV87" i="9"/>
  <c r="O69" i="1"/>
  <c r="EV88" i="9"/>
  <c r="O70" i="1"/>
  <c r="EV89" i="9"/>
  <c r="O71" i="1"/>
  <c r="EV90" i="9"/>
  <c r="O72" i="1"/>
  <c r="EV91" i="9"/>
  <c r="O73" i="1"/>
  <c r="EV92" i="9"/>
  <c r="O74" i="1"/>
  <c r="EV93" i="9"/>
  <c r="O75" i="1"/>
  <c r="O76" i="1"/>
  <c r="EV95" i="9"/>
  <c r="O77" i="1"/>
  <c r="EV96" i="9"/>
  <c r="O78" i="1"/>
  <c r="EV97" i="9"/>
  <c r="O79" i="1"/>
  <c r="EV98" i="9"/>
  <c r="O80" i="1"/>
  <c r="EV100" i="9"/>
  <c r="O81" i="1"/>
  <c r="EV101" i="9"/>
  <c r="O82" i="1"/>
  <c r="EV102" i="9"/>
  <c r="O83" i="1"/>
  <c r="EV103" i="9"/>
  <c r="O84" i="1"/>
  <c r="EV104" i="9"/>
  <c r="O85" i="1"/>
  <c r="O86" i="1"/>
  <c r="EV106" i="9"/>
  <c r="O87" i="1"/>
  <c r="EV107" i="9"/>
  <c r="O88" i="1"/>
  <c r="EV110" i="9"/>
  <c r="O89" i="1"/>
  <c r="EV112" i="9"/>
  <c r="O90" i="1"/>
  <c r="EV113" i="9"/>
  <c r="O91" i="1"/>
  <c r="EV114" i="9"/>
  <c r="O92" i="1"/>
  <c r="EV116" i="9"/>
  <c r="O93" i="1"/>
  <c r="EV117" i="9"/>
  <c r="O94" i="1"/>
  <c r="EV118" i="9"/>
  <c r="O95" i="1"/>
  <c r="EV120" i="9"/>
  <c r="O96" i="1"/>
  <c r="EV122" i="9"/>
  <c r="O97" i="1"/>
  <c r="EV123" i="9"/>
  <c r="O98" i="1"/>
  <c r="EV124" i="9"/>
  <c r="O99" i="1"/>
  <c r="EV125" i="9"/>
  <c r="O100" i="1"/>
  <c r="EV126" i="9"/>
  <c r="O101" i="1"/>
  <c r="EV127" i="9"/>
  <c r="O102" i="1"/>
  <c r="EV130" i="9"/>
  <c r="O103" i="1"/>
  <c r="EV131" i="9"/>
  <c r="O104" i="1"/>
  <c r="EV132" i="9"/>
  <c r="O105" i="1"/>
  <c r="EV133" i="9"/>
  <c r="O106" i="1"/>
  <c r="EV134" i="9"/>
  <c r="O107" i="1"/>
  <c r="EV135" i="9"/>
  <c r="O108" i="1"/>
  <c r="EV136" i="9"/>
  <c r="O109" i="1"/>
  <c r="EV138" i="9"/>
  <c r="O110" i="1"/>
  <c r="EV139" i="9"/>
  <c r="O111" i="1"/>
  <c r="EV142" i="9"/>
  <c r="O112" i="1"/>
  <c r="EV143" i="9"/>
  <c r="O113" i="1"/>
  <c r="EV144" i="9"/>
  <c r="O114" i="1"/>
  <c r="EV145" i="9"/>
  <c r="O115" i="1"/>
  <c r="EV146" i="9"/>
  <c r="O116" i="1"/>
  <c r="EV148" i="9"/>
  <c r="O117" i="1"/>
  <c r="O118" i="1"/>
  <c r="EV150" i="9"/>
  <c r="O119" i="1"/>
  <c r="EV151" i="9"/>
  <c r="O120" i="1"/>
  <c r="EV152" i="9"/>
  <c r="O121" i="1"/>
  <c r="EV153" i="9"/>
  <c r="O122" i="1"/>
  <c r="EV154" i="9"/>
  <c r="O123" i="1"/>
  <c r="EV156" i="9"/>
  <c r="O124" i="1"/>
  <c r="EV157" i="9"/>
  <c r="O125" i="1"/>
  <c r="EV158" i="9"/>
  <c r="O126" i="1"/>
  <c r="EV159" i="9"/>
  <c r="O127" i="1"/>
  <c r="EV160" i="9"/>
  <c r="O128" i="1"/>
  <c r="EV161" i="9"/>
  <c r="O129" i="1"/>
  <c r="EV162" i="9"/>
  <c r="O130" i="1"/>
  <c r="EV163" i="9"/>
  <c r="O131" i="1"/>
  <c r="EV164" i="9"/>
  <c r="O132" i="1"/>
  <c r="EV165" i="9"/>
  <c r="O133" i="1"/>
  <c r="EV166" i="9"/>
  <c r="O134" i="1"/>
  <c r="EV167" i="9"/>
  <c r="O135" i="1"/>
  <c r="EV168" i="9"/>
  <c r="O136" i="1"/>
  <c r="EV169" i="9"/>
  <c r="O137" i="1"/>
  <c r="EV170" i="9"/>
  <c r="O138" i="1"/>
  <c r="EV171" i="9"/>
  <c r="O139" i="1"/>
  <c r="O140" i="1"/>
  <c r="EV173" i="9"/>
  <c r="O141" i="1"/>
  <c r="EV174" i="9"/>
  <c r="O142" i="1"/>
  <c r="EV176" i="9"/>
  <c r="O143" i="1"/>
  <c r="EV177" i="9"/>
  <c r="O144" i="1"/>
  <c r="EV178" i="9"/>
  <c r="O145" i="1"/>
  <c r="EV179" i="9"/>
  <c r="O146" i="1"/>
  <c r="EV180" i="9"/>
  <c r="O147" i="1"/>
  <c r="EV181" i="9"/>
  <c r="O148" i="1"/>
  <c r="EV183" i="9"/>
  <c r="O149" i="1"/>
  <c r="EV184" i="9"/>
  <c r="O150" i="1"/>
  <c r="EV186" i="9"/>
  <c r="O152" i="1"/>
  <c r="EV187" i="9"/>
  <c r="O153" i="1"/>
  <c r="EV188" i="9"/>
  <c r="O154" i="1"/>
  <c r="EV189" i="9"/>
  <c r="O155" i="1"/>
  <c r="EV190" i="9"/>
  <c r="O156" i="1"/>
  <c r="EV191" i="9"/>
  <c r="O157" i="1"/>
  <c r="EV192" i="9"/>
  <c r="O158" i="1"/>
  <c r="EV193" i="9"/>
  <c r="O159" i="1"/>
  <c r="EV194" i="9"/>
  <c r="O160" i="1"/>
  <c r="EV195" i="9"/>
  <c r="O161" i="1"/>
  <c r="O162" i="1"/>
  <c r="EV197" i="9"/>
  <c r="O163" i="1"/>
  <c r="EV198" i="9"/>
  <c r="O164" i="1"/>
  <c r="EV199" i="9"/>
  <c r="O165" i="1"/>
  <c r="EV200" i="9"/>
  <c r="O166" i="1"/>
  <c r="EV201" i="9"/>
  <c r="O167" i="1"/>
  <c r="EV202" i="9"/>
  <c r="O168" i="1"/>
  <c r="EV203" i="9"/>
  <c r="O169" i="1"/>
  <c r="EV204" i="9"/>
  <c r="O170" i="1"/>
  <c r="EV205" i="9"/>
  <c r="O171" i="1"/>
  <c r="EV206" i="9"/>
  <c r="O172" i="1"/>
  <c r="EV207" i="9"/>
  <c r="O173" i="1"/>
  <c r="EV208" i="9"/>
  <c r="O174" i="1"/>
  <c r="EV209" i="9"/>
  <c r="O175" i="1"/>
  <c r="EV210" i="9"/>
  <c r="O176" i="1"/>
  <c r="EV211" i="9"/>
  <c r="O177" i="1"/>
  <c r="EV212" i="9"/>
  <c r="O178" i="1"/>
  <c r="EV213" i="9"/>
  <c r="O179" i="1"/>
  <c r="EV214" i="9"/>
  <c r="O180" i="1"/>
  <c r="EV215" i="9"/>
  <c r="O181" i="1"/>
  <c r="EV217" i="9"/>
  <c r="O182" i="1"/>
  <c r="EV218" i="9"/>
  <c r="O183" i="1"/>
  <c r="EV219" i="9"/>
  <c r="O184" i="1"/>
  <c r="EV220" i="9"/>
  <c r="O185" i="1"/>
  <c r="EV221" i="9"/>
  <c r="O186" i="1"/>
  <c r="EV223" i="9"/>
  <c r="O187" i="1"/>
  <c r="EV224" i="9"/>
  <c r="O188" i="1"/>
  <c r="EV228" i="9"/>
  <c r="O189" i="1"/>
  <c r="EV229" i="9"/>
  <c r="O190" i="1"/>
  <c r="EV230" i="9"/>
  <c r="O191" i="1"/>
  <c r="EV231" i="9"/>
  <c r="O192" i="1"/>
  <c r="EV232" i="9"/>
  <c r="O193" i="1"/>
  <c r="EV234" i="9"/>
  <c r="O194" i="1"/>
  <c r="EV236" i="9"/>
  <c r="O195" i="1"/>
  <c r="EV237" i="9"/>
  <c r="O196" i="1"/>
  <c r="EV238" i="9"/>
  <c r="O197" i="1"/>
  <c r="EV239" i="9"/>
  <c r="O198" i="1"/>
  <c r="EV240" i="9"/>
  <c r="O199" i="1"/>
  <c r="EV241" i="9"/>
  <c r="O200" i="1"/>
  <c r="EV243" i="9"/>
  <c r="O201" i="1"/>
  <c r="EV244" i="9"/>
  <c r="O202" i="1"/>
  <c r="EV245" i="9"/>
  <c r="O203" i="1"/>
  <c r="EV246" i="9"/>
  <c r="O204" i="1"/>
  <c r="EV247" i="9"/>
  <c r="O205" i="1"/>
  <c r="EV248" i="9"/>
  <c r="O206" i="1"/>
  <c r="EV249" i="9"/>
  <c r="O207" i="1"/>
  <c r="EV250" i="9"/>
  <c r="O208" i="1"/>
  <c r="O209" i="1"/>
  <c r="EV252" i="9"/>
  <c r="O210" i="1"/>
  <c r="EV253" i="9"/>
  <c r="O211" i="1"/>
  <c r="EV254" i="9"/>
  <c r="O212" i="1"/>
  <c r="EV255" i="9"/>
  <c r="O213" i="1"/>
  <c r="EV256" i="9"/>
  <c r="O214" i="1"/>
  <c r="EV257" i="9"/>
  <c r="O215" i="1"/>
  <c r="EV258" i="9"/>
  <c r="O216" i="1"/>
  <c r="EV260" i="9"/>
  <c r="O217" i="1"/>
  <c r="O218" i="1"/>
  <c r="EV263" i="9"/>
  <c r="O219" i="1"/>
  <c r="EV265" i="9"/>
  <c r="O220" i="1"/>
  <c r="EV266" i="9"/>
  <c r="O221" i="1"/>
  <c r="EV267" i="9"/>
  <c r="O222" i="1"/>
  <c r="EV268" i="9"/>
  <c r="O223" i="1"/>
  <c r="EV270" i="9"/>
  <c r="O224" i="1"/>
  <c r="EV271" i="9"/>
  <c r="O225" i="1"/>
  <c r="EV272" i="9"/>
  <c r="O226" i="1"/>
  <c r="EV273" i="9"/>
  <c r="O227" i="1"/>
  <c r="EV274" i="9"/>
  <c r="O228" i="1"/>
  <c r="EV275" i="9"/>
  <c r="O229" i="1"/>
  <c r="EV276" i="9"/>
  <c r="O230" i="1"/>
  <c r="EV279" i="9"/>
  <c r="O231" i="1"/>
  <c r="EV280" i="9"/>
  <c r="O232" i="1"/>
  <c r="EV281" i="9"/>
  <c r="O233" i="1"/>
  <c r="EV282" i="9"/>
  <c r="O234" i="1"/>
  <c r="EV283" i="9"/>
  <c r="O235" i="1"/>
  <c r="EV284" i="9"/>
  <c r="O236" i="1"/>
  <c r="EV285" i="9"/>
  <c r="O237" i="1"/>
  <c r="EV286" i="9"/>
  <c r="O238" i="1"/>
  <c r="EV287" i="9"/>
  <c r="O239" i="1"/>
  <c r="EV288" i="9"/>
  <c r="O240" i="1"/>
  <c r="EV289" i="9"/>
  <c r="O241" i="1"/>
  <c r="EV290" i="9"/>
  <c r="O242" i="1"/>
  <c r="EV291" i="9"/>
  <c r="O243" i="1"/>
  <c r="EV292" i="9"/>
  <c r="O244" i="1"/>
  <c r="EV293" i="9"/>
  <c r="O245" i="1"/>
  <c r="EV294" i="9"/>
  <c r="O246" i="1"/>
  <c r="EV295" i="9"/>
  <c r="O247" i="1"/>
  <c r="EV297" i="9"/>
  <c r="O248" i="1"/>
  <c r="EV298" i="9"/>
  <c r="O249" i="1"/>
  <c r="EV299" i="9"/>
  <c r="O250" i="1"/>
  <c r="EV300" i="9"/>
  <c r="O251" i="1"/>
  <c r="EV301" i="9"/>
  <c r="O252" i="1"/>
  <c r="EV302" i="9"/>
  <c r="O253" i="1"/>
  <c r="EV304" i="9"/>
  <c r="O254" i="1"/>
  <c r="EV305" i="9"/>
  <c r="O255" i="1"/>
  <c r="EV306" i="9"/>
  <c r="O256" i="1"/>
  <c r="EV307" i="9"/>
  <c r="O257" i="1"/>
  <c r="EV309" i="9"/>
  <c r="O258" i="1"/>
  <c r="EV310" i="9"/>
  <c r="O259" i="1"/>
  <c r="EV311" i="9"/>
  <c r="O260" i="1"/>
  <c r="EV312" i="9"/>
  <c r="O261" i="1"/>
  <c r="EV313" i="9"/>
  <c r="O262" i="1"/>
  <c r="EV314" i="9"/>
  <c r="O263" i="1"/>
  <c r="EV315" i="9"/>
  <c r="O264" i="1"/>
  <c r="EV316" i="9"/>
  <c r="O265" i="1"/>
  <c r="EV318" i="9"/>
  <c r="O266" i="1"/>
  <c r="EV319" i="9"/>
  <c r="O267" i="1"/>
  <c r="EV320" i="9"/>
  <c r="O268" i="1"/>
  <c r="EV321" i="9"/>
  <c r="O269" i="1"/>
  <c r="EV322" i="9"/>
  <c r="O270" i="1"/>
  <c r="EV323" i="9"/>
  <c r="O271" i="1"/>
  <c r="EV324" i="9"/>
  <c r="O272" i="1"/>
  <c r="EV325" i="9"/>
  <c r="O273" i="1"/>
  <c r="EV326" i="9"/>
  <c r="O274" i="1"/>
  <c r="EV327" i="9"/>
  <c r="O275" i="1"/>
  <c r="EV328" i="9"/>
  <c r="O276" i="1"/>
  <c r="EV329" i="9"/>
  <c r="O277" i="1"/>
  <c r="EV330" i="9"/>
  <c r="O278" i="1"/>
  <c r="EV331" i="9"/>
  <c r="O279" i="1"/>
  <c r="EV332" i="9"/>
  <c r="O280" i="1"/>
  <c r="EV333" i="9"/>
  <c r="O281" i="1"/>
  <c r="EV334" i="9"/>
  <c r="O282" i="1"/>
  <c r="EV335" i="9"/>
  <c r="O283" i="1"/>
  <c r="EV337" i="9"/>
  <c r="O284" i="1"/>
  <c r="EV338" i="9"/>
  <c r="O285" i="1"/>
  <c r="EV339" i="9"/>
  <c r="O286" i="1"/>
  <c r="EV340" i="9"/>
  <c r="O287" i="1"/>
  <c r="EV341" i="9"/>
  <c r="O288" i="1"/>
  <c r="EV342" i="9"/>
  <c r="O289" i="1"/>
  <c r="EV343" i="9"/>
  <c r="O290" i="1"/>
  <c r="EV344" i="9"/>
  <c r="O291" i="1"/>
  <c r="EV345" i="9"/>
  <c r="O292" i="1"/>
  <c r="EV346" i="9"/>
  <c r="O293" i="1"/>
  <c r="EV347" i="9"/>
  <c r="O294" i="1"/>
  <c r="EV348" i="9"/>
  <c r="O295" i="1"/>
  <c r="EV350" i="9"/>
  <c r="O296" i="1"/>
  <c r="EV351" i="9"/>
  <c r="O297" i="1"/>
  <c r="EV352" i="9"/>
  <c r="O298" i="1"/>
  <c r="EV353" i="9"/>
  <c r="O299" i="1"/>
  <c r="EV354" i="9"/>
  <c r="O300" i="1"/>
  <c r="EV355" i="9"/>
  <c r="O301" i="1"/>
  <c r="EV356" i="9"/>
  <c r="O302" i="1"/>
  <c r="EV357" i="9"/>
  <c r="O303" i="1"/>
  <c r="EV358" i="9"/>
  <c r="O304" i="1"/>
  <c r="EV359" i="9"/>
  <c r="O305" i="1"/>
  <c r="EV360" i="9"/>
  <c r="O306" i="1"/>
  <c r="EV362" i="9"/>
  <c r="O307" i="1"/>
  <c r="EV363" i="9"/>
  <c r="O308" i="1"/>
  <c r="EV364" i="9"/>
  <c r="O309" i="1"/>
  <c r="EV365" i="9"/>
  <c r="O310" i="1"/>
  <c r="EV367" i="9"/>
  <c r="O311" i="1"/>
  <c r="EV368" i="9"/>
  <c r="O312" i="1"/>
  <c r="EV369" i="9"/>
  <c r="O313" i="1"/>
  <c r="EV370" i="9"/>
  <c r="O314" i="1"/>
  <c r="EV371" i="9"/>
  <c r="O315" i="1"/>
  <c r="EV372" i="9"/>
  <c r="O316" i="1"/>
  <c r="EV373" i="9"/>
  <c r="O317" i="1"/>
  <c r="EV374" i="9"/>
  <c r="O318" i="1"/>
  <c r="EV375" i="9"/>
  <c r="O319" i="1"/>
  <c r="EV376" i="9"/>
  <c r="O320" i="1"/>
  <c r="EV377" i="9"/>
  <c r="O321" i="1"/>
  <c r="EV378" i="9"/>
  <c r="O322" i="1"/>
  <c r="EV379" i="9"/>
  <c r="O323" i="1"/>
  <c r="EV380" i="9"/>
  <c r="O324" i="1"/>
  <c r="EV381" i="9"/>
  <c r="O325" i="1"/>
  <c r="EV382" i="9"/>
  <c r="O326" i="1"/>
  <c r="EV383" i="9"/>
  <c r="O327" i="1"/>
  <c r="EV384" i="9"/>
  <c r="O328" i="1"/>
  <c r="EV385" i="9"/>
  <c r="O329" i="1"/>
  <c r="EV386" i="9"/>
  <c r="O330" i="1"/>
  <c r="EV387" i="9"/>
  <c r="O331" i="1"/>
  <c r="EV388" i="9"/>
  <c r="O332" i="1"/>
  <c r="EV390" i="9"/>
  <c r="O333" i="1"/>
  <c r="EV391" i="9"/>
  <c r="O334" i="1"/>
  <c r="EV393" i="9"/>
  <c r="O335" i="1"/>
  <c r="EV394" i="9"/>
  <c r="O336" i="1"/>
  <c r="EV395" i="9"/>
  <c r="O337" i="1"/>
  <c r="EV396" i="9"/>
  <c r="O338" i="1"/>
  <c r="EV397" i="9"/>
  <c r="O339" i="1"/>
  <c r="EV398" i="9"/>
  <c r="O340" i="1"/>
  <c r="EV399" i="9"/>
  <c r="O341" i="1"/>
  <c r="EV400" i="9"/>
  <c r="O342" i="1"/>
  <c r="EV401" i="9"/>
  <c r="O343" i="1"/>
  <c r="EV402" i="9"/>
  <c r="O344" i="1"/>
  <c r="EV403" i="9"/>
  <c r="O345" i="1"/>
  <c r="EV404" i="9"/>
  <c r="O346" i="1"/>
  <c r="EV405" i="9"/>
  <c r="O347" i="1"/>
  <c r="EV406" i="9"/>
  <c r="O348" i="1"/>
  <c r="O349" i="1"/>
  <c r="EV408" i="9"/>
  <c r="O350" i="1"/>
  <c r="EV410" i="9"/>
  <c r="O351" i="1"/>
  <c r="EV411" i="9"/>
  <c r="O352" i="1"/>
  <c r="EV412" i="9"/>
  <c r="O353" i="1"/>
  <c r="EV413" i="9"/>
  <c r="O354" i="1"/>
  <c r="EV414" i="9"/>
  <c r="O355" i="1"/>
  <c r="EV10" i="9"/>
  <c r="O3" i="1"/>
  <c r="EU417" i="9"/>
  <c r="N358" i="1"/>
  <c r="EU418" i="9"/>
  <c r="N359" i="1"/>
  <c r="EU419" i="9"/>
  <c r="N360" i="1"/>
  <c r="EU420" i="9"/>
  <c r="N361" i="1"/>
  <c r="EU94" i="9"/>
  <c r="N362" i="1"/>
  <c r="EU422" i="9"/>
  <c r="N363" i="1"/>
  <c r="EU423" i="9"/>
  <c r="N364" i="1"/>
  <c r="EU424" i="9"/>
  <c r="N365" i="1"/>
  <c r="EU425" i="9"/>
  <c r="N366" i="1"/>
  <c r="EU426" i="9"/>
  <c r="N367" i="1"/>
  <c r="EU427" i="9"/>
  <c r="N368" i="1"/>
  <c r="EU172" i="9"/>
  <c r="N369" i="1"/>
  <c r="EU429" i="9"/>
  <c r="N370" i="1"/>
  <c r="EU430" i="9"/>
  <c r="N371" i="1"/>
  <c r="EU431" i="9"/>
  <c r="N372" i="1"/>
  <c r="EU432" i="9"/>
  <c r="N373" i="1"/>
  <c r="EU433" i="9"/>
  <c r="N374" i="1"/>
  <c r="EU434" i="9"/>
  <c r="N375" i="1"/>
  <c r="EU435" i="9"/>
  <c r="N376" i="1"/>
  <c r="EU261" i="9"/>
  <c r="N377" i="1"/>
  <c r="EU437" i="9"/>
  <c r="N378" i="1"/>
  <c r="EU438" i="9"/>
  <c r="N379" i="1"/>
  <c r="EU439" i="9"/>
  <c r="N380" i="1"/>
  <c r="EU440" i="9"/>
  <c r="N381" i="1"/>
  <c r="EU441" i="9"/>
  <c r="N382" i="1"/>
  <c r="EU442" i="9"/>
  <c r="N383" i="1"/>
  <c r="EU443" i="9"/>
  <c r="N384" i="1"/>
  <c r="EU444" i="9"/>
  <c r="N385" i="1"/>
  <c r="EU445" i="9"/>
  <c r="N386" i="1"/>
  <c r="EU407" i="9"/>
  <c r="N387" i="1"/>
  <c r="EU447" i="9"/>
  <c r="N388" i="1"/>
  <c r="EU196" i="9"/>
  <c r="N389" i="1"/>
  <c r="EU149" i="9"/>
  <c r="N390" i="1"/>
  <c r="EU450" i="9"/>
  <c r="N391" i="1"/>
  <c r="EU105" i="9"/>
  <c r="N392" i="1"/>
  <c r="EU452" i="9"/>
  <c r="N393" i="1"/>
  <c r="EU251" i="9"/>
  <c r="N394" i="1"/>
  <c r="EU454" i="9"/>
  <c r="N395" i="1"/>
  <c r="AC455" i="9"/>
  <c r="EU455" i="9"/>
  <c r="N396" i="1"/>
  <c r="EU416" i="9"/>
  <c r="N357" i="1"/>
  <c r="EU11" i="9"/>
  <c r="N4" i="1"/>
  <c r="EU12" i="9"/>
  <c r="N5" i="1"/>
  <c r="EU16" i="9"/>
  <c r="N6" i="1"/>
  <c r="EU17" i="9"/>
  <c r="N7" i="1"/>
  <c r="EU18" i="9"/>
  <c r="N8" i="1"/>
  <c r="EU19" i="9"/>
  <c r="N9" i="1"/>
  <c r="EU20" i="9"/>
  <c r="N10" i="1"/>
  <c r="EU21" i="9"/>
  <c r="N11" i="1"/>
  <c r="EU22" i="9"/>
  <c r="N12" i="1"/>
  <c r="EU23" i="9"/>
  <c r="N13" i="1"/>
  <c r="EU24" i="9"/>
  <c r="N14" i="1"/>
  <c r="EU25" i="9"/>
  <c r="N15" i="1"/>
  <c r="EU26" i="9"/>
  <c r="N16" i="1"/>
  <c r="EU27" i="9"/>
  <c r="N17" i="1"/>
  <c r="EU28" i="9"/>
  <c r="N18" i="1"/>
  <c r="EU29" i="9"/>
  <c r="N19" i="1"/>
  <c r="EU30" i="9"/>
  <c r="N20" i="1"/>
  <c r="EU31" i="9"/>
  <c r="N21" i="1"/>
  <c r="EU32" i="9"/>
  <c r="N22" i="1"/>
  <c r="EU33" i="9"/>
  <c r="N23" i="1"/>
  <c r="EU34" i="9"/>
  <c r="N24" i="1"/>
  <c r="EU36" i="9"/>
  <c r="N25" i="1"/>
  <c r="EU37" i="9"/>
  <c r="N26" i="1"/>
  <c r="EU38" i="9"/>
  <c r="N27" i="1"/>
  <c r="EU39" i="9"/>
  <c r="N28" i="1"/>
  <c r="EU40" i="9"/>
  <c r="N29" i="1"/>
  <c r="EU41" i="9"/>
  <c r="N30" i="1"/>
  <c r="EU42" i="9"/>
  <c r="N31" i="1"/>
  <c r="EU43" i="9"/>
  <c r="N32" i="1"/>
  <c r="EU44" i="9"/>
  <c r="N33" i="1"/>
  <c r="EU45" i="9"/>
  <c r="N34" i="1"/>
  <c r="EU47" i="9"/>
  <c r="N35" i="1"/>
  <c r="EU48" i="9"/>
  <c r="N36" i="1"/>
  <c r="EU49" i="9"/>
  <c r="N37" i="1"/>
  <c r="EU50" i="9"/>
  <c r="N38" i="1"/>
  <c r="EU51" i="9"/>
  <c r="N39" i="1"/>
  <c r="EU52" i="9"/>
  <c r="N40" i="1"/>
  <c r="EU53" i="9"/>
  <c r="N41" i="1"/>
  <c r="EU54" i="9"/>
  <c r="N42" i="1"/>
  <c r="EU55" i="9"/>
  <c r="N43" i="1"/>
  <c r="EU56" i="9"/>
  <c r="N44" i="1"/>
  <c r="EU58" i="9"/>
  <c r="N45" i="1"/>
  <c r="EU59" i="9"/>
  <c r="N46" i="1"/>
  <c r="EU60" i="9"/>
  <c r="N47" i="1"/>
  <c r="EU61" i="9"/>
  <c r="N48" i="1"/>
  <c r="EU62" i="9"/>
  <c r="N49" i="1"/>
  <c r="EU63" i="9"/>
  <c r="N50" i="1"/>
  <c r="EU65" i="9"/>
  <c r="N51" i="1"/>
  <c r="EU67" i="9"/>
  <c r="N52" i="1"/>
  <c r="EU68" i="9"/>
  <c r="N53" i="1"/>
  <c r="EU70" i="9"/>
  <c r="N54" i="1"/>
  <c r="EU71" i="9"/>
  <c r="N55" i="1"/>
  <c r="EU72" i="9"/>
  <c r="N56" i="1"/>
  <c r="EU73" i="9"/>
  <c r="N57" i="1"/>
  <c r="EU74" i="9"/>
  <c r="N58" i="1"/>
  <c r="EU75" i="9"/>
  <c r="N59" i="1"/>
  <c r="EU76" i="9"/>
  <c r="N60" i="1"/>
  <c r="EU77" i="9"/>
  <c r="N61" i="1"/>
  <c r="EU78" i="9"/>
  <c r="N62" i="1"/>
  <c r="EU79" i="9"/>
  <c r="N63" i="1"/>
  <c r="EU80" i="9"/>
  <c r="N64" i="1"/>
  <c r="EU81" i="9"/>
  <c r="N65" i="1"/>
  <c r="EU83" i="9"/>
  <c r="N66" i="1"/>
  <c r="EU85" i="9"/>
  <c r="N67" i="1"/>
  <c r="EU86" i="9"/>
  <c r="N68" i="1"/>
  <c r="EU87" i="9"/>
  <c r="N69" i="1"/>
  <c r="EU88" i="9"/>
  <c r="N70" i="1"/>
  <c r="EU89" i="9"/>
  <c r="N71" i="1"/>
  <c r="EU90" i="9"/>
  <c r="N72" i="1"/>
  <c r="EU91" i="9"/>
  <c r="N73" i="1"/>
  <c r="EU92" i="9"/>
  <c r="N74" i="1"/>
  <c r="EU93" i="9"/>
  <c r="N75" i="1"/>
  <c r="N76" i="1"/>
  <c r="EU95" i="9"/>
  <c r="N77" i="1"/>
  <c r="EU96" i="9"/>
  <c r="N78" i="1"/>
  <c r="EU97" i="9"/>
  <c r="N79" i="1"/>
  <c r="EU98" i="9"/>
  <c r="N80" i="1"/>
  <c r="EU100" i="9"/>
  <c r="N81" i="1"/>
  <c r="EU101" i="9"/>
  <c r="N82" i="1"/>
  <c r="EU102" i="9"/>
  <c r="N83" i="1"/>
  <c r="EU103" i="9"/>
  <c r="N84" i="1"/>
  <c r="EU104" i="9"/>
  <c r="N85" i="1"/>
  <c r="N86" i="1"/>
  <c r="EU106" i="9"/>
  <c r="N87" i="1"/>
  <c r="EU107" i="9"/>
  <c r="N88" i="1"/>
  <c r="EU110" i="9"/>
  <c r="N89" i="1"/>
  <c r="EU112" i="9"/>
  <c r="N90" i="1"/>
  <c r="EU113" i="9"/>
  <c r="N91" i="1"/>
  <c r="EU114" i="9"/>
  <c r="N92" i="1"/>
  <c r="EU116" i="9"/>
  <c r="N93" i="1"/>
  <c r="EU117" i="9"/>
  <c r="N94" i="1"/>
  <c r="EU118" i="9"/>
  <c r="N95" i="1"/>
  <c r="EU120" i="9"/>
  <c r="N96" i="1"/>
  <c r="EU122" i="9"/>
  <c r="N97" i="1"/>
  <c r="EU123" i="9"/>
  <c r="N98" i="1"/>
  <c r="EU124" i="9"/>
  <c r="N99" i="1"/>
  <c r="EU125" i="9"/>
  <c r="N100" i="1"/>
  <c r="EU126" i="9"/>
  <c r="N101" i="1"/>
  <c r="EU127" i="9"/>
  <c r="N102" i="1"/>
  <c r="EU130" i="9"/>
  <c r="N103" i="1"/>
  <c r="EU131" i="9"/>
  <c r="N104" i="1"/>
  <c r="EU132" i="9"/>
  <c r="N105" i="1"/>
  <c r="EU133" i="9"/>
  <c r="N106" i="1"/>
  <c r="EU134" i="9"/>
  <c r="N107" i="1"/>
  <c r="EU135" i="9"/>
  <c r="N108" i="1"/>
  <c r="EU136" i="9"/>
  <c r="N109" i="1"/>
  <c r="EU138" i="9"/>
  <c r="N110" i="1"/>
  <c r="EU139" i="9"/>
  <c r="N111" i="1"/>
  <c r="EU142" i="9"/>
  <c r="N112" i="1"/>
  <c r="EU143" i="9"/>
  <c r="N113" i="1"/>
  <c r="EU144" i="9"/>
  <c r="N114" i="1"/>
  <c r="EU145" i="9"/>
  <c r="N115" i="1"/>
  <c r="EU146" i="9"/>
  <c r="N116" i="1"/>
  <c r="EU148" i="9"/>
  <c r="N117" i="1"/>
  <c r="N118" i="1"/>
  <c r="EU150" i="9"/>
  <c r="N119" i="1"/>
  <c r="EU151" i="9"/>
  <c r="N120" i="1"/>
  <c r="EU152" i="9"/>
  <c r="N121" i="1"/>
  <c r="EU153" i="9"/>
  <c r="N122" i="1"/>
  <c r="EU154" i="9"/>
  <c r="N123" i="1"/>
  <c r="EU156" i="9"/>
  <c r="N124" i="1"/>
  <c r="EU157" i="9"/>
  <c r="N125" i="1"/>
  <c r="EU158" i="9"/>
  <c r="N126" i="1"/>
  <c r="EU159" i="9"/>
  <c r="N127" i="1"/>
  <c r="EU160" i="9"/>
  <c r="N128" i="1"/>
  <c r="EU161" i="9"/>
  <c r="N129" i="1"/>
  <c r="EU162" i="9"/>
  <c r="N130" i="1"/>
  <c r="EU163" i="9"/>
  <c r="N131" i="1"/>
  <c r="EU164" i="9"/>
  <c r="N132" i="1"/>
  <c r="EU165" i="9"/>
  <c r="N133" i="1"/>
  <c r="EU166" i="9"/>
  <c r="N134" i="1"/>
  <c r="EU167" i="9"/>
  <c r="N135" i="1"/>
  <c r="EU168" i="9"/>
  <c r="N136" i="1"/>
  <c r="EU169" i="9"/>
  <c r="N137" i="1"/>
  <c r="EU170" i="9"/>
  <c r="N138" i="1"/>
  <c r="EU171" i="9"/>
  <c r="N139" i="1"/>
  <c r="N140" i="1"/>
  <c r="EU173" i="9"/>
  <c r="N141" i="1"/>
  <c r="EU174" i="9"/>
  <c r="N142" i="1"/>
  <c r="EU176" i="9"/>
  <c r="N143" i="1"/>
  <c r="EU177" i="9"/>
  <c r="N144" i="1"/>
  <c r="EU178" i="9"/>
  <c r="N145" i="1"/>
  <c r="EU179" i="9"/>
  <c r="N146" i="1"/>
  <c r="EU180" i="9"/>
  <c r="N147" i="1"/>
  <c r="EU181" i="9"/>
  <c r="N148" i="1"/>
  <c r="EU183" i="9"/>
  <c r="N149" i="1"/>
  <c r="EU184" i="9"/>
  <c r="N150" i="1"/>
  <c r="EU186" i="9"/>
  <c r="N152" i="1"/>
  <c r="EU187" i="9"/>
  <c r="N153" i="1"/>
  <c r="EU188" i="9"/>
  <c r="N154" i="1"/>
  <c r="EU189" i="9"/>
  <c r="N155" i="1"/>
  <c r="EU190" i="9"/>
  <c r="N156" i="1"/>
  <c r="EU191" i="9"/>
  <c r="N157" i="1"/>
  <c r="EU192" i="9"/>
  <c r="N158" i="1"/>
  <c r="EU193" i="9"/>
  <c r="N159" i="1"/>
  <c r="EU194" i="9"/>
  <c r="N160" i="1"/>
  <c r="EU195" i="9"/>
  <c r="N161" i="1"/>
  <c r="N162" i="1"/>
  <c r="EU197" i="9"/>
  <c r="N163" i="1"/>
  <c r="EU198" i="9"/>
  <c r="N164" i="1"/>
  <c r="EU199" i="9"/>
  <c r="N165" i="1"/>
  <c r="EU200" i="9"/>
  <c r="N166" i="1"/>
  <c r="EU201" i="9"/>
  <c r="N167" i="1"/>
  <c r="EU202" i="9"/>
  <c r="N168" i="1"/>
  <c r="EU203" i="9"/>
  <c r="N169" i="1"/>
  <c r="EU204" i="9"/>
  <c r="N170" i="1"/>
  <c r="EU205" i="9"/>
  <c r="N171" i="1"/>
  <c r="EU206" i="9"/>
  <c r="N172" i="1"/>
  <c r="EU207" i="9"/>
  <c r="N173" i="1"/>
  <c r="EU208" i="9"/>
  <c r="N174" i="1"/>
  <c r="EU209" i="9"/>
  <c r="N175" i="1"/>
  <c r="EU210" i="9"/>
  <c r="N176" i="1"/>
  <c r="EU211" i="9"/>
  <c r="N177" i="1"/>
  <c r="EU212" i="9"/>
  <c r="N178" i="1"/>
  <c r="EU213" i="9"/>
  <c r="N179" i="1"/>
  <c r="EU214" i="9"/>
  <c r="N180" i="1"/>
  <c r="EU215" i="9"/>
  <c r="N181" i="1"/>
  <c r="EU217" i="9"/>
  <c r="N182" i="1"/>
  <c r="EU218" i="9"/>
  <c r="N183" i="1"/>
  <c r="EU219" i="9"/>
  <c r="N184" i="1"/>
  <c r="EU220" i="9"/>
  <c r="N185" i="1"/>
  <c r="EU221" i="9"/>
  <c r="N186" i="1"/>
  <c r="EU223" i="9"/>
  <c r="N187" i="1"/>
  <c r="EU224" i="9"/>
  <c r="N188" i="1"/>
  <c r="EU228" i="9"/>
  <c r="N189" i="1"/>
  <c r="EU229" i="9"/>
  <c r="N190" i="1"/>
  <c r="EU230" i="9"/>
  <c r="N191" i="1"/>
  <c r="EU231" i="9"/>
  <c r="N192" i="1"/>
  <c r="EU232" i="9"/>
  <c r="N193" i="1"/>
  <c r="EU234" i="9"/>
  <c r="N194" i="1"/>
  <c r="EU236" i="9"/>
  <c r="N195" i="1"/>
  <c r="EU237" i="9"/>
  <c r="N196" i="1"/>
  <c r="EU238" i="9"/>
  <c r="N197" i="1"/>
  <c r="EU239" i="9"/>
  <c r="N198" i="1"/>
  <c r="EU240" i="9"/>
  <c r="N199" i="1"/>
  <c r="EU241" i="9"/>
  <c r="N200" i="1"/>
  <c r="EU243" i="9"/>
  <c r="N201" i="1"/>
  <c r="EU244" i="9"/>
  <c r="N202" i="1"/>
  <c r="EU245" i="9"/>
  <c r="N203" i="1"/>
  <c r="EU246" i="9"/>
  <c r="N204" i="1"/>
  <c r="EU247" i="9"/>
  <c r="N205" i="1"/>
  <c r="EU248" i="9"/>
  <c r="N206" i="1"/>
  <c r="EU249" i="9"/>
  <c r="N207" i="1"/>
  <c r="EU250" i="9"/>
  <c r="N208" i="1"/>
  <c r="N209" i="1"/>
  <c r="EU252" i="9"/>
  <c r="N210" i="1"/>
  <c r="EU253" i="9"/>
  <c r="N211" i="1"/>
  <c r="EU254" i="9"/>
  <c r="N212" i="1"/>
  <c r="EU255" i="9"/>
  <c r="N213" i="1"/>
  <c r="EU256" i="9"/>
  <c r="N214" i="1"/>
  <c r="EU257" i="9"/>
  <c r="N215" i="1"/>
  <c r="EU258" i="9"/>
  <c r="N216" i="1"/>
  <c r="EU260" i="9"/>
  <c r="N217" i="1"/>
  <c r="N218" i="1"/>
  <c r="EU263" i="9"/>
  <c r="N219" i="1"/>
  <c r="EU265" i="9"/>
  <c r="N220" i="1"/>
  <c r="EU266" i="9"/>
  <c r="N221" i="1"/>
  <c r="EU267" i="9"/>
  <c r="N222" i="1"/>
  <c r="EU268" i="9"/>
  <c r="N223" i="1"/>
  <c r="EU270" i="9"/>
  <c r="N224" i="1"/>
  <c r="EU271" i="9"/>
  <c r="N225" i="1"/>
  <c r="EU272" i="9"/>
  <c r="N226" i="1"/>
  <c r="EU273" i="9"/>
  <c r="N227" i="1"/>
  <c r="EU274" i="9"/>
  <c r="N228" i="1"/>
  <c r="EU275" i="9"/>
  <c r="N229" i="1"/>
  <c r="EU276" i="9"/>
  <c r="N230" i="1"/>
  <c r="EU279" i="9"/>
  <c r="N231" i="1"/>
  <c r="EU280" i="9"/>
  <c r="N232" i="1"/>
  <c r="EU281" i="9"/>
  <c r="N233" i="1"/>
  <c r="EU282" i="9"/>
  <c r="N234" i="1"/>
  <c r="EU283" i="9"/>
  <c r="N235" i="1"/>
  <c r="EU284" i="9"/>
  <c r="N236" i="1"/>
  <c r="EU285" i="9"/>
  <c r="N237" i="1"/>
  <c r="EU286" i="9"/>
  <c r="N238" i="1"/>
  <c r="EU287" i="9"/>
  <c r="N239" i="1"/>
  <c r="EU288" i="9"/>
  <c r="N240" i="1"/>
  <c r="EU289" i="9"/>
  <c r="N241" i="1"/>
  <c r="EU290" i="9"/>
  <c r="N242" i="1"/>
  <c r="EU291" i="9"/>
  <c r="N243" i="1"/>
  <c r="EU292" i="9"/>
  <c r="N244" i="1"/>
  <c r="EU293" i="9"/>
  <c r="N245" i="1"/>
  <c r="EU294" i="9"/>
  <c r="N246" i="1"/>
  <c r="EU295" i="9"/>
  <c r="N247" i="1"/>
  <c r="EU297" i="9"/>
  <c r="N248" i="1"/>
  <c r="EU298" i="9"/>
  <c r="N249" i="1"/>
  <c r="EU299" i="9"/>
  <c r="N250" i="1"/>
  <c r="EU300" i="9"/>
  <c r="N251" i="1"/>
  <c r="EU301" i="9"/>
  <c r="N252" i="1"/>
  <c r="EU302" i="9"/>
  <c r="N253" i="1"/>
  <c r="EU304" i="9"/>
  <c r="N254" i="1"/>
  <c r="EU305" i="9"/>
  <c r="N255" i="1"/>
  <c r="EU306" i="9"/>
  <c r="N256" i="1"/>
  <c r="EU307" i="9"/>
  <c r="N257" i="1"/>
  <c r="EU309" i="9"/>
  <c r="N258" i="1"/>
  <c r="EU310" i="9"/>
  <c r="N259" i="1"/>
  <c r="EU311" i="9"/>
  <c r="N260" i="1"/>
  <c r="EU312" i="9"/>
  <c r="N261" i="1"/>
  <c r="EU313" i="9"/>
  <c r="N262" i="1"/>
  <c r="EU314" i="9"/>
  <c r="N263" i="1"/>
  <c r="EU315" i="9"/>
  <c r="N264" i="1"/>
  <c r="EU316" i="9"/>
  <c r="N265" i="1"/>
  <c r="EU318" i="9"/>
  <c r="N266" i="1"/>
  <c r="EU319" i="9"/>
  <c r="N267" i="1"/>
  <c r="EU320" i="9"/>
  <c r="N268" i="1"/>
  <c r="EU321" i="9"/>
  <c r="N269" i="1"/>
  <c r="EU322" i="9"/>
  <c r="N270" i="1"/>
  <c r="EU323" i="9"/>
  <c r="N271" i="1"/>
  <c r="EU324" i="9"/>
  <c r="N272" i="1"/>
  <c r="EU325" i="9"/>
  <c r="N273" i="1"/>
  <c r="EU326" i="9"/>
  <c r="N274" i="1"/>
  <c r="EU327" i="9"/>
  <c r="N275" i="1"/>
  <c r="EU328" i="9"/>
  <c r="N276" i="1"/>
  <c r="EU329" i="9"/>
  <c r="N277" i="1"/>
  <c r="EU330" i="9"/>
  <c r="N278" i="1"/>
  <c r="EU331" i="9"/>
  <c r="N279" i="1"/>
  <c r="EU332" i="9"/>
  <c r="N280" i="1"/>
  <c r="EU333" i="9"/>
  <c r="N281" i="1"/>
  <c r="EU334" i="9"/>
  <c r="N282" i="1"/>
  <c r="EU335" i="9"/>
  <c r="N283" i="1"/>
  <c r="EU337" i="9"/>
  <c r="N284" i="1"/>
  <c r="EU338" i="9"/>
  <c r="N285" i="1"/>
  <c r="EU339" i="9"/>
  <c r="N286" i="1"/>
  <c r="EU340" i="9"/>
  <c r="N287" i="1"/>
  <c r="EU341" i="9"/>
  <c r="N288" i="1"/>
  <c r="EU342" i="9"/>
  <c r="N289" i="1"/>
  <c r="EU343" i="9"/>
  <c r="N290" i="1"/>
  <c r="EU344" i="9"/>
  <c r="N291" i="1"/>
  <c r="EU345" i="9"/>
  <c r="N292" i="1"/>
  <c r="EU346" i="9"/>
  <c r="N293" i="1"/>
  <c r="EU347" i="9"/>
  <c r="N294" i="1"/>
  <c r="EU348" i="9"/>
  <c r="N295" i="1"/>
  <c r="EU350" i="9"/>
  <c r="N296" i="1"/>
  <c r="EU351" i="9"/>
  <c r="N297" i="1"/>
  <c r="EU352" i="9"/>
  <c r="N298" i="1"/>
  <c r="EU353" i="9"/>
  <c r="N299" i="1"/>
  <c r="EU354" i="9"/>
  <c r="N300" i="1"/>
  <c r="EU355" i="9"/>
  <c r="N301" i="1"/>
  <c r="EU356" i="9"/>
  <c r="N302" i="1"/>
  <c r="EU357" i="9"/>
  <c r="N303" i="1"/>
  <c r="EU358" i="9"/>
  <c r="N304" i="1"/>
  <c r="EU359" i="9"/>
  <c r="N305" i="1"/>
  <c r="EU360" i="9"/>
  <c r="N306" i="1"/>
  <c r="EU362" i="9"/>
  <c r="N307" i="1"/>
  <c r="EU363" i="9"/>
  <c r="N308" i="1"/>
  <c r="EU364" i="9"/>
  <c r="N309" i="1"/>
  <c r="EU365" i="9"/>
  <c r="N310" i="1"/>
  <c r="EU367" i="9"/>
  <c r="N311" i="1"/>
  <c r="EU368" i="9"/>
  <c r="N312" i="1"/>
  <c r="EU369" i="9"/>
  <c r="N313" i="1"/>
  <c r="EU370" i="9"/>
  <c r="N314" i="1"/>
  <c r="EU371" i="9"/>
  <c r="N315" i="1"/>
  <c r="EU372" i="9"/>
  <c r="N316" i="1"/>
  <c r="EU373" i="9"/>
  <c r="N317" i="1"/>
  <c r="EU374" i="9"/>
  <c r="N318" i="1"/>
  <c r="EU375" i="9"/>
  <c r="N319" i="1"/>
  <c r="EU376" i="9"/>
  <c r="N320" i="1"/>
  <c r="EU377" i="9"/>
  <c r="N321" i="1"/>
  <c r="EU378" i="9"/>
  <c r="N322" i="1"/>
  <c r="EU379" i="9"/>
  <c r="N323" i="1"/>
  <c r="EU380" i="9"/>
  <c r="N324" i="1"/>
  <c r="EU381" i="9"/>
  <c r="N325" i="1"/>
  <c r="EU382" i="9"/>
  <c r="N326" i="1"/>
  <c r="EU383" i="9"/>
  <c r="N327" i="1"/>
  <c r="EU384" i="9"/>
  <c r="N328" i="1"/>
  <c r="EU385" i="9"/>
  <c r="N329" i="1"/>
  <c r="EU386" i="9"/>
  <c r="N330" i="1"/>
  <c r="EU387" i="9"/>
  <c r="N331" i="1"/>
  <c r="EU388" i="9"/>
  <c r="N332" i="1"/>
  <c r="EU390" i="9"/>
  <c r="N333" i="1"/>
  <c r="EU391" i="9"/>
  <c r="N334" i="1"/>
  <c r="EU393" i="9"/>
  <c r="N335" i="1"/>
  <c r="EU394" i="9"/>
  <c r="N336" i="1"/>
  <c r="EU395" i="9"/>
  <c r="N337" i="1"/>
  <c r="EU396" i="9"/>
  <c r="N338" i="1"/>
  <c r="EU397" i="9"/>
  <c r="N339" i="1"/>
  <c r="EU398" i="9"/>
  <c r="N340" i="1"/>
  <c r="EU399" i="9"/>
  <c r="N341" i="1"/>
  <c r="EU400" i="9"/>
  <c r="N342" i="1"/>
  <c r="EU401" i="9"/>
  <c r="N343" i="1"/>
  <c r="EU402" i="9"/>
  <c r="N344" i="1"/>
  <c r="EU403" i="9"/>
  <c r="N345" i="1"/>
  <c r="EU404" i="9"/>
  <c r="N346" i="1"/>
  <c r="EU405" i="9"/>
  <c r="N347" i="1"/>
  <c r="EU406" i="9"/>
  <c r="N348" i="1"/>
  <c r="N349" i="1"/>
  <c r="EU408" i="9"/>
  <c r="N350" i="1"/>
  <c r="EU410" i="9"/>
  <c r="N351" i="1"/>
  <c r="EU411" i="9"/>
  <c r="N352" i="1"/>
  <c r="EU412" i="9"/>
  <c r="N353" i="1"/>
  <c r="EU413" i="9"/>
  <c r="N354" i="1"/>
  <c r="EU414" i="9"/>
  <c r="N355" i="1"/>
  <c r="EU10" i="9"/>
  <c r="N3" i="1"/>
  <c r="ET417" i="9"/>
  <c r="M358" i="1"/>
  <c r="ET418" i="9"/>
  <c r="M359" i="1"/>
  <c r="ET419" i="9"/>
  <c r="M360" i="1"/>
  <c r="ET420" i="9"/>
  <c r="M361" i="1"/>
  <c r="ET94" i="9"/>
  <c r="M362" i="1"/>
  <c r="ET422" i="9"/>
  <c r="M363" i="1"/>
  <c r="ET423" i="9"/>
  <c r="M364" i="1"/>
  <c r="ET424" i="9"/>
  <c r="M365" i="1"/>
  <c r="ET425" i="9"/>
  <c r="M366" i="1"/>
  <c r="ET426" i="9"/>
  <c r="M367" i="1"/>
  <c r="ET427" i="9"/>
  <c r="M368" i="1"/>
  <c r="ET172" i="9"/>
  <c r="M369" i="1"/>
  <c r="ET429" i="9"/>
  <c r="M370" i="1"/>
  <c r="ET430" i="9"/>
  <c r="M371" i="1"/>
  <c r="ET431" i="9"/>
  <c r="M372" i="1"/>
  <c r="ET432" i="9"/>
  <c r="M373" i="1"/>
  <c r="ET433" i="9"/>
  <c r="M374" i="1"/>
  <c r="ET434" i="9"/>
  <c r="M375" i="1"/>
  <c r="ET435" i="9"/>
  <c r="M376" i="1"/>
  <c r="ET261" i="9"/>
  <c r="M377" i="1"/>
  <c r="ET437" i="9"/>
  <c r="M378" i="1"/>
  <c r="ET438" i="9"/>
  <c r="M379" i="1"/>
  <c r="ET439" i="9"/>
  <c r="M380" i="1"/>
  <c r="ET440" i="9"/>
  <c r="M381" i="1"/>
  <c r="ET441" i="9"/>
  <c r="M382" i="1"/>
  <c r="ET442" i="9"/>
  <c r="M383" i="1"/>
  <c r="ET443" i="9"/>
  <c r="M384" i="1"/>
  <c r="ET444" i="9"/>
  <c r="M385" i="1"/>
  <c r="ET445" i="9"/>
  <c r="M386" i="1"/>
  <c r="ET407" i="9"/>
  <c r="M387" i="1"/>
  <c r="ET447" i="9"/>
  <c r="M388" i="1"/>
  <c r="ET196" i="9"/>
  <c r="M389" i="1"/>
  <c r="ET149" i="9"/>
  <c r="M390" i="1"/>
  <c r="ET450" i="9"/>
  <c r="M391" i="1"/>
  <c r="ET105" i="9"/>
  <c r="M392" i="1"/>
  <c r="ET452" i="9"/>
  <c r="M393" i="1"/>
  <c r="ET251" i="9"/>
  <c r="M394" i="1"/>
  <c r="ET454" i="9"/>
  <c r="M395" i="1"/>
  <c r="Z455" i="9"/>
  <c r="ET455" i="9"/>
  <c r="M396" i="1"/>
  <c r="ET416" i="9"/>
  <c r="M357" i="1"/>
  <c r="ET11" i="9"/>
  <c r="M4" i="1"/>
  <c r="ET12" i="9"/>
  <c r="M5" i="1"/>
  <c r="ET16" i="9"/>
  <c r="M6" i="1"/>
  <c r="ET17" i="9"/>
  <c r="M7" i="1"/>
  <c r="ET18" i="9"/>
  <c r="M8" i="1"/>
  <c r="ET19" i="9"/>
  <c r="M9" i="1"/>
  <c r="ET20" i="9"/>
  <c r="M10" i="1"/>
  <c r="ET21" i="9"/>
  <c r="M11" i="1"/>
  <c r="ET22" i="9"/>
  <c r="M12" i="1"/>
  <c r="ET23" i="9"/>
  <c r="M13" i="1"/>
  <c r="ET24" i="9"/>
  <c r="M14" i="1"/>
  <c r="ET25" i="9"/>
  <c r="M15" i="1"/>
  <c r="ET26" i="9"/>
  <c r="M16" i="1"/>
  <c r="ET27" i="9"/>
  <c r="M17" i="1"/>
  <c r="ET28" i="9"/>
  <c r="M18" i="1"/>
  <c r="ET29" i="9"/>
  <c r="M19" i="1"/>
  <c r="ET30" i="9"/>
  <c r="M20" i="1"/>
  <c r="ET31" i="9"/>
  <c r="M21" i="1"/>
  <c r="ET32" i="9"/>
  <c r="M22" i="1"/>
  <c r="ET33" i="9"/>
  <c r="M23" i="1"/>
  <c r="ET34" i="9"/>
  <c r="M24" i="1"/>
  <c r="ET36" i="9"/>
  <c r="M25" i="1"/>
  <c r="ET37" i="9"/>
  <c r="M26" i="1"/>
  <c r="ET38" i="9"/>
  <c r="M27" i="1"/>
  <c r="ET39" i="9"/>
  <c r="M28" i="1"/>
  <c r="ET40" i="9"/>
  <c r="M29" i="1"/>
  <c r="ET41" i="9"/>
  <c r="M30" i="1"/>
  <c r="ET42" i="9"/>
  <c r="M31" i="1"/>
  <c r="ET43" i="9"/>
  <c r="M32" i="1"/>
  <c r="ET44" i="9"/>
  <c r="M33" i="1"/>
  <c r="ET45" i="9"/>
  <c r="M34" i="1"/>
  <c r="ET47" i="9"/>
  <c r="M35" i="1"/>
  <c r="ET48" i="9"/>
  <c r="M36" i="1"/>
  <c r="ET49" i="9"/>
  <c r="M37" i="1"/>
  <c r="ET50" i="9"/>
  <c r="M38" i="1"/>
  <c r="ET51" i="9"/>
  <c r="M39" i="1"/>
  <c r="ET52" i="9"/>
  <c r="M40" i="1"/>
  <c r="ET53" i="9"/>
  <c r="M41" i="1"/>
  <c r="ET54" i="9"/>
  <c r="M42" i="1"/>
  <c r="ET55" i="9"/>
  <c r="M43" i="1"/>
  <c r="ET56" i="9"/>
  <c r="M44" i="1"/>
  <c r="ET58" i="9"/>
  <c r="M45" i="1"/>
  <c r="ET59" i="9"/>
  <c r="M46" i="1"/>
  <c r="ET60" i="9"/>
  <c r="M47" i="1"/>
  <c r="ET61" i="9"/>
  <c r="M48" i="1"/>
  <c r="ET62" i="9"/>
  <c r="M49" i="1"/>
  <c r="ET63" i="9"/>
  <c r="M50" i="1"/>
  <c r="ET65" i="9"/>
  <c r="M51" i="1"/>
  <c r="ET67" i="9"/>
  <c r="M52" i="1"/>
  <c r="ET68" i="9"/>
  <c r="M53" i="1"/>
  <c r="ET70" i="9"/>
  <c r="M54" i="1"/>
  <c r="ET71" i="9"/>
  <c r="M55" i="1"/>
  <c r="ET72" i="9"/>
  <c r="M56" i="1"/>
  <c r="ET73" i="9"/>
  <c r="M57" i="1"/>
  <c r="ET74" i="9"/>
  <c r="M58" i="1"/>
  <c r="ET75" i="9"/>
  <c r="M59" i="1"/>
  <c r="ET76" i="9"/>
  <c r="M60" i="1"/>
  <c r="ET77" i="9"/>
  <c r="M61" i="1"/>
  <c r="ET78" i="9"/>
  <c r="M62" i="1"/>
  <c r="ET79" i="9"/>
  <c r="M63" i="1"/>
  <c r="ET80" i="9"/>
  <c r="M64" i="1"/>
  <c r="ET81" i="9"/>
  <c r="M65" i="1"/>
  <c r="ET83" i="9"/>
  <c r="M66" i="1"/>
  <c r="ET85" i="9"/>
  <c r="M67" i="1"/>
  <c r="ET86" i="9"/>
  <c r="M68" i="1"/>
  <c r="ET87" i="9"/>
  <c r="M69" i="1"/>
  <c r="ET88" i="9"/>
  <c r="M70" i="1"/>
  <c r="ET89" i="9"/>
  <c r="M71" i="1"/>
  <c r="ET90" i="9"/>
  <c r="M72" i="1"/>
  <c r="ET91" i="9"/>
  <c r="M73" i="1"/>
  <c r="ET92" i="9"/>
  <c r="M74" i="1"/>
  <c r="ET93" i="9"/>
  <c r="M75" i="1"/>
  <c r="M76" i="1"/>
  <c r="ET95" i="9"/>
  <c r="M77" i="1"/>
  <c r="ET96" i="9"/>
  <c r="M78" i="1"/>
  <c r="ET97" i="9"/>
  <c r="M79" i="1"/>
  <c r="ET98" i="9"/>
  <c r="M80" i="1"/>
  <c r="ET100" i="9"/>
  <c r="M81" i="1"/>
  <c r="ET101" i="9"/>
  <c r="M82" i="1"/>
  <c r="ET102" i="9"/>
  <c r="M83" i="1"/>
  <c r="ET103" i="9"/>
  <c r="M84" i="1"/>
  <c r="ET104" i="9"/>
  <c r="M85" i="1"/>
  <c r="M86" i="1"/>
  <c r="ET106" i="9"/>
  <c r="M87" i="1"/>
  <c r="ET107" i="9"/>
  <c r="M88" i="1"/>
  <c r="ET110" i="9"/>
  <c r="M89" i="1"/>
  <c r="ET112" i="9"/>
  <c r="M90" i="1"/>
  <c r="ET113" i="9"/>
  <c r="M91" i="1"/>
  <c r="ET114" i="9"/>
  <c r="M92" i="1"/>
  <c r="ET116" i="9"/>
  <c r="M93" i="1"/>
  <c r="ET117" i="9"/>
  <c r="M94" i="1"/>
  <c r="ET118" i="9"/>
  <c r="M95" i="1"/>
  <c r="ET120" i="9"/>
  <c r="M96" i="1"/>
  <c r="ET122" i="9"/>
  <c r="M97" i="1"/>
  <c r="ET123" i="9"/>
  <c r="M98" i="1"/>
  <c r="ET124" i="9"/>
  <c r="M99" i="1"/>
  <c r="ET125" i="9"/>
  <c r="M100" i="1"/>
  <c r="ET126" i="9"/>
  <c r="M101" i="1"/>
  <c r="ET127" i="9"/>
  <c r="M102" i="1"/>
  <c r="ET130" i="9"/>
  <c r="M103" i="1"/>
  <c r="ET131" i="9"/>
  <c r="M104" i="1"/>
  <c r="ET132" i="9"/>
  <c r="M105" i="1"/>
  <c r="ET133" i="9"/>
  <c r="M106" i="1"/>
  <c r="ET134" i="9"/>
  <c r="M107" i="1"/>
  <c r="ET135" i="9"/>
  <c r="M108" i="1"/>
  <c r="ET136" i="9"/>
  <c r="M109" i="1"/>
  <c r="ET138" i="9"/>
  <c r="M110" i="1"/>
  <c r="ET139" i="9"/>
  <c r="M111" i="1"/>
  <c r="ET142" i="9"/>
  <c r="M112" i="1"/>
  <c r="ET143" i="9"/>
  <c r="M113" i="1"/>
  <c r="ET144" i="9"/>
  <c r="M114" i="1"/>
  <c r="ET145" i="9"/>
  <c r="M115" i="1"/>
  <c r="ET146" i="9"/>
  <c r="M116" i="1"/>
  <c r="ET148" i="9"/>
  <c r="M117" i="1"/>
  <c r="M118" i="1"/>
  <c r="ET150" i="9"/>
  <c r="M119" i="1"/>
  <c r="ET151" i="9"/>
  <c r="M120" i="1"/>
  <c r="ET152" i="9"/>
  <c r="M121" i="1"/>
  <c r="ET153" i="9"/>
  <c r="M122" i="1"/>
  <c r="ET154" i="9"/>
  <c r="M123" i="1"/>
  <c r="ET156" i="9"/>
  <c r="M124" i="1"/>
  <c r="ET157" i="9"/>
  <c r="M125" i="1"/>
  <c r="ET158" i="9"/>
  <c r="M126" i="1"/>
  <c r="ET159" i="9"/>
  <c r="M127" i="1"/>
  <c r="ET160" i="9"/>
  <c r="M128" i="1"/>
  <c r="ET161" i="9"/>
  <c r="M129" i="1"/>
  <c r="ET162" i="9"/>
  <c r="M130" i="1"/>
  <c r="ET163" i="9"/>
  <c r="M131" i="1"/>
  <c r="ET164" i="9"/>
  <c r="M132" i="1"/>
  <c r="ET165" i="9"/>
  <c r="M133" i="1"/>
  <c r="ET166" i="9"/>
  <c r="M134" i="1"/>
  <c r="ET167" i="9"/>
  <c r="M135" i="1"/>
  <c r="ET168" i="9"/>
  <c r="M136" i="1"/>
  <c r="ET169" i="9"/>
  <c r="M137" i="1"/>
  <c r="ET170" i="9"/>
  <c r="M138" i="1"/>
  <c r="ET171" i="9"/>
  <c r="M139" i="1"/>
  <c r="M140" i="1"/>
  <c r="ET173" i="9"/>
  <c r="M141" i="1"/>
  <c r="ET174" i="9"/>
  <c r="M142" i="1"/>
  <c r="ET176" i="9"/>
  <c r="M143" i="1"/>
  <c r="ET177" i="9"/>
  <c r="M144" i="1"/>
  <c r="ET178" i="9"/>
  <c r="M145" i="1"/>
  <c r="ET179" i="9"/>
  <c r="M146" i="1"/>
  <c r="ET180" i="9"/>
  <c r="M147" i="1"/>
  <c r="ET181" i="9"/>
  <c r="M148" i="1"/>
  <c r="ET183" i="9"/>
  <c r="M149" i="1"/>
  <c r="ET184" i="9"/>
  <c r="M150" i="1"/>
  <c r="ET186" i="9"/>
  <c r="M152" i="1"/>
  <c r="ET187" i="9"/>
  <c r="M153" i="1"/>
  <c r="ET188" i="9"/>
  <c r="M154" i="1"/>
  <c r="ET189" i="9"/>
  <c r="M155" i="1"/>
  <c r="ET190" i="9"/>
  <c r="M156" i="1"/>
  <c r="ET191" i="9"/>
  <c r="M157" i="1"/>
  <c r="ET192" i="9"/>
  <c r="M158" i="1"/>
  <c r="ET193" i="9"/>
  <c r="M159" i="1"/>
  <c r="ET194" i="9"/>
  <c r="M160" i="1"/>
  <c r="ET195" i="9"/>
  <c r="M161" i="1"/>
  <c r="M162" i="1"/>
  <c r="ET197" i="9"/>
  <c r="M163" i="1"/>
  <c r="ET198" i="9"/>
  <c r="M164" i="1"/>
  <c r="ET199" i="9"/>
  <c r="M165" i="1"/>
  <c r="ET200" i="9"/>
  <c r="M166" i="1"/>
  <c r="ET201" i="9"/>
  <c r="M167" i="1"/>
  <c r="ET202" i="9"/>
  <c r="M168" i="1"/>
  <c r="ET203" i="9"/>
  <c r="M169" i="1"/>
  <c r="ET204" i="9"/>
  <c r="M170" i="1"/>
  <c r="ET205" i="9"/>
  <c r="M171" i="1"/>
  <c r="ET206" i="9"/>
  <c r="M172" i="1"/>
  <c r="ET207" i="9"/>
  <c r="M173" i="1"/>
  <c r="ET208" i="9"/>
  <c r="M174" i="1"/>
  <c r="ET209" i="9"/>
  <c r="M175" i="1"/>
  <c r="ET210" i="9"/>
  <c r="M176" i="1"/>
  <c r="ET211" i="9"/>
  <c r="M177" i="1"/>
  <c r="ET212" i="9"/>
  <c r="M178" i="1"/>
  <c r="ET213" i="9"/>
  <c r="M179" i="1"/>
  <c r="ET214" i="9"/>
  <c r="M180" i="1"/>
  <c r="ET215" i="9"/>
  <c r="M181" i="1"/>
  <c r="ET217" i="9"/>
  <c r="M182" i="1"/>
  <c r="ET218" i="9"/>
  <c r="M183" i="1"/>
  <c r="ET219" i="9"/>
  <c r="M184" i="1"/>
  <c r="ET220" i="9"/>
  <c r="M185" i="1"/>
  <c r="ET221" i="9"/>
  <c r="M186" i="1"/>
  <c r="ET223" i="9"/>
  <c r="M187" i="1"/>
  <c r="ET224" i="9"/>
  <c r="M188" i="1"/>
  <c r="ET228" i="9"/>
  <c r="M189" i="1"/>
  <c r="ET229" i="9"/>
  <c r="M190" i="1"/>
  <c r="ET230" i="9"/>
  <c r="M191" i="1"/>
  <c r="ET231" i="9"/>
  <c r="M192" i="1"/>
  <c r="ET232" i="9"/>
  <c r="M193" i="1"/>
  <c r="ET234" i="9"/>
  <c r="M194" i="1"/>
  <c r="ET236" i="9"/>
  <c r="M195" i="1"/>
  <c r="ET237" i="9"/>
  <c r="M196" i="1"/>
  <c r="ET238" i="9"/>
  <c r="M197" i="1"/>
  <c r="ET239" i="9"/>
  <c r="M198" i="1"/>
  <c r="ET240" i="9"/>
  <c r="M199" i="1"/>
  <c r="ET241" i="9"/>
  <c r="M200" i="1"/>
  <c r="ET243" i="9"/>
  <c r="M201" i="1"/>
  <c r="ET244" i="9"/>
  <c r="M202" i="1"/>
  <c r="ET245" i="9"/>
  <c r="M203" i="1"/>
  <c r="ET246" i="9"/>
  <c r="M204" i="1"/>
  <c r="ET247" i="9"/>
  <c r="M205" i="1"/>
  <c r="ET248" i="9"/>
  <c r="M206" i="1"/>
  <c r="ET249" i="9"/>
  <c r="M207" i="1"/>
  <c r="ET250" i="9"/>
  <c r="M208" i="1"/>
  <c r="M209" i="1"/>
  <c r="ET252" i="9"/>
  <c r="M210" i="1"/>
  <c r="ET253" i="9"/>
  <c r="M211" i="1"/>
  <c r="ET254" i="9"/>
  <c r="M212" i="1"/>
  <c r="ET255" i="9"/>
  <c r="M213" i="1"/>
  <c r="ET256" i="9"/>
  <c r="M214" i="1"/>
  <c r="ET257" i="9"/>
  <c r="M215" i="1"/>
  <c r="ET258" i="9"/>
  <c r="M216" i="1"/>
  <c r="ET260" i="9"/>
  <c r="M217" i="1"/>
  <c r="M218" i="1"/>
  <c r="ET263" i="9"/>
  <c r="M219" i="1"/>
  <c r="ET265" i="9"/>
  <c r="M220" i="1"/>
  <c r="ET266" i="9"/>
  <c r="M221" i="1"/>
  <c r="ET267" i="9"/>
  <c r="M222" i="1"/>
  <c r="ET268" i="9"/>
  <c r="M223" i="1"/>
  <c r="ET270" i="9"/>
  <c r="M224" i="1"/>
  <c r="ET271" i="9"/>
  <c r="M225" i="1"/>
  <c r="ET272" i="9"/>
  <c r="M226" i="1"/>
  <c r="ET273" i="9"/>
  <c r="M227" i="1"/>
  <c r="ET274" i="9"/>
  <c r="M228" i="1"/>
  <c r="ET275" i="9"/>
  <c r="M229" i="1"/>
  <c r="ET276" i="9"/>
  <c r="M230" i="1"/>
  <c r="ET279" i="9"/>
  <c r="M231" i="1"/>
  <c r="ET280" i="9"/>
  <c r="M232" i="1"/>
  <c r="ET281" i="9"/>
  <c r="M233" i="1"/>
  <c r="ET282" i="9"/>
  <c r="M234" i="1"/>
  <c r="ET283" i="9"/>
  <c r="M235" i="1"/>
  <c r="ET284" i="9"/>
  <c r="M236" i="1"/>
  <c r="ET285" i="9"/>
  <c r="M237" i="1"/>
  <c r="ET286" i="9"/>
  <c r="M238" i="1"/>
  <c r="ET287" i="9"/>
  <c r="M239" i="1"/>
  <c r="ET288" i="9"/>
  <c r="M240" i="1"/>
  <c r="ET289" i="9"/>
  <c r="M241" i="1"/>
  <c r="ET290" i="9"/>
  <c r="M242" i="1"/>
  <c r="ET291" i="9"/>
  <c r="M243" i="1"/>
  <c r="ET292" i="9"/>
  <c r="M244" i="1"/>
  <c r="ET293" i="9"/>
  <c r="M245" i="1"/>
  <c r="ET294" i="9"/>
  <c r="M246" i="1"/>
  <c r="ET295" i="9"/>
  <c r="M247" i="1"/>
  <c r="ET297" i="9"/>
  <c r="M248" i="1"/>
  <c r="ET298" i="9"/>
  <c r="M249" i="1"/>
  <c r="ET299" i="9"/>
  <c r="M250" i="1"/>
  <c r="ET300" i="9"/>
  <c r="M251" i="1"/>
  <c r="ET301" i="9"/>
  <c r="M252" i="1"/>
  <c r="ET302" i="9"/>
  <c r="M253" i="1"/>
  <c r="ET304" i="9"/>
  <c r="M254" i="1"/>
  <c r="ET305" i="9"/>
  <c r="M255" i="1"/>
  <c r="ET306" i="9"/>
  <c r="M256" i="1"/>
  <c r="ET307" i="9"/>
  <c r="M257" i="1"/>
  <c r="ET309" i="9"/>
  <c r="M258" i="1"/>
  <c r="ET310" i="9"/>
  <c r="M259" i="1"/>
  <c r="ET311" i="9"/>
  <c r="M260" i="1"/>
  <c r="ET312" i="9"/>
  <c r="M261" i="1"/>
  <c r="ET313" i="9"/>
  <c r="M262" i="1"/>
  <c r="ET314" i="9"/>
  <c r="M263" i="1"/>
  <c r="ET315" i="9"/>
  <c r="M264" i="1"/>
  <c r="ET316" i="9"/>
  <c r="M265" i="1"/>
  <c r="ET318" i="9"/>
  <c r="M266" i="1"/>
  <c r="ET319" i="9"/>
  <c r="M267" i="1"/>
  <c r="ET320" i="9"/>
  <c r="M268" i="1"/>
  <c r="ET321" i="9"/>
  <c r="M269" i="1"/>
  <c r="ET322" i="9"/>
  <c r="M270" i="1"/>
  <c r="ET323" i="9"/>
  <c r="M271" i="1"/>
  <c r="ET324" i="9"/>
  <c r="M272" i="1"/>
  <c r="ET325" i="9"/>
  <c r="M273" i="1"/>
  <c r="ET326" i="9"/>
  <c r="M274" i="1"/>
  <c r="ET327" i="9"/>
  <c r="M275" i="1"/>
  <c r="ET328" i="9"/>
  <c r="M276" i="1"/>
  <c r="ET329" i="9"/>
  <c r="M277" i="1"/>
  <c r="ET330" i="9"/>
  <c r="M278" i="1"/>
  <c r="ET331" i="9"/>
  <c r="M279" i="1"/>
  <c r="ET332" i="9"/>
  <c r="M280" i="1"/>
  <c r="ET333" i="9"/>
  <c r="M281" i="1"/>
  <c r="ET334" i="9"/>
  <c r="M282" i="1"/>
  <c r="ET335" i="9"/>
  <c r="M283" i="1"/>
  <c r="ET337" i="9"/>
  <c r="M284" i="1"/>
  <c r="ET338" i="9"/>
  <c r="M285" i="1"/>
  <c r="ET339" i="9"/>
  <c r="M286" i="1"/>
  <c r="ET340" i="9"/>
  <c r="M287" i="1"/>
  <c r="ET341" i="9"/>
  <c r="M288" i="1"/>
  <c r="ET342" i="9"/>
  <c r="M289" i="1"/>
  <c r="ET343" i="9"/>
  <c r="M290" i="1"/>
  <c r="ET344" i="9"/>
  <c r="M291" i="1"/>
  <c r="ET345" i="9"/>
  <c r="M292" i="1"/>
  <c r="ET346" i="9"/>
  <c r="M293" i="1"/>
  <c r="ET347" i="9"/>
  <c r="M294" i="1"/>
  <c r="ET348" i="9"/>
  <c r="M295" i="1"/>
  <c r="ET350" i="9"/>
  <c r="M296" i="1"/>
  <c r="ET351" i="9"/>
  <c r="M297" i="1"/>
  <c r="ET352" i="9"/>
  <c r="M298" i="1"/>
  <c r="ET353" i="9"/>
  <c r="M299" i="1"/>
  <c r="ET354" i="9"/>
  <c r="M300" i="1"/>
  <c r="ET355" i="9"/>
  <c r="M301" i="1"/>
  <c r="ET356" i="9"/>
  <c r="M302" i="1"/>
  <c r="ET357" i="9"/>
  <c r="M303" i="1"/>
  <c r="ET358" i="9"/>
  <c r="M304" i="1"/>
  <c r="ET359" i="9"/>
  <c r="M305" i="1"/>
  <c r="ET360" i="9"/>
  <c r="M306" i="1"/>
  <c r="ET362" i="9"/>
  <c r="M307" i="1"/>
  <c r="ET363" i="9"/>
  <c r="M308" i="1"/>
  <c r="ET364" i="9"/>
  <c r="M309" i="1"/>
  <c r="ET365" i="9"/>
  <c r="M310" i="1"/>
  <c r="ET367" i="9"/>
  <c r="M311" i="1"/>
  <c r="ET368" i="9"/>
  <c r="M312" i="1"/>
  <c r="ET369" i="9"/>
  <c r="M313" i="1"/>
  <c r="ET370" i="9"/>
  <c r="M314" i="1"/>
  <c r="ET371" i="9"/>
  <c r="M315" i="1"/>
  <c r="ET372" i="9"/>
  <c r="M316" i="1"/>
  <c r="ET373" i="9"/>
  <c r="M317" i="1"/>
  <c r="ET374" i="9"/>
  <c r="M318" i="1"/>
  <c r="ET375" i="9"/>
  <c r="M319" i="1"/>
  <c r="ET376" i="9"/>
  <c r="M320" i="1"/>
  <c r="ET377" i="9"/>
  <c r="M321" i="1"/>
  <c r="ET378" i="9"/>
  <c r="M322" i="1"/>
  <c r="ET379" i="9"/>
  <c r="M323" i="1"/>
  <c r="ET380" i="9"/>
  <c r="M324" i="1"/>
  <c r="ET381" i="9"/>
  <c r="M325" i="1"/>
  <c r="ET382" i="9"/>
  <c r="M326" i="1"/>
  <c r="ET383" i="9"/>
  <c r="M327" i="1"/>
  <c r="ET384" i="9"/>
  <c r="M328" i="1"/>
  <c r="ET385" i="9"/>
  <c r="M329" i="1"/>
  <c r="ET386" i="9"/>
  <c r="M330" i="1"/>
  <c r="ET387" i="9"/>
  <c r="M331" i="1"/>
  <c r="ET388" i="9"/>
  <c r="M332" i="1"/>
  <c r="ET390" i="9"/>
  <c r="M333" i="1"/>
  <c r="ET391" i="9"/>
  <c r="M334" i="1"/>
  <c r="ET393" i="9"/>
  <c r="M335" i="1"/>
  <c r="ET394" i="9"/>
  <c r="M336" i="1"/>
  <c r="ET395" i="9"/>
  <c r="M337" i="1"/>
  <c r="ET396" i="9"/>
  <c r="M338" i="1"/>
  <c r="ET397" i="9"/>
  <c r="M339" i="1"/>
  <c r="ET398" i="9"/>
  <c r="M340" i="1"/>
  <c r="ET399" i="9"/>
  <c r="M341" i="1"/>
  <c r="ET400" i="9"/>
  <c r="M342" i="1"/>
  <c r="ET401" i="9"/>
  <c r="M343" i="1"/>
  <c r="ET402" i="9"/>
  <c r="M344" i="1"/>
  <c r="ET403" i="9"/>
  <c r="M345" i="1"/>
  <c r="ET404" i="9"/>
  <c r="M346" i="1"/>
  <c r="ET405" i="9"/>
  <c r="M347" i="1"/>
  <c r="ET406" i="9"/>
  <c r="M348" i="1"/>
  <c r="M349" i="1"/>
  <c r="ET408" i="9"/>
  <c r="M350" i="1"/>
  <c r="ET410" i="9"/>
  <c r="M351" i="1"/>
  <c r="ET411" i="9"/>
  <c r="M352" i="1"/>
  <c r="ET412" i="9"/>
  <c r="M353" i="1"/>
  <c r="ET413" i="9"/>
  <c r="M354" i="1"/>
  <c r="ET414" i="9"/>
  <c r="M355" i="1"/>
  <c r="ET10" i="9"/>
  <c r="M3" i="1"/>
  <c r="ES417" i="9"/>
  <c r="L358" i="1"/>
  <c r="ES418" i="9"/>
  <c r="L359" i="1"/>
  <c r="ES419" i="9"/>
  <c r="L360" i="1"/>
  <c r="ES420" i="9"/>
  <c r="L361" i="1"/>
  <c r="ES94" i="9"/>
  <c r="L362" i="1"/>
  <c r="ES422" i="9"/>
  <c r="L363" i="1"/>
  <c r="ES423" i="9"/>
  <c r="L364" i="1"/>
  <c r="ES424" i="9"/>
  <c r="L365" i="1"/>
  <c r="ES425" i="9"/>
  <c r="L366" i="1"/>
  <c r="ES426" i="9"/>
  <c r="L367" i="1"/>
  <c r="ES427" i="9"/>
  <c r="L368" i="1"/>
  <c r="ES172" i="9"/>
  <c r="L369" i="1"/>
  <c r="ES429" i="9"/>
  <c r="L370" i="1"/>
  <c r="ES430" i="9"/>
  <c r="L371" i="1"/>
  <c r="ES431" i="9"/>
  <c r="L372" i="1"/>
  <c r="ES432" i="9"/>
  <c r="L373" i="1"/>
  <c r="ES433" i="9"/>
  <c r="L374" i="1"/>
  <c r="ES434" i="9"/>
  <c r="L375" i="1"/>
  <c r="ES435" i="9"/>
  <c r="L376" i="1"/>
  <c r="ES261" i="9"/>
  <c r="L377" i="1"/>
  <c r="ES437" i="9"/>
  <c r="L378" i="1"/>
  <c r="ES438" i="9"/>
  <c r="L379" i="1"/>
  <c r="ES439" i="9"/>
  <c r="L380" i="1"/>
  <c r="ES440" i="9"/>
  <c r="L381" i="1"/>
  <c r="ES441" i="9"/>
  <c r="L382" i="1"/>
  <c r="ES442" i="9"/>
  <c r="L383" i="1"/>
  <c r="ES443" i="9"/>
  <c r="L384" i="1"/>
  <c r="ES444" i="9"/>
  <c r="L385" i="1"/>
  <c r="ES445" i="9"/>
  <c r="L386" i="1"/>
  <c r="ES407" i="9"/>
  <c r="L387" i="1"/>
  <c r="ES447" i="9"/>
  <c r="L388" i="1"/>
  <c r="ES196" i="9"/>
  <c r="L389" i="1"/>
  <c r="ES149" i="9"/>
  <c r="L390" i="1"/>
  <c r="ES450" i="9"/>
  <c r="L391" i="1"/>
  <c r="ES105" i="9"/>
  <c r="L392" i="1"/>
  <c r="ES452" i="9"/>
  <c r="L393" i="1"/>
  <c r="ES251" i="9"/>
  <c r="L394" i="1"/>
  <c r="ES454" i="9"/>
  <c r="L395" i="1"/>
  <c r="W455" i="9"/>
  <c r="ES455" i="9"/>
  <c r="L396" i="1"/>
  <c r="ES416" i="9"/>
  <c r="L357" i="1"/>
  <c r="ES11" i="9"/>
  <c r="L4" i="1"/>
  <c r="ES12" i="9"/>
  <c r="L5" i="1"/>
  <c r="ES16" i="9"/>
  <c r="L6" i="1"/>
  <c r="ES17" i="9"/>
  <c r="L7" i="1"/>
  <c r="ES18" i="9"/>
  <c r="L8" i="1"/>
  <c r="ES19" i="9"/>
  <c r="L9" i="1"/>
  <c r="ES20" i="9"/>
  <c r="L10" i="1"/>
  <c r="ES21" i="9"/>
  <c r="L11" i="1"/>
  <c r="ES22" i="9"/>
  <c r="L12" i="1"/>
  <c r="ES23" i="9"/>
  <c r="L13" i="1"/>
  <c r="ES24" i="9"/>
  <c r="L14" i="1"/>
  <c r="ES25" i="9"/>
  <c r="L15" i="1"/>
  <c r="ES26" i="9"/>
  <c r="L16" i="1"/>
  <c r="ES27" i="9"/>
  <c r="L17" i="1"/>
  <c r="ES28" i="9"/>
  <c r="L18" i="1"/>
  <c r="ES29" i="9"/>
  <c r="L19" i="1"/>
  <c r="ES30" i="9"/>
  <c r="L20" i="1"/>
  <c r="ES31" i="9"/>
  <c r="L21" i="1"/>
  <c r="ES32" i="9"/>
  <c r="L22" i="1"/>
  <c r="ES33" i="9"/>
  <c r="L23" i="1"/>
  <c r="ES34" i="9"/>
  <c r="L24" i="1"/>
  <c r="ES36" i="9"/>
  <c r="L25" i="1"/>
  <c r="ES37" i="9"/>
  <c r="L26" i="1"/>
  <c r="ES38" i="9"/>
  <c r="L27" i="1"/>
  <c r="ES39" i="9"/>
  <c r="L28" i="1"/>
  <c r="ES40" i="9"/>
  <c r="L29" i="1"/>
  <c r="ES41" i="9"/>
  <c r="L30" i="1"/>
  <c r="ES42" i="9"/>
  <c r="L31" i="1"/>
  <c r="ES43" i="9"/>
  <c r="L32" i="1"/>
  <c r="ES44" i="9"/>
  <c r="L33" i="1"/>
  <c r="ES45" i="9"/>
  <c r="L34" i="1"/>
  <c r="ES47" i="9"/>
  <c r="L35" i="1"/>
  <c r="ES48" i="9"/>
  <c r="L36" i="1"/>
  <c r="ES49" i="9"/>
  <c r="L37" i="1"/>
  <c r="ES50" i="9"/>
  <c r="L38" i="1"/>
  <c r="ES51" i="9"/>
  <c r="L39" i="1"/>
  <c r="ES52" i="9"/>
  <c r="L40" i="1"/>
  <c r="ES53" i="9"/>
  <c r="L41" i="1"/>
  <c r="ES54" i="9"/>
  <c r="L42" i="1"/>
  <c r="ES55" i="9"/>
  <c r="L43" i="1"/>
  <c r="ES56" i="9"/>
  <c r="L44" i="1"/>
  <c r="ES58" i="9"/>
  <c r="L45" i="1"/>
  <c r="ES59" i="9"/>
  <c r="L46" i="1"/>
  <c r="ES60" i="9"/>
  <c r="L47" i="1"/>
  <c r="ES61" i="9"/>
  <c r="L48" i="1"/>
  <c r="ES62" i="9"/>
  <c r="L49" i="1"/>
  <c r="ES63" i="9"/>
  <c r="L50" i="1"/>
  <c r="ES65" i="9"/>
  <c r="L51" i="1"/>
  <c r="ES67" i="9"/>
  <c r="L52" i="1"/>
  <c r="ES68" i="9"/>
  <c r="L53" i="1"/>
  <c r="ES70" i="9"/>
  <c r="L54" i="1"/>
  <c r="ES71" i="9"/>
  <c r="L55" i="1"/>
  <c r="ES72" i="9"/>
  <c r="L56" i="1"/>
  <c r="ES73" i="9"/>
  <c r="L57" i="1"/>
  <c r="ES74" i="9"/>
  <c r="L58" i="1"/>
  <c r="ES75" i="9"/>
  <c r="L59" i="1"/>
  <c r="ES76" i="9"/>
  <c r="L60" i="1"/>
  <c r="ES77" i="9"/>
  <c r="L61" i="1"/>
  <c r="ES78" i="9"/>
  <c r="L62" i="1"/>
  <c r="ES79" i="9"/>
  <c r="L63" i="1"/>
  <c r="ES80" i="9"/>
  <c r="L64" i="1"/>
  <c r="ES81" i="9"/>
  <c r="L65" i="1"/>
  <c r="ES83" i="9"/>
  <c r="L66" i="1"/>
  <c r="ES85" i="9"/>
  <c r="L67" i="1"/>
  <c r="ES86" i="9"/>
  <c r="L68" i="1"/>
  <c r="ES87" i="9"/>
  <c r="L69" i="1"/>
  <c r="ES88" i="9"/>
  <c r="L70" i="1"/>
  <c r="ES89" i="9"/>
  <c r="L71" i="1"/>
  <c r="ES90" i="9"/>
  <c r="L72" i="1"/>
  <c r="ES91" i="9"/>
  <c r="L73" i="1"/>
  <c r="ES92" i="9"/>
  <c r="L74" i="1"/>
  <c r="ES93" i="9"/>
  <c r="L75" i="1"/>
  <c r="L76" i="1"/>
  <c r="ES95" i="9"/>
  <c r="L77" i="1"/>
  <c r="ES96" i="9"/>
  <c r="L78" i="1"/>
  <c r="ES97" i="9"/>
  <c r="L79" i="1"/>
  <c r="ES98" i="9"/>
  <c r="L80" i="1"/>
  <c r="ES100" i="9"/>
  <c r="L81" i="1"/>
  <c r="ES101" i="9"/>
  <c r="L82" i="1"/>
  <c r="ES102" i="9"/>
  <c r="L83" i="1"/>
  <c r="ES103" i="9"/>
  <c r="L84" i="1"/>
  <c r="ES104" i="9"/>
  <c r="L85" i="1"/>
  <c r="L86" i="1"/>
  <c r="ES106" i="9"/>
  <c r="L87" i="1"/>
  <c r="ES107" i="9"/>
  <c r="L88" i="1"/>
  <c r="ES110" i="9"/>
  <c r="L89" i="1"/>
  <c r="ES112" i="9"/>
  <c r="L90" i="1"/>
  <c r="ES113" i="9"/>
  <c r="L91" i="1"/>
  <c r="ES114" i="9"/>
  <c r="L92" i="1"/>
  <c r="ES116" i="9"/>
  <c r="L93" i="1"/>
  <c r="ES117" i="9"/>
  <c r="L94" i="1"/>
  <c r="ES118" i="9"/>
  <c r="L95" i="1"/>
  <c r="ES120" i="9"/>
  <c r="L96" i="1"/>
  <c r="ES122" i="9"/>
  <c r="L97" i="1"/>
  <c r="ES123" i="9"/>
  <c r="L98" i="1"/>
  <c r="ES124" i="9"/>
  <c r="L99" i="1"/>
  <c r="ES125" i="9"/>
  <c r="L100" i="1"/>
  <c r="ES126" i="9"/>
  <c r="L101" i="1"/>
  <c r="ES127" i="9"/>
  <c r="L102" i="1"/>
  <c r="ES130" i="9"/>
  <c r="L103" i="1"/>
  <c r="ES131" i="9"/>
  <c r="L104" i="1"/>
  <c r="ES132" i="9"/>
  <c r="L105" i="1"/>
  <c r="ES133" i="9"/>
  <c r="L106" i="1"/>
  <c r="ES134" i="9"/>
  <c r="L107" i="1"/>
  <c r="ES135" i="9"/>
  <c r="L108" i="1"/>
  <c r="ES136" i="9"/>
  <c r="L109" i="1"/>
  <c r="ES138" i="9"/>
  <c r="L110" i="1"/>
  <c r="ES139" i="9"/>
  <c r="L111" i="1"/>
  <c r="ES142" i="9"/>
  <c r="L112" i="1"/>
  <c r="ES143" i="9"/>
  <c r="L113" i="1"/>
  <c r="ES144" i="9"/>
  <c r="L114" i="1"/>
  <c r="ES145" i="9"/>
  <c r="L115" i="1"/>
  <c r="ES146" i="9"/>
  <c r="L116" i="1"/>
  <c r="ES148" i="9"/>
  <c r="L117" i="1"/>
  <c r="L118" i="1"/>
  <c r="ES150" i="9"/>
  <c r="L119" i="1"/>
  <c r="ES151" i="9"/>
  <c r="L120" i="1"/>
  <c r="ES152" i="9"/>
  <c r="L121" i="1"/>
  <c r="ES153" i="9"/>
  <c r="L122" i="1"/>
  <c r="ES154" i="9"/>
  <c r="L123" i="1"/>
  <c r="ES156" i="9"/>
  <c r="L124" i="1"/>
  <c r="ES157" i="9"/>
  <c r="L125" i="1"/>
  <c r="ES158" i="9"/>
  <c r="L126" i="1"/>
  <c r="ES159" i="9"/>
  <c r="L127" i="1"/>
  <c r="ES160" i="9"/>
  <c r="L128" i="1"/>
  <c r="ES161" i="9"/>
  <c r="L129" i="1"/>
  <c r="ES162" i="9"/>
  <c r="L130" i="1"/>
  <c r="ES163" i="9"/>
  <c r="L131" i="1"/>
  <c r="ES164" i="9"/>
  <c r="L132" i="1"/>
  <c r="ES165" i="9"/>
  <c r="L133" i="1"/>
  <c r="ES166" i="9"/>
  <c r="L134" i="1"/>
  <c r="ES167" i="9"/>
  <c r="L135" i="1"/>
  <c r="ES168" i="9"/>
  <c r="L136" i="1"/>
  <c r="ES169" i="9"/>
  <c r="L137" i="1"/>
  <c r="ES170" i="9"/>
  <c r="L138" i="1"/>
  <c r="ES171" i="9"/>
  <c r="L139" i="1"/>
  <c r="L140" i="1"/>
  <c r="ES173" i="9"/>
  <c r="L141" i="1"/>
  <c r="ES174" i="9"/>
  <c r="L142" i="1"/>
  <c r="ES176" i="9"/>
  <c r="L143" i="1"/>
  <c r="ES177" i="9"/>
  <c r="L144" i="1"/>
  <c r="ES178" i="9"/>
  <c r="L145" i="1"/>
  <c r="ES179" i="9"/>
  <c r="L146" i="1"/>
  <c r="ES180" i="9"/>
  <c r="L147" i="1"/>
  <c r="ES181" i="9"/>
  <c r="L148" i="1"/>
  <c r="ES183" i="9"/>
  <c r="L149" i="1"/>
  <c r="ES184" i="9"/>
  <c r="L150" i="1"/>
  <c r="ES186" i="9"/>
  <c r="L152" i="1"/>
  <c r="ES187" i="9"/>
  <c r="L153" i="1"/>
  <c r="ES188" i="9"/>
  <c r="L154" i="1"/>
  <c r="ES189" i="9"/>
  <c r="L155" i="1"/>
  <c r="ES190" i="9"/>
  <c r="L156" i="1"/>
  <c r="ES191" i="9"/>
  <c r="L157" i="1"/>
  <c r="ES192" i="9"/>
  <c r="L158" i="1"/>
  <c r="ES193" i="9"/>
  <c r="L159" i="1"/>
  <c r="ES194" i="9"/>
  <c r="L160" i="1"/>
  <c r="ES195" i="9"/>
  <c r="L161" i="1"/>
  <c r="L162" i="1"/>
  <c r="ES197" i="9"/>
  <c r="L163" i="1"/>
  <c r="ES198" i="9"/>
  <c r="L164" i="1"/>
  <c r="ES199" i="9"/>
  <c r="L165" i="1"/>
  <c r="ES200" i="9"/>
  <c r="L166" i="1"/>
  <c r="ES201" i="9"/>
  <c r="L167" i="1"/>
  <c r="ES202" i="9"/>
  <c r="L168" i="1"/>
  <c r="ES203" i="9"/>
  <c r="L169" i="1"/>
  <c r="ES204" i="9"/>
  <c r="L170" i="1"/>
  <c r="ES205" i="9"/>
  <c r="L171" i="1"/>
  <c r="ES206" i="9"/>
  <c r="L172" i="1"/>
  <c r="ES207" i="9"/>
  <c r="L173" i="1"/>
  <c r="ES208" i="9"/>
  <c r="L174" i="1"/>
  <c r="ES209" i="9"/>
  <c r="L175" i="1"/>
  <c r="ES210" i="9"/>
  <c r="L176" i="1"/>
  <c r="ES211" i="9"/>
  <c r="L177" i="1"/>
  <c r="ES212" i="9"/>
  <c r="L178" i="1"/>
  <c r="ES213" i="9"/>
  <c r="L179" i="1"/>
  <c r="ES214" i="9"/>
  <c r="L180" i="1"/>
  <c r="ES215" i="9"/>
  <c r="L181" i="1"/>
  <c r="ES217" i="9"/>
  <c r="L182" i="1"/>
  <c r="ES218" i="9"/>
  <c r="L183" i="1"/>
  <c r="ES219" i="9"/>
  <c r="L184" i="1"/>
  <c r="ES220" i="9"/>
  <c r="L185" i="1"/>
  <c r="ES221" i="9"/>
  <c r="L186" i="1"/>
  <c r="ES223" i="9"/>
  <c r="L187" i="1"/>
  <c r="ES224" i="9"/>
  <c r="L188" i="1"/>
  <c r="ES228" i="9"/>
  <c r="L189" i="1"/>
  <c r="ES229" i="9"/>
  <c r="L190" i="1"/>
  <c r="ES230" i="9"/>
  <c r="L191" i="1"/>
  <c r="ES231" i="9"/>
  <c r="L192" i="1"/>
  <c r="ES232" i="9"/>
  <c r="L193" i="1"/>
  <c r="ES234" i="9"/>
  <c r="L194" i="1"/>
  <c r="ES236" i="9"/>
  <c r="L195" i="1"/>
  <c r="ES237" i="9"/>
  <c r="L196" i="1"/>
  <c r="ES238" i="9"/>
  <c r="L197" i="1"/>
  <c r="ES239" i="9"/>
  <c r="L198" i="1"/>
  <c r="ES240" i="9"/>
  <c r="L199" i="1"/>
  <c r="ES241" i="9"/>
  <c r="L200" i="1"/>
  <c r="ES243" i="9"/>
  <c r="L201" i="1"/>
  <c r="ES244" i="9"/>
  <c r="L202" i="1"/>
  <c r="ES245" i="9"/>
  <c r="L203" i="1"/>
  <c r="ES246" i="9"/>
  <c r="L204" i="1"/>
  <c r="ES247" i="9"/>
  <c r="L205" i="1"/>
  <c r="ES248" i="9"/>
  <c r="L206" i="1"/>
  <c r="ES249" i="9"/>
  <c r="L207" i="1"/>
  <c r="ES250" i="9"/>
  <c r="L208" i="1"/>
  <c r="L209" i="1"/>
  <c r="ES252" i="9"/>
  <c r="L210" i="1"/>
  <c r="ES253" i="9"/>
  <c r="L211" i="1"/>
  <c r="ES254" i="9"/>
  <c r="L212" i="1"/>
  <c r="ES255" i="9"/>
  <c r="L213" i="1"/>
  <c r="ES256" i="9"/>
  <c r="L214" i="1"/>
  <c r="ES257" i="9"/>
  <c r="L215" i="1"/>
  <c r="ES258" i="9"/>
  <c r="L216" i="1"/>
  <c r="ES260" i="9"/>
  <c r="L217" i="1"/>
  <c r="L218" i="1"/>
  <c r="ES263" i="9"/>
  <c r="L219" i="1"/>
  <c r="ES265" i="9"/>
  <c r="L220" i="1"/>
  <c r="ES266" i="9"/>
  <c r="L221" i="1"/>
  <c r="ES267" i="9"/>
  <c r="L222" i="1"/>
  <c r="ES268" i="9"/>
  <c r="L223" i="1"/>
  <c r="ES270" i="9"/>
  <c r="L224" i="1"/>
  <c r="ES271" i="9"/>
  <c r="L225" i="1"/>
  <c r="ES272" i="9"/>
  <c r="L226" i="1"/>
  <c r="ES273" i="9"/>
  <c r="L227" i="1"/>
  <c r="ES274" i="9"/>
  <c r="L228" i="1"/>
  <c r="ES275" i="9"/>
  <c r="L229" i="1"/>
  <c r="ES276" i="9"/>
  <c r="L230" i="1"/>
  <c r="ES279" i="9"/>
  <c r="L231" i="1"/>
  <c r="ES280" i="9"/>
  <c r="L232" i="1"/>
  <c r="ES281" i="9"/>
  <c r="L233" i="1"/>
  <c r="ES282" i="9"/>
  <c r="L234" i="1"/>
  <c r="ES283" i="9"/>
  <c r="L235" i="1"/>
  <c r="ES284" i="9"/>
  <c r="L236" i="1"/>
  <c r="ES285" i="9"/>
  <c r="L237" i="1"/>
  <c r="ES286" i="9"/>
  <c r="L238" i="1"/>
  <c r="ES287" i="9"/>
  <c r="L239" i="1"/>
  <c r="ES288" i="9"/>
  <c r="L240" i="1"/>
  <c r="ES289" i="9"/>
  <c r="L241" i="1"/>
  <c r="ES290" i="9"/>
  <c r="L242" i="1"/>
  <c r="ES291" i="9"/>
  <c r="L243" i="1"/>
  <c r="ES292" i="9"/>
  <c r="L244" i="1"/>
  <c r="ES293" i="9"/>
  <c r="L245" i="1"/>
  <c r="ES294" i="9"/>
  <c r="L246" i="1"/>
  <c r="ES295" i="9"/>
  <c r="L247" i="1"/>
  <c r="ES297" i="9"/>
  <c r="L248" i="1"/>
  <c r="ES298" i="9"/>
  <c r="L249" i="1"/>
  <c r="ES299" i="9"/>
  <c r="L250" i="1"/>
  <c r="ES300" i="9"/>
  <c r="L251" i="1"/>
  <c r="ES301" i="9"/>
  <c r="L252" i="1"/>
  <c r="ES302" i="9"/>
  <c r="L253" i="1"/>
  <c r="ES304" i="9"/>
  <c r="L254" i="1"/>
  <c r="ES305" i="9"/>
  <c r="L255" i="1"/>
  <c r="ES306" i="9"/>
  <c r="L256" i="1"/>
  <c r="ES307" i="9"/>
  <c r="L257" i="1"/>
  <c r="ES309" i="9"/>
  <c r="L258" i="1"/>
  <c r="ES310" i="9"/>
  <c r="L259" i="1"/>
  <c r="ES311" i="9"/>
  <c r="L260" i="1"/>
  <c r="ES312" i="9"/>
  <c r="L261" i="1"/>
  <c r="ES313" i="9"/>
  <c r="L262" i="1"/>
  <c r="ES314" i="9"/>
  <c r="L263" i="1"/>
  <c r="ES315" i="9"/>
  <c r="L264" i="1"/>
  <c r="ES316" i="9"/>
  <c r="L265" i="1"/>
  <c r="ES318" i="9"/>
  <c r="L266" i="1"/>
  <c r="ES319" i="9"/>
  <c r="L267" i="1"/>
  <c r="ES320" i="9"/>
  <c r="L268" i="1"/>
  <c r="ES321" i="9"/>
  <c r="L269" i="1"/>
  <c r="ES322" i="9"/>
  <c r="L270" i="1"/>
  <c r="ES323" i="9"/>
  <c r="L271" i="1"/>
  <c r="ES324" i="9"/>
  <c r="L272" i="1"/>
  <c r="ES325" i="9"/>
  <c r="L273" i="1"/>
  <c r="ES326" i="9"/>
  <c r="L274" i="1"/>
  <c r="ES327" i="9"/>
  <c r="L275" i="1"/>
  <c r="ES328" i="9"/>
  <c r="L276" i="1"/>
  <c r="ES329" i="9"/>
  <c r="L277" i="1"/>
  <c r="ES330" i="9"/>
  <c r="L278" i="1"/>
  <c r="ES331" i="9"/>
  <c r="L279" i="1"/>
  <c r="ES332" i="9"/>
  <c r="L280" i="1"/>
  <c r="ES333" i="9"/>
  <c r="L281" i="1"/>
  <c r="ES334" i="9"/>
  <c r="L282" i="1"/>
  <c r="ES335" i="9"/>
  <c r="L283" i="1"/>
  <c r="ES337" i="9"/>
  <c r="L284" i="1"/>
  <c r="ES338" i="9"/>
  <c r="L285" i="1"/>
  <c r="ES339" i="9"/>
  <c r="L286" i="1"/>
  <c r="ES340" i="9"/>
  <c r="L287" i="1"/>
  <c r="ES341" i="9"/>
  <c r="L288" i="1"/>
  <c r="ES342" i="9"/>
  <c r="L289" i="1"/>
  <c r="ES343" i="9"/>
  <c r="L290" i="1"/>
  <c r="ES344" i="9"/>
  <c r="L291" i="1"/>
  <c r="ES345" i="9"/>
  <c r="L292" i="1"/>
  <c r="ES346" i="9"/>
  <c r="L293" i="1"/>
  <c r="ES347" i="9"/>
  <c r="L294" i="1"/>
  <c r="ES348" i="9"/>
  <c r="L295" i="1"/>
  <c r="ES350" i="9"/>
  <c r="L296" i="1"/>
  <c r="ES351" i="9"/>
  <c r="L297" i="1"/>
  <c r="ES352" i="9"/>
  <c r="L298" i="1"/>
  <c r="ES353" i="9"/>
  <c r="L299" i="1"/>
  <c r="ES354" i="9"/>
  <c r="L300" i="1"/>
  <c r="ES355" i="9"/>
  <c r="L301" i="1"/>
  <c r="ES356" i="9"/>
  <c r="L302" i="1"/>
  <c r="ES357" i="9"/>
  <c r="L303" i="1"/>
  <c r="ES358" i="9"/>
  <c r="L304" i="1"/>
  <c r="ES359" i="9"/>
  <c r="L305" i="1"/>
  <c r="ES360" i="9"/>
  <c r="L306" i="1"/>
  <c r="ES362" i="9"/>
  <c r="L307" i="1"/>
  <c r="ES363" i="9"/>
  <c r="L308" i="1"/>
  <c r="ES364" i="9"/>
  <c r="L309" i="1"/>
  <c r="ES365" i="9"/>
  <c r="L310" i="1"/>
  <c r="ES367" i="9"/>
  <c r="L311" i="1"/>
  <c r="ES368" i="9"/>
  <c r="L312" i="1"/>
  <c r="ES369" i="9"/>
  <c r="L313" i="1"/>
  <c r="ES370" i="9"/>
  <c r="L314" i="1"/>
  <c r="ES371" i="9"/>
  <c r="L315" i="1"/>
  <c r="ES372" i="9"/>
  <c r="L316" i="1"/>
  <c r="ES373" i="9"/>
  <c r="L317" i="1"/>
  <c r="ES374" i="9"/>
  <c r="L318" i="1"/>
  <c r="ES375" i="9"/>
  <c r="L319" i="1"/>
  <c r="ES376" i="9"/>
  <c r="L320" i="1"/>
  <c r="ES377" i="9"/>
  <c r="L321" i="1"/>
  <c r="ES378" i="9"/>
  <c r="L322" i="1"/>
  <c r="ES379" i="9"/>
  <c r="L323" i="1"/>
  <c r="ES380" i="9"/>
  <c r="L324" i="1"/>
  <c r="ES381" i="9"/>
  <c r="L325" i="1"/>
  <c r="ES382" i="9"/>
  <c r="L326" i="1"/>
  <c r="ES383" i="9"/>
  <c r="L327" i="1"/>
  <c r="ES384" i="9"/>
  <c r="L328" i="1"/>
  <c r="ES385" i="9"/>
  <c r="L329" i="1"/>
  <c r="ES386" i="9"/>
  <c r="L330" i="1"/>
  <c r="ES387" i="9"/>
  <c r="L331" i="1"/>
  <c r="ES388" i="9"/>
  <c r="L332" i="1"/>
  <c r="ES390" i="9"/>
  <c r="L333" i="1"/>
  <c r="ES391" i="9"/>
  <c r="L334" i="1"/>
  <c r="ES393" i="9"/>
  <c r="L335" i="1"/>
  <c r="ES394" i="9"/>
  <c r="L336" i="1"/>
  <c r="ES395" i="9"/>
  <c r="L337" i="1"/>
  <c r="ES396" i="9"/>
  <c r="L338" i="1"/>
  <c r="ES397" i="9"/>
  <c r="L339" i="1"/>
  <c r="ES398" i="9"/>
  <c r="L340" i="1"/>
  <c r="ES399" i="9"/>
  <c r="L341" i="1"/>
  <c r="ES400" i="9"/>
  <c r="L342" i="1"/>
  <c r="ES401" i="9"/>
  <c r="L343" i="1"/>
  <c r="ES402" i="9"/>
  <c r="L344" i="1"/>
  <c r="ES403" i="9"/>
  <c r="L345" i="1"/>
  <c r="ES404" i="9"/>
  <c r="L346" i="1"/>
  <c r="ES405" i="9"/>
  <c r="L347" i="1"/>
  <c r="ES406" i="9"/>
  <c r="L348" i="1"/>
  <c r="L349" i="1"/>
  <c r="ES408" i="9"/>
  <c r="L350" i="1"/>
  <c r="ES410" i="9"/>
  <c r="L351" i="1"/>
  <c r="ES411" i="9"/>
  <c r="L352" i="1"/>
  <c r="ES412" i="9"/>
  <c r="L353" i="1"/>
  <c r="ES413" i="9"/>
  <c r="L354" i="1"/>
  <c r="ES414" i="9"/>
  <c r="L355" i="1"/>
  <c r="ES10" i="9"/>
  <c r="L3" i="1"/>
  <c r="ER417" i="9"/>
  <c r="K358" i="1"/>
  <c r="ER418" i="9"/>
  <c r="K359" i="1"/>
  <c r="ER419" i="9"/>
  <c r="K360" i="1"/>
  <c r="ER420" i="9"/>
  <c r="K361" i="1"/>
  <c r="ER94" i="9"/>
  <c r="K362" i="1"/>
  <c r="ER422" i="9"/>
  <c r="K363" i="1"/>
  <c r="ER423" i="9"/>
  <c r="K364" i="1"/>
  <c r="ER424" i="9"/>
  <c r="K365" i="1"/>
  <c r="ER425" i="9"/>
  <c r="K366" i="1"/>
  <c r="ER426" i="9"/>
  <c r="K367" i="1"/>
  <c r="ER427" i="9"/>
  <c r="K368" i="1"/>
  <c r="ER172" i="9"/>
  <c r="K369" i="1"/>
  <c r="ER429" i="9"/>
  <c r="K370" i="1"/>
  <c r="ER430" i="9"/>
  <c r="K371" i="1"/>
  <c r="ER431" i="9"/>
  <c r="K372" i="1"/>
  <c r="ER432" i="9"/>
  <c r="K373" i="1"/>
  <c r="ER433" i="9"/>
  <c r="K374" i="1"/>
  <c r="ER434" i="9"/>
  <c r="K375" i="1"/>
  <c r="ER435" i="9"/>
  <c r="K376" i="1"/>
  <c r="ER261" i="9"/>
  <c r="K377" i="1"/>
  <c r="ER437" i="9"/>
  <c r="K378" i="1"/>
  <c r="ER438" i="9"/>
  <c r="K379" i="1"/>
  <c r="ER439" i="9"/>
  <c r="K380" i="1"/>
  <c r="ER440" i="9"/>
  <c r="K381" i="1"/>
  <c r="ER441" i="9"/>
  <c r="K382" i="1"/>
  <c r="ER442" i="9"/>
  <c r="K383" i="1"/>
  <c r="ER443" i="9"/>
  <c r="K384" i="1"/>
  <c r="ER444" i="9"/>
  <c r="K385" i="1"/>
  <c r="ER445" i="9"/>
  <c r="K386" i="1"/>
  <c r="ER407" i="9"/>
  <c r="K387" i="1"/>
  <c r="ER447" i="9"/>
  <c r="K388" i="1"/>
  <c r="ER196" i="9"/>
  <c r="K389" i="1"/>
  <c r="ER149" i="9"/>
  <c r="K390" i="1"/>
  <c r="ER450" i="9"/>
  <c r="K391" i="1"/>
  <c r="ER105" i="9"/>
  <c r="K392" i="1"/>
  <c r="ER452" i="9"/>
  <c r="K393" i="1"/>
  <c r="ER251" i="9"/>
  <c r="K394" i="1"/>
  <c r="ER454" i="9"/>
  <c r="K395" i="1"/>
  <c r="T455" i="9"/>
  <c r="ER455" i="9"/>
  <c r="K396" i="1"/>
  <c r="ER416" i="9"/>
  <c r="K357" i="1"/>
  <c r="ER11" i="9"/>
  <c r="K4" i="1"/>
  <c r="ER12" i="9"/>
  <c r="K5" i="1"/>
  <c r="ER16" i="9"/>
  <c r="K6" i="1"/>
  <c r="ER17" i="9"/>
  <c r="K7" i="1"/>
  <c r="ER18" i="9"/>
  <c r="K8" i="1"/>
  <c r="ER19" i="9"/>
  <c r="K9" i="1"/>
  <c r="ER20" i="9"/>
  <c r="K10" i="1"/>
  <c r="ER21" i="9"/>
  <c r="K11" i="1"/>
  <c r="ER22" i="9"/>
  <c r="K12" i="1"/>
  <c r="ER23" i="9"/>
  <c r="K13" i="1"/>
  <c r="ER24" i="9"/>
  <c r="K14" i="1"/>
  <c r="ER25" i="9"/>
  <c r="K15" i="1"/>
  <c r="ER26" i="9"/>
  <c r="K16" i="1"/>
  <c r="ER27" i="9"/>
  <c r="K17" i="1"/>
  <c r="ER28" i="9"/>
  <c r="K18" i="1"/>
  <c r="ER29" i="9"/>
  <c r="K19" i="1"/>
  <c r="ER30" i="9"/>
  <c r="K20" i="1"/>
  <c r="ER31" i="9"/>
  <c r="K21" i="1"/>
  <c r="ER32" i="9"/>
  <c r="K22" i="1"/>
  <c r="ER33" i="9"/>
  <c r="K23" i="1"/>
  <c r="ER34" i="9"/>
  <c r="K24" i="1"/>
  <c r="ER36" i="9"/>
  <c r="K25" i="1"/>
  <c r="ER37" i="9"/>
  <c r="K26" i="1"/>
  <c r="ER38" i="9"/>
  <c r="K27" i="1"/>
  <c r="ER39" i="9"/>
  <c r="K28" i="1"/>
  <c r="ER40" i="9"/>
  <c r="K29" i="1"/>
  <c r="ER41" i="9"/>
  <c r="K30" i="1"/>
  <c r="ER42" i="9"/>
  <c r="K31" i="1"/>
  <c r="ER43" i="9"/>
  <c r="K32" i="1"/>
  <c r="ER44" i="9"/>
  <c r="K33" i="1"/>
  <c r="ER45" i="9"/>
  <c r="K34" i="1"/>
  <c r="ER47" i="9"/>
  <c r="K35" i="1"/>
  <c r="ER48" i="9"/>
  <c r="K36" i="1"/>
  <c r="ER49" i="9"/>
  <c r="K37" i="1"/>
  <c r="ER50" i="9"/>
  <c r="K38" i="1"/>
  <c r="ER51" i="9"/>
  <c r="K39" i="1"/>
  <c r="ER52" i="9"/>
  <c r="K40" i="1"/>
  <c r="ER53" i="9"/>
  <c r="K41" i="1"/>
  <c r="ER54" i="9"/>
  <c r="K42" i="1"/>
  <c r="ER55" i="9"/>
  <c r="K43" i="1"/>
  <c r="ER56" i="9"/>
  <c r="K44" i="1"/>
  <c r="ER58" i="9"/>
  <c r="K45" i="1"/>
  <c r="ER59" i="9"/>
  <c r="K46" i="1"/>
  <c r="ER60" i="9"/>
  <c r="K47" i="1"/>
  <c r="ER61" i="9"/>
  <c r="K48" i="1"/>
  <c r="ER62" i="9"/>
  <c r="K49" i="1"/>
  <c r="ER63" i="9"/>
  <c r="K50" i="1"/>
  <c r="ER65" i="9"/>
  <c r="K51" i="1"/>
  <c r="ER67" i="9"/>
  <c r="K52" i="1"/>
  <c r="ER68" i="9"/>
  <c r="K53" i="1"/>
  <c r="ER70" i="9"/>
  <c r="K54" i="1"/>
  <c r="ER71" i="9"/>
  <c r="K55" i="1"/>
  <c r="ER72" i="9"/>
  <c r="K56" i="1"/>
  <c r="ER73" i="9"/>
  <c r="K57" i="1"/>
  <c r="ER74" i="9"/>
  <c r="K58" i="1"/>
  <c r="ER75" i="9"/>
  <c r="K59" i="1"/>
  <c r="ER76" i="9"/>
  <c r="K60" i="1"/>
  <c r="ER77" i="9"/>
  <c r="K61" i="1"/>
  <c r="ER78" i="9"/>
  <c r="K62" i="1"/>
  <c r="ER79" i="9"/>
  <c r="K63" i="1"/>
  <c r="ER80" i="9"/>
  <c r="K64" i="1"/>
  <c r="ER81" i="9"/>
  <c r="K65" i="1"/>
  <c r="ER83" i="9"/>
  <c r="K66" i="1"/>
  <c r="ER85" i="9"/>
  <c r="K67" i="1"/>
  <c r="ER86" i="9"/>
  <c r="K68" i="1"/>
  <c r="ER87" i="9"/>
  <c r="K69" i="1"/>
  <c r="ER88" i="9"/>
  <c r="K70" i="1"/>
  <c r="ER89" i="9"/>
  <c r="K71" i="1"/>
  <c r="ER90" i="9"/>
  <c r="K72" i="1"/>
  <c r="ER91" i="9"/>
  <c r="K73" i="1"/>
  <c r="ER92" i="9"/>
  <c r="K74" i="1"/>
  <c r="ER93" i="9"/>
  <c r="K75" i="1"/>
  <c r="K76" i="1"/>
  <c r="ER95" i="9"/>
  <c r="K77" i="1"/>
  <c r="ER96" i="9"/>
  <c r="K78" i="1"/>
  <c r="ER97" i="9"/>
  <c r="K79" i="1"/>
  <c r="ER98" i="9"/>
  <c r="K80" i="1"/>
  <c r="ER100" i="9"/>
  <c r="K81" i="1"/>
  <c r="ER101" i="9"/>
  <c r="K82" i="1"/>
  <c r="ER102" i="9"/>
  <c r="K83" i="1"/>
  <c r="ER103" i="9"/>
  <c r="K84" i="1"/>
  <c r="ER104" i="9"/>
  <c r="K85" i="1"/>
  <c r="K86" i="1"/>
  <c r="ER106" i="9"/>
  <c r="K87" i="1"/>
  <c r="ER107" i="9"/>
  <c r="K88" i="1"/>
  <c r="ER110" i="9"/>
  <c r="K89" i="1"/>
  <c r="ER112" i="9"/>
  <c r="K90" i="1"/>
  <c r="ER113" i="9"/>
  <c r="K91" i="1"/>
  <c r="ER114" i="9"/>
  <c r="K92" i="1"/>
  <c r="ER116" i="9"/>
  <c r="K93" i="1"/>
  <c r="ER117" i="9"/>
  <c r="K94" i="1"/>
  <c r="ER118" i="9"/>
  <c r="K95" i="1"/>
  <c r="ER120" i="9"/>
  <c r="K96" i="1"/>
  <c r="ER122" i="9"/>
  <c r="K97" i="1"/>
  <c r="ER123" i="9"/>
  <c r="K98" i="1"/>
  <c r="ER124" i="9"/>
  <c r="K99" i="1"/>
  <c r="ER125" i="9"/>
  <c r="K100" i="1"/>
  <c r="ER126" i="9"/>
  <c r="K101" i="1"/>
  <c r="ER127" i="9"/>
  <c r="K102" i="1"/>
  <c r="ER130" i="9"/>
  <c r="K103" i="1"/>
  <c r="ER131" i="9"/>
  <c r="K104" i="1"/>
  <c r="ER132" i="9"/>
  <c r="K105" i="1"/>
  <c r="ER133" i="9"/>
  <c r="K106" i="1"/>
  <c r="ER134" i="9"/>
  <c r="K107" i="1"/>
  <c r="ER135" i="9"/>
  <c r="K108" i="1"/>
  <c r="ER136" i="9"/>
  <c r="K109" i="1"/>
  <c r="ER138" i="9"/>
  <c r="K110" i="1"/>
  <c r="ER139" i="9"/>
  <c r="K111" i="1"/>
  <c r="ER142" i="9"/>
  <c r="K112" i="1"/>
  <c r="ER143" i="9"/>
  <c r="K113" i="1"/>
  <c r="ER144" i="9"/>
  <c r="K114" i="1"/>
  <c r="ER145" i="9"/>
  <c r="K115" i="1"/>
  <c r="ER146" i="9"/>
  <c r="K116" i="1"/>
  <c r="ER148" i="9"/>
  <c r="K117" i="1"/>
  <c r="K118" i="1"/>
  <c r="ER150" i="9"/>
  <c r="K119" i="1"/>
  <c r="ER151" i="9"/>
  <c r="K120" i="1"/>
  <c r="ER152" i="9"/>
  <c r="K121" i="1"/>
  <c r="ER153" i="9"/>
  <c r="K122" i="1"/>
  <c r="ER154" i="9"/>
  <c r="K123" i="1"/>
  <c r="ER156" i="9"/>
  <c r="K124" i="1"/>
  <c r="ER157" i="9"/>
  <c r="K125" i="1"/>
  <c r="ER158" i="9"/>
  <c r="K126" i="1"/>
  <c r="ER159" i="9"/>
  <c r="K127" i="1"/>
  <c r="ER160" i="9"/>
  <c r="K128" i="1"/>
  <c r="ER161" i="9"/>
  <c r="K129" i="1"/>
  <c r="ER162" i="9"/>
  <c r="K130" i="1"/>
  <c r="ER163" i="9"/>
  <c r="K131" i="1"/>
  <c r="ER164" i="9"/>
  <c r="K132" i="1"/>
  <c r="ER165" i="9"/>
  <c r="K133" i="1"/>
  <c r="ER166" i="9"/>
  <c r="K134" i="1"/>
  <c r="ER167" i="9"/>
  <c r="K135" i="1"/>
  <c r="ER168" i="9"/>
  <c r="K136" i="1"/>
  <c r="ER169" i="9"/>
  <c r="K137" i="1"/>
  <c r="ER170" i="9"/>
  <c r="K138" i="1"/>
  <c r="ER171" i="9"/>
  <c r="K139" i="1"/>
  <c r="K140" i="1"/>
  <c r="ER173" i="9"/>
  <c r="K141" i="1"/>
  <c r="ER174" i="9"/>
  <c r="K142" i="1"/>
  <c r="ER176" i="9"/>
  <c r="K143" i="1"/>
  <c r="ER177" i="9"/>
  <c r="K144" i="1"/>
  <c r="ER178" i="9"/>
  <c r="K145" i="1"/>
  <c r="ER179" i="9"/>
  <c r="K146" i="1"/>
  <c r="ER180" i="9"/>
  <c r="K147" i="1"/>
  <c r="ER181" i="9"/>
  <c r="K148" i="1"/>
  <c r="ER183" i="9"/>
  <c r="K149" i="1"/>
  <c r="ER184" i="9"/>
  <c r="K150" i="1"/>
  <c r="ER186" i="9"/>
  <c r="K152" i="1"/>
  <c r="ER187" i="9"/>
  <c r="K153" i="1"/>
  <c r="ER188" i="9"/>
  <c r="K154" i="1"/>
  <c r="ER189" i="9"/>
  <c r="K155" i="1"/>
  <c r="ER190" i="9"/>
  <c r="K156" i="1"/>
  <c r="ER191" i="9"/>
  <c r="K157" i="1"/>
  <c r="ER192" i="9"/>
  <c r="K158" i="1"/>
  <c r="ER193" i="9"/>
  <c r="K159" i="1"/>
  <c r="ER194" i="9"/>
  <c r="K160" i="1"/>
  <c r="ER195" i="9"/>
  <c r="K161" i="1"/>
  <c r="K162" i="1"/>
  <c r="ER197" i="9"/>
  <c r="K163" i="1"/>
  <c r="ER198" i="9"/>
  <c r="K164" i="1"/>
  <c r="ER199" i="9"/>
  <c r="K165" i="1"/>
  <c r="ER200" i="9"/>
  <c r="K166" i="1"/>
  <c r="ER201" i="9"/>
  <c r="K167" i="1"/>
  <c r="ER202" i="9"/>
  <c r="K168" i="1"/>
  <c r="ER203" i="9"/>
  <c r="K169" i="1"/>
  <c r="ER204" i="9"/>
  <c r="K170" i="1"/>
  <c r="ER205" i="9"/>
  <c r="K171" i="1"/>
  <c r="ER206" i="9"/>
  <c r="K172" i="1"/>
  <c r="ER207" i="9"/>
  <c r="K173" i="1"/>
  <c r="ER208" i="9"/>
  <c r="K174" i="1"/>
  <c r="ER209" i="9"/>
  <c r="K175" i="1"/>
  <c r="ER210" i="9"/>
  <c r="K176" i="1"/>
  <c r="ER211" i="9"/>
  <c r="K177" i="1"/>
  <c r="ER212" i="9"/>
  <c r="K178" i="1"/>
  <c r="ER213" i="9"/>
  <c r="K179" i="1"/>
  <c r="ER214" i="9"/>
  <c r="K180" i="1"/>
  <c r="ER215" i="9"/>
  <c r="K181" i="1"/>
  <c r="ER217" i="9"/>
  <c r="K182" i="1"/>
  <c r="ER218" i="9"/>
  <c r="K183" i="1"/>
  <c r="ER219" i="9"/>
  <c r="K184" i="1"/>
  <c r="ER220" i="9"/>
  <c r="K185" i="1"/>
  <c r="ER221" i="9"/>
  <c r="K186" i="1"/>
  <c r="ER223" i="9"/>
  <c r="K187" i="1"/>
  <c r="ER224" i="9"/>
  <c r="K188" i="1"/>
  <c r="ER228" i="9"/>
  <c r="K189" i="1"/>
  <c r="ER229" i="9"/>
  <c r="K190" i="1"/>
  <c r="ER230" i="9"/>
  <c r="K191" i="1"/>
  <c r="ER231" i="9"/>
  <c r="K192" i="1"/>
  <c r="ER232" i="9"/>
  <c r="K193" i="1"/>
  <c r="ER234" i="9"/>
  <c r="K194" i="1"/>
  <c r="ER236" i="9"/>
  <c r="K195" i="1"/>
  <c r="ER237" i="9"/>
  <c r="K196" i="1"/>
  <c r="ER238" i="9"/>
  <c r="K197" i="1"/>
  <c r="ER239" i="9"/>
  <c r="K198" i="1"/>
  <c r="ER240" i="9"/>
  <c r="K199" i="1"/>
  <c r="ER241" i="9"/>
  <c r="K200" i="1"/>
  <c r="ER243" i="9"/>
  <c r="K201" i="1"/>
  <c r="ER244" i="9"/>
  <c r="K202" i="1"/>
  <c r="ER245" i="9"/>
  <c r="K203" i="1"/>
  <c r="ER246" i="9"/>
  <c r="K204" i="1"/>
  <c r="ER247" i="9"/>
  <c r="K205" i="1"/>
  <c r="ER248" i="9"/>
  <c r="K206" i="1"/>
  <c r="ER249" i="9"/>
  <c r="K207" i="1"/>
  <c r="ER250" i="9"/>
  <c r="K208" i="1"/>
  <c r="K209" i="1"/>
  <c r="ER252" i="9"/>
  <c r="K210" i="1"/>
  <c r="ER253" i="9"/>
  <c r="K211" i="1"/>
  <c r="ER254" i="9"/>
  <c r="K212" i="1"/>
  <c r="ER255" i="9"/>
  <c r="K213" i="1"/>
  <c r="ER256" i="9"/>
  <c r="K214" i="1"/>
  <c r="ER257" i="9"/>
  <c r="K215" i="1"/>
  <c r="ER258" i="9"/>
  <c r="K216" i="1"/>
  <c r="ER260" i="9"/>
  <c r="K217" i="1"/>
  <c r="K218" i="1"/>
  <c r="ER263" i="9"/>
  <c r="K219" i="1"/>
  <c r="ER265" i="9"/>
  <c r="K220" i="1"/>
  <c r="ER266" i="9"/>
  <c r="K221" i="1"/>
  <c r="ER267" i="9"/>
  <c r="K222" i="1"/>
  <c r="ER268" i="9"/>
  <c r="K223" i="1"/>
  <c r="ER270" i="9"/>
  <c r="K224" i="1"/>
  <c r="ER271" i="9"/>
  <c r="K225" i="1"/>
  <c r="ER272" i="9"/>
  <c r="K226" i="1"/>
  <c r="ER273" i="9"/>
  <c r="K227" i="1"/>
  <c r="ER274" i="9"/>
  <c r="K228" i="1"/>
  <c r="ER275" i="9"/>
  <c r="K229" i="1"/>
  <c r="ER276" i="9"/>
  <c r="K230" i="1"/>
  <c r="ER279" i="9"/>
  <c r="K231" i="1"/>
  <c r="ER280" i="9"/>
  <c r="K232" i="1"/>
  <c r="ER281" i="9"/>
  <c r="K233" i="1"/>
  <c r="ER282" i="9"/>
  <c r="K234" i="1"/>
  <c r="ER283" i="9"/>
  <c r="K235" i="1"/>
  <c r="ER284" i="9"/>
  <c r="K236" i="1"/>
  <c r="ER285" i="9"/>
  <c r="K237" i="1"/>
  <c r="ER286" i="9"/>
  <c r="K238" i="1"/>
  <c r="ER287" i="9"/>
  <c r="K239" i="1"/>
  <c r="ER288" i="9"/>
  <c r="K240" i="1"/>
  <c r="ER289" i="9"/>
  <c r="K241" i="1"/>
  <c r="ER290" i="9"/>
  <c r="K242" i="1"/>
  <c r="ER291" i="9"/>
  <c r="K243" i="1"/>
  <c r="ER292" i="9"/>
  <c r="K244" i="1"/>
  <c r="ER293" i="9"/>
  <c r="K245" i="1"/>
  <c r="ER294" i="9"/>
  <c r="K246" i="1"/>
  <c r="ER295" i="9"/>
  <c r="K247" i="1"/>
  <c r="ER297" i="9"/>
  <c r="K248" i="1"/>
  <c r="ER298" i="9"/>
  <c r="K249" i="1"/>
  <c r="ER299" i="9"/>
  <c r="K250" i="1"/>
  <c r="ER300" i="9"/>
  <c r="K251" i="1"/>
  <c r="ER301" i="9"/>
  <c r="K252" i="1"/>
  <c r="ER302" i="9"/>
  <c r="K253" i="1"/>
  <c r="ER304" i="9"/>
  <c r="K254" i="1"/>
  <c r="ER305" i="9"/>
  <c r="K255" i="1"/>
  <c r="ER306" i="9"/>
  <c r="K256" i="1"/>
  <c r="ER307" i="9"/>
  <c r="K257" i="1"/>
  <c r="ER309" i="9"/>
  <c r="K258" i="1"/>
  <c r="ER310" i="9"/>
  <c r="K259" i="1"/>
  <c r="ER311" i="9"/>
  <c r="K260" i="1"/>
  <c r="ER312" i="9"/>
  <c r="K261" i="1"/>
  <c r="ER313" i="9"/>
  <c r="K262" i="1"/>
  <c r="ER314" i="9"/>
  <c r="K263" i="1"/>
  <c r="ER315" i="9"/>
  <c r="K264" i="1"/>
  <c r="ER316" i="9"/>
  <c r="K265" i="1"/>
  <c r="ER318" i="9"/>
  <c r="K266" i="1"/>
  <c r="ER319" i="9"/>
  <c r="K267" i="1"/>
  <c r="ER320" i="9"/>
  <c r="K268" i="1"/>
  <c r="ER321" i="9"/>
  <c r="K269" i="1"/>
  <c r="ER322" i="9"/>
  <c r="K270" i="1"/>
  <c r="ER323" i="9"/>
  <c r="K271" i="1"/>
  <c r="ER324" i="9"/>
  <c r="K272" i="1"/>
  <c r="ER325" i="9"/>
  <c r="K273" i="1"/>
  <c r="ER326" i="9"/>
  <c r="K274" i="1"/>
  <c r="ER327" i="9"/>
  <c r="K275" i="1"/>
  <c r="ER328" i="9"/>
  <c r="K276" i="1"/>
  <c r="ER329" i="9"/>
  <c r="K277" i="1"/>
  <c r="ER330" i="9"/>
  <c r="K278" i="1"/>
  <c r="ER331" i="9"/>
  <c r="K279" i="1"/>
  <c r="ER332" i="9"/>
  <c r="K280" i="1"/>
  <c r="ER333" i="9"/>
  <c r="K281" i="1"/>
  <c r="ER334" i="9"/>
  <c r="K282" i="1"/>
  <c r="ER335" i="9"/>
  <c r="K283" i="1"/>
  <c r="ER337" i="9"/>
  <c r="K284" i="1"/>
  <c r="ER338" i="9"/>
  <c r="K285" i="1"/>
  <c r="ER339" i="9"/>
  <c r="K286" i="1"/>
  <c r="ER340" i="9"/>
  <c r="K287" i="1"/>
  <c r="ER341" i="9"/>
  <c r="K288" i="1"/>
  <c r="ER342" i="9"/>
  <c r="K289" i="1"/>
  <c r="ER343" i="9"/>
  <c r="K290" i="1"/>
  <c r="ER344" i="9"/>
  <c r="K291" i="1"/>
  <c r="ER345" i="9"/>
  <c r="K292" i="1"/>
  <c r="ER346" i="9"/>
  <c r="K293" i="1"/>
  <c r="ER347" i="9"/>
  <c r="K294" i="1"/>
  <c r="ER348" i="9"/>
  <c r="K295" i="1"/>
  <c r="ER350" i="9"/>
  <c r="K296" i="1"/>
  <c r="ER351" i="9"/>
  <c r="K297" i="1"/>
  <c r="ER352" i="9"/>
  <c r="K298" i="1"/>
  <c r="ER353" i="9"/>
  <c r="K299" i="1"/>
  <c r="ER354" i="9"/>
  <c r="K300" i="1"/>
  <c r="ER355" i="9"/>
  <c r="K301" i="1"/>
  <c r="ER356" i="9"/>
  <c r="K302" i="1"/>
  <c r="ER357" i="9"/>
  <c r="K303" i="1"/>
  <c r="ER358" i="9"/>
  <c r="K304" i="1"/>
  <c r="ER359" i="9"/>
  <c r="K305" i="1"/>
  <c r="ER360" i="9"/>
  <c r="K306" i="1"/>
  <c r="ER362" i="9"/>
  <c r="K307" i="1"/>
  <c r="ER363" i="9"/>
  <c r="K308" i="1"/>
  <c r="ER10" i="9"/>
  <c r="K3" i="1"/>
  <c r="ER364" i="9"/>
  <c r="K309" i="1"/>
  <c r="ER365" i="9"/>
  <c r="K310" i="1"/>
  <c r="ER367" i="9"/>
  <c r="K311" i="1"/>
  <c r="ER368" i="9"/>
  <c r="K312" i="1"/>
  <c r="ER369" i="9"/>
  <c r="K313" i="1"/>
  <c r="ER370" i="9"/>
  <c r="K314" i="1"/>
  <c r="ER371" i="9"/>
  <c r="K315" i="1"/>
  <c r="ER372" i="9"/>
  <c r="K316" i="1"/>
  <c r="ER373" i="9"/>
  <c r="K317" i="1"/>
  <c r="ER374" i="9"/>
  <c r="K318" i="1"/>
  <c r="ER375" i="9"/>
  <c r="K319" i="1"/>
  <c r="ER376" i="9"/>
  <c r="K320" i="1"/>
  <c r="ER377" i="9"/>
  <c r="K321" i="1"/>
  <c r="ER378" i="9"/>
  <c r="K322" i="1"/>
  <c r="ER379" i="9"/>
  <c r="K323" i="1"/>
  <c r="ER380" i="9"/>
  <c r="K324" i="1"/>
  <c r="ER381" i="9"/>
  <c r="K325" i="1"/>
  <c r="ER382" i="9"/>
  <c r="K326" i="1"/>
  <c r="ER383" i="9"/>
  <c r="K327" i="1"/>
  <c r="ER384" i="9"/>
  <c r="K328" i="1"/>
  <c r="ER385" i="9"/>
  <c r="K329" i="1"/>
  <c r="ER386" i="9"/>
  <c r="K330" i="1"/>
  <c r="ER387" i="9"/>
  <c r="K331" i="1"/>
  <c r="ER388" i="9"/>
  <c r="K332" i="1"/>
  <c r="ER390" i="9"/>
  <c r="K333" i="1"/>
  <c r="ER391" i="9"/>
  <c r="K334" i="1"/>
  <c r="ER393" i="9"/>
  <c r="K335" i="1"/>
  <c r="ER394" i="9"/>
  <c r="K336" i="1"/>
  <c r="ER395" i="9"/>
  <c r="K337" i="1"/>
  <c r="ER396" i="9"/>
  <c r="K338" i="1"/>
  <c r="ER397" i="9"/>
  <c r="K339" i="1"/>
  <c r="ER398" i="9"/>
  <c r="K340" i="1"/>
  <c r="ER399" i="9"/>
  <c r="K341" i="1"/>
  <c r="ER400" i="9"/>
  <c r="K342" i="1"/>
  <c r="ER401" i="9"/>
  <c r="K343" i="1"/>
  <c r="ER402" i="9"/>
  <c r="K344" i="1"/>
  <c r="ER403" i="9"/>
  <c r="K345" i="1"/>
  <c r="ER404" i="9"/>
  <c r="K346" i="1"/>
  <c r="ER405" i="9"/>
  <c r="K347" i="1"/>
  <c r="ER406" i="9"/>
  <c r="K348" i="1"/>
  <c r="K349" i="1"/>
  <c r="ER408" i="9"/>
  <c r="K350" i="1"/>
  <c r="ER410" i="9"/>
  <c r="K351" i="1"/>
  <c r="ER411" i="9"/>
  <c r="K352" i="1"/>
  <c r="ER412" i="9"/>
  <c r="K353" i="1"/>
  <c r="ER413" i="9"/>
  <c r="K354" i="1"/>
  <c r="ER414" i="9"/>
  <c r="K355" i="1"/>
  <c r="K397" i="1"/>
  <c r="K398" i="1"/>
  <c r="K399" i="1"/>
  <c r="K428" i="1"/>
  <c r="K429" i="1"/>
  <c r="K436" i="1"/>
  <c r="K431" i="1"/>
  <c r="K433" i="1"/>
  <c r="K430" i="1"/>
  <c r="K434" i="1"/>
  <c r="EQ417" i="9"/>
  <c r="J358" i="1"/>
  <c r="EQ418" i="9"/>
  <c r="J359" i="1"/>
  <c r="EQ419" i="9"/>
  <c r="J360" i="1"/>
  <c r="EQ420" i="9"/>
  <c r="J361" i="1"/>
  <c r="EQ94" i="9"/>
  <c r="J362" i="1"/>
  <c r="EQ422" i="9"/>
  <c r="J363" i="1"/>
  <c r="EQ423" i="9"/>
  <c r="J364" i="1"/>
  <c r="EQ424" i="9"/>
  <c r="J365" i="1"/>
  <c r="EQ425" i="9"/>
  <c r="J366" i="1"/>
  <c r="EQ426" i="9"/>
  <c r="J367" i="1"/>
  <c r="EQ427" i="9"/>
  <c r="J368" i="1"/>
  <c r="EQ172" i="9"/>
  <c r="J369" i="1"/>
  <c r="EQ429" i="9"/>
  <c r="J370" i="1"/>
  <c r="EQ430" i="9"/>
  <c r="J371" i="1"/>
  <c r="EQ431" i="9"/>
  <c r="J372" i="1"/>
  <c r="EQ432" i="9"/>
  <c r="J373" i="1"/>
  <c r="EQ433" i="9"/>
  <c r="J374" i="1"/>
  <c r="EQ434" i="9"/>
  <c r="J375" i="1"/>
  <c r="EQ435" i="9"/>
  <c r="J376" i="1"/>
  <c r="EQ261" i="9"/>
  <c r="J377" i="1"/>
  <c r="EQ437" i="9"/>
  <c r="J378" i="1"/>
  <c r="EQ438" i="9"/>
  <c r="J379" i="1"/>
  <c r="EQ439" i="9"/>
  <c r="J380" i="1"/>
  <c r="EQ440" i="9"/>
  <c r="J381" i="1"/>
  <c r="EQ441" i="9"/>
  <c r="J382" i="1"/>
  <c r="EQ442" i="9"/>
  <c r="J383" i="1"/>
  <c r="EQ443" i="9"/>
  <c r="J384" i="1"/>
  <c r="EQ444" i="9"/>
  <c r="J385" i="1"/>
  <c r="EQ445" i="9"/>
  <c r="J386" i="1"/>
  <c r="EQ407" i="9"/>
  <c r="J387" i="1"/>
  <c r="EQ447" i="9"/>
  <c r="J388" i="1"/>
  <c r="EQ196" i="9"/>
  <c r="J389" i="1"/>
  <c r="EQ149" i="9"/>
  <c r="J390" i="1"/>
  <c r="EQ450" i="9"/>
  <c r="J391" i="1"/>
  <c r="EQ105" i="9"/>
  <c r="J392" i="1"/>
  <c r="EQ452" i="9"/>
  <c r="J393" i="1"/>
  <c r="EQ251" i="9"/>
  <c r="J394" i="1"/>
  <c r="EQ454" i="9"/>
  <c r="J395" i="1"/>
  <c r="Q455" i="9"/>
  <c r="EQ455" i="9"/>
  <c r="J396" i="1"/>
  <c r="EQ416" i="9"/>
  <c r="J357" i="1"/>
  <c r="EQ11" i="9"/>
  <c r="J4" i="1"/>
  <c r="EQ12" i="9"/>
  <c r="J5" i="1"/>
  <c r="EQ16" i="9"/>
  <c r="J6" i="1"/>
  <c r="EQ17" i="9"/>
  <c r="J7" i="1"/>
  <c r="EQ18" i="9"/>
  <c r="J8" i="1"/>
  <c r="EQ19" i="9"/>
  <c r="J9" i="1"/>
  <c r="EQ20" i="9"/>
  <c r="J10" i="1"/>
  <c r="EQ21" i="9"/>
  <c r="J11" i="1"/>
  <c r="EQ22" i="9"/>
  <c r="J12" i="1"/>
  <c r="EQ23" i="9"/>
  <c r="J13" i="1"/>
  <c r="EQ24" i="9"/>
  <c r="J14" i="1"/>
  <c r="EQ25" i="9"/>
  <c r="J15" i="1"/>
  <c r="EQ26" i="9"/>
  <c r="J16" i="1"/>
  <c r="EQ27" i="9"/>
  <c r="J17" i="1"/>
  <c r="EQ28" i="9"/>
  <c r="J18" i="1"/>
  <c r="EQ29" i="9"/>
  <c r="J19" i="1"/>
  <c r="EQ54" i="9"/>
  <c r="J42" i="1"/>
  <c r="EQ58" i="9"/>
  <c r="J45" i="1"/>
  <c r="EQ75" i="9"/>
  <c r="J59" i="1"/>
  <c r="EQ101" i="9"/>
  <c r="J82" i="1"/>
  <c r="EQ10" i="9"/>
  <c r="J3" i="1"/>
  <c r="EQ30" i="9"/>
  <c r="J20" i="1"/>
  <c r="EQ31" i="9"/>
  <c r="J21" i="1"/>
  <c r="EQ32" i="9"/>
  <c r="J22" i="1"/>
  <c r="EQ33" i="9"/>
  <c r="J23" i="1"/>
  <c r="EQ34" i="9"/>
  <c r="J24" i="1"/>
  <c r="EQ36" i="9"/>
  <c r="J25" i="1"/>
  <c r="EQ37" i="9"/>
  <c r="J26" i="1"/>
  <c r="EQ38" i="9"/>
  <c r="J27" i="1"/>
  <c r="EQ39" i="9"/>
  <c r="J28" i="1"/>
  <c r="EQ40" i="9"/>
  <c r="J29" i="1"/>
  <c r="EQ41" i="9"/>
  <c r="J30" i="1"/>
  <c r="EQ42" i="9"/>
  <c r="J31" i="1"/>
  <c r="EQ43" i="9"/>
  <c r="J32" i="1"/>
  <c r="EQ44" i="9"/>
  <c r="J33" i="1"/>
  <c r="EQ45" i="9"/>
  <c r="J34" i="1"/>
  <c r="EQ47" i="9"/>
  <c r="J35" i="1"/>
  <c r="EQ48" i="9"/>
  <c r="J36" i="1"/>
  <c r="EQ49" i="9"/>
  <c r="J37" i="1"/>
  <c r="EQ50" i="9"/>
  <c r="J38" i="1"/>
  <c r="EQ51" i="9"/>
  <c r="J39" i="1"/>
  <c r="EQ52" i="9"/>
  <c r="J40" i="1"/>
  <c r="EQ53" i="9"/>
  <c r="J41" i="1"/>
  <c r="EQ55" i="9"/>
  <c r="J43" i="1"/>
  <c r="EQ56" i="9"/>
  <c r="J44" i="1"/>
  <c r="EQ59" i="9"/>
  <c r="J46" i="1"/>
  <c r="EQ60" i="9"/>
  <c r="J47" i="1"/>
  <c r="EQ61" i="9"/>
  <c r="J48" i="1"/>
  <c r="EQ62" i="9"/>
  <c r="J49" i="1"/>
  <c r="EQ63" i="9"/>
  <c r="J50" i="1"/>
  <c r="EQ65" i="9"/>
  <c r="J51" i="1"/>
  <c r="EQ67" i="9"/>
  <c r="J52" i="1"/>
  <c r="EQ68" i="9"/>
  <c r="J53" i="1"/>
  <c r="EQ70" i="9"/>
  <c r="J54" i="1"/>
  <c r="EQ71" i="9"/>
  <c r="J55" i="1"/>
  <c r="EQ72" i="9"/>
  <c r="J56" i="1"/>
  <c r="EQ73" i="9"/>
  <c r="J57" i="1"/>
  <c r="EQ74" i="9"/>
  <c r="J58" i="1"/>
  <c r="EQ76" i="9"/>
  <c r="J60" i="1"/>
  <c r="EQ77" i="9"/>
  <c r="J61" i="1"/>
  <c r="EQ78" i="9"/>
  <c r="J62" i="1"/>
  <c r="EQ79" i="9"/>
  <c r="J63" i="1"/>
  <c r="EQ80" i="9"/>
  <c r="J64" i="1"/>
  <c r="EQ81" i="9"/>
  <c r="J65" i="1"/>
  <c r="EQ83" i="9"/>
  <c r="J66" i="1"/>
  <c r="EQ85" i="9"/>
  <c r="J67" i="1"/>
  <c r="EQ86" i="9"/>
  <c r="J68" i="1"/>
  <c r="EQ87" i="9"/>
  <c r="J69" i="1"/>
  <c r="EQ88" i="9"/>
  <c r="J70" i="1"/>
  <c r="EQ89" i="9"/>
  <c r="J71" i="1"/>
  <c r="EQ90" i="9"/>
  <c r="J72" i="1"/>
  <c r="EQ91" i="9"/>
  <c r="J73" i="1"/>
  <c r="EQ92" i="9"/>
  <c r="J74" i="1"/>
  <c r="EQ93" i="9"/>
  <c r="J75" i="1"/>
  <c r="J76" i="1"/>
  <c r="EQ95" i="9"/>
  <c r="J77" i="1"/>
  <c r="EQ96" i="9"/>
  <c r="J78" i="1"/>
  <c r="EQ97" i="9"/>
  <c r="J79" i="1"/>
  <c r="EQ98" i="9"/>
  <c r="J80" i="1"/>
  <c r="EQ100" i="9"/>
  <c r="J81" i="1"/>
  <c r="EQ102" i="9"/>
  <c r="J83" i="1"/>
  <c r="EQ103" i="9"/>
  <c r="J84" i="1"/>
  <c r="EQ104" i="9"/>
  <c r="J85" i="1"/>
  <c r="J86" i="1"/>
  <c r="EQ106" i="9"/>
  <c r="J87" i="1"/>
  <c r="EQ107" i="9"/>
  <c r="J88" i="1"/>
  <c r="EQ110" i="9"/>
  <c r="J89" i="1"/>
  <c r="EQ112" i="9"/>
  <c r="J90" i="1"/>
  <c r="EQ113" i="9"/>
  <c r="J91" i="1"/>
  <c r="EQ114" i="9"/>
  <c r="J92" i="1"/>
  <c r="EQ116" i="9"/>
  <c r="J93" i="1"/>
  <c r="EQ117" i="9"/>
  <c r="J94" i="1"/>
  <c r="EQ118" i="9"/>
  <c r="J95" i="1"/>
  <c r="EQ120" i="9"/>
  <c r="J96" i="1"/>
  <c r="EQ122" i="9"/>
  <c r="J97" i="1"/>
  <c r="EQ123" i="9"/>
  <c r="J98" i="1"/>
  <c r="EQ124" i="9"/>
  <c r="J99" i="1"/>
  <c r="EQ125" i="9"/>
  <c r="J100" i="1"/>
  <c r="EQ126" i="9"/>
  <c r="J101" i="1"/>
  <c r="EQ127" i="9"/>
  <c r="J102" i="1"/>
  <c r="EQ130" i="9"/>
  <c r="J103" i="1"/>
  <c r="EQ131" i="9"/>
  <c r="J104" i="1"/>
  <c r="EQ132" i="9"/>
  <c r="J105" i="1"/>
  <c r="EQ133" i="9"/>
  <c r="J106" i="1"/>
  <c r="EQ134" i="9"/>
  <c r="J107" i="1"/>
  <c r="EQ135" i="9"/>
  <c r="J108" i="1"/>
  <c r="EQ136" i="9"/>
  <c r="J109" i="1"/>
  <c r="EQ138" i="9"/>
  <c r="J110" i="1"/>
  <c r="EQ139" i="9"/>
  <c r="J111" i="1"/>
  <c r="EQ142" i="9"/>
  <c r="J112" i="1"/>
  <c r="EQ143" i="9"/>
  <c r="J113" i="1"/>
  <c r="EQ144" i="9"/>
  <c r="J114" i="1"/>
  <c r="EQ145" i="9"/>
  <c r="J115" i="1"/>
  <c r="EQ146" i="9"/>
  <c r="J116" i="1"/>
  <c r="EQ148" i="9"/>
  <c r="J117" i="1"/>
  <c r="J118" i="1"/>
  <c r="EQ150" i="9"/>
  <c r="J119" i="1"/>
  <c r="EQ151" i="9"/>
  <c r="J120" i="1"/>
  <c r="EQ152" i="9"/>
  <c r="J121" i="1"/>
  <c r="EQ153" i="9"/>
  <c r="J122" i="1"/>
  <c r="EQ154" i="9"/>
  <c r="J123" i="1"/>
  <c r="EQ156" i="9"/>
  <c r="J124" i="1"/>
  <c r="EQ157" i="9"/>
  <c r="J125" i="1"/>
  <c r="EQ158" i="9"/>
  <c r="J126" i="1"/>
  <c r="EQ159" i="9"/>
  <c r="J127" i="1"/>
  <c r="EQ160" i="9"/>
  <c r="J128" i="1"/>
  <c r="EQ161" i="9"/>
  <c r="J129" i="1"/>
  <c r="EQ162" i="9"/>
  <c r="J130" i="1"/>
  <c r="EQ163" i="9"/>
  <c r="J131" i="1"/>
  <c r="EQ164" i="9"/>
  <c r="J132" i="1"/>
  <c r="EQ165" i="9"/>
  <c r="J133" i="1"/>
  <c r="EQ166" i="9"/>
  <c r="J134" i="1"/>
  <c r="EQ167" i="9"/>
  <c r="J135" i="1"/>
  <c r="EQ168" i="9"/>
  <c r="J136" i="1"/>
  <c r="EQ169" i="9"/>
  <c r="J137" i="1"/>
  <c r="EQ170" i="9"/>
  <c r="J138" i="1"/>
  <c r="EQ171" i="9"/>
  <c r="J139" i="1"/>
  <c r="J140" i="1"/>
  <c r="EQ173" i="9"/>
  <c r="J141" i="1"/>
  <c r="EQ174" i="9"/>
  <c r="J142" i="1"/>
  <c r="EQ176" i="9"/>
  <c r="J143" i="1"/>
  <c r="EQ177" i="9"/>
  <c r="J144" i="1"/>
  <c r="EQ178" i="9"/>
  <c r="J145" i="1"/>
  <c r="EQ179" i="9"/>
  <c r="J146" i="1"/>
  <c r="EQ180" i="9"/>
  <c r="J147" i="1"/>
  <c r="EQ181" i="9"/>
  <c r="J148" i="1"/>
  <c r="EQ183" i="9"/>
  <c r="J149" i="1"/>
  <c r="EQ184" i="9"/>
  <c r="J150" i="1"/>
  <c r="EQ186" i="9"/>
  <c r="J152" i="1"/>
  <c r="EQ187" i="9"/>
  <c r="J153" i="1"/>
  <c r="EQ188" i="9"/>
  <c r="J154" i="1"/>
  <c r="EQ189" i="9"/>
  <c r="J155" i="1"/>
  <c r="EQ190" i="9"/>
  <c r="J156" i="1"/>
  <c r="EQ191" i="9"/>
  <c r="J157" i="1"/>
  <c r="EQ192" i="9"/>
  <c r="J158" i="1"/>
  <c r="EQ193" i="9"/>
  <c r="J159" i="1"/>
  <c r="EQ194" i="9"/>
  <c r="J160" i="1"/>
  <c r="EQ195" i="9"/>
  <c r="J161" i="1"/>
  <c r="J162" i="1"/>
  <c r="EQ197" i="9"/>
  <c r="J163" i="1"/>
  <c r="EQ198" i="9"/>
  <c r="J164" i="1"/>
  <c r="EQ199" i="9"/>
  <c r="J165" i="1"/>
  <c r="EQ200" i="9"/>
  <c r="J166" i="1"/>
  <c r="EQ201" i="9"/>
  <c r="J167" i="1"/>
  <c r="EQ202" i="9"/>
  <c r="J168" i="1"/>
  <c r="EQ203" i="9"/>
  <c r="J169" i="1"/>
  <c r="EQ204" i="9"/>
  <c r="J170" i="1"/>
  <c r="EQ205" i="9"/>
  <c r="J171" i="1"/>
  <c r="EQ206" i="9"/>
  <c r="J172" i="1"/>
  <c r="EQ207" i="9"/>
  <c r="J173" i="1"/>
  <c r="EQ208" i="9"/>
  <c r="J174" i="1"/>
  <c r="EQ209" i="9"/>
  <c r="J175" i="1"/>
  <c r="EQ210" i="9"/>
  <c r="J176" i="1"/>
  <c r="EQ211" i="9"/>
  <c r="J177" i="1"/>
  <c r="EQ212" i="9"/>
  <c r="J178" i="1"/>
  <c r="EQ213" i="9"/>
  <c r="J179" i="1"/>
  <c r="EQ214" i="9"/>
  <c r="J180" i="1"/>
  <c r="EQ215" i="9"/>
  <c r="J181" i="1"/>
  <c r="EQ217" i="9"/>
  <c r="J182" i="1"/>
  <c r="EQ218" i="9"/>
  <c r="J183" i="1"/>
  <c r="EQ219" i="9"/>
  <c r="J184" i="1"/>
  <c r="EQ220" i="9"/>
  <c r="J185" i="1"/>
  <c r="EQ221" i="9"/>
  <c r="J186" i="1"/>
  <c r="EQ223" i="9"/>
  <c r="J187" i="1"/>
  <c r="EQ224" i="9"/>
  <c r="J188" i="1"/>
  <c r="EQ228" i="9"/>
  <c r="J189" i="1"/>
  <c r="EQ229" i="9"/>
  <c r="J190" i="1"/>
  <c r="EQ230" i="9"/>
  <c r="J191" i="1"/>
  <c r="EQ231" i="9"/>
  <c r="J192" i="1"/>
  <c r="EQ232" i="9"/>
  <c r="J193" i="1"/>
  <c r="EQ234" i="9"/>
  <c r="J194" i="1"/>
  <c r="EQ236" i="9"/>
  <c r="J195" i="1"/>
  <c r="EQ237" i="9"/>
  <c r="J196" i="1"/>
  <c r="EQ238" i="9"/>
  <c r="J197" i="1"/>
  <c r="EQ239" i="9"/>
  <c r="J198" i="1"/>
  <c r="EQ240" i="9"/>
  <c r="J199" i="1"/>
  <c r="EQ241" i="9"/>
  <c r="J200" i="1"/>
  <c r="EQ243" i="9"/>
  <c r="J201" i="1"/>
  <c r="EQ244" i="9"/>
  <c r="J202" i="1"/>
  <c r="EQ245" i="9"/>
  <c r="J203" i="1"/>
  <c r="EQ246" i="9"/>
  <c r="J204" i="1"/>
  <c r="EQ247" i="9"/>
  <c r="J205" i="1"/>
  <c r="EQ248" i="9"/>
  <c r="J206" i="1"/>
  <c r="EQ249" i="9"/>
  <c r="J207" i="1"/>
  <c r="EQ250" i="9"/>
  <c r="J208" i="1"/>
  <c r="J209" i="1"/>
  <c r="EQ252" i="9"/>
  <c r="J210" i="1"/>
  <c r="EQ253" i="9"/>
  <c r="J211" i="1"/>
  <c r="EQ254" i="9"/>
  <c r="J212" i="1"/>
  <c r="EQ255" i="9"/>
  <c r="J213" i="1"/>
  <c r="EQ256" i="9"/>
  <c r="J214" i="1"/>
  <c r="EQ257" i="9"/>
  <c r="J215" i="1"/>
  <c r="EQ258" i="9"/>
  <c r="J216" i="1"/>
  <c r="EQ260" i="9"/>
  <c r="J217" i="1"/>
  <c r="J218" i="1"/>
  <c r="EQ263" i="9"/>
  <c r="J219" i="1"/>
  <c r="EQ265" i="9"/>
  <c r="J220" i="1"/>
  <c r="EQ266" i="9"/>
  <c r="J221" i="1"/>
  <c r="EQ267" i="9"/>
  <c r="J222" i="1"/>
  <c r="EQ268" i="9"/>
  <c r="J223" i="1"/>
  <c r="EQ270" i="9"/>
  <c r="J224" i="1"/>
  <c r="EQ271" i="9"/>
  <c r="J225" i="1"/>
  <c r="EQ272" i="9"/>
  <c r="J226" i="1"/>
  <c r="EQ273" i="9"/>
  <c r="J227" i="1"/>
  <c r="EQ274" i="9"/>
  <c r="J228" i="1"/>
  <c r="EQ275" i="9"/>
  <c r="J229" i="1"/>
  <c r="EQ276" i="9"/>
  <c r="J230" i="1"/>
  <c r="EQ279" i="9"/>
  <c r="J231" i="1"/>
  <c r="EQ280" i="9"/>
  <c r="J232" i="1"/>
  <c r="EQ281" i="9"/>
  <c r="J233" i="1"/>
  <c r="EQ282" i="9"/>
  <c r="J234" i="1"/>
  <c r="EQ283" i="9"/>
  <c r="J235" i="1"/>
  <c r="EQ284" i="9"/>
  <c r="J236" i="1"/>
  <c r="EQ285" i="9"/>
  <c r="J237" i="1"/>
  <c r="EQ286" i="9"/>
  <c r="J238" i="1"/>
  <c r="EQ287" i="9"/>
  <c r="J239" i="1"/>
  <c r="EQ288" i="9"/>
  <c r="J240" i="1"/>
  <c r="EQ289" i="9"/>
  <c r="J241" i="1"/>
  <c r="EQ290" i="9"/>
  <c r="J242" i="1"/>
  <c r="EQ291" i="9"/>
  <c r="J243" i="1"/>
  <c r="EQ292" i="9"/>
  <c r="J244" i="1"/>
  <c r="EQ293" i="9"/>
  <c r="J245" i="1"/>
  <c r="EQ294" i="9"/>
  <c r="J246" i="1"/>
  <c r="EQ295" i="9"/>
  <c r="J247" i="1"/>
  <c r="EQ297" i="9"/>
  <c r="J248" i="1"/>
  <c r="EQ298" i="9"/>
  <c r="J249" i="1"/>
  <c r="EQ299" i="9"/>
  <c r="J250" i="1"/>
  <c r="EQ300" i="9"/>
  <c r="J251" i="1"/>
  <c r="EQ301" i="9"/>
  <c r="J252" i="1"/>
  <c r="EQ302" i="9"/>
  <c r="J253" i="1"/>
  <c r="EQ304" i="9"/>
  <c r="J254" i="1"/>
  <c r="EQ305" i="9"/>
  <c r="J255" i="1"/>
  <c r="EQ306" i="9"/>
  <c r="J256" i="1"/>
  <c r="EQ307" i="9"/>
  <c r="J257" i="1"/>
  <c r="EQ309" i="9"/>
  <c r="J258" i="1"/>
  <c r="EQ310" i="9"/>
  <c r="J259" i="1"/>
  <c r="EQ311" i="9"/>
  <c r="J260" i="1"/>
  <c r="EQ312" i="9"/>
  <c r="J261" i="1"/>
  <c r="EQ313" i="9"/>
  <c r="J262" i="1"/>
  <c r="EQ314" i="9"/>
  <c r="J263" i="1"/>
  <c r="EQ315" i="9"/>
  <c r="J264" i="1"/>
  <c r="EQ316" i="9"/>
  <c r="J265" i="1"/>
  <c r="EQ318" i="9"/>
  <c r="J266" i="1"/>
  <c r="EQ319" i="9"/>
  <c r="J267" i="1"/>
  <c r="EQ320" i="9"/>
  <c r="J268" i="1"/>
  <c r="EQ321" i="9"/>
  <c r="J269" i="1"/>
  <c r="EQ322" i="9"/>
  <c r="J270" i="1"/>
  <c r="EQ323" i="9"/>
  <c r="J271" i="1"/>
  <c r="EQ324" i="9"/>
  <c r="J272" i="1"/>
  <c r="EQ325" i="9"/>
  <c r="J273" i="1"/>
  <c r="EQ326" i="9"/>
  <c r="J274" i="1"/>
  <c r="EQ327" i="9"/>
  <c r="J275" i="1"/>
  <c r="EQ328" i="9"/>
  <c r="J276" i="1"/>
  <c r="EQ329" i="9"/>
  <c r="J277" i="1"/>
  <c r="EQ330" i="9"/>
  <c r="J278" i="1"/>
  <c r="EQ331" i="9"/>
  <c r="J279" i="1"/>
  <c r="EQ332" i="9"/>
  <c r="J280" i="1"/>
  <c r="EQ333" i="9"/>
  <c r="J281" i="1"/>
  <c r="EQ334" i="9"/>
  <c r="J282" i="1"/>
  <c r="EQ335" i="9"/>
  <c r="J283" i="1"/>
  <c r="EQ337" i="9"/>
  <c r="J284" i="1"/>
  <c r="EQ338" i="9"/>
  <c r="J285" i="1"/>
  <c r="EQ339" i="9"/>
  <c r="J286" i="1"/>
  <c r="EQ340" i="9"/>
  <c r="J287" i="1"/>
  <c r="EQ341" i="9"/>
  <c r="J288" i="1"/>
  <c r="EQ342" i="9"/>
  <c r="J289" i="1"/>
  <c r="EQ343" i="9"/>
  <c r="J290" i="1"/>
  <c r="EQ344" i="9"/>
  <c r="J291" i="1"/>
  <c r="EQ345" i="9"/>
  <c r="J292" i="1"/>
  <c r="EQ346" i="9"/>
  <c r="J293" i="1"/>
  <c r="EQ347" i="9"/>
  <c r="J294" i="1"/>
  <c r="EQ348" i="9"/>
  <c r="J295" i="1"/>
  <c r="EQ350" i="9"/>
  <c r="J296" i="1"/>
  <c r="EQ351" i="9"/>
  <c r="J297" i="1"/>
  <c r="EQ352" i="9"/>
  <c r="J298" i="1"/>
  <c r="EQ353" i="9"/>
  <c r="J299" i="1"/>
  <c r="EQ354" i="9"/>
  <c r="J300" i="1"/>
  <c r="EQ355" i="9"/>
  <c r="J301" i="1"/>
  <c r="EQ356" i="9"/>
  <c r="J302" i="1"/>
  <c r="EQ357" i="9"/>
  <c r="J303" i="1"/>
  <c r="EQ358" i="9"/>
  <c r="J304" i="1"/>
  <c r="EQ359" i="9"/>
  <c r="J305" i="1"/>
  <c r="EQ360" i="9"/>
  <c r="J306" i="1"/>
  <c r="EQ362" i="9"/>
  <c r="J307" i="1"/>
  <c r="EQ363" i="9"/>
  <c r="J308" i="1"/>
  <c r="EQ364" i="9"/>
  <c r="J309" i="1"/>
  <c r="EQ365" i="9"/>
  <c r="J310" i="1"/>
  <c r="EQ367" i="9"/>
  <c r="J311" i="1"/>
  <c r="EQ368" i="9"/>
  <c r="J312" i="1"/>
  <c r="EQ369" i="9"/>
  <c r="J313" i="1"/>
  <c r="EQ370" i="9"/>
  <c r="J314" i="1"/>
  <c r="EQ371" i="9"/>
  <c r="J315" i="1"/>
  <c r="EQ372" i="9"/>
  <c r="J316" i="1"/>
  <c r="EQ373" i="9"/>
  <c r="J317" i="1"/>
  <c r="EQ374" i="9"/>
  <c r="J318" i="1"/>
  <c r="EQ375" i="9"/>
  <c r="J319" i="1"/>
  <c r="EQ376" i="9"/>
  <c r="J320" i="1"/>
  <c r="EQ377" i="9"/>
  <c r="J321" i="1"/>
  <c r="EQ378" i="9"/>
  <c r="J322" i="1"/>
  <c r="EQ379" i="9"/>
  <c r="J323" i="1"/>
  <c r="EQ380" i="9"/>
  <c r="J324" i="1"/>
  <c r="EQ381" i="9"/>
  <c r="J325" i="1"/>
  <c r="EQ382" i="9"/>
  <c r="J326" i="1"/>
  <c r="EQ383" i="9"/>
  <c r="J327" i="1"/>
  <c r="EQ384" i="9"/>
  <c r="J328" i="1"/>
  <c r="EQ385" i="9"/>
  <c r="J329" i="1"/>
  <c r="EQ386" i="9"/>
  <c r="J330" i="1"/>
  <c r="EQ387" i="9"/>
  <c r="J331" i="1"/>
  <c r="EQ388" i="9"/>
  <c r="J332" i="1"/>
  <c r="EQ390" i="9"/>
  <c r="J333" i="1"/>
  <c r="EQ391" i="9"/>
  <c r="J334" i="1"/>
  <c r="EQ393" i="9"/>
  <c r="J335" i="1"/>
  <c r="EQ394" i="9"/>
  <c r="J336" i="1"/>
  <c r="EQ395" i="9"/>
  <c r="J337" i="1"/>
  <c r="EQ396" i="9"/>
  <c r="J338" i="1"/>
  <c r="EQ397" i="9"/>
  <c r="J339" i="1"/>
  <c r="EQ398" i="9"/>
  <c r="J340" i="1"/>
  <c r="EQ399" i="9"/>
  <c r="J341" i="1"/>
  <c r="EQ400" i="9"/>
  <c r="J342" i="1"/>
  <c r="EQ401" i="9"/>
  <c r="J343" i="1"/>
  <c r="EQ402" i="9"/>
  <c r="J344" i="1"/>
  <c r="EQ403" i="9"/>
  <c r="J345" i="1"/>
  <c r="EQ404" i="9"/>
  <c r="J346" i="1"/>
  <c r="EQ405" i="9"/>
  <c r="J347" i="1"/>
  <c r="EQ406" i="9"/>
  <c r="J348" i="1"/>
  <c r="J349" i="1"/>
  <c r="EQ408" i="9"/>
  <c r="J350" i="1"/>
  <c r="EQ410" i="9"/>
  <c r="J351" i="1"/>
  <c r="EQ411" i="9"/>
  <c r="J352" i="1"/>
  <c r="EQ412" i="9"/>
  <c r="J353" i="1"/>
  <c r="EQ413" i="9"/>
  <c r="J354" i="1"/>
  <c r="EQ414" i="9"/>
  <c r="J355" i="1"/>
  <c r="J398" i="1"/>
  <c r="J397" i="1"/>
  <c r="J399" i="1"/>
  <c r="J433" i="1"/>
  <c r="J429" i="1"/>
  <c r="EP417" i="9"/>
  <c r="I358" i="1"/>
  <c r="EP418" i="9"/>
  <c r="I359" i="1"/>
  <c r="EP419" i="9"/>
  <c r="I360" i="1"/>
  <c r="EP420" i="9"/>
  <c r="I361" i="1"/>
  <c r="EP94" i="9"/>
  <c r="I362" i="1"/>
  <c r="EP422" i="9"/>
  <c r="I363" i="1"/>
  <c r="EP423" i="9"/>
  <c r="I364" i="1"/>
  <c r="EP424" i="9"/>
  <c r="I365" i="1"/>
  <c r="EP425" i="9"/>
  <c r="I366" i="1"/>
  <c r="EP426" i="9"/>
  <c r="I367" i="1"/>
  <c r="EP427" i="9"/>
  <c r="I368" i="1"/>
  <c r="EP172" i="9"/>
  <c r="I369" i="1"/>
  <c r="EP429" i="9"/>
  <c r="I370" i="1"/>
  <c r="EP430" i="9"/>
  <c r="I371" i="1"/>
  <c r="EP431" i="9"/>
  <c r="I372" i="1"/>
  <c r="EP432" i="9"/>
  <c r="I373" i="1"/>
  <c r="EP433" i="9"/>
  <c r="I374" i="1"/>
  <c r="EP434" i="9"/>
  <c r="I375" i="1"/>
  <c r="EP435" i="9"/>
  <c r="I376" i="1"/>
  <c r="EP261" i="9"/>
  <c r="I377" i="1"/>
  <c r="EP437" i="9"/>
  <c r="I378" i="1"/>
  <c r="EP438" i="9"/>
  <c r="I379" i="1"/>
  <c r="EP439" i="9"/>
  <c r="I380" i="1"/>
  <c r="EP440" i="9"/>
  <c r="I381" i="1"/>
  <c r="EP441" i="9"/>
  <c r="I382" i="1"/>
  <c r="EP442" i="9"/>
  <c r="I383" i="1"/>
  <c r="EP443" i="9"/>
  <c r="I384" i="1"/>
  <c r="EP444" i="9"/>
  <c r="I385" i="1"/>
  <c r="EP445" i="9"/>
  <c r="I386" i="1"/>
  <c r="EP407" i="9"/>
  <c r="I387" i="1"/>
  <c r="EP447" i="9"/>
  <c r="I388" i="1"/>
  <c r="EP196" i="9"/>
  <c r="I389" i="1"/>
  <c r="EP149" i="9"/>
  <c r="I390" i="1"/>
  <c r="EP450" i="9"/>
  <c r="I391" i="1"/>
  <c r="EP105" i="9"/>
  <c r="I392" i="1"/>
  <c r="EP452" i="9"/>
  <c r="I393" i="1"/>
  <c r="EP251" i="9"/>
  <c r="I394" i="1"/>
  <c r="EP454" i="9"/>
  <c r="I395" i="1"/>
  <c r="N455" i="9"/>
  <c r="EP455" i="9"/>
  <c r="I396" i="1"/>
  <c r="EP416" i="9"/>
  <c r="I357" i="1"/>
  <c r="EP11" i="9"/>
  <c r="I4" i="1"/>
  <c r="EP12" i="9"/>
  <c r="I5" i="1"/>
  <c r="EP16" i="9"/>
  <c r="I6" i="1"/>
  <c r="EP17" i="9"/>
  <c r="I7" i="1"/>
  <c r="EP18" i="9"/>
  <c r="I8" i="1"/>
  <c r="EP19" i="9"/>
  <c r="I9" i="1"/>
  <c r="EP20" i="9"/>
  <c r="I10" i="1"/>
  <c r="EP21" i="9"/>
  <c r="I11" i="1"/>
  <c r="EP22" i="9"/>
  <c r="I12" i="1"/>
  <c r="EP23" i="9"/>
  <c r="I13" i="1"/>
  <c r="EP24" i="9"/>
  <c r="I14" i="1"/>
  <c r="EP25" i="9"/>
  <c r="I15" i="1"/>
  <c r="EP26" i="9"/>
  <c r="I16" i="1"/>
  <c r="EP27" i="9"/>
  <c r="I17" i="1"/>
  <c r="EP28" i="9"/>
  <c r="I18" i="1"/>
  <c r="EP29" i="9"/>
  <c r="I19" i="1"/>
  <c r="EP30" i="9"/>
  <c r="I20" i="1"/>
  <c r="EP31" i="9"/>
  <c r="I21" i="1"/>
  <c r="EP32" i="9"/>
  <c r="I22" i="1"/>
  <c r="EP33" i="9"/>
  <c r="I23" i="1"/>
  <c r="EP34" i="9"/>
  <c r="I24" i="1"/>
  <c r="EP36" i="9"/>
  <c r="I25" i="1"/>
  <c r="EP37" i="9"/>
  <c r="I26" i="1"/>
  <c r="EP38" i="9"/>
  <c r="I27" i="1"/>
  <c r="EP39" i="9"/>
  <c r="I28" i="1"/>
  <c r="EP40" i="9"/>
  <c r="I29" i="1"/>
  <c r="EP41" i="9"/>
  <c r="I30" i="1"/>
  <c r="EP42" i="9"/>
  <c r="I31" i="1"/>
  <c r="EP43" i="9"/>
  <c r="I32" i="1"/>
  <c r="EP44" i="9"/>
  <c r="I33" i="1"/>
  <c r="EP45" i="9"/>
  <c r="I34" i="1"/>
  <c r="EP47" i="9"/>
  <c r="I35" i="1"/>
  <c r="EP48" i="9"/>
  <c r="I36" i="1"/>
  <c r="EP49" i="9"/>
  <c r="I37" i="1"/>
  <c r="EP50" i="9"/>
  <c r="I38" i="1"/>
  <c r="EP51" i="9"/>
  <c r="I39" i="1"/>
  <c r="EP52" i="9"/>
  <c r="I40" i="1"/>
  <c r="EP53" i="9"/>
  <c r="I41" i="1"/>
  <c r="EP54" i="9"/>
  <c r="I42" i="1"/>
  <c r="EP55" i="9"/>
  <c r="I43" i="1"/>
  <c r="EP56" i="9"/>
  <c r="I44" i="1"/>
  <c r="EP58" i="9"/>
  <c r="I45" i="1"/>
  <c r="EP59" i="9"/>
  <c r="I46" i="1"/>
  <c r="EP60" i="9"/>
  <c r="I47" i="1"/>
  <c r="EP61" i="9"/>
  <c r="I48" i="1"/>
  <c r="EP62" i="9"/>
  <c r="I49" i="1"/>
  <c r="EP63" i="9"/>
  <c r="I50" i="1"/>
  <c r="EP65" i="9"/>
  <c r="I51" i="1"/>
  <c r="EP67" i="9"/>
  <c r="I52" i="1"/>
  <c r="EP68" i="9"/>
  <c r="I53" i="1"/>
  <c r="EP70" i="9"/>
  <c r="I54" i="1"/>
  <c r="EP71" i="9"/>
  <c r="I55" i="1"/>
  <c r="EP72" i="9"/>
  <c r="I56" i="1"/>
  <c r="EP73" i="9"/>
  <c r="I57" i="1"/>
  <c r="EP74" i="9"/>
  <c r="I58" i="1"/>
  <c r="EP75" i="9"/>
  <c r="I59" i="1"/>
  <c r="EP76" i="9"/>
  <c r="I60" i="1"/>
  <c r="EP77" i="9"/>
  <c r="I61" i="1"/>
  <c r="EP78" i="9"/>
  <c r="I62" i="1"/>
  <c r="EP79" i="9"/>
  <c r="I63" i="1"/>
  <c r="EP80" i="9"/>
  <c r="I64" i="1"/>
  <c r="EP81" i="9"/>
  <c r="I65" i="1"/>
  <c r="EP83" i="9"/>
  <c r="I66" i="1"/>
  <c r="EP85" i="9"/>
  <c r="I67" i="1"/>
  <c r="EP86" i="9"/>
  <c r="I68" i="1"/>
  <c r="EP87" i="9"/>
  <c r="I69" i="1"/>
  <c r="EP88" i="9"/>
  <c r="I70" i="1"/>
  <c r="EP89" i="9"/>
  <c r="I71" i="1"/>
  <c r="EP90" i="9"/>
  <c r="I72" i="1"/>
  <c r="EP91" i="9"/>
  <c r="I73" i="1"/>
  <c r="EP92" i="9"/>
  <c r="I74" i="1"/>
  <c r="EP93" i="9"/>
  <c r="I75" i="1"/>
  <c r="I76" i="1"/>
  <c r="EP95" i="9"/>
  <c r="I77" i="1"/>
  <c r="EP96" i="9"/>
  <c r="I78" i="1"/>
  <c r="EP97" i="9"/>
  <c r="I79" i="1"/>
  <c r="EP98" i="9"/>
  <c r="I80" i="1"/>
  <c r="EP100" i="9"/>
  <c r="I81" i="1"/>
  <c r="EP101" i="9"/>
  <c r="I82" i="1"/>
  <c r="EP102" i="9"/>
  <c r="I83" i="1"/>
  <c r="EP103" i="9"/>
  <c r="I84" i="1"/>
  <c r="EP104" i="9"/>
  <c r="I85" i="1"/>
  <c r="I86" i="1"/>
  <c r="EP106" i="9"/>
  <c r="I87" i="1"/>
  <c r="EP107" i="9"/>
  <c r="I88" i="1"/>
  <c r="EP110" i="9"/>
  <c r="I89" i="1"/>
  <c r="EP112" i="9"/>
  <c r="I90" i="1"/>
  <c r="EP113" i="9"/>
  <c r="I91" i="1"/>
  <c r="EP114" i="9"/>
  <c r="I92" i="1"/>
  <c r="EP116" i="9"/>
  <c r="I93" i="1"/>
  <c r="EP117" i="9"/>
  <c r="I94" i="1"/>
  <c r="EP118" i="9"/>
  <c r="I95" i="1"/>
  <c r="EP120" i="9"/>
  <c r="I96" i="1"/>
  <c r="EP122" i="9"/>
  <c r="I97" i="1"/>
  <c r="EP123" i="9"/>
  <c r="I98" i="1"/>
  <c r="EP124" i="9"/>
  <c r="I99" i="1"/>
  <c r="EP125" i="9"/>
  <c r="I100" i="1"/>
  <c r="EP126" i="9"/>
  <c r="I101" i="1"/>
  <c r="EP127" i="9"/>
  <c r="I102" i="1"/>
  <c r="EP130" i="9"/>
  <c r="I103" i="1"/>
  <c r="EP131" i="9"/>
  <c r="I104" i="1"/>
  <c r="EP132" i="9"/>
  <c r="I105" i="1"/>
  <c r="EP133" i="9"/>
  <c r="I106" i="1"/>
  <c r="EP134" i="9"/>
  <c r="I107" i="1"/>
  <c r="EP135" i="9"/>
  <c r="I108" i="1"/>
  <c r="EP136" i="9"/>
  <c r="I109" i="1"/>
  <c r="EP138" i="9"/>
  <c r="I110" i="1"/>
  <c r="EP139" i="9"/>
  <c r="I111" i="1"/>
  <c r="EP142" i="9"/>
  <c r="I112" i="1"/>
  <c r="EP143" i="9"/>
  <c r="I113" i="1"/>
  <c r="EP144" i="9"/>
  <c r="I114" i="1"/>
  <c r="EP145" i="9"/>
  <c r="I115" i="1"/>
  <c r="EP146" i="9"/>
  <c r="I116" i="1"/>
  <c r="EP148" i="9"/>
  <c r="I117" i="1"/>
  <c r="I118" i="1"/>
  <c r="EP150" i="9"/>
  <c r="I119" i="1"/>
  <c r="EP151" i="9"/>
  <c r="I120" i="1"/>
  <c r="EP152" i="9"/>
  <c r="I121" i="1"/>
  <c r="EP153" i="9"/>
  <c r="I122" i="1"/>
  <c r="EP154" i="9"/>
  <c r="I123" i="1"/>
  <c r="EP156" i="9"/>
  <c r="I124" i="1"/>
  <c r="EP157" i="9"/>
  <c r="I125" i="1"/>
  <c r="EP158" i="9"/>
  <c r="I126" i="1"/>
  <c r="EP159" i="9"/>
  <c r="I127" i="1"/>
  <c r="EP160" i="9"/>
  <c r="I128" i="1"/>
  <c r="EP161" i="9"/>
  <c r="I129" i="1"/>
  <c r="EP162" i="9"/>
  <c r="I130" i="1"/>
  <c r="EP163" i="9"/>
  <c r="I131" i="1"/>
  <c r="EP164" i="9"/>
  <c r="I132" i="1"/>
  <c r="EP165" i="9"/>
  <c r="I133" i="1"/>
  <c r="EP166" i="9"/>
  <c r="I134" i="1"/>
  <c r="EP167" i="9"/>
  <c r="I135" i="1"/>
  <c r="EP168" i="9"/>
  <c r="I136" i="1"/>
  <c r="EP169" i="9"/>
  <c r="I137" i="1"/>
  <c r="EP170" i="9"/>
  <c r="I138" i="1"/>
  <c r="EP171" i="9"/>
  <c r="I139" i="1"/>
  <c r="I140" i="1"/>
  <c r="EP173" i="9"/>
  <c r="I141" i="1"/>
  <c r="EP174" i="9"/>
  <c r="I142" i="1"/>
  <c r="EP176" i="9"/>
  <c r="I143" i="1"/>
  <c r="EP177" i="9"/>
  <c r="I144" i="1"/>
  <c r="EP178" i="9"/>
  <c r="I145" i="1"/>
  <c r="EP179" i="9"/>
  <c r="I146" i="1"/>
  <c r="EP180" i="9"/>
  <c r="I147" i="1"/>
  <c r="EP181" i="9"/>
  <c r="I148" i="1"/>
  <c r="EP183" i="9"/>
  <c r="I149" i="1"/>
  <c r="EP184" i="9"/>
  <c r="I150" i="1"/>
  <c r="EP186" i="9"/>
  <c r="I152" i="1"/>
  <c r="EP187" i="9"/>
  <c r="I153" i="1"/>
  <c r="EP188" i="9"/>
  <c r="I154" i="1"/>
  <c r="EP189" i="9"/>
  <c r="I155" i="1"/>
  <c r="EP190" i="9"/>
  <c r="I156" i="1"/>
  <c r="EP191" i="9"/>
  <c r="I157" i="1"/>
  <c r="EP192" i="9"/>
  <c r="I158" i="1"/>
  <c r="EP193" i="9"/>
  <c r="I159" i="1"/>
  <c r="EP194" i="9"/>
  <c r="I160" i="1"/>
  <c r="EP195" i="9"/>
  <c r="I161" i="1"/>
  <c r="I162" i="1"/>
  <c r="EP197" i="9"/>
  <c r="I163" i="1"/>
  <c r="EP198" i="9"/>
  <c r="I164" i="1"/>
  <c r="EP199" i="9"/>
  <c r="I165" i="1"/>
  <c r="EP200" i="9"/>
  <c r="I166" i="1"/>
  <c r="EP201" i="9"/>
  <c r="I167" i="1"/>
  <c r="EP202" i="9"/>
  <c r="I168" i="1"/>
  <c r="EP203" i="9"/>
  <c r="I169" i="1"/>
  <c r="EP204" i="9"/>
  <c r="I170" i="1"/>
  <c r="EP205" i="9"/>
  <c r="I171" i="1"/>
  <c r="EP206" i="9"/>
  <c r="I172" i="1"/>
  <c r="EP207" i="9"/>
  <c r="I173" i="1"/>
  <c r="EP208" i="9"/>
  <c r="I174" i="1"/>
  <c r="EP209" i="9"/>
  <c r="I175" i="1"/>
  <c r="EP210" i="9"/>
  <c r="I176" i="1"/>
  <c r="EP211" i="9"/>
  <c r="I177" i="1"/>
  <c r="EP212" i="9"/>
  <c r="I178" i="1"/>
  <c r="EP213" i="9"/>
  <c r="I179" i="1"/>
  <c r="EP214" i="9"/>
  <c r="I180" i="1"/>
  <c r="EP215" i="9"/>
  <c r="I181" i="1"/>
  <c r="EP217" i="9"/>
  <c r="I182" i="1"/>
  <c r="EP218" i="9"/>
  <c r="I183" i="1"/>
  <c r="EP219" i="9"/>
  <c r="I184" i="1"/>
  <c r="EP220" i="9"/>
  <c r="I185" i="1"/>
  <c r="EP221" i="9"/>
  <c r="I186" i="1"/>
  <c r="EP223" i="9"/>
  <c r="I187" i="1"/>
  <c r="EP224" i="9"/>
  <c r="I188" i="1"/>
  <c r="EP228" i="9"/>
  <c r="I189" i="1"/>
  <c r="EP229" i="9"/>
  <c r="I190" i="1"/>
  <c r="EP230" i="9"/>
  <c r="I191" i="1"/>
  <c r="EP231" i="9"/>
  <c r="I192" i="1"/>
  <c r="EP232" i="9"/>
  <c r="I193" i="1"/>
  <c r="EP234" i="9"/>
  <c r="I194" i="1"/>
  <c r="EP236" i="9"/>
  <c r="I195" i="1"/>
  <c r="EP237" i="9"/>
  <c r="I196" i="1"/>
  <c r="EP238" i="9"/>
  <c r="I197" i="1"/>
  <c r="EP239" i="9"/>
  <c r="I198" i="1"/>
  <c r="EP240" i="9"/>
  <c r="I199" i="1"/>
  <c r="EP241" i="9"/>
  <c r="I200" i="1"/>
  <c r="EP243" i="9"/>
  <c r="I201" i="1"/>
  <c r="EP244" i="9"/>
  <c r="I202" i="1"/>
  <c r="EP245" i="9"/>
  <c r="I203" i="1"/>
  <c r="EP246" i="9"/>
  <c r="I204" i="1"/>
  <c r="EP247" i="9"/>
  <c r="I205" i="1"/>
  <c r="EP248" i="9"/>
  <c r="I206" i="1"/>
  <c r="EP249" i="9"/>
  <c r="I207" i="1"/>
  <c r="EP250" i="9"/>
  <c r="I208" i="1"/>
  <c r="I209" i="1"/>
  <c r="EP252" i="9"/>
  <c r="I210" i="1"/>
  <c r="EP253" i="9"/>
  <c r="I211" i="1"/>
  <c r="EP254" i="9"/>
  <c r="I212" i="1"/>
  <c r="EP255" i="9"/>
  <c r="I213" i="1"/>
  <c r="EP256" i="9"/>
  <c r="I214" i="1"/>
  <c r="EP257" i="9"/>
  <c r="I215" i="1"/>
  <c r="EP258" i="9"/>
  <c r="I216" i="1"/>
  <c r="EP260" i="9"/>
  <c r="I217" i="1"/>
  <c r="I218" i="1"/>
  <c r="EP263" i="9"/>
  <c r="I219" i="1"/>
  <c r="EP265" i="9"/>
  <c r="I220" i="1"/>
  <c r="EP266" i="9"/>
  <c r="I221" i="1"/>
  <c r="EP267" i="9"/>
  <c r="I222" i="1"/>
  <c r="EP268" i="9"/>
  <c r="I223" i="1"/>
  <c r="EP270" i="9"/>
  <c r="I224" i="1"/>
  <c r="EP271" i="9"/>
  <c r="I225" i="1"/>
  <c r="EP272" i="9"/>
  <c r="I226" i="1"/>
  <c r="EP273" i="9"/>
  <c r="I227" i="1"/>
  <c r="EP274" i="9"/>
  <c r="I228" i="1"/>
  <c r="EP275" i="9"/>
  <c r="I229" i="1"/>
  <c r="EP276" i="9"/>
  <c r="I230" i="1"/>
  <c r="EP279" i="9"/>
  <c r="I231" i="1"/>
  <c r="EP280" i="9"/>
  <c r="I232" i="1"/>
  <c r="EP281" i="9"/>
  <c r="I233" i="1"/>
  <c r="EP282" i="9"/>
  <c r="I234" i="1"/>
  <c r="EP283" i="9"/>
  <c r="I235" i="1"/>
  <c r="EP284" i="9"/>
  <c r="I236" i="1"/>
  <c r="EP285" i="9"/>
  <c r="I237" i="1"/>
  <c r="EP286" i="9"/>
  <c r="I238" i="1"/>
  <c r="EP287" i="9"/>
  <c r="I239" i="1"/>
  <c r="EP288" i="9"/>
  <c r="I240" i="1"/>
  <c r="EP289" i="9"/>
  <c r="I241" i="1"/>
  <c r="EP290" i="9"/>
  <c r="I242" i="1"/>
  <c r="EP291" i="9"/>
  <c r="I243" i="1"/>
  <c r="EP292" i="9"/>
  <c r="I244" i="1"/>
  <c r="EP293" i="9"/>
  <c r="I245" i="1"/>
  <c r="EP294" i="9"/>
  <c r="I246" i="1"/>
  <c r="EP295" i="9"/>
  <c r="I247" i="1"/>
  <c r="EP297" i="9"/>
  <c r="I248" i="1"/>
  <c r="EP298" i="9"/>
  <c r="I249" i="1"/>
  <c r="EP299" i="9"/>
  <c r="I250" i="1"/>
  <c r="EP300" i="9"/>
  <c r="I251" i="1"/>
  <c r="EP301" i="9"/>
  <c r="I252" i="1"/>
  <c r="EP302" i="9"/>
  <c r="I253" i="1"/>
  <c r="EP304" i="9"/>
  <c r="I254" i="1"/>
  <c r="EP305" i="9"/>
  <c r="I255" i="1"/>
  <c r="EP306" i="9"/>
  <c r="I256" i="1"/>
  <c r="EP307" i="9"/>
  <c r="I257" i="1"/>
  <c r="EP309" i="9"/>
  <c r="I258" i="1"/>
  <c r="EP310" i="9"/>
  <c r="I259" i="1"/>
  <c r="EP311" i="9"/>
  <c r="I260" i="1"/>
  <c r="EP312" i="9"/>
  <c r="I261" i="1"/>
  <c r="EP313" i="9"/>
  <c r="I262" i="1"/>
  <c r="EP314" i="9"/>
  <c r="I263" i="1"/>
  <c r="EP315" i="9"/>
  <c r="I264" i="1"/>
  <c r="EP316" i="9"/>
  <c r="I265" i="1"/>
  <c r="EP318" i="9"/>
  <c r="I266" i="1"/>
  <c r="EP319" i="9"/>
  <c r="I267" i="1"/>
  <c r="EP320" i="9"/>
  <c r="I268" i="1"/>
  <c r="EP321" i="9"/>
  <c r="I269" i="1"/>
  <c r="EP322" i="9"/>
  <c r="I270" i="1"/>
  <c r="EP323" i="9"/>
  <c r="I271" i="1"/>
  <c r="EP324" i="9"/>
  <c r="I272" i="1"/>
  <c r="EP325" i="9"/>
  <c r="I273" i="1"/>
  <c r="EP326" i="9"/>
  <c r="I274" i="1"/>
  <c r="EP327" i="9"/>
  <c r="I275" i="1"/>
  <c r="EP328" i="9"/>
  <c r="I276" i="1"/>
  <c r="EP329" i="9"/>
  <c r="I277" i="1"/>
  <c r="EP330" i="9"/>
  <c r="I278" i="1"/>
  <c r="EP331" i="9"/>
  <c r="I279" i="1"/>
  <c r="EP332" i="9"/>
  <c r="I280" i="1"/>
  <c r="EP333" i="9"/>
  <c r="I281" i="1"/>
  <c r="EP334" i="9"/>
  <c r="I282" i="1"/>
  <c r="EP335" i="9"/>
  <c r="I283" i="1"/>
  <c r="EP337" i="9"/>
  <c r="I284" i="1"/>
  <c r="EP338" i="9"/>
  <c r="I285" i="1"/>
  <c r="EP339" i="9"/>
  <c r="I286" i="1"/>
  <c r="EP340" i="9"/>
  <c r="I287" i="1"/>
  <c r="EP341" i="9"/>
  <c r="I288" i="1"/>
  <c r="EP342" i="9"/>
  <c r="I289" i="1"/>
  <c r="EP343" i="9"/>
  <c r="I290" i="1"/>
  <c r="EP344" i="9"/>
  <c r="I291" i="1"/>
  <c r="EP345" i="9"/>
  <c r="I292" i="1"/>
  <c r="EP346" i="9"/>
  <c r="I293" i="1"/>
  <c r="EP347" i="9"/>
  <c r="I294" i="1"/>
  <c r="EP348" i="9"/>
  <c r="I295" i="1"/>
  <c r="EP350" i="9"/>
  <c r="I296" i="1"/>
  <c r="EP351" i="9"/>
  <c r="I297" i="1"/>
  <c r="EP352" i="9"/>
  <c r="I298" i="1"/>
  <c r="EP353" i="9"/>
  <c r="I299" i="1"/>
  <c r="EP354" i="9"/>
  <c r="I300" i="1"/>
  <c r="EP355" i="9"/>
  <c r="I301" i="1"/>
  <c r="EP356" i="9"/>
  <c r="I302" i="1"/>
  <c r="EP357" i="9"/>
  <c r="I303" i="1"/>
  <c r="EP358" i="9"/>
  <c r="I304" i="1"/>
  <c r="EP359" i="9"/>
  <c r="I305" i="1"/>
  <c r="EP360" i="9"/>
  <c r="I306" i="1"/>
  <c r="EP362" i="9"/>
  <c r="I307" i="1"/>
  <c r="EP363" i="9"/>
  <c r="I308" i="1"/>
  <c r="EP364" i="9"/>
  <c r="I309" i="1"/>
  <c r="EP365" i="9"/>
  <c r="I310" i="1"/>
  <c r="EP367" i="9"/>
  <c r="I311" i="1"/>
  <c r="EP368" i="9"/>
  <c r="I312" i="1"/>
  <c r="EP369" i="9"/>
  <c r="I313" i="1"/>
  <c r="EP370" i="9"/>
  <c r="I314" i="1"/>
  <c r="EP371" i="9"/>
  <c r="I315" i="1"/>
  <c r="EP372" i="9"/>
  <c r="I316" i="1"/>
  <c r="EP373" i="9"/>
  <c r="I317" i="1"/>
  <c r="EP374" i="9"/>
  <c r="I318" i="1"/>
  <c r="EP375" i="9"/>
  <c r="I319" i="1"/>
  <c r="EP376" i="9"/>
  <c r="I320" i="1"/>
  <c r="EP377" i="9"/>
  <c r="I321" i="1"/>
  <c r="EP378" i="9"/>
  <c r="I322" i="1"/>
  <c r="EP379" i="9"/>
  <c r="I323" i="1"/>
  <c r="EP380" i="9"/>
  <c r="I324" i="1"/>
  <c r="EP381" i="9"/>
  <c r="I325" i="1"/>
  <c r="EP382" i="9"/>
  <c r="I326" i="1"/>
  <c r="EP383" i="9"/>
  <c r="I327" i="1"/>
  <c r="EP384" i="9"/>
  <c r="I328" i="1"/>
  <c r="EP385" i="9"/>
  <c r="I329" i="1"/>
  <c r="EP386" i="9"/>
  <c r="I330" i="1"/>
  <c r="EP387" i="9"/>
  <c r="I331" i="1"/>
  <c r="EP388" i="9"/>
  <c r="I332" i="1"/>
  <c r="EP390" i="9"/>
  <c r="I333" i="1"/>
  <c r="EP391" i="9"/>
  <c r="I334" i="1"/>
  <c r="EP393" i="9"/>
  <c r="I335" i="1"/>
  <c r="EP394" i="9"/>
  <c r="I336" i="1"/>
  <c r="EP395" i="9"/>
  <c r="I337" i="1"/>
  <c r="I349" i="1"/>
  <c r="I398" i="1"/>
  <c r="EP396" i="9"/>
  <c r="I338" i="1"/>
  <c r="EP397" i="9"/>
  <c r="I339" i="1"/>
  <c r="EP398" i="9"/>
  <c r="I340" i="1"/>
  <c r="EP399" i="9"/>
  <c r="I341" i="1"/>
  <c r="EP400" i="9"/>
  <c r="I342" i="1"/>
  <c r="EP401" i="9"/>
  <c r="I343" i="1"/>
  <c r="EP402" i="9"/>
  <c r="I344" i="1"/>
  <c r="EP403" i="9"/>
  <c r="I345" i="1"/>
  <c r="EP404" i="9"/>
  <c r="I346" i="1"/>
  <c r="EP405" i="9"/>
  <c r="I347" i="1"/>
  <c r="EP406" i="9"/>
  <c r="I348" i="1"/>
  <c r="EP408" i="9"/>
  <c r="I350" i="1"/>
  <c r="EP410" i="9"/>
  <c r="I351" i="1"/>
  <c r="EP411" i="9"/>
  <c r="I352" i="1"/>
  <c r="EP412" i="9"/>
  <c r="I353" i="1"/>
  <c r="EP413" i="9"/>
  <c r="I354" i="1"/>
  <c r="EP414" i="9"/>
  <c r="I355" i="1"/>
  <c r="EP10" i="9"/>
  <c r="I3" i="1"/>
  <c r="K455" i="9"/>
  <c r="EO455" i="9"/>
  <c r="H396" i="1"/>
  <c r="EO417" i="9"/>
  <c r="H358" i="1"/>
  <c r="EO418" i="9"/>
  <c r="H359" i="1"/>
  <c r="EO419" i="9"/>
  <c r="H360" i="1"/>
  <c r="EO420" i="9"/>
  <c r="H361" i="1"/>
  <c r="EO94" i="9"/>
  <c r="H362" i="1"/>
  <c r="EO422" i="9"/>
  <c r="H363" i="1"/>
  <c r="EO423" i="9"/>
  <c r="H364" i="1"/>
  <c r="EO424" i="9"/>
  <c r="H365" i="1"/>
  <c r="EO425" i="9"/>
  <c r="H366" i="1"/>
  <c r="EO426" i="9"/>
  <c r="H367" i="1"/>
  <c r="EO427" i="9"/>
  <c r="H368" i="1"/>
  <c r="EO172" i="9"/>
  <c r="H369" i="1"/>
  <c r="EO429" i="9"/>
  <c r="H370" i="1"/>
  <c r="EO430" i="9"/>
  <c r="H371" i="1"/>
  <c r="EO431" i="9"/>
  <c r="H372" i="1"/>
  <c r="EO432" i="9"/>
  <c r="H373" i="1"/>
  <c r="EO433" i="9"/>
  <c r="H374" i="1"/>
  <c r="EO434" i="9"/>
  <c r="H375" i="1"/>
  <c r="EO435" i="9"/>
  <c r="H376" i="1"/>
  <c r="EO261" i="9"/>
  <c r="H377" i="1"/>
  <c r="EO437" i="9"/>
  <c r="H378" i="1"/>
  <c r="EO438" i="9"/>
  <c r="H379" i="1"/>
  <c r="EO439" i="9"/>
  <c r="H380" i="1"/>
  <c r="EO440" i="9"/>
  <c r="H381" i="1"/>
  <c r="EO441" i="9"/>
  <c r="H382" i="1"/>
  <c r="EO442" i="9"/>
  <c r="H383" i="1"/>
  <c r="EO443" i="9"/>
  <c r="H384" i="1"/>
  <c r="EO444" i="9"/>
  <c r="H385" i="1"/>
  <c r="EO445" i="9"/>
  <c r="H386" i="1"/>
  <c r="EO407" i="9"/>
  <c r="H387" i="1"/>
  <c r="EO447" i="9"/>
  <c r="H388" i="1"/>
  <c r="EO196" i="9"/>
  <c r="H389" i="1"/>
  <c r="EO149" i="9"/>
  <c r="H390" i="1"/>
  <c r="EO450" i="9"/>
  <c r="H391" i="1"/>
  <c r="EO105" i="9"/>
  <c r="H392" i="1"/>
  <c r="EO452" i="9"/>
  <c r="H393" i="1"/>
  <c r="EO251" i="9"/>
  <c r="H394" i="1"/>
  <c r="EO454" i="9"/>
  <c r="H395" i="1"/>
  <c r="EO416" i="9"/>
  <c r="H357" i="1"/>
  <c r="EO11" i="9"/>
  <c r="H4" i="1"/>
  <c r="EO12" i="9"/>
  <c r="H5" i="1"/>
  <c r="EO16" i="9"/>
  <c r="H6" i="1"/>
  <c r="EO17" i="9"/>
  <c r="H7" i="1"/>
  <c r="EO18" i="9"/>
  <c r="H8" i="1"/>
  <c r="EO19" i="9"/>
  <c r="H9" i="1"/>
  <c r="EO20" i="9"/>
  <c r="H10" i="1"/>
  <c r="EO21" i="9"/>
  <c r="H11" i="1"/>
  <c r="EO22" i="9"/>
  <c r="H12" i="1"/>
  <c r="EO23" i="9"/>
  <c r="H13" i="1"/>
  <c r="EO24" i="9"/>
  <c r="H14" i="1"/>
  <c r="EO25" i="9"/>
  <c r="H15" i="1"/>
  <c r="EO26" i="9"/>
  <c r="H16" i="1"/>
  <c r="EO27" i="9"/>
  <c r="H17" i="1"/>
  <c r="EO28" i="9"/>
  <c r="H18" i="1"/>
  <c r="EO29" i="9"/>
  <c r="H19" i="1"/>
  <c r="EO54" i="9"/>
  <c r="H42" i="1"/>
  <c r="EO58" i="9"/>
  <c r="H45" i="1"/>
  <c r="EO75" i="9"/>
  <c r="H59" i="1"/>
  <c r="EO10" i="9"/>
  <c r="H3" i="1"/>
  <c r="EO30" i="9"/>
  <c r="H20" i="1"/>
  <c r="EO31" i="9"/>
  <c r="H21" i="1"/>
  <c r="EO32" i="9"/>
  <c r="H22" i="1"/>
  <c r="EO33" i="9"/>
  <c r="H23" i="1"/>
  <c r="EO34" i="9"/>
  <c r="H24" i="1"/>
  <c r="EO36" i="9"/>
  <c r="H25" i="1"/>
  <c r="EO37" i="9"/>
  <c r="H26" i="1"/>
  <c r="EO38" i="9"/>
  <c r="H27" i="1"/>
  <c r="EO39" i="9"/>
  <c r="H28" i="1"/>
  <c r="EO40" i="9"/>
  <c r="H29" i="1"/>
  <c r="EO41" i="9"/>
  <c r="H30" i="1"/>
  <c r="EO42" i="9"/>
  <c r="H31" i="1"/>
  <c r="EO43" i="9"/>
  <c r="H32" i="1"/>
  <c r="EO44" i="9"/>
  <c r="H33" i="1"/>
  <c r="EO45" i="9"/>
  <c r="H34" i="1"/>
  <c r="EO47" i="9"/>
  <c r="H35" i="1"/>
  <c r="EO48" i="9"/>
  <c r="H36" i="1"/>
  <c r="EO49" i="9"/>
  <c r="H37" i="1"/>
  <c r="EO50" i="9"/>
  <c r="H38" i="1"/>
  <c r="EO51" i="9"/>
  <c r="H39" i="1"/>
  <c r="EO52" i="9"/>
  <c r="H40" i="1"/>
  <c r="EO53" i="9"/>
  <c r="H41" i="1"/>
  <c r="EO55" i="9"/>
  <c r="H43" i="1"/>
  <c r="EO56" i="9"/>
  <c r="H44" i="1"/>
  <c r="EO59" i="9"/>
  <c r="H46" i="1"/>
  <c r="EO60" i="9"/>
  <c r="H47" i="1"/>
  <c r="EO61" i="9"/>
  <c r="H48" i="1"/>
  <c r="EO62" i="9"/>
  <c r="H49" i="1"/>
  <c r="EO63" i="9"/>
  <c r="H50" i="1"/>
  <c r="EO65" i="9"/>
  <c r="H51" i="1"/>
  <c r="EO67" i="9"/>
  <c r="H52" i="1"/>
  <c r="EO68" i="9"/>
  <c r="H53" i="1"/>
  <c r="EO70" i="9"/>
  <c r="H54" i="1"/>
  <c r="EO71" i="9"/>
  <c r="H55" i="1"/>
  <c r="EO72" i="9"/>
  <c r="H56" i="1"/>
  <c r="EO73" i="9"/>
  <c r="H57" i="1"/>
  <c r="EO74" i="9"/>
  <c r="H58" i="1"/>
  <c r="EO76" i="9"/>
  <c r="H60" i="1"/>
  <c r="EO77" i="9"/>
  <c r="H61" i="1"/>
  <c r="EO78" i="9"/>
  <c r="H62" i="1"/>
  <c r="EO79" i="9"/>
  <c r="H63" i="1"/>
  <c r="EO80" i="9"/>
  <c r="H64" i="1"/>
  <c r="EO81" i="9"/>
  <c r="H65" i="1"/>
  <c r="EO83" i="9"/>
  <c r="H66" i="1"/>
  <c r="EO85" i="9"/>
  <c r="H67" i="1"/>
  <c r="EO86" i="9"/>
  <c r="H68" i="1"/>
  <c r="EO87" i="9"/>
  <c r="H69" i="1"/>
  <c r="EO88" i="9"/>
  <c r="H70" i="1"/>
  <c r="EO89" i="9"/>
  <c r="H71" i="1"/>
  <c r="EO90" i="9"/>
  <c r="H72" i="1"/>
  <c r="EO91" i="9"/>
  <c r="H73" i="1"/>
  <c r="EO92" i="9"/>
  <c r="H74" i="1"/>
  <c r="EO93" i="9"/>
  <c r="H75" i="1"/>
  <c r="H76" i="1"/>
  <c r="EO95" i="9"/>
  <c r="H77" i="1"/>
  <c r="EO96" i="9"/>
  <c r="H78" i="1"/>
  <c r="EO97" i="9"/>
  <c r="H79" i="1"/>
  <c r="EO98" i="9"/>
  <c r="H80" i="1"/>
  <c r="EO100" i="9"/>
  <c r="H81" i="1"/>
  <c r="EO101" i="9"/>
  <c r="H82" i="1"/>
  <c r="EO102" i="9"/>
  <c r="H83" i="1"/>
  <c r="EO103" i="9"/>
  <c r="H84" i="1"/>
  <c r="EO104" i="9"/>
  <c r="H85" i="1"/>
  <c r="H86" i="1"/>
  <c r="EO106" i="9"/>
  <c r="H87" i="1"/>
  <c r="EO107" i="9"/>
  <c r="H88" i="1"/>
  <c r="EO110" i="9"/>
  <c r="H89" i="1"/>
  <c r="EO112" i="9"/>
  <c r="H90" i="1"/>
  <c r="EO113" i="9"/>
  <c r="H91" i="1"/>
  <c r="EO114" i="9"/>
  <c r="H92" i="1"/>
  <c r="EO116" i="9"/>
  <c r="H93" i="1"/>
  <c r="EO117" i="9"/>
  <c r="H94" i="1"/>
  <c r="EO118" i="9"/>
  <c r="H95" i="1"/>
  <c r="EO120" i="9"/>
  <c r="H96" i="1"/>
  <c r="EO122" i="9"/>
  <c r="H97" i="1"/>
  <c r="EO123" i="9"/>
  <c r="H98" i="1"/>
  <c r="EO124" i="9"/>
  <c r="H99" i="1"/>
  <c r="EO125" i="9"/>
  <c r="H100" i="1"/>
  <c r="EO126" i="9"/>
  <c r="H101" i="1"/>
  <c r="EO127" i="9"/>
  <c r="H102" i="1"/>
  <c r="EO130" i="9"/>
  <c r="H103" i="1"/>
  <c r="EO131" i="9"/>
  <c r="H104" i="1"/>
  <c r="EO132" i="9"/>
  <c r="H105" i="1"/>
  <c r="EO133" i="9"/>
  <c r="H106" i="1"/>
  <c r="EO134" i="9"/>
  <c r="H107" i="1"/>
  <c r="EO135" i="9"/>
  <c r="H108" i="1"/>
  <c r="EO136" i="9"/>
  <c r="H109" i="1"/>
  <c r="EO138" i="9"/>
  <c r="H110" i="1"/>
  <c r="EO139" i="9"/>
  <c r="H111" i="1"/>
  <c r="EO142" i="9"/>
  <c r="H112" i="1"/>
  <c r="EO143" i="9"/>
  <c r="H113" i="1"/>
  <c r="EO144" i="9"/>
  <c r="H114" i="1"/>
  <c r="EO145" i="9"/>
  <c r="H115" i="1"/>
  <c r="EO146" i="9"/>
  <c r="H116" i="1"/>
  <c r="EO148" i="9"/>
  <c r="H117" i="1"/>
  <c r="H118" i="1"/>
  <c r="EO150" i="9"/>
  <c r="H119" i="1"/>
  <c r="EO151" i="9"/>
  <c r="H120" i="1"/>
  <c r="EO152" i="9"/>
  <c r="H121" i="1"/>
  <c r="EO153" i="9"/>
  <c r="H122" i="1"/>
  <c r="EO154" i="9"/>
  <c r="H123" i="1"/>
  <c r="EO156" i="9"/>
  <c r="H124" i="1"/>
  <c r="EO157" i="9"/>
  <c r="H125" i="1"/>
  <c r="EO158" i="9"/>
  <c r="H126" i="1"/>
  <c r="EO159" i="9"/>
  <c r="H127" i="1"/>
  <c r="EO160" i="9"/>
  <c r="H128" i="1"/>
  <c r="EO161" i="9"/>
  <c r="H129" i="1"/>
  <c r="EO162" i="9"/>
  <c r="H130" i="1"/>
  <c r="EO163" i="9"/>
  <c r="H131" i="1"/>
  <c r="EO164" i="9"/>
  <c r="H132" i="1"/>
  <c r="EO165" i="9"/>
  <c r="H133" i="1"/>
  <c r="EO166" i="9"/>
  <c r="H134" i="1"/>
  <c r="EO167" i="9"/>
  <c r="H135" i="1"/>
  <c r="EO168" i="9"/>
  <c r="H136" i="1"/>
  <c r="EO169" i="9"/>
  <c r="H137" i="1"/>
  <c r="EO170" i="9"/>
  <c r="H138" i="1"/>
  <c r="EO171" i="9"/>
  <c r="H139" i="1"/>
  <c r="H140" i="1"/>
  <c r="EO173" i="9"/>
  <c r="H141" i="1"/>
  <c r="EO174" i="9"/>
  <c r="H142" i="1"/>
  <c r="EO176" i="9"/>
  <c r="H143" i="1"/>
  <c r="EO177" i="9"/>
  <c r="H144" i="1"/>
  <c r="EO178" i="9"/>
  <c r="H145" i="1"/>
  <c r="EO179" i="9"/>
  <c r="H146" i="1"/>
  <c r="EO180" i="9"/>
  <c r="H147" i="1"/>
  <c r="EO181" i="9"/>
  <c r="H148" i="1"/>
  <c r="EO183" i="9"/>
  <c r="H149" i="1"/>
  <c r="EO184" i="9"/>
  <c r="H150" i="1"/>
  <c r="EO186" i="9"/>
  <c r="H152" i="1"/>
  <c r="EO187" i="9"/>
  <c r="H153" i="1"/>
  <c r="EO188" i="9"/>
  <c r="H154" i="1"/>
  <c r="EO189" i="9"/>
  <c r="H155" i="1"/>
  <c r="EO190" i="9"/>
  <c r="H156" i="1"/>
  <c r="EO191" i="9"/>
  <c r="H157" i="1"/>
  <c r="EO192" i="9"/>
  <c r="H158" i="1"/>
  <c r="EO193" i="9"/>
  <c r="H159" i="1"/>
  <c r="EO194" i="9"/>
  <c r="H160" i="1"/>
  <c r="EO195" i="9"/>
  <c r="H161" i="1"/>
  <c r="H162" i="1"/>
  <c r="EO197" i="9"/>
  <c r="H163" i="1"/>
  <c r="EO198" i="9"/>
  <c r="H164" i="1"/>
  <c r="EO199" i="9"/>
  <c r="H165" i="1"/>
  <c r="EO200" i="9"/>
  <c r="H166" i="1"/>
  <c r="EO201" i="9"/>
  <c r="H167" i="1"/>
  <c r="EO202" i="9"/>
  <c r="H168" i="1"/>
  <c r="EO203" i="9"/>
  <c r="H169" i="1"/>
  <c r="EO204" i="9"/>
  <c r="H170" i="1"/>
  <c r="EO205" i="9"/>
  <c r="H171" i="1"/>
  <c r="EO206" i="9"/>
  <c r="H172" i="1"/>
  <c r="EO207" i="9"/>
  <c r="H173" i="1"/>
  <c r="EO208" i="9"/>
  <c r="H174" i="1"/>
  <c r="EO209" i="9"/>
  <c r="H175" i="1"/>
  <c r="EO210" i="9"/>
  <c r="H176" i="1"/>
  <c r="EO211" i="9"/>
  <c r="H177" i="1"/>
  <c r="EO212" i="9"/>
  <c r="H178" i="1"/>
  <c r="EO213" i="9"/>
  <c r="H179" i="1"/>
  <c r="EO214" i="9"/>
  <c r="H180" i="1"/>
  <c r="EO215" i="9"/>
  <c r="H181" i="1"/>
  <c r="EO217" i="9"/>
  <c r="H182" i="1"/>
  <c r="EO218" i="9"/>
  <c r="H183" i="1"/>
  <c r="EO219" i="9"/>
  <c r="H184" i="1"/>
  <c r="EO220" i="9"/>
  <c r="H185" i="1"/>
  <c r="EO221" i="9"/>
  <c r="H186" i="1"/>
  <c r="EO223" i="9"/>
  <c r="H187" i="1"/>
  <c r="EO224" i="9"/>
  <c r="H188" i="1"/>
  <c r="EO228" i="9"/>
  <c r="H189" i="1"/>
  <c r="EO229" i="9"/>
  <c r="H190" i="1"/>
  <c r="EO230" i="9"/>
  <c r="H191" i="1"/>
  <c r="EO231" i="9"/>
  <c r="H192" i="1"/>
  <c r="EO232" i="9"/>
  <c r="H193" i="1"/>
  <c r="EO234" i="9"/>
  <c r="H194" i="1"/>
  <c r="EO236" i="9"/>
  <c r="H195" i="1"/>
  <c r="EO237" i="9"/>
  <c r="H196" i="1"/>
  <c r="EO238" i="9"/>
  <c r="H197" i="1"/>
  <c r="EO239" i="9"/>
  <c r="H198" i="1"/>
  <c r="EO240" i="9"/>
  <c r="H199" i="1"/>
  <c r="EO241" i="9"/>
  <c r="H200" i="1"/>
  <c r="EO243" i="9"/>
  <c r="H201" i="1"/>
  <c r="EO244" i="9"/>
  <c r="H202" i="1"/>
  <c r="EO245" i="9"/>
  <c r="H203" i="1"/>
  <c r="EO246" i="9"/>
  <c r="H204" i="1"/>
  <c r="EO247" i="9"/>
  <c r="H205" i="1"/>
  <c r="EO248" i="9"/>
  <c r="H206" i="1"/>
  <c r="EO249" i="9"/>
  <c r="H207" i="1"/>
  <c r="EO250" i="9"/>
  <c r="H208" i="1"/>
  <c r="H209" i="1"/>
  <c r="EO252" i="9"/>
  <c r="H210" i="1"/>
  <c r="EO253" i="9"/>
  <c r="H211" i="1"/>
  <c r="EO254" i="9"/>
  <c r="H212" i="1"/>
  <c r="EO255" i="9"/>
  <c r="H213" i="1"/>
  <c r="EO256" i="9"/>
  <c r="H214" i="1"/>
  <c r="EO257" i="9"/>
  <c r="H215" i="1"/>
  <c r="EO258" i="9"/>
  <c r="H216" i="1"/>
  <c r="EO260" i="9"/>
  <c r="H217" i="1"/>
  <c r="H218" i="1"/>
  <c r="EO263" i="9"/>
  <c r="H219" i="1"/>
  <c r="EO265" i="9"/>
  <c r="H220" i="1"/>
  <c r="EO266" i="9"/>
  <c r="H221" i="1"/>
  <c r="EO267" i="9"/>
  <c r="H222" i="1"/>
  <c r="EO268" i="9"/>
  <c r="H223" i="1"/>
  <c r="EO270" i="9"/>
  <c r="H224" i="1"/>
  <c r="EO271" i="9"/>
  <c r="H225" i="1"/>
  <c r="EO272" i="9"/>
  <c r="H226" i="1"/>
  <c r="EO273" i="9"/>
  <c r="H227" i="1"/>
  <c r="EO274" i="9"/>
  <c r="H228" i="1"/>
  <c r="EO275" i="9"/>
  <c r="H229" i="1"/>
  <c r="EO276" i="9"/>
  <c r="H230" i="1"/>
  <c r="EO279" i="9"/>
  <c r="H231" i="1"/>
  <c r="EO280" i="9"/>
  <c r="H232" i="1"/>
  <c r="EO281" i="9"/>
  <c r="H233" i="1"/>
  <c r="EO282" i="9"/>
  <c r="H234" i="1"/>
  <c r="EO283" i="9"/>
  <c r="H235" i="1"/>
  <c r="EO284" i="9"/>
  <c r="H236" i="1"/>
  <c r="EO285" i="9"/>
  <c r="H237" i="1"/>
  <c r="EO286" i="9"/>
  <c r="H238" i="1"/>
  <c r="EO287" i="9"/>
  <c r="H239" i="1"/>
  <c r="EO288" i="9"/>
  <c r="H240" i="1"/>
  <c r="EO289" i="9"/>
  <c r="H241" i="1"/>
  <c r="EO290" i="9"/>
  <c r="H242" i="1"/>
  <c r="EO291" i="9"/>
  <c r="H243" i="1"/>
  <c r="EO292" i="9"/>
  <c r="H244" i="1"/>
  <c r="EO293" i="9"/>
  <c r="H245" i="1"/>
  <c r="EO294" i="9"/>
  <c r="H246" i="1"/>
  <c r="EO295" i="9"/>
  <c r="H247" i="1"/>
  <c r="EO297" i="9"/>
  <c r="H248" i="1"/>
  <c r="EO298" i="9"/>
  <c r="H249" i="1"/>
  <c r="EO299" i="9"/>
  <c r="H250" i="1"/>
  <c r="EO300" i="9"/>
  <c r="H251" i="1"/>
  <c r="EO301" i="9"/>
  <c r="H252" i="1"/>
  <c r="EO302" i="9"/>
  <c r="H253" i="1"/>
  <c r="EO304" i="9"/>
  <c r="H254" i="1"/>
  <c r="EO305" i="9"/>
  <c r="H255" i="1"/>
  <c r="EO306" i="9"/>
  <c r="H256" i="1"/>
  <c r="EO307" i="9"/>
  <c r="H257" i="1"/>
  <c r="EO309" i="9"/>
  <c r="H258" i="1"/>
  <c r="EO310" i="9"/>
  <c r="H259" i="1"/>
  <c r="EO311" i="9"/>
  <c r="H260" i="1"/>
  <c r="EO312" i="9"/>
  <c r="H261" i="1"/>
  <c r="EO313" i="9"/>
  <c r="H262" i="1"/>
  <c r="EO314" i="9"/>
  <c r="H263" i="1"/>
  <c r="EO315" i="9"/>
  <c r="H264" i="1"/>
  <c r="EO316" i="9"/>
  <c r="H265" i="1"/>
  <c r="EO318" i="9"/>
  <c r="H266" i="1"/>
  <c r="EO319" i="9"/>
  <c r="H267" i="1"/>
  <c r="EO320" i="9"/>
  <c r="H268" i="1"/>
  <c r="EO321" i="9"/>
  <c r="H269" i="1"/>
  <c r="EO322" i="9"/>
  <c r="H270" i="1"/>
  <c r="EO323" i="9"/>
  <c r="H271" i="1"/>
  <c r="EO324" i="9"/>
  <c r="H272" i="1"/>
  <c r="EO325" i="9"/>
  <c r="H273" i="1"/>
  <c r="EO326" i="9"/>
  <c r="H274" i="1"/>
  <c r="EO327" i="9"/>
  <c r="H275" i="1"/>
  <c r="EO328" i="9"/>
  <c r="H276" i="1"/>
  <c r="EO329" i="9"/>
  <c r="H277" i="1"/>
  <c r="EO330" i="9"/>
  <c r="H278" i="1"/>
  <c r="EO331" i="9"/>
  <c r="H279" i="1"/>
  <c r="EO332" i="9"/>
  <c r="H280" i="1"/>
  <c r="EO333" i="9"/>
  <c r="H281" i="1"/>
  <c r="EO334" i="9"/>
  <c r="H282" i="1"/>
  <c r="EO335" i="9"/>
  <c r="H283" i="1"/>
  <c r="EO337" i="9"/>
  <c r="H284" i="1"/>
  <c r="EO338" i="9"/>
  <c r="H285" i="1"/>
  <c r="EO339" i="9"/>
  <c r="H286" i="1"/>
  <c r="EO340" i="9"/>
  <c r="H287" i="1"/>
  <c r="EO341" i="9"/>
  <c r="H288" i="1"/>
  <c r="EO342" i="9"/>
  <c r="H289" i="1"/>
  <c r="EO343" i="9"/>
  <c r="H290" i="1"/>
  <c r="EO344" i="9"/>
  <c r="H291" i="1"/>
  <c r="EO345" i="9"/>
  <c r="H292" i="1"/>
  <c r="EO346" i="9"/>
  <c r="H293" i="1"/>
  <c r="EO347" i="9"/>
  <c r="H294" i="1"/>
  <c r="EO348" i="9"/>
  <c r="H295" i="1"/>
  <c r="EO350" i="9"/>
  <c r="H296" i="1"/>
  <c r="EO351" i="9"/>
  <c r="H297" i="1"/>
  <c r="EO352" i="9"/>
  <c r="H298" i="1"/>
  <c r="EO353" i="9"/>
  <c r="H299" i="1"/>
  <c r="EO354" i="9"/>
  <c r="H300" i="1"/>
  <c r="EO355" i="9"/>
  <c r="H301" i="1"/>
  <c r="EO356" i="9"/>
  <c r="H302" i="1"/>
  <c r="EO357" i="9"/>
  <c r="H303" i="1"/>
  <c r="EO358" i="9"/>
  <c r="H304" i="1"/>
  <c r="EO359" i="9"/>
  <c r="H305" i="1"/>
  <c r="EO360" i="9"/>
  <c r="H306" i="1"/>
  <c r="EO362" i="9"/>
  <c r="H307" i="1"/>
  <c r="EO363" i="9"/>
  <c r="H308" i="1"/>
  <c r="EO364" i="9"/>
  <c r="H309" i="1"/>
  <c r="EO365" i="9"/>
  <c r="H310" i="1"/>
  <c r="EO367" i="9"/>
  <c r="H311" i="1"/>
  <c r="EO368" i="9"/>
  <c r="H312" i="1"/>
  <c r="EO369" i="9"/>
  <c r="H313" i="1"/>
  <c r="EO370" i="9"/>
  <c r="H314" i="1"/>
  <c r="EO371" i="9"/>
  <c r="H315" i="1"/>
  <c r="EO372" i="9"/>
  <c r="H316" i="1"/>
  <c r="EO373" i="9"/>
  <c r="H317" i="1"/>
  <c r="EO374" i="9"/>
  <c r="H318" i="1"/>
  <c r="EO375" i="9"/>
  <c r="H319" i="1"/>
  <c r="EO376" i="9"/>
  <c r="H320" i="1"/>
  <c r="EO377" i="9"/>
  <c r="H321" i="1"/>
  <c r="EO378" i="9"/>
  <c r="H322" i="1"/>
  <c r="EO379" i="9"/>
  <c r="H323" i="1"/>
  <c r="EO380" i="9"/>
  <c r="H324" i="1"/>
  <c r="EO381" i="9"/>
  <c r="H325" i="1"/>
  <c r="EO382" i="9"/>
  <c r="H326" i="1"/>
  <c r="EO383" i="9"/>
  <c r="H327" i="1"/>
  <c r="EO384" i="9"/>
  <c r="H328" i="1"/>
  <c r="EO385" i="9"/>
  <c r="H329" i="1"/>
  <c r="EO386" i="9"/>
  <c r="H330" i="1"/>
  <c r="EO387" i="9"/>
  <c r="H331" i="1"/>
  <c r="EO388" i="9"/>
  <c r="H332" i="1"/>
  <c r="EO390" i="9"/>
  <c r="H333" i="1"/>
  <c r="EO391" i="9"/>
  <c r="H334" i="1"/>
  <c r="EO393" i="9"/>
  <c r="H335" i="1"/>
  <c r="EO394" i="9"/>
  <c r="H336" i="1"/>
  <c r="EO395" i="9"/>
  <c r="H337" i="1"/>
  <c r="EO396" i="9"/>
  <c r="H338" i="1"/>
  <c r="EO397" i="9"/>
  <c r="H339" i="1"/>
  <c r="EO398" i="9"/>
  <c r="H340" i="1"/>
  <c r="EO399" i="9"/>
  <c r="H341" i="1"/>
  <c r="EO400" i="9"/>
  <c r="H342" i="1"/>
  <c r="EO401" i="9"/>
  <c r="H343" i="1"/>
  <c r="EO402" i="9"/>
  <c r="H344" i="1"/>
  <c r="EO403" i="9"/>
  <c r="H345" i="1"/>
  <c r="EO404" i="9"/>
  <c r="H346" i="1"/>
  <c r="EO405" i="9"/>
  <c r="H347" i="1"/>
  <c r="EO406" i="9"/>
  <c r="H348" i="1"/>
  <c r="H349" i="1"/>
  <c r="EO408" i="9"/>
  <c r="H350" i="1"/>
  <c r="EO410" i="9"/>
  <c r="H351" i="1"/>
  <c r="EO411" i="9"/>
  <c r="H352" i="1"/>
  <c r="EO412" i="9"/>
  <c r="H353" i="1"/>
  <c r="EO413" i="9"/>
  <c r="H354" i="1"/>
  <c r="EO414" i="9"/>
  <c r="H355" i="1"/>
  <c r="H398" i="1"/>
  <c r="H397" i="1"/>
  <c r="FR421" i="9"/>
  <c r="FR428" i="9"/>
  <c r="FR436" i="9"/>
  <c r="FR446" i="9"/>
  <c r="FR448" i="9"/>
  <c r="FR449" i="9"/>
  <c r="FR451" i="9"/>
  <c r="FR453" i="9"/>
  <c r="FR9" i="9"/>
  <c r="FR13" i="9"/>
  <c r="FR14" i="9"/>
  <c r="FR15" i="9"/>
  <c r="FR35" i="9"/>
  <c r="FR46" i="9"/>
  <c r="FR57" i="9"/>
  <c r="FR64" i="9"/>
  <c r="FR66" i="9"/>
  <c r="FR69" i="9"/>
  <c r="FR81" i="9"/>
  <c r="FR82" i="9"/>
  <c r="FR84" i="9"/>
  <c r="FR99" i="9"/>
  <c r="FR108" i="9"/>
  <c r="FR109" i="9"/>
  <c r="FR111" i="9"/>
  <c r="FR115" i="9"/>
  <c r="FR119" i="9"/>
  <c r="FR121" i="9"/>
  <c r="FR128" i="9"/>
  <c r="FR129" i="9"/>
  <c r="FR137" i="9"/>
  <c r="FR140" i="9"/>
  <c r="FR141" i="9"/>
  <c r="FR147" i="9"/>
  <c r="FR155" i="9"/>
  <c r="FR175" i="9"/>
  <c r="FR182" i="9"/>
  <c r="FR185" i="9"/>
  <c r="FR216" i="9"/>
  <c r="FR222" i="9"/>
  <c r="FR225" i="9"/>
  <c r="FR226" i="9"/>
  <c r="FR227" i="9"/>
  <c r="FR233" i="9"/>
  <c r="FR235" i="9"/>
  <c r="FR242" i="9"/>
  <c r="FR259" i="9"/>
  <c r="FR262" i="9"/>
  <c r="FR264" i="9"/>
  <c r="FR269" i="9"/>
  <c r="FR277" i="9"/>
  <c r="FR278" i="9"/>
  <c r="FR296" i="9"/>
  <c r="FR303" i="9"/>
  <c r="FR308" i="9"/>
  <c r="FR317" i="9"/>
  <c r="FR336" i="9"/>
  <c r="FR349" i="9"/>
  <c r="FR361" i="9"/>
  <c r="FR366" i="9"/>
  <c r="FR389" i="9"/>
  <c r="FR392" i="9"/>
  <c r="FR409" i="9"/>
  <c r="FR8" i="9"/>
  <c r="FR7" i="9"/>
  <c r="CW455" i="9"/>
  <c r="CX455" i="9"/>
  <c r="CY455" i="9"/>
  <c r="AJ399" i="1"/>
  <c r="L4" i="3"/>
  <c r="D431" i="1"/>
  <c r="G423" i="1"/>
  <c r="AD423" i="1"/>
  <c r="G422" i="1"/>
  <c r="AI421" i="1"/>
  <c r="AJ421" i="1"/>
  <c r="AJ397" i="1"/>
  <c r="AJ398" i="1"/>
  <c r="AJ431" i="1"/>
  <c r="AG397" i="1"/>
  <c r="AG398" i="1"/>
  <c r="AG399" i="1"/>
  <c r="AG428" i="1"/>
  <c r="AG429" i="1"/>
  <c r="AG436" i="1"/>
  <c r="AG431" i="1"/>
  <c r="AH397" i="1"/>
  <c r="AH398" i="1"/>
  <c r="AH399" i="1"/>
  <c r="AH431" i="1"/>
  <c r="AH428" i="1"/>
  <c r="AH429" i="1"/>
  <c r="AH436" i="1"/>
  <c r="FP421" i="9"/>
  <c r="FQ421" i="9"/>
  <c r="FP428" i="9"/>
  <c r="FQ428" i="9"/>
  <c r="FP436" i="9"/>
  <c r="FQ436" i="9"/>
  <c r="FP446" i="9"/>
  <c r="FQ446" i="9"/>
  <c r="FP448" i="9"/>
  <c r="FQ448" i="9"/>
  <c r="FP449" i="9"/>
  <c r="FQ449" i="9"/>
  <c r="FP451" i="9"/>
  <c r="FQ451" i="9"/>
  <c r="FP453" i="9"/>
  <c r="FQ453" i="9"/>
  <c r="CO455" i="9"/>
  <c r="CP455" i="9"/>
  <c r="CR455" i="9"/>
  <c r="CS455" i="9"/>
  <c r="CU455" i="9"/>
  <c r="CV455" i="9"/>
  <c r="FP9" i="9"/>
  <c r="FQ9" i="9"/>
  <c r="FP13" i="9"/>
  <c r="FQ13" i="9"/>
  <c r="FP14" i="9"/>
  <c r="FQ14" i="9"/>
  <c r="FP15" i="9"/>
  <c r="FQ15" i="9"/>
  <c r="FP35" i="9"/>
  <c r="FQ35" i="9"/>
  <c r="FP46" i="9"/>
  <c r="FQ46" i="9"/>
  <c r="FP57" i="9"/>
  <c r="FQ57" i="9"/>
  <c r="FP64" i="9"/>
  <c r="FQ64" i="9"/>
  <c r="FP66" i="9"/>
  <c r="FQ66" i="9"/>
  <c r="FP69" i="9"/>
  <c r="FQ69" i="9"/>
  <c r="FP82" i="9"/>
  <c r="FQ82" i="9"/>
  <c r="FP84" i="9"/>
  <c r="FQ84" i="9"/>
  <c r="FP99" i="9"/>
  <c r="FQ99" i="9"/>
  <c r="FP108" i="9"/>
  <c r="FQ108" i="9"/>
  <c r="FP109" i="9"/>
  <c r="FQ109" i="9"/>
  <c r="FP111" i="9"/>
  <c r="FQ111" i="9"/>
  <c r="FP115" i="9"/>
  <c r="FQ115" i="9"/>
  <c r="FP119" i="9"/>
  <c r="FQ119" i="9"/>
  <c r="FP121" i="9"/>
  <c r="FQ121" i="9"/>
  <c r="FP128" i="9"/>
  <c r="FQ128" i="9"/>
  <c r="FP129" i="9"/>
  <c r="FQ129" i="9"/>
  <c r="FP137" i="9"/>
  <c r="FQ137" i="9"/>
  <c r="FP140" i="9"/>
  <c r="FQ140" i="9"/>
  <c r="FP141" i="9"/>
  <c r="FQ141" i="9"/>
  <c r="FP147" i="9"/>
  <c r="FQ147" i="9"/>
  <c r="FP155" i="9"/>
  <c r="FQ155" i="9"/>
  <c r="FP175" i="9"/>
  <c r="FQ175" i="9"/>
  <c r="FP182" i="9"/>
  <c r="FQ182" i="9"/>
  <c r="FP185" i="9"/>
  <c r="FQ185" i="9"/>
  <c r="FP216" i="9"/>
  <c r="FQ216" i="9"/>
  <c r="FP222" i="9"/>
  <c r="FQ222" i="9"/>
  <c r="FP225" i="9"/>
  <c r="FQ225" i="9"/>
  <c r="FP226" i="9"/>
  <c r="FQ226" i="9"/>
  <c r="FP227" i="9"/>
  <c r="FQ227" i="9"/>
  <c r="FP233" i="9"/>
  <c r="FQ233" i="9"/>
  <c r="FP235" i="9"/>
  <c r="FQ235" i="9"/>
  <c r="FP242" i="9"/>
  <c r="FQ242" i="9"/>
  <c r="FP259" i="9"/>
  <c r="FQ259" i="9"/>
  <c r="FP262" i="9"/>
  <c r="FQ262" i="9"/>
  <c r="FP264" i="9"/>
  <c r="FQ264" i="9"/>
  <c r="FP269" i="9"/>
  <c r="FQ269" i="9"/>
  <c r="FP277" i="9"/>
  <c r="FQ277" i="9"/>
  <c r="FP278" i="9"/>
  <c r="FQ278" i="9"/>
  <c r="FP296" i="9"/>
  <c r="FQ296" i="9"/>
  <c r="FP303" i="9"/>
  <c r="FQ303" i="9"/>
  <c r="FP308" i="9"/>
  <c r="FQ308" i="9"/>
  <c r="FP317" i="9"/>
  <c r="FQ317" i="9"/>
  <c r="FP336" i="9"/>
  <c r="FQ336" i="9"/>
  <c r="FP349" i="9"/>
  <c r="FQ349" i="9"/>
  <c r="FP361" i="9"/>
  <c r="FQ361" i="9"/>
  <c r="FP366" i="9"/>
  <c r="FQ366" i="9"/>
  <c r="FP389" i="9"/>
  <c r="FQ389" i="9"/>
  <c r="FP392" i="9"/>
  <c r="FQ392" i="9"/>
  <c r="FP409" i="9"/>
  <c r="FQ409" i="9"/>
  <c r="FQ8" i="9"/>
  <c r="FQ7" i="9"/>
  <c r="G424" i="1"/>
  <c r="K424" i="1"/>
  <c r="AF399" i="1"/>
  <c r="AE399" i="1"/>
  <c r="AD399" i="1"/>
  <c r="AC399" i="1"/>
  <c r="AC397" i="1"/>
  <c r="AC398" i="1"/>
  <c r="AC429" i="1"/>
  <c r="AC430" i="1"/>
  <c r="AC435" i="1"/>
  <c r="AB399" i="1"/>
  <c r="AA399" i="1"/>
  <c r="Z399" i="1"/>
  <c r="Z397" i="1"/>
  <c r="Z398" i="1"/>
  <c r="Z430" i="1"/>
  <c r="Z431" i="1"/>
  <c r="Z434" i="1"/>
  <c r="Y399" i="1"/>
  <c r="X399" i="1"/>
  <c r="W399" i="1"/>
  <c r="V399" i="1"/>
  <c r="V397" i="1"/>
  <c r="V398" i="1"/>
  <c r="V429" i="1"/>
  <c r="U399" i="1"/>
  <c r="T399" i="1"/>
  <c r="S399" i="1"/>
  <c r="R399" i="1"/>
  <c r="R397" i="1"/>
  <c r="R398" i="1"/>
  <c r="R428" i="1"/>
  <c r="R429" i="1"/>
  <c r="R436" i="1"/>
  <c r="Q399" i="1"/>
  <c r="P399" i="1"/>
  <c r="O399" i="1"/>
  <c r="N399" i="1"/>
  <c r="N397" i="1"/>
  <c r="N398" i="1"/>
  <c r="N431" i="1"/>
  <c r="L399" i="1"/>
  <c r="AG422" i="1"/>
  <c r="AC422" i="1"/>
  <c r="Y422" i="1"/>
  <c r="U422" i="1"/>
  <c r="Q422" i="1"/>
  <c r="M422" i="1"/>
  <c r="I422" i="1"/>
  <c r="AE397" i="1"/>
  <c r="AF397" i="1"/>
  <c r="AF398" i="1"/>
  <c r="AF433" i="1"/>
  <c r="AE398" i="1"/>
  <c r="AE433" i="1"/>
  <c r="AG427" i="1"/>
  <c r="AG437" i="1"/>
  <c r="AF427" i="1"/>
  <c r="FO436" i="9"/>
  <c r="FN436" i="9"/>
  <c r="FM436" i="9"/>
  <c r="FL436" i="9"/>
  <c r="FO446" i="9"/>
  <c r="FN446" i="9"/>
  <c r="FM446" i="9"/>
  <c r="FL446" i="9"/>
  <c r="FO448" i="9"/>
  <c r="FN448" i="9"/>
  <c r="FM448" i="9"/>
  <c r="FL448" i="9"/>
  <c r="FO449" i="9"/>
  <c r="FN449" i="9"/>
  <c r="FM449" i="9"/>
  <c r="FL449" i="9"/>
  <c r="FO451" i="9"/>
  <c r="FN451" i="9"/>
  <c r="FM451" i="9"/>
  <c r="FL451" i="9"/>
  <c r="FO453" i="9"/>
  <c r="FN453" i="9"/>
  <c r="FM453" i="9"/>
  <c r="FL453" i="9"/>
  <c r="FO428" i="9"/>
  <c r="FN428" i="9"/>
  <c r="FM428" i="9"/>
  <c r="FL428" i="9"/>
  <c r="FO421" i="9"/>
  <c r="FN421" i="9"/>
  <c r="FM421" i="9"/>
  <c r="FL421" i="9"/>
  <c r="CI455" i="9"/>
  <c r="CJ455" i="9"/>
  <c r="CL455" i="9"/>
  <c r="CM455" i="9"/>
  <c r="AE421" i="1"/>
  <c r="AF421" i="1"/>
  <c r="AG421" i="1"/>
  <c r="AH421" i="1"/>
  <c r="AD397" i="1"/>
  <c r="AD398" i="1"/>
  <c r="AD429" i="1"/>
  <c r="AD430" i="1"/>
  <c r="AD435" i="1"/>
  <c r="FL9" i="9"/>
  <c r="FM9" i="9"/>
  <c r="FN9" i="9"/>
  <c r="FO9" i="9"/>
  <c r="FL13" i="9"/>
  <c r="FM13" i="9"/>
  <c r="FN13" i="9"/>
  <c r="FO13" i="9"/>
  <c r="FL14" i="9"/>
  <c r="FM14" i="9"/>
  <c r="FN14" i="9"/>
  <c r="FO14" i="9"/>
  <c r="FL15" i="9"/>
  <c r="FM15" i="9"/>
  <c r="FN15" i="9"/>
  <c r="FO15" i="9"/>
  <c r="FL35" i="9"/>
  <c r="FM35" i="9"/>
  <c r="FN35" i="9"/>
  <c r="FO35" i="9"/>
  <c r="FL46" i="9"/>
  <c r="FM46" i="9"/>
  <c r="FN46" i="9"/>
  <c r="FO46" i="9"/>
  <c r="FL57" i="9"/>
  <c r="FM57" i="9"/>
  <c r="FN57" i="9"/>
  <c r="FO57" i="9"/>
  <c r="FL64" i="9"/>
  <c r="FM64" i="9"/>
  <c r="FN64" i="9"/>
  <c r="FO64" i="9"/>
  <c r="FL66" i="9"/>
  <c r="FM66" i="9"/>
  <c r="FN66" i="9"/>
  <c r="FO66" i="9"/>
  <c r="FL69" i="9"/>
  <c r="FM69" i="9"/>
  <c r="FN69" i="9"/>
  <c r="FO69" i="9"/>
  <c r="FM81" i="9"/>
  <c r="FL82" i="9"/>
  <c r="FM82" i="9"/>
  <c r="FN82" i="9"/>
  <c r="FO82" i="9"/>
  <c r="FL84" i="9"/>
  <c r="FM84" i="9"/>
  <c r="FN84" i="9"/>
  <c r="FO84" i="9"/>
  <c r="FL99" i="9"/>
  <c r="FM99" i="9"/>
  <c r="FN99" i="9"/>
  <c r="FO99" i="9"/>
  <c r="FL108" i="9"/>
  <c r="FM108" i="9"/>
  <c r="FN108" i="9"/>
  <c r="FO108" i="9"/>
  <c r="FL109" i="9"/>
  <c r="FM109" i="9"/>
  <c r="FN109" i="9"/>
  <c r="FO109" i="9"/>
  <c r="FL111" i="9"/>
  <c r="FM111" i="9"/>
  <c r="FN111" i="9"/>
  <c r="FO111" i="9"/>
  <c r="FL115" i="9"/>
  <c r="FM115" i="9"/>
  <c r="FN115" i="9"/>
  <c r="FO115" i="9"/>
  <c r="FL119" i="9"/>
  <c r="FM119" i="9"/>
  <c r="FN119" i="9"/>
  <c r="FO119" i="9"/>
  <c r="FL121" i="9"/>
  <c r="FM121" i="9"/>
  <c r="FN121" i="9"/>
  <c r="FO121" i="9"/>
  <c r="FL128" i="9"/>
  <c r="FM128" i="9"/>
  <c r="FN128" i="9"/>
  <c r="FO128" i="9"/>
  <c r="FL129" i="9"/>
  <c r="FM129" i="9"/>
  <c r="FN129" i="9"/>
  <c r="FO129" i="9"/>
  <c r="FL137" i="9"/>
  <c r="FM137" i="9"/>
  <c r="FN137" i="9"/>
  <c r="FO137" i="9"/>
  <c r="FL140" i="9"/>
  <c r="FM140" i="9"/>
  <c r="FN140" i="9"/>
  <c r="FO140" i="9"/>
  <c r="FL141" i="9"/>
  <c r="FM141" i="9"/>
  <c r="FN141" i="9"/>
  <c r="FO141" i="9"/>
  <c r="FL147" i="9"/>
  <c r="FM147" i="9"/>
  <c r="FN147" i="9"/>
  <c r="FO147" i="9"/>
  <c r="FL155" i="9"/>
  <c r="FM155" i="9"/>
  <c r="FN155" i="9"/>
  <c r="FO155" i="9"/>
  <c r="FL175" i="9"/>
  <c r="FM175" i="9"/>
  <c r="FN175" i="9"/>
  <c r="FO175" i="9"/>
  <c r="FL182" i="9"/>
  <c r="FM182" i="9"/>
  <c r="FN182" i="9"/>
  <c r="FO182" i="9"/>
  <c r="FL185" i="9"/>
  <c r="FM185" i="9"/>
  <c r="FN185" i="9"/>
  <c r="FO185" i="9"/>
  <c r="FL216" i="9"/>
  <c r="FM216" i="9"/>
  <c r="FN216" i="9"/>
  <c r="FO216" i="9"/>
  <c r="FL222" i="9"/>
  <c r="FM222" i="9"/>
  <c r="FN222" i="9"/>
  <c r="FO222" i="9"/>
  <c r="FL225" i="9"/>
  <c r="FM225" i="9"/>
  <c r="FN225" i="9"/>
  <c r="FO225" i="9"/>
  <c r="FL226" i="9"/>
  <c r="FM226" i="9"/>
  <c r="FN226" i="9"/>
  <c r="FO226" i="9"/>
  <c r="FL227" i="9"/>
  <c r="FM227" i="9"/>
  <c r="FN227" i="9"/>
  <c r="FO227" i="9"/>
  <c r="FL233" i="9"/>
  <c r="FM233" i="9"/>
  <c r="FN233" i="9"/>
  <c r="FO233" i="9"/>
  <c r="FL235" i="9"/>
  <c r="FM235" i="9"/>
  <c r="FN235" i="9"/>
  <c r="FO235" i="9"/>
  <c r="FL242" i="9"/>
  <c r="FM242" i="9"/>
  <c r="FN242" i="9"/>
  <c r="FO242" i="9"/>
  <c r="FL259" i="9"/>
  <c r="FM259" i="9"/>
  <c r="FN259" i="9"/>
  <c r="FO259" i="9"/>
  <c r="FL262" i="9"/>
  <c r="FM262" i="9"/>
  <c r="FN262" i="9"/>
  <c r="FO262" i="9"/>
  <c r="FL264" i="9"/>
  <c r="FM264" i="9"/>
  <c r="FN264" i="9"/>
  <c r="FO264" i="9"/>
  <c r="FL269" i="9"/>
  <c r="FM269" i="9"/>
  <c r="FN269" i="9"/>
  <c r="FO269" i="9"/>
  <c r="FL277" i="9"/>
  <c r="FM277" i="9"/>
  <c r="FN277" i="9"/>
  <c r="FO277" i="9"/>
  <c r="FL278" i="9"/>
  <c r="FM278" i="9"/>
  <c r="FN278" i="9"/>
  <c r="FO278" i="9"/>
  <c r="FL296" i="9"/>
  <c r="FM296" i="9"/>
  <c r="FN296" i="9"/>
  <c r="FO296" i="9"/>
  <c r="FL303" i="9"/>
  <c r="FM303" i="9"/>
  <c r="FN303" i="9"/>
  <c r="FO303" i="9"/>
  <c r="FL308" i="9"/>
  <c r="FM308" i="9"/>
  <c r="FN308" i="9"/>
  <c r="FO308" i="9"/>
  <c r="FL317" i="9"/>
  <c r="FM317" i="9"/>
  <c r="FN317" i="9"/>
  <c r="FO317" i="9"/>
  <c r="FL336" i="9"/>
  <c r="FM336" i="9"/>
  <c r="FN336" i="9"/>
  <c r="FO336" i="9"/>
  <c r="FL349" i="9"/>
  <c r="FM349" i="9"/>
  <c r="FN349" i="9"/>
  <c r="FO349" i="9"/>
  <c r="FL361" i="9"/>
  <c r="FM361" i="9"/>
  <c r="FN361" i="9"/>
  <c r="FO361" i="9"/>
  <c r="FL366" i="9"/>
  <c r="FM366" i="9"/>
  <c r="FN366" i="9"/>
  <c r="FO366" i="9"/>
  <c r="FL389" i="9"/>
  <c r="FM389" i="9"/>
  <c r="FN389" i="9"/>
  <c r="FO389" i="9"/>
  <c r="FL392" i="9"/>
  <c r="FM392" i="9"/>
  <c r="FN392" i="9"/>
  <c r="FO392" i="9"/>
  <c r="FL409" i="9"/>
  <c r="FM409" i="9"/>
  <c r="FN409" i="9"/>
  <c r="FO409" i="9"/>
  <c r="FP8" i="9"/>
  <c r="FO8" i="9"/>
  <c r="FN8" i="9"/>
  <c r="FM8" i="9"/>
  <c r="FL8" i="9"/>
  <c r="FP7" i="9"/>
  <c r="FO7" i="9"/>
  <c r="FN7" i="9"/>
  <c r="FM7" i="9"/>
  <c r="FL7" i="9"/>
  <c r="EO8" i="9"/>
  <c r="AB397" i="1"/>
  <c r="AB398" i="1"/>
  <c r="AB427" i="1"/>
  <c r="AA397" i="1"/>
  <c r="AA398" i="1"/>
  <c r="AA427" i="1"/>
  <c r="Z429" i="1"/>
  <c r="Z435" i="1"/>
  <c r="Y397" i="1"/>
  <c r="Y398" i="1"/>
  <c r="Y429" i="1"/>
  <c r="X397" i="1"/>
  <c r="X398" i="1"/>
  <c r="X430" i="1"/>
  <c r="X431" i="1"/>
  <c r="X434" i="1"/>
  <c r="W397" i="1"/>
  <c r="W398" i="1"/>
  <c r="W433" i="1"/>
  <c r="V430" i="1"/>
  <c r="V431" i="1"/>
  <c r="V434" i="1"/>
  <c r="U397" i="1"/>
  <c r="U398" i="1"/>
  <c r="U430" i="1"/>
  <c r="U431" i="1"/>
  <c r="U434" i="1"/>
  <c r="T397" i="1"/>
  <c r="T398" i="1"/>
  <c r="T428" i="1"/>
  <c r="T429" i="1"/>
  <c r="T436" i="1"/>
  <c r="S397" i="1"/>
  <c r="S398" i="1"/>
  <c r="S433" i="1"/>
  <c r="R431" i="1"/>
  <c r="R430" i="1"/>
  <c r="R434" i="1"/>
  <c r="Q397" i="1"/>
  <c r="Q398" i="1"/>
  <c r="Q430" i="1"/>
  <c r="P397" i="1"/>
  <c r="P398" i="1"/>
  <c r="P428" i="1"/>
  <c r="P429" i="1"/>
  <c r="P436" i="1"/>
  <c r="O397" i="1"/>
  <c r="O398" i="1"/>
  <c r="O428" i="1"/>
  <c r="N429" i="1"/>
  <c r="N430" i="1"/>
  <c r="N435" i="1"/>
  <c r="L397" i="1"/>
  <c r="L398" i="1"/>
  <c r="L431" i="1"/>
  <c r="G291" i="1"/>
  <c r="G290" i="1"/>
  <c r="G288" i="1"/>
  <c r="G287" i="1"/>
  <c r="G286" i="1"/>
  <c r="G285" i="1"/>
  <c r="G284" i="1"/>
  <c r="G283" i="1"/>
  <c r="G282" i="1"/>
  <c r="G280" i="1"/>
  <c r="G277" i="1"/>
  <c r="G276" i="1"/>
  <c r="G275" i="1"/>
  <c r="G274" i="1"/>
  <c r="G273" i="1"/>
  <c r="G272" i="1"/>
  <c r="G271" i="1"/>
  <c r="G270" i="1"/>
  <c r="G269" i="1"/>
  <c r="G266" i="1"/>
  <c r="G265" i="1"/>
  <c r="G264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193" i="1"/>
  <c r="G192" i="1"/>
  <c r="G191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65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39" i="1"/>
  <c r="G138" i="1"/>
  <c r="G137" i="1"/>
  <c r="G136" i="1"/>
  <c r="G135" i="1"/>
  <c r="G134" i="1"/>
  <c r="G131" i="1"/>
  <c r="G130" i="1"/>
  <c r="G129" i="1"/>
  <c r="G110" i="1"/>
  <c r="G109" i="1"/>
  <c r="G107" i="1"/>
  <c r="G106" i="1"/>
  <c r="G105" i="1"/>
  <c r="G104" i="1"/>
  <c r="G103" i="1"/>
  <c r="G102" i="1"/>
  <c r="G101" i="1"/>
  <c r="G96" i="1"/>
  <c r="G95" i="1"/>
  <c r="G92" i="1"/>
  <c r="G91" i="1"/>
  <c r="G90" i="1"/>
  <c r="G89" i="1"/>
  <c r="G88" i="1"/>
  <c r="G87" i="1"/>
  <c r="G85" i="1"/>
  <c r="G83" i="1"/>
  <c r="G79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6" i="1"/>
  <c r="G15" i="1"/>
  <c r="G14" i="1"/>
  <c r="U94" i="10"/>
  <c r="AQ268" i="10"/>
  <c r="AP268" i="10"/>
  <c r="AO268" i="10"/>
  <c r="AN268" i="10"/>
  <c r="AM268" i="10"/>
  <c r="AL268" i="10"/>
  <c r="AK268" i="10"/>
  <c r="AJ268" i="10"/>
  <c r="AI268" i="10"/>
  <c r="AH268" i="10"/>
  <c r="AG268" i="10"/>
  <c r="AF268" i="10"/>
  <c r="AE268" i="10"/>
  <c r="AD268" i="10"/>
  <c r="AC268" i="10"/>
  <c r="AB268" i="10"/>
  <c r="Y268" i="10"/>
  <c r="X268" i="10"/>
  <c r="W277" i="10"/>
  <c r="V284" i="10"/>
  <c r="U290" i="10"/>
  <c r="Y227" i="10"/>
  <c r="X227" i="10"/>
  <c r="W235" i="10"/>
  <c r="V241" i="10"/>
  <c r="U246" i="10"/>
  <c r="W181" i="10"/>
  <c r="V187" i="10"/>
  <c r="U192" i="10"/>
  <c r="AC102" i="10"/>
  <c r="AB102" i="10"/>
  <c r="AA102" i="10"/>
  <c r="Z102" i="10"/>
  <c r="Y102" i="10"/>
  <c r="X102" i="10"/>
  <c r="W102" i="10"/>
  <c r="V104" i="10"/>
  <c r="U109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3" i="10"/>
  <c r="AQ267" i="10"/>
  <c r="AP267" i="10"/>
  <c r="AO267" i="10"/>
  <c r="AN267" i="10"/>
  <c r="AM267" i="10"/>
  <c r="AL267" i="10"/>
  <c r="AK267" i="10"/>
  <c r="AJ267" i="10"/>
  <c r="AI267" i="10"/>
  <c r="AH267" i="10"/>
  <c r="AG267" i="10"/>
  <c r="AF267" i="10"/>
  <c r="AE267" i="10"/>
  <c r="AD267" i="10"/>
  <c r="AC267" i="10"/>
  <c r="AB267" i="10"/>
  <c r="Y267" i="10"/>
  <c r="X267" i="10"/>
  <c r="W276" i="10"/>
  <c r="V283" i="10"/>
  <c r="U289" i="10"/>
  <c r="Y226" i="10"/>
  <c r="X226" i="10"/>
  <c r="W234" i="10"/>
  <c r="V240" i="10"/>
  <c r="U245" i="10"/>
  <c r="U191" i="10"/>
  <c r="AC101" i="10"/>
  <c r="AB101" i="10"/>
  <c r="AA101" i="10"/>
  <c r="Z101" i="10"/>
  <c r="Y101" i="10"/>
  <c r="X101" i="10"/>
  <c r="W101" i="10"/>
  <c r="V103" i="10"/>
  <c r="U108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2" i="10"/>
  <c r="AQ266" i="10"/>
  <c r="AP266" i="10"/>
  <c r="AO266" i="10"/>
  <c r="AN266" i="10"/>
  <c r="AM266" i="10"/>
  <c r="AL266" i="10"/>
  <c r="AK266" i="10"/>
  <c r="AJ266" i="10"/>
  <c r="AI266" i="10"/>
  <c r="AH266" i="10"/>
  <c r="AG266" i="10"/>
  <c r="AF266" i="10"/>
  <c r="AE266" i="10"/>
  <c r="AD266" i="10"/>
  <c r="AC266" i="10"/>
  <c r="AB266" i="10"/>
  <c r="Y266" i="10"/>
  <c r="X266" i="10"/>
  <c r="W275" i="10"/>
  <c r="V282" i="10"/>
  <c r="U287" i="10"/>
  <c r="Y225" i="10"/>
  <c r="X225" i="10"/>
  <c r="W233" i="10"/>
  <c r="V239" i="10"/>
  <c r="U244" i="10"/>
  <c r="U190" i="10"/>
  <c r="AA145" i="10"/>
  <c r="Z145" i="10"/>
  <c r="Y145" i="10"/>
  <c r="X145" i="10"/>
  <c r="W146" i="10"/>
  <c r="V151" i="10"/>
  <c r="AC100" i="10"/>
  <c r="AB100" i="10"/>
  <c r="AA100" i="10"/>
  <c r="Z100" i="10"/>
  <c r="Y100" i="10"/>
  <c r="X100" i="10"/>
  <c r="W100" i="10"/>
  <c r="V102" i="10"/>
  <c r="U106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1" i="10"/>
  <c r="AQ265" i="10"/>
  <c r="AP265" i="10"/>
  <c r="AO265" i="10"/>
  <c r="AN265" i="10"/>
  <c r="AM265" i="10"/>
  <c r="AL265" i="10"/>
  <c r="AK265" i="10"/>
  <c r="AJ265" i="10"/>
  <c r="AI265" i="10"/>
  <c r="AH265" i="10"/>
  <c r="AG265" i="10"/>
  <c r="AF265" i="10"/>
  <c r="AE265" i="10"/>
  <c r="AD265" i="10"/>
  <c r="AC265" i="10"/>
  <c r="AB265" i="10"/>
  <c r="Y265" i="10"/>
  <c r="X265" i="10"/>
  <c r="W274" i="10"/>
  <c r="V281" i="10"/>
  <c r="U286" i="10"/>
  <c r="Y224" i="10"/>
  <c r="X224" i="10"/>
  <c r="W232" i="10"/>
  <c r="V238" i="10"/>
  <c r="U243" i="10"/>
  <c r="AA144" i="10"/>
  <c r="Z144" i="10"/>
  <c r="Y144" i="10"/>
  <c r="X144" i="10"/>
  <c r="W145" i="10"/>
  <c r="V150" i="10"/>
  <c r="AC99" i="10"/>
  <c r="AB99" i="10"/>
  <c r="AA99" i="10"/>
  <c r="Z99" i="10"/>
  <c r="Y99" i="10"/>
  <c r="X99" i="10"/>
  <c r="W99" i="10"/>
  <c r="V101" i="10"/>
  <c r="U105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0" i="10"/>
  <c r="AQ264" i="10"/>
  <c r="AP264" i="10"/>
  <c r="AO264" i="10"/>
  <c r="AN264" i="10"/>
  <c r="AM264" i="10"/>
  <c r="AL264" i="10"/>
  <c r="AK264" i="10"/>
  <c r="AJ264" i="10"/>
  <c r="AI264" i="10"/>
  <c r="AH264" i="10"/>
  <c r="AG264" i="10"/>
  <c r="AF264" i="10"/>
  <c r="AE264" i="10"/>
  <c r="AD264" i="10"/>
  <c r="AC264" i="10"/>
  <c r="AB264" i="10"/>
  <c r="Y264" i="10"/>
  <c r="X264" i="10"/>
  <c r="W273" i="10"/>
  <c r="V279" i="10"/>
  <c r="U285" i="10"/>
  <c r="Y223" i="10"/>
  <c r="X223" i="10"/>
  <c r="W231" i="10"/>
  <c r="V237" i="10"/>
  <c r="U242" i="10"/>
  <c r="AA143" i="10"/>
  <c r="Z143" i="10"/>
  <c r="Y143" i="10"/>
  <c r="X143" i="10"/>
  <c r="W144" i="10"/>
  <c r="V149" i="10"/>
  <c r="AC98" i="10"/>
  <c r="AB98" i="10"/>
  <c r="AA98" i="10"/>
  <c r="Z98" i="10"/>
  <c r="Y98" i="10"/>
  <c r="X98" i="10"/>
  <c r="W98" i="10"/>
  <c r="V100" i="10"/>
  <c r="U104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29" i="10"/>
  <c r="AQ263" i="10"/>
  <c r="AP263" i="10"/>
  <c r="AO263" i="10"/>
  <c r="AN263" i="10"/>
  <c r="AM263" i="10"/>
  <c r="AL263" i="10"/>
  <c r="AK263" i="10"/>
  <c r="AJ263" i="10"/>
  <c r="AI263" i="10"/>
  <c r="AH263" i="10"/>
  <c r="AG263" i="10"/>
  <c r="AF263" i="10"/>
  <c r="AE263" i="10"/>
  <c r="AD263" i="10"/>
  <c r="AC263" i="10"/>
  <c r="AB263" i="10"/>
  <c r="Y263" i="10"/>
  <c r="X263" i="10"/>
  <c r="W272" i="10"/>
  <c r="V278" i="10"/>
  <c r="U284" i="10"/>
  <c r="Y222" i="10"/>
  <c r="X222" i="10"/>
  <c r="W230" i="10"/>
  <c r="V236" i="10"/>
  <c r="U241" i="10"/>
  <c r="U187" i="10"/>
  <c r="AA142" i="10"/>
  <c r="Z142" i="10"/>
  <c r="Y142" i="10"/>
  <c r="X142" i="10"/>
  <c r="W143" i="10"/>
  <c r="V148" i="10"/>
  <c r="U152" i="10"/>
  <c r="AC97" i="10"/>
  <c r="AB97" i="10"/>
  <c r="AA97" i="10"/>
  <c r="Z97" i="10"/>
  <c r="Y97" i="10"/>
  <c r="X97" i="10"/>
  <c r="W97" i="10"/>
  <c r="V99" i="10"/>
  <c r="U103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8" i="10"/>
  <c r="AQ262" i="10"/>
  <c r="AP262" i="10"/>
  <c r="AO262" i="10"/>
  <c r="AN262" i="10"/>
  <c r="AM262" i="10"/>
  <c r="AL262" i="10"/>
  <c r="AK262" i="10"/>
  <c r="AJ262" i="10"/>
  <c r="AI262" i="10"/>
  <c r="AH262" i="10"/>
  <c r="AG262" i="10"/>
  <c r="AF262" i="10"/>
  <c r="AE262" i="10"/>
  <c r="AD262" i="10"/>
  <c r="AC262" i="10"/>
  <c r="AB262" i="10"/>
  <c r="Y262" i="10"/>
  <c r="X262" i="10"/>
  <c r="W271" i="10"/>
  <c r="V277" i="10"/>
  <c r="U283" i="10"/>
  <c r="Y221" i="10"/>
  <c r="X221" i="10"/>
  <c r="W229" i="10"/>
  <c r="V235" i="10"/>
  <c r="U240" i="10"/>
  <c r="U186" i="10"/>
  <c r="AA141" i="10"/>
  <c r="Z141" i="10"/>
  <c r="Y141" i="10"/>
  <c r="X141" i="10"/>
  <c r="W142" i="10"/>
  <c r="V147" i="10"/>
  <c r="U151" i="10"/>
  <c r="AC96" i="10"/>
  <c r="AB96" i="10"/>
  <c r="AA96" i="10"/>
  <c r="Z96" i="10"/>
  <c r="Y96" i="10"/>
  <c r="X96" i="10"/>
  <c r="W96" i="10"/>
  <c r="V98" i="10"/>
  <c r="U102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7" i="10"/>
  <c r="AQ261" i="10"/>
  <c r="AP261" i="10"/>
  <c r="AO261" i="10"/>
  <c r="AN261" i="10"/>
  <c r="AM261" i="10"/>
  <c r="AL261" i="10"/>
  <c r="AK261" i="10"/>
  <c r="AJ261" i="10"/>
  <c r="AI261" i="10"/>
  <c r="AH261" i="10"/>
  <c r="AG261" i="10"/>
  <c r="AF261" i="10"/>
  <c r="AE261" i="10"/>
  <c r="AD261" i="10"/>
  <c r="AC261" i="10"/>
  <c r="AB261" i="10"/>
  <c r="Y261" i="10"/>
  <c r="X261" i="10"/>
  <c r="W270" i="10"/>
  <c r="V276" i="10"/>
  <c r="U282" i="10"/>
  <c r="Y220" i="10"/>
  <c r="X220" i="10"/>
  <c r="W228" i="10"/>
  <c r="V234" i="10"/>
  <c r="U239" i="10"/>
  <c r="U185" i="10"/>
  <c r="AA140" i="10"/>
  <c r="Z140" i="10"/>
  <c r="Y140" i="10"/>
  <c r="X140" i="10"/>
  <c r="W141" i="10"/>
  <c r="V146" i="10"/>
  <c r="U150" i="10"/>
  <c r="AC95" i="10"/>
  <c r="AB95" i="10"/>
  <c r="AA95" i="10"/>
  <c r="Z95" i="10"/>
  <c r="Y95" i="10"/>
  <c r="X95" i="10"/>
  <c r="W95" i="10"/>
  <c r="V97" i="10"/>
  <c r="U101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6" i="10"/>
  <c r="AQ260" i="10"/>
  <c r="AP260" i="10"/>
  <c r="AO260" i="10"/>
  <c r="AN260" i="10"/>
  <c r="AM260" i="10"/>
  <c r="AL260" i="10"/>
  <c r="AK260" i="10"/>
  <c r="AJ260" i="10"/>
  <c r="AI260" i="10"/>
  <c r="AH260" i="10"/>
  <c r="AG260" i="10"/>
  <c r="AF260" i="10"/>
  <c r="AE260" i="10"/>
  <c r="AD260" i="10"/>
  <c r="AC260" i="10"/>
  <c r="AB260" i="10"/>
  <c r="Y260" i="10"/>
  <c r="X260" i="10"/>
  <c r="W269" i="10"/>
  <c r="V275" i="10"/>
  <c r="U281" i="10"/>
  <c r="Y219" i="10"/>
  <c r="X219" i="10"/>
  <c r="W227" i="10"/>
  <c r="V233" i="10"/>
  <c r="U238" i="10"/>
  <c r="U184" i="10"/>
  <c r="AA139" i="10"/>
  <c r="Z139" i="10"/>
  <c r="Y139" i="10"/>
  <c r="X139" i="10"/>
  <c r="W140" i="10"/>
  <c r="V145" i="10"/>
  <c r="U149" i="10"/>
  <c r="AC94" i="10"/>
  <c r="AB94" i="10"/>
  <c r="AA94" i="10"/>
  <c r="Z94" i="10"/>
  <c r="Y94" i="10"/>
  <c r="X94" i="10"/>
  <c r="W94" i="10"/>
  <c r="V96" i="10"/>
  <c r="U100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5" i="10"/>
  <c r="AQ259" i="10"/>
  <c r="AP259" i="10"/>
  <c r="AO259" i="10"/>
  <c r="AN259" i="10"/>
  <c r="AM259" i="10"/>
  <c r="AL259" i="10"/>
  <c r="AK259" i="10"/>
  <c r="AJ259" i="10"/>
  <c r="AI259" i="10"/>
  <c r="AH259" i="10"/>
  <c r="AG259" i="10"/>
  <c r="AF259" i="10"/>
  <c r="AE259" i="10"/>
  <c r="AD259" i="10"/>
  <c r="AC259" i="10"/>
  <c r="AB259" i="10"/>
  <c r="Y259" i="10"/>
  <c r="X259" i="10"/>
  <c r="W268" i="10"/>
  <c r="V274" i="10"/>
  <c r="U279" i="10"/>
  <c r="Y218" i="10"/>
  <c r="X218" i="10"/>
  <c r="W226" i="10"/>
  <c r="V232" i="10"/>
  <c r="U237" i="10"/>
  <c r="U183" i="10"/>
  <c r="AA138" i="10"/>
  <c r="Z138" i="10"/>
  <c r="Y138" i="10"/>
  <c r="X138" i="10"/>
  <c r="W139" i="10"/>
  <c r="V144" i="10"/>
  <c r="U148" i="10"/>
  <c r="AC93" i="10"/>
  <c r="AB93" i="10"/>
  <c r="AA93" i="10"/>
  <c r="Z93" i="10"/>
  <c r="Y93" i="10"/>
  <c r="X93" i="10"/>
  <c r="W93" i="10"/>
  <c r="V9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AQ258" i="10"/>
  <c r="AP258" i="10"/>
  <c r="AO258" i="10"/>
  <c r="AN258" i="10"/>
  <c r="AM258" i="10"/>
  <c r="AL258" i="10"/>
  <c r="AK258" i="10"/>
  <c r="AJ258" i="10"/>
  <c r="AI258" i="10"/>
  <c r="AH258" i="10"/>
  <c r="AG258" i="10"/>
  <c r="AF258" i="10"/>
  <c r="AE258" i="10"/>
  <c r="AD258" i="10"/>
  <c r="AC258" i="10"/>
  <c r="AB258" i="10"/>
  <c r="Y258" i="10"/>
  <c r="X258" i="10"/>
  <c r="W267" i="10"/>
  <c r="V273" i="10"/>
  <c r="Y217" i="10"/>
  <c r="X217" i="10"/>
  <c r="W225" i="10"/>
  <c r="V231" i="10"/>
  <c r="U236" i="10"/>
  <c r="U182" i="10"/>
  <c r="AA137" i="10"/>
  <c r="Z137" i="10"/>
  <c r="Y137" i="10"/>
  <c r="X137" i="10"/>
  <c r="W138" i="10"/>
  <c r="V143" i="10"/>
  <c r="U147" i="10"/>
  <c r="AC92" i="10"/>
  <c r="AB92" i="10"/>
  <c r="AA92" i="10"/>
  <c r="Z92" i="10"/>
  <c r="Y92" i="10"/>
  <c r="X92" i="10"/>
  <c r="W92" i="10"/>
  <c r="V9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3" i="10"/>
  <c r="AQ257" i="10"/>
  <c r="AP257" i="10"/>
  <c r="AO257" i="10"/>
  <c r="AN257" i="10"/>
  <c r="AM257" i="10"/>
  <c r="AL257" i="10"/>
  <c r="AK257" i="10"/>
  <c r="AJ257" i="10"/>
  <c r="AI257" i="10"/>
  <c r="AH257" i="10"/>
  <c r="AG257" i="10"/>
  <c r="AF257" i="10"/>
  <c r="AE257" i="10"/>
  <c r="AD257" i="10"/>
  <c r="AC257" i="10"/>
  <c r="AB257" i="10"/>
  <c r="Y257" i="10"/>
  <c r="X257" i="10"/>
  <c r="W266" i="10"/>
  <c r="V272" i="10"/>
  <c r="Y216" i="10"/>
  <c r="X216" i="10"/>
  <c r="W224" i="10"/>
  <c r="V230" i="10"/>
  <c r="U235" i="10"/>
  <c r="U181" i="10"/>
  <c r="AA136" i="10"/>
  <c r="Z136" i="10"/>
  <c r="Y136" i="10"/>
  <c r="X136" i="10"/>
  <c r="W137" i="10"/>
  <c r="V142" i="10"/>
  <c r="U146" i="10"/>
  <c r="AC91" i="10"/>
  <c r="AB91" i="10"/>
  <c r="AA91" i="10"/>
  <c r="Z91" i="10"/>
  <c r="Y91" i="10"/>
  <c r="X91" i="10"/>
  <c r="W91" i="10"/>
  <c r="V9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2" i="10"/>
  <c r="AQ256" i="10"/>
  <c r="AP256" i="10"/>
  <c r="AO256" i="10"/>
  <c r="AN256" i="10"/>
  <c r="AM256" i="10"/>
  <c r="AL256" i="10"/>
  <c r="AK256" i="10"/>
  <c r="AJ256" i="10"/>
  <c r="AI256" i="10"/>
  <c r="AH256" i="10"/>
  <c r="AG256" i="10"/>
  <c r="AF256" i="10"/>
  <c r="AE256" i="10"/>
  <c r="AD256" i="10"/>
  <c r="AC256" i="10"/>
  <c r="AB256" i="10"/>
  <c r="Y256" i="10"/>
  <c r="X256" i="10"/>
  <c r="W265" i="10"/>
  <c r="V271" i="10"/>
  <c r="U276" i="10"/>
  <c r="Y215" i="10"/>
  <c r="X215" i="10"/>
  <c r="W223" i="10"/>
  <c r="V229" i="10"/>
  <c r="U234" i="10"/>
  <c r="U180" i="10"/>
  <c r="AA135" i="10"/>
  <c r="Z135" i="10"/>
  <c r="Y135" i="10"/>
  <c r="X135" i="10"/>
  <c r="W136" i="10"/>
  <c r="V141" i="10"/>
  <c r="U145" i="10"/>
  <c r="AC90" i="10"/>
  <c r="AB90" i="10"/>
  <c r="AA90" i="10"/>
  <c r="Z90" i="10"/>
  <c r="Y90" i="10"/>
  <c r="X90" i="10"/>
  <c r="W90" i="10"/>
  <c r="V92" i="10"/>
  <c r="U95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1" i="10"/>
  <c r="AQ255" i="10"/>
  <c r="AP255" i="10"/>
  <c r="AO255" i="10"/>
  <c r="AN255" i="10"/>
  <c r="AM255" i="10"/>
  <c r="AL255" i="10"/>
  <c r="AK255" i="10"/>
  <c r="AJ255" i="10"/>
  <c r="AI255" i="10"/>
  <c r="AH255" i="10"/>
  <c r="AG255" i="10"/>
  <c r="AF255" i="10"/>
  <c r="AE255" i="10"/>
  <c r="AD255" i="10"/>
  <c r="AC255" i="10"/>
  <c r="AB255" i="10"/>
  <c r="Y255" i="10"/>
  <c r="X255" i="10"/>
  <c r="W264" i="10"/>
  <c r="V270" i="10"/>
  <c r="U275" i="10"/>
  <c r="Y214" i="10"/>
  <c r="X214" i="10"/>
  <c r="W222" i="10"/>
  <c r="V228" i="10"/>
  <c r="U233" i="10"/>
  <c r="U179" i="10"/>
  <c r="AA134" i="10"/>
  <c r="Z134" i="10"/>
  <c r="Y134" i="10"/>
  <c r="X134" i="10"/>
  <c r="W135" i="10"/>
  <c r="V140" i="10"/>
  <c r="U144" i="10"/>
  <c r="AC89" i="10"/>
  <c r="AB89" i="10"/>
  <c r="AA89" i="10"/>
  <c r="Z89" i="10"/>
  <c r="Y89" i="10"/>
  <c r="X89" i="10"/>
  <c r="W89" i="10"/>
  <c r="V9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0" i="10"/>
  <c r="AQ254" i="10"/>
  <c r="AP254" i="10"/>
  <c r="AO254" i="10"/>
  <c r="AN254" i="10"/>
  <c r="AM254" i="10"/>
  <c r="AL254" i="10"/>
  <c r="AK254" i="10"/>
  <c r="AJ254" i="10"/>
  <c r="AI254" i="10"/>
  <c r="AH254" i="10"/>
  <c r="AG254" i="10"/>
  <c r="AF254" i="10"/>
  <c r="AE254" i="10"/>
  <c r="AD254" i="10"/>
  <c r="AC254" i="10"/>
  <c r="AB254" i="10"/>
  <c r="Y254" i="10"/>
  <c r="X254" i="10"/>
  <c r="W263" i="10"/>
  <c r="V269" i="10"/>
  <c r="U274" i="10"/>
  <c r="Y213" i="10"/>
  <c r="X213" i="10"/>
  <c r="W221" i="10"/>
  <c r="V227" i="10"/>
  <c r="U232" i="10"/>
  <c r="U178" i="10"/>
  <c r="AA133" i="10"/>
  <c r="Z133" i="10"/>
  <c r="Y133" i="10"/>
  <c r="X133" i="10"/>
  <c r="W134" i="10"/>
  <c r="V138" i="10"/>
  <c r="U143" i="10"/>
  <c r="AC88" i="10"/>
  <c r="AB88" i="10"/>
  <c r="AA88" i="10"/>
  <c r="Z88" i="10"/>
  <c r="Y88" i="10"/>
  <c r="X88" i="10"/>
  <c r="W88" i="10"/>
  <c r="V9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19" i="10"/>
  <c r="AQ253" i="10"/>
  <c r="AP253" i="10"/>
  <c r="AO253" i="10"/>
  <c r="AN253" i="10"/>
  <c r="AM253" i="10"/>
  <c r="AL253" i="10"/>
  <c r="AK253" i="10"/>
  <c r="AJ253" i="10"/>
  <c r="AI253" i="10"/>
  <c r="AH253" i="10"/>
  <c r="AG253" i="10"/>
  <c r="AF253" i="10"/>
  <c r="AE253" i="10"/>
  <c r="AD253" i="10"/>
  <c r="AC253" i="10"/>
  <c r="AB253" i="10"/>
  <c r="Y253" i="10"/>
  <c r="X253" i="10"/>
  <c r="W262" i="10"/>
  <c r="V268" i="10"/>
  <c r="U273" i="10"/>
  <c r="Y212" i="10"/>
  <c r="X212" i="10"/>
  <c r="W220" i="10"/>
  <c r="V226" i="10"/>
  <c r="U231" i="10"/>
  <c r="U177" i="10"/>
  <c r="AA132" i="10"/>
  <c r="Z132" i="10"/>
  <c r="Y132" i="10"/>
  <c r="X132" i="10"/>
  <c r="W133" i="10"/>
  <c r="V137" i="10"/>
  <c r="U142" i="10"/>
  <c r="AC87" i="10"/>
  <c r="AB87" i="10"/>
  <c r="AA87" i="10"/>
  <c r="Z87" i="10"/>
  <c r="Y87" i="10"/>
  <c r="X87" i="10"/>
  <c r="W87" i="10"/>
  <c r="V8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8" i="10"/>
  <c r="AQ252" i="10"/>
  <c r="AP252" i="10"/>
  <c r="AO252" i="10"/>
  <c r="AN252" i="10"/>
  <c r="AM252" i="10"/>
  <c r="AL252" i="10"/>
  <c r="AK252" i="10"/>
  <c r="AJ252" i="10"/>
  <c r="AI252" i="10"/>
  <c r="AH252" i="10"/>
  <c r="AG252" i="10"/>
  <c r="AF252" i="10"/>
  <c r="AE252" i="10"/>
  <c r="AD252" i="10"/>
  <c r="AC252" i="10"/>
  <c r="AB252" i="10"/>
  <c r="Y252" i="10"/>
  <c r="X252" i="10"/>
  <c r="W261" i="10"/>
  <c r="V267" i="10"/>
  <c r="U272" i="10"/>
  <c r="Y211" i="10"/>
  <c r="X211" i="10"/>
  <c r="W219" i="10"/>
  <c r="V225" i="10"/>
  <c r="U230" i="10"/>
  <c r="U176" i="10"/>
  <c r="AA131" i="10"/>
  <c r="Z131" i="10"/>
  <c r="Y131" i="10"/>
  <c r="X131" i="10"/>
  <c r="W132" i="10"/>
  <c r="V136" i="10"/>
  <c r="U141" i="10"/>
  <c r="AC86" i="10"/>
  <c r="AB86" i="10"/>
  <c r="AA86" i="10"/>
  <c r="Z86" i="10"/>
  <c r="Y86" i="10"/>
  <c r="X86" i="10"/>
  <c r="W86" i="10"/>
  <c r="V88" i="10"/>
  <c r="U91" i="10"/>
  <c r="AG18" i="10"/>
  <c r="AF18" i="10"/>
  <c r="AC18" i="10"/>
  <c r="AB18" i="10"/>
  <c r="AA18" i="10"/>
  <c r="Z18" i="10"/>
  <c r="Y18" i="10"/>
  <c r="X18" i="10"/>
  <c r="W18" i="10"/>
  <c r="V18" i="10"/>
  <c r="U17" i="10"/>
  <c r="AQ251" i="10"/>
  <c r="AP251" i="10"/>
  <c r="AO251" i="10"/>
  <c r="AN251" i="10"/>
  <c r="AM251" i="10"/>
  <c r="AL251" i="10"/>
  <c r="AK251" i="10"/>
  <c r="AJ251" i="10"/>
  <c r="AI251" i="10"/>
  <c r="AH251" i="10"/>
  <c r="AG251" i="10"/>
  <c r="AF251" i="10"/>
  <c r="AE251" i="10"/>
  <c r="AD251" i="10"/>
  <c r="AC251" i="10"/>
  <c r="AB251" i="10"/>
  <c r="Y251" i="10"/>
  <c r="X251" i="10"/>
  <c r="W260" i="10"/>
  <c r="V266" i="10"/>
  <c r="U271" i="10"/>
  <c r="Y210" i="10"/>
  <c r="X210" i="10"/>
  <c r="W218" i="10"/>
  <c r="V224" i="10"/>
  <c r="U175" i="10"/>
  <c r="AA130" i="10"/>
  <c r="Z130" i="10"/>
  <c r="Y130" i="10"/>
  <c r="X130" i="10"/>
  <c r="W131" i="10"/>
  <c r="V135" i="10"/>
  <c r="U140" i="10"/>
  <c r="AC85" i="10"/>
  <c r="AB85" i="10"/>
  <c r="AA85" i="10"/>
  <c r="Z85" i="10"/>
  <c r="Y85" i="10"/>
  <c r="X85" i="10"/>
  <c r="W85" i="10"/>
  <c r="V87" i="10"/>
  <c r="U90" i="10"/>
  <c r="AG17" i="10"/>
  <c r="AF17" i="10"/>
  <c r="AC17" i="10"/>
  <c r="AB17" i="10"/>
  <c r="AA17" i="10"/>
  <c r="Z17" i="10"/>
  <c r="Y17" i="10"/>
  <c r="X17" i="10"/>
  <c r="W17" i="10"/>
  <c r="V17" i="10"/>
  <c r="AE334" i="10"/>
  <c r="AD334" i="10"/>
  <c r="Y250" i="10"/>
  <c r="X250" i="10"/>
  <c r="W259" i="10"/>
  <c r="V265" i="10"/>
  <c r="U270" i="10"/>
  <c r="Y209" i="10"/>
  <c r="X209" i="10"/>
  <c r="W216" i="10"/>
  <c r="V223" i="10"/>
  <c r="U174" i="10"/>
  <c r="AA129" i="10"/>
  <c r="Z129" i="10"/>
  <c r="Y129" i="10"/>
  <c r="X129" i="10"/>
  <c r="W130" i="10"/>
  <c r="V134" i="10"/>
  <c r="U138" i="10"/>
  <c r="AC84" i="10"/>
  <c r="AB84" i="10"/>
  <c r="AA84" i="10"/>
  <c r="Z84" i="10"/>
  <c r="Y84" i="10"/>
  <c r="X84" i="10"/>
  <c r="W84" i="10"/>
  <c r="V86" i="10"/>
  <c r="U89" i="10"/>
  <c r="AG16" i="10"/>
  <c r="AF16" i="10"/>
  <c r="AC16" i="10"/>
  <c r="AB16" i="10"/>
  <c r="AA16" i="10"/>
  <c r="Z16" i="10"/>
  <c r="Y16" i="10"/>
  <c r="X16" i="10"/>
  <c r="W16" i="10"/>
  <c r="V16" i="10"/>
  <c r="U15" i="10"/>
  <c r="AE333" i="10"/>
  <c r="AD333" i="10"/>
  <c r="AC333" i="10"/>
  <c r="AB333" i="10"/>
  <c r="AA333" i="10"/>
  <c r="Z333" i="10"/>
  <c r="Y333" i="10"/>
  <c r="X333" i="10"/>
  <c r="W343" i="10"/>
  <c r="V354" i="10"/>
  <c r="U359" i="10"/>
  <c r="W258" i="10"/>
  <c r="V264" i="10"/>
  <c r="U269" i="10"/>
  <c r="Y208" i="10"/>
  <c r="X208" i="10"/>
  <c r="U173" i="10"/>
  <c r="AA128" i="10"/>
  <c r="Z128" i="10"/>
  <c r="Y128" i="10"/>
  <c r="X128" i="10"/>
  <c r="W129" i="10"/>
  <c r="V133" i="10"/>
  <c r="U137" i="10"/>
  <c r="AC83" i="10"/>
  <c r="AB83" i="10"/>
  <c r="AA83" i="10"/>
  <c r="Z83" i="10"/>
  <c r="Y83" i="10"/>
  <c r="X83" i="10"/>
  <c r="W83" i="10"/>
  <c r="V84" i="10"/>
  <c r="U88" i="10"/>
  <c r="AG15" i="10"/>
  <c r="AF15" i="10"/>
  <c r="AC15" i="10"/>
  <c r="AB15" i="10"/>
  <c r="AA15" i="10"/>
  <c r="Z15" i="10"/>
  <c r="Y15" i="10"/>
  <c r="X15" i="10"/>
  <c r="W15" i="10"/>
  <c r="V15" i="10"/>
  <c r="U14" i="10"/>
  <c r="AC346" i="10"/>
  <c r="AB346" i="10"/>
  <c r="W257" i="10"/>
  <c r="V263" i="10"/>
  <c r="U268" i="10"/>
  <c r="Y207" i="10"/>
  <c r="X207" i="10"/>
  <c r="U172" i="10"/>
  <c r="AA127" i="10"/>
  <c r="Z127" i="10"/>
  <c r="Y127" i="10"/>
  <c r="X127" i="10"/>
  <c r="W128" i="10"/>
  <c r="V132" i="10"/>
  <c r="U136" i="10"/>
  <c r="AC82" i="10"/>
  <c r="AB82" i="10"/>
  <c r="AA82" i="10"/>
  <c r="Z82" i="10"/>
  <c r="Y82" i="10"/>
  <c r="X82" i="10"/>
  <c r="W82" i="10"/>
  <c r="V83" i="10"/>
  <c r="U87" i="10"/>
  <c r="AG14" i="10"/>
  <c r="AF14" i="10"/>
  <c r="AC14" i="10"/>
  <c r="AB14" i="10"/>
  <c r="AA14" i="10"/>
  <c r="Z14" i="10"/>
  <c r="Y14" i="10"/>
  <c r="X14" i="10"/>
  <c r="W14" i="10"/>
  <c r="V14" i="10"/>
  <c r="U13" i="10"/>
  <c r="AC345" i="10"/>
  <c r="AB345" i="10"/>
  <c r="W255" i="10"/>
  <c r="V262" i="10"/>
  <c r="Y206" i="10"/>
  <c r="X206" i="10"/>
  <c r="U171" i="10"/>
  <c r="AA126" i="10"/>
  <c r="Z126" i="10"/>
  <c r="Y126" i="10"/>
  <c r="X126" i="10"/>
  <c r="W127" i="10"/>
  <c r="V131" i="10"/>
  <c r="U135" i="10"/>
  <c r="AC81" i="10"/>
  <c r="AB81" i="10"/>
  <c r="AA81" i="10"/>
  <c r="Z81" i="10"/>
  <c r="W81" i="10"/>
  <c r="V82" i="10"/>
  <c r="U86" i="10"/>
  <c r="AG13" i="10"/>
  <c r="AF13" i="10"/>
  <c r="AC13" i="10"/>
  <c r="AB13" i="10"/>
  <c r="AA13" i="10"/>
  <c r="Z13" i="10"/>
  <c r="Y13" i="10"/>
  <c r="X13" i="10"/>
  <c r="W13" i="10"/>
  <c r="V13" i="10"/>
  <c r="AC344" i="10"/>
  <c r="AB344" i="10"/>
  <c r="W254" i="10"/>
  <c r="V261" i="10"/>
  <c r="Y205" i="10"/>
  <c r="X205" i="10"/>
  <c r="AA125" i="10"/>
  <c r="Z125" i="10"/>
  <c r="Y125" i="10"/>
  <c r="X125" i="10"/>
  <c r="W126" i="10"/>
  <c r="V130" i="10"/>
  <c r="U134" i="10"/>
  <c r="AC80" i="10"/>
  <c r="AB80" i="10"/>
  <c r="AA80" i="10"/>
  <c r="Z80" i="10"/>
  <c r="W80" i="10"/>
  <c r="V81" i="10"/>
  <c r="U84" i="10"/>
  <c r="AG12" i="10"/>
  <c r="AF12" i="10"/>
  <c r="AC12" i="10"/>
  <c r="AB12" i="10"/>
  <c r="AA12" i="10"/>
  <c r="Z12" i="10"/>
  <c r="Y12" i="10"/>
  <c r="X12" i="10"/>
  <c r="W12" i="10"/>
  <c r="V12" i="10"/>
  <c r="AA349" i="10"/>
  <c r="X357" i="10"/>
  <c r="W253" i="10"/>
  <c r="V260" i="10"/>
  <c r="U265" i="10"/>
  <c r="Y204" i="10"/>
  <c r="X204" i="10"/>
  <c r="AA124" i="10"/>
  <c r="Z124" i="10"/>
  <c r="Y124" i="10"/>
  <c r="X124" i="10"/>
  <c r="W125" i="10"/>
  <c r="V129" i="10"/>
  <c r="U133" i="10"/>
  <c r="AC79" i="10"/>
  <c r="AB79" i="10"/>
  <c r="W79" i="10"/>
  <c r="V80" i="10"/>
  <c r="U82" i="10"/>
  <c r="AG11" i="10"/>
  <c r="AF11" i="10"/>
  <c r="AC11" i="10"/>
  <c r="AB11" i="10"/>
  <c r="Y11" i="10"/>
  <c r="X11" i="10"/>
  <c r="W11" i="10"/>
  <c r="V11" i="10"/>
  <c r="Y352" i="10"/>
  <c r="U264" i="10"/>
  <c r="Y203" i="10"/>
  <c r="X203" i="10"/>
  <c r="Y123" i="10"/>
  <c r="X123" i="10"/>
  <c r="W124" i="10"/>
  <c r="V128" i="10"/>
  <c r="AC78" i="10"/>
  <c r="AB78" i="10"/>
  <c r="W78" i="10"/>
  <c r="V79" i="10"/>
  <c r="AG10" i="10"/>
  <c r="AF10" i="10"/>
  <c r="AC10" i="10"/>
  <c r="AB10" i="10"/>
  <c r="Y10" i="10"/>
  <c r="X10" i="10"/>
  <c r="W10" i="10"/>
  <c r="V10" i="10"/>
  <c r="Y351" i="10"/>
  <c r="X351" i="10"/>
  <c r="W361" i="10"/>
  <c r="V372" i="10"/>
  <c r="U377" i="10"/>
  <c r="U263" i="10"/>
  <c r="Y202" i="10"/>
  <c r="X202" i="10"/>
  <c r="Y122" i="10"/>
  <c r="X122" i="10"/>
  <c r="W123" i="10"/>
  <c r="V126" i="10"/>
  <c r="AC77" i="10"/>
  <c r="AB77" i="10"/>
  <c r="W77" i="10"/>
  <c r="V78" i="10"/>
  <c r="Y9" i="10"/>
  <c r="X9" i="10"/>
  <c r="W9" i="10"/>
  <c r="V9" i="10"/>
  <c r="U386" i="10"/>
  <c r="Y201" i="10"/>
  <c r="X201" i="10"/>
  <c r="U164" i="10"/>
  <c r="Y121" i="10"/>
  <c r="X121" i="10"/>
  <c r="W122" i="10"/>
  <c r="V125" i="10"/>
  <c r="U130" i="10"/>
  <c r="AC76" i="10"/>
  <c r="AB76" i="10"/>
  <c r="W76" i="10"/>
  <c r="V77" i="10"/>
  <c r="U78" i="10"/>
  <c r="Y8" i="10"/>
  <c r="X8" i="10"/>
  <c r="W8" i="10"/>
  <c r="V8" i="10"/>
  <c r="U385" i="10"/>
  <c r="Y200" i="10"/>
  <c r="X200" i="10"/>
  <c r="Y120" i="10"/>
  <c r="X120" i="10"/>
  <c r="W121" i="10"/>
  <c r="V124" i="10"/>
  <c r="U129" i="10"/>
  <c r="AC75" i="10"/>
  <c r="AB75" i="10"/>
  <c r="W75" i="10"/>
  <c r="V76" i="10"/>
  <c r="Y7" i="10"/>
  <c r="X7" i="10"/>
  <c r="U384" i="10"/>
  <c r="Y199" i="10"/>
  <c r="X199" i="10"/>
  <c r="W120" i="10"/>
  <c r="V123" i="10"/>
  <c r="U128" i="10"/>
  <c r="W74" i="10"/>
  <c r="V75" i="10"/>
  <c r="Y6" i="10"/>
  <c r="X6" i="10"/>
  <c r="W119" i="10"/>
  <c r="V122" i="10"/>
  <c r="W73" i="10"/>
  <c r="V74" i="10"/>
  <c r="Y5" i="10"/>
  <c r="X5" i="10"/>
  <c r="W118" i="10"/>
  <c r="V121" i="10"/>
  <c r="FK185" i="9"/>
  <c r="FJ185" i="9"/>
  <c r="FI185" i="9"/>
  <c r="FH185" i="9"/>
  <c r="FG185" i="9"/>
  <c r="FF185" i="9"/>
  <c r="FE185" i="9"/>
  <c r="FD185" i="9"/>
  <c r="FC185" i="9"/>
  <c r="FB185" i="9"/>
  <c r="FA185" i="9"/>
  <c r="EZ185" i="9"/>
  <c r="EY185" i="9"/>
  <c r="EX185" i="9"/>
  <c r="EW185" i="9"/>
  <c r="EV185" i="9"/>
  <c r="EU185" i="9"/>
  <c r="ET185" i="9"/>
  <c r="ES185" i="9"/>
  <c r="ER185" i="9"/>
  <c r="EQ185" i="9"/>
  <c r="EP185" i="9"/>
  <c r="EO185" i="9"/>
  <c r="C455" i="9"/>
  <c r="D455" i="9"/>
  <c r="E455" i="9"/>
  <c r="F455" i="9"/>
  <c r="G455" i="9"/>
  <c r="H455" i="9"/>
  <c r="I455" i="9"/>
  <c r="J455" i="9"/>
  <c r="L455" i="9"/>
  <c r="M455" i="9"/>
  <c r="O455" i="9"/>
  <c r="P455" i="9"/>
  <c r="R455" i="9"/>
  <c r="S455" i="9"/>
  <c r="U455" i="9"/>
  <c r="V455" i="9"/>
  <c r="X455" i="9"/>
  <c r="Y455" i="9"/>
  <c r="AA455" i="9"/>
  <c r="AB455" i="9"/>
  <c r="AD455" i="9"/>
  <c r="AE455" i="9"/>
  <c r="AG455" i="9"/>
  <c r="AH455" i="9"/>
  <c r="AJ455" i="9"/>
  <c r="AK455" i="9"/>
  <c r="AM455" i="9"/>
  <c r="AN455" i="9"/>
  <c r="AP455" i="9"/>
  <c r="AQ455" i="9"/>
  <c r="AS455" i="9"/>
  <c r="AT455" i="9"/>
  <c r="AV455" i="9"/>
  <c r="AW455" i="9"/>
  <c r="AY455" i="9"/>
  <c r="AZ455" i="9"/>
  <c r="BB455" i="9"/>
  <c r="BC455" i="9"/>
  <c r="BE455" i="9"/>
  <c r="BF455" i="9"/>
  <c r="BH455" i="9"/>
  <c r="BI455" i="9"/>
  <c r="BK455" i="9"/>
  <c r="BL455" i="9"/>
  <c r="BN455" i="9"/>
  <c r="BO455" i="9"/>
  <c r="BQ455" i="9"/>
  <c r="BR455" i="9"/>
  <c r="BT455" i="9"/>
  <c r="BU455" i="9"/>
  <c r="BW455" i="9"/>
  <c r="BX455" i="9"/>
  <c r="BZ455" i="9"/>
  <c r="CA455" i="9"/>
  <c r="CC455" i="9"/>
  <c r="CD455" i="9"/>
  <c r="CF455" i="9"/>
  <c r="CG455" i="9"/>
  <c r="B455" i="9"/>
  <c r="Y421" i="1"/>
  <c r="Z421" i="1"/>
  <c r="AA421" i="1"/>
  <c r="AB421" i="1"/>
  <c r="AC421" i="1"/>
  <c r="AD421" i="1"/>
  <c r="FK7" i="9"/>
  <c r="FJ7" i="9"/>
  <c r="FI7" i="9"/>
  <c r="FH7" i="9"/>
  <c r="FG7" i="9"/>
  <c r="FF7" i="9"/>
  <c r="FE7" i="9"/>
  <c r="FD7" i="9"/>
  <c r="FC7" i="9"/>
  <c r="FB7" i="9"/>
  <c r="FA7" i="9"/>
  <c r="EZ7" i="9"/>
  <c r="EY7" i="9"/>
  <c r="EX7" i="9"/>
  <c r="EW7" i="9"/>
  <c r="EV7" i="9"/>
  <c r="EU7" i="9"/>
  <c r="ET7" i="9"/>
  <c r="ES7" i="9"/>
  <c r="ER7" i="9"/>
  <c r="EQ7" i="9"/>
  <c r="EP7" i="9"/>
  <c r="EO7" i="9"/>
  <c r="FK453" i="9"/>
  <c r="FJ453" i="9"/>
  <c r="FI453" i="9"/>
  <c r="FH453" i="9"/>
  <c r="FG453" i="9"/>
  <c r="FF453" i="9"/>
  <c r="FE453" i="9"/>
  <c r="FD453" i="9"/>
  <c r="FC453" i="9"/>
  <c r="FB453" i="9"/>
  <c r="FA453" i="9"/>
  <c r="EZ453" i="9"/>
  <c r="EY453" i="9"/>
  <c r="EX453" i="9"/>
  <c r="EW453" i="9"/>
  <c r="EV453" i="9"/>
  <c r="EU453" i="9"/>
  <c r="ET453" i="9"/>
  <c r="ES453" i="9"/>
  <c r="ER453" i="9"/>
  <c r="EQ453" i="9"/>
  <c r="EP453" i="9"/>
  <c r="EO453" i="9"/>
  <c r="FK451" i="9"/>
  <c r="FJ451" i="9"/>
  <c r="FI451" i="9"/>
  <c r="FH451" i="9"/>
  <c r="FG451" i="9"/>
  <c r="FF451" i="9"/>
  <c r="FE451" i="9"/>
  <c r="FD451" i="9"/>
  <c r="FC451" i="9"/>
  <c r="FB451" i="9"/>
  <c r="FA451" i="9"/>
  <c r="EZ451" i="9"/>
  <c r="EY451" i="9"/>
  <c r="EX451" i="9"/>
  <c r="EW451" i="9"/>
  <c r="EV451" i="9"/>
  <c r="EU451" i="9"/>
  <c r="ET451" i="9"/>
  <c r="ES451" i="9"/>
  <c r="ER451" i="9"/>
  <c r="EQ451" i="9"/>
  <c r="EP451" i="9"/>
  <c r="EO451" i="9"/>
  <c r="FK449" i="9"/>
  <c r="FJ449" i="9"/>
  <c r="FI449" i="9"/>
  <c r="FH449" i="9"/>
  <c r="FG449" i="9"/>
  <c r="FF449" i="9"/>
  <c r="FE449" i="9"/>
  <c r="FD449" i="9"/>
  <c r="FC449" i="9"/>
  <c r="FB449" i="9"/>
  <c r="FA449" i="9"/>
  <c r="EZ449" i="9"/>
  <c r="EY449" i="9"/>
  <c r="EX449" i="9"/>
  <c r="EW449" i="9"/>
  <c r="EV449" i="9"/>
  <c r="EU449" i="9"/>
  <c r="ET449" i="9"/>
  <c r="ES449" i="9"/>
  <c r="ER449" i="9"/>
  <c r="EQ449" i="9"/>
  <c r="EP449" i="9"/>
  <c r="EO449" i="9"/>
  <c r="FK448" i="9"/>
  <c r="FJ448" i="9"/>
  <c r="FI448" i="9"/>
  <c r="FH448" i="9"/>
  <c r="FG448" i="9"/>
  <c r="FF448" i="9"/>
  <c r="FE448" i="9"/>
  <c r="FD448" i="9"/>
  <c r="FC448" i="9"/>
  <c r="FB448" i="9"/>
  <c r="FA448" i="9"/>
  <c r="EZ448" i="9"/>
  <c r="EY448" i="9"/>
  <c r="EX448" i="9"/>
  <c r="EW448" i="9"/>
  <c r="EV448" i="9"/>
  <c r="EU448" i="9"/>
  <c r="ET448" i="9"/>
  <c r="ES448" i="9"/>
  <c r="ER448" i="9"/>
  <c r="EQ448" i="9"/>
  <c r="EP448" i="9"/>
  <c r="EO448" i="9"/>
  <c r="FK446" i="9"/>
  <c r="FJ446" i="9"/>
  <c r="FI446" i="9"/>
  <c r="FH446" i="9"/>
  <c r="FG446" i="9"/>
  <c r="FF446" i="9"/>
  <c r="FE446" i="9"/>
  <c r="FD446" i="9"/>
  <c r="FC446" i="9"/>
  <c r="FB446" i="9"/>
  <c r="FA446" i="9"/>
  <c r="EZ446" i="9"/>
  <c r="EY446" i="9"/>
  <c r="EX446" i="9"/>
  <c r="EW446" i="9"/>
  <c r="EV446" i="9"/>
  <c r="EU446" i="9"/>
  <c r="ET446" i="9"/>
  <c r="ES446" i="9"/>
  <c r="ER446" i="9"/>
  <c r="EQ446" i="9"/>
  <c r="EP446" i="9"/>
  <c r="EO446" i="9"/>
  <c r="FK436" i="9"/>
  <c r="FJ436" i="9"/>
  <c r="FI436" i="9"/>
  <c r="FH436" i="9"/>
  <c r="FG436" i="9"/>
  <c r="FF436" i="9"/>
  <c r="FE436" i="9"/>
  <c r="FD436" i="9"/>
  <c r="FC436" i="9"/>
  <c r="FB436" i="9"/>
  <c r="FA436" i="9"/>
  <c r="EZ436" i="9"/>
  <c r="EY436" i="9"/>
  <c r="EX436" i="9"/>
  <c r="EW436" i="9"/>
  <c r="EV436" i="9"/>
  <c r="EU436" i="9"/>
  <c r="ET436" i="9"/>
  <c r="ES436" i="9"/>
  <c r="ER436" i="9"/>
  <c r="EQ436" i="9"/>
  <c r="EP436" i="9"/>
  <c r="EO436" i="9"/>
  <c r="FK428" i="9"/>
  <c r="FJ428" i="9"/>
  <c r="FI428" i="9"/>
  <c r="FH428" i="9"/>
  <c r="FG428" i="9"/>
  <c r="FF428" i="9"/>
  <c r="FE428" i="9"/>
  <c r="FD428" i="9"/>
  <c r="FC428" i="9"/>
  <c r="FB428" i="9"/>
  <c r="FA428" i="9"/>
  <c r="EZ428" i="9"/>
  <c r="EY428" i="9"/>
  <c r="EX428" i="9"/>
  <c r="EW428" i="9"/>
  <c r="EV428" i="9"/>
  <c r="EU428" i="9"/>
  <c r="ET428" i="9"/>
  <c r="ES428" i="9"/>
  <c r="ER428" i="9"/>
  <c r="EQ428" i="9"/>
  <c r="EP428" i="9"/>
  <c r="EO428" i="9"/>
  <c r="FK421" i="9"/>
  <c r="FJ421" i="9"/>
  <c r="FI421" i="9"/>
  <c r="FH421" i="9"/>
  <c r="FG421" i="9"/>
  <c r="FF421" i="9"/>
  <c r="FE421" i="9"/>
  <c r="FD421" i="9"/>
  <c r="FC421" i="9"/>
  <c r="FB421" i="9"/>
  <c r="FA421" i="9"/>
  <c r="EZ421" i="9"/>
  <c r="EY421" i="9"/>
  <c r="EX421" i="9"/>
  <c r="EW421" i="9"/>
  <c r="EV421" i="9"/>
  <c r="EU421" i="9"/>
  <c r="ET421" i="9"/>
  <c r="ES421" i="9"/>
  <c r="ER421" i="9"/>
  <c r="EQ421" i="9"/>
  <c r="EP421" i="9"/>
  <c r="EO421" i="9"/>
  <c r="FK409" i="9"/>
  <c r="FJ409" i="9"/>
  <c r="FI409" i="9"/>
  <c r="FH409" i="9"/>
  <c r="FG409" i="9"/>
  <c r="FF409" i="9"/>
  <c r="FE409" i="9"/>
  <c r="FD409" i="9"/>
  <c r="FC409" i="9"/>
  <c r="FB409" i="9"/>
  <c r="FA409" i="9"/>
  <c r="EZ409" i="9"/>
  <c r="EY409" i="9"/>
  <c r="EX409" i="9"/>
  <c r="EW409" i="9"/>
  <c r="EV409" i="9"/>
  <c r="EU409" i="9"/>
  <c r="ET409" i="9"/>
  <c r="ES409" i="9"/>
  <c r="ER409" i="9"/>
  <c r="EQ409" i="9"/>
  <c r="EP409" i="9"/>
  <c r="EO409" i="9"/>
  <c r="FK392" i="9"/>
  <c r="FJ392" i="9"/>
  <c r="FI392" i="9"/>
  <c r="FH392" i="9"/>
  <c r="FG392" i="9"/>
  <c r="FF392" i="9"/>
  <c r="FE392" i="9"/>
  <c r="FD392" i="9"/>
  <c r="FC392" i="9"/>
  <c r="FB392" i="9"/>
  <c r="FA392" i="9"/>
  <c r="EZ392" i="9"/>
  <c r="EY392" i="9"/>
  <c r="EX392" i="9"/>
  <c r="EW392" i="9"/>
  <c r="EV392" i="9"/>
  <c r="EU392" i="9"/>
  <c r="ET392" i="9"/>
  <c r="ES392" i="9"/>
  <c r="ER392" i="9"/>
  <c r="EQ392" i="9"/>
  <c r="EP392" i="9"/>
  <c r="EO392" i="9"/>
  <c r="FK389" i="9"/>
  <c r="FJ389" i="9"/>
  <c r="FI389" i="9"/>
  <c r="FH389" i="9"/>
  <c r="FG389" i="9"/>
  <c r="FF389" i="9"/>
  <c r="FE389" i="9"/>
  <c r="FD389" i="9"/>
  <c r="FC389" i="9"/>
  <c r="FB389" i="9"/>
  <c r="FA389" i="9"/>
  <c r="EZ389" i="9"/>
  <c r="EY389" i="9"/>
  <c r="EX389" i="9"/>
  <c r="EW389" i="9"/>
  <c r="EV389" i="9"/>
  <c r="EU389" i="9"/>
  <c r="ET389" i="9"/>
  <c r="ES389" i="9"/>
  <c r="ER389" i="9"/>
  <c r="EQ389" i="9"/>
  <c r="EP389" i="9"/>
  <c r="EO389" i="9"/>
  <c r="FK366" i="9"/>
  <c r="FJ366" i="9"/>
  <c r="FI366" i="9"/>
  <c r="FH366" i="9"/>
  <c r="FG366" i="9"/>
  <c r="FF366" i="9"/>
  <c r="FE366" i="9"/>
  <c r="FD366" i="9"/>
  <c r="FC366" i="9"/>
  <c r="FB366" i="9"/>
  <c r="FA366" i="9"/>
  <c r="EZ366" i="9"/>
  <c r="EY366" i="9"/>
  <c r="EX366" i="9"/>
  <c r="EW366" i="9"/>
  <c r="EV366" i="9"/>
  <c r="EU366" i="9"/>
  <c r="ET366" i="9"/>
  <c r="ES366" i="9"/>
  <c r="ER366" i="9"/>
  <c r="EQ366" i="9"/>
  <c r="EP366" i="9"/>
  <c r="EO366" i="9"/>
  <c r="FK361" i="9"/>
  <c r="FJ361" i="9"/>
  <c r="FI361" i="9"/>
  <c r="FH361" i="9"/>
  <c r="FG361" i="9"/>
  <c r="FF361" i="9"/>
  <c r="FE361" i="9"/>
  <c r="FD361" i="9"/>
  <c r="FC361" i="9"/>
  <c r="FB361" i="9"/>
  <c r="FA361" i="9"/>
  <c r="EZ361" i="9"/>
  <c r="EY361" i="9"/>
  <c r="EX361" i="9"/>
  <c r="EW361" i="9"/>
  <c r="EV361" i="9"/>
  <c r="EU361" i="9"/>
  <c r="ET361" i="9"/>
  <c r="ES361" i="9"/>
  <c r="ER361" i="9"/>
  <c r="EQ361" i="9"/>
  <c r="EP361" i="9"/>
  <c r="EO361" i="9"/>
  <c r="FK349" i="9"/>
  <c r="FJ349" i="9"/>
  <c r="FI349" i="9"/>
  <c r="FH349" i="9"/>
  <c r="FG349" i="9"/>
  <c r="FF349" i="9"/>
  <c r="FE349" i="9"/>
  <c r="FD349" i="9"/>
  <c r="FC349" i="9"/>
  <c r="FB349" i="9"/>
  <c r="FA349" i="9"/>
  <c r="EZ349" i="9"/>
  <c r="EY349" i="9"/>
  <c r="EX349" i="9"/>
  <c r="EW349" i="9"/>
  <c r="EV349" i="9"/>
  <c r="EU349" i="9"/>
  <c r="ET349" i="9"/>
  <c r="ES349" i="9"/>
  <c r="ER349" i="9"/>
  <c r="EQ349" i="9"/>
  <c r="EP349" i="9"/>
  <c r="EO349" i="9"/>
  <c r="FK336" i="9"/>
  <c r="FJ336" i="9"/>
  <c r="FI336" i="9"/>
  <c r="FH336" i="9"/>
  <c r="FG336" i="9"/>
  <c r="FF336" i="9"/>
  <c r="FE336" i="9"/>
  <c r="FD336" i="9"/>
  <c r="FC336" i="9"/>
  <c r="FB336" i="9"/>
  <c r="FA336" i="9"/>
  <c r="EZ336" i="9"/>
  <c r="EY336" i="9"/>
  <c r="EX336" i="9"/>
  <c r="EW336" i="9"/>
  <c r="EV336" i="9"/>
  <c r="EU336" i="9"/>
  <c r="ET336" i="9"/>
  <c r="ES336" i="9"/>
  <c r="ER336" i="9"/>
  <c r="EQ336" i="9"/>
  <c r="EP336" i="9"/>
  <c r="EO336" i="9"/>
  <c r="FK317" i="9"/>
  <c r="FJ317" i="9"/>
  <c r="FI317" i="9"/>
  <c r="FH317" i="9"/>
  <c r="FG317" i="9"/>
  <c r="FF317" i="9"/>
  <c r="FE317" i="9"/>
  <c r="FD317" i="9"/>
  <c r="FC317" i="9"/>
  <c r="FB317" i="9"/>
  <c r="FA317" i="9"/>
  <c r="EZ317" i="9"/>
  <c r="EY317" i="9"/>
  <c r="EX317" i="9"/>
  <c r="EW317" i="9"/>
  <c r="EV317" i="9"/>
  <c r="EU317" i="9"/>
  <c r="ET317" i="9"/>
  <c r="ES317" i="9"/>
  <c r="ER317" i="9"/>
  <c r="EQ317" i="9"/>
  <c r="EP317" i="9"/>
  <c r="EO317" i="9"/>
  <c r="FK308" i="9"/>
  <c r="FJ308" i="9"/>
  <c r="FI308" i="9"/>
  <c r="FH308" i="9"/>
  <c r="FG308" i="9"/>
  <c r="FF308" i="9"/>
  <c r="FE308" i="9"/>
  <c r="FD308" i="9"/>
  <c r="FC308" i="9"/>
  <c r="FB308" i="9"/>
  <c r="FA308" i="9"/>
  <c r="EZ308" i="9"/>
  <c r="EY308" i="9"/>
  <c r="EX308" i="9"/>
  <c r="EW308" i="9"/>
  <c r="EV308" i="9"/>
  <c r="EU308" i="9"/>
  <c r="ET308" i="9"/>
  <c r="ES308" i="9"/>
  <c r="ER308" i="9"/>
  <c r="EQ308" i="9"/>
  <c r="EP308" i="9"/>
  <c r="EO308" i="9"/>
  <c r="FK303" i="9"/>
  <c r="FJ303" i="9"/>
  <c r="FI303" i="9"/>
  <c r="FH303" i="9"/>
  <c r="FG303" i="9"/>
  <c r="FF303" i="9"/>
  <c r="FE303" i="9"/>
  <c r="FD303" i="9"/>
  <c r="FC303" i="9"/>
  <c r="FB303" i="9"/>
  <c r="FA303" i="9"/>
  <c r="EZ303" i="9"/>
  <c r="EY303" i="9"/>
  <c r="EX303" i="9"/>
  <c r="EW303" i="9"/>
  <c r="EV303" i="9"/>
  <c r="EU303" i="9"/>
  <c r="ET303" i="9"/>
  <c r="ES303" i="9"/>
  <c r="ER303" i="9"/>
  <c r="EQ303" i="9"/>
  <c r="EP303" i="9"/>
  <c r="EO303" i="9"/>
  <c r="FK296" i="9"/>
  <c r="FJ296" i="9"/>
  <c r="FI296" i="9"/>
  <c r="FH296" i="9"/>
  <c r="FG296" i="9"/>
  <c r="FF296" i="9"/>
  <c r="FE296" i="9"/>
  <c r="FD296" i="9"/>
  <c r="FC296" i="9"/>
  <c r="FB296" i="9"/>
  <c r="FA296" i="9"/>
  <c r="EZ296" i="9"/>
  <c r="EY296" i="9"/>
  <c r="EX296" i="9"/>
  <c r="EW296" i="9"/>
  <c r="EV296" i="9"/>
  <c r="EU296" i="9"/>
  <c r="ET296" i="9"/>
  <c r="ES296" i="9"/>
  <c r="ER296" i="9"/>
  <c r="EQ296" i="9"/>
  <c r="EP296" i="9"/>
  <c r="EO296" i="9"/>
  <c r="FK278" i="9"/>
  <c r="FJ278" i="9"/>
  <c r="FI278" i="9"/>
  <c r="FH278" i="9"/>
  <c r="FG278" i="9"/>
  <c r="FF278" i="9"/>
  <c r="FE278" i="9"/>
  <c r="FD278" i="9"/>
  <c r="FC278" i="9"/>
  <c r="FB278" i="9"/>
  <c r="FA278" i="9"/>
  <c r="EZ278" i="9"/>
  <c r="EY278" i="9"/>
  <c r="EX278" i="9"/>
  <c r="EW278" i="9"/>
  <c r="EV278" i="9"/>
  <c r="EU278" i="9"/>
  <c r="ET278" i="9"/>
  <c r="ES278" i="9"/>
  <c r="ER278" i="9"/>
  <c r="EQ278" i="9"/>
  <c r="EP278" i="9"/>
  <c r="EO278" i="9"/>
  <c r="FK277" i="9"/>
  <c r="FJ277" i="9"/>
  <c r="FI277" i="9"/>
  <c r="FH277" i="9"/>
  <c r="FG277" i="9"/>
  <c r="FF277" i="9"/>
  <c r="FE277" i="9"/>
  <c r="FD277" i="9"/>
  <c r="FC277" i="9"/>
  <c r="FB277" i="9"/>
  <c r="FA277" i="9"/>
  <c r="EZ277" i="9"/>
  <c r="EY277" i="9"/>
  <c r="EX277" i="9"/>
  <c r="EW277" i="9"/>
  <c r="EV277" i="9"/>
  <c r="EU277" i="9"/>
  <c r="ET277" i="9"/>
  <c r="ES277" i="9"/>
  <c r="ER277" i="9"/>
  <c r="EQ277" i="9"/>
  <c r="EP277" i="9"/>
  <c r="EO277" i="9"/>
  <c r="FK269" i="9"/>
  <c r="FJ269" i="9"/>
  <c r="FI269" i="9"/>
  <c r="FH269" i="9"/>
  <c r="FG269" i="9"/>
  <c r="FF269" i="9"/>
  <c r="FE269" i="9"/>
  <c r="FD269" i="9"/>
  <c r="FC269" i="9"/>
  <c r="FB269" i="9"/>
  <c r="FA269" i="9"/>
  <c r="EZ269" i="9"/>
  <c r="EY269" i="9"/>
  <c r="EX269" i="9"/>
  <c r="EW269" i="9"/>
  <c r="EV269" i="9"/>
  <c r="EU269" i="9"/>
  <c r="ET269" i="9"/>
  <c r="ES269" i="9"/>
  <c r="ER269" i="9"/>
  <c r="EQ269" i="9"/>
  <c r="EP269" i="9"/>
  <c r="EO269" i="9"/>
  <c r="FK264" i="9"/>
  <c r="FJ264" i="9"/>
  <c r="FI264" i="9"/>
  <c r="FH264" i="9"/>
  <c r="FG264" i="9"/>
  <c r="FF264" i="9"/>
  <c r="FE264" i="9"/>
  <c r="FD264" i="9"/>
  <c r="FC264" i="9"/>
  <c r="FB264" i="9"/>
  <c r="FA264" i="9"/>
  <c r="EZ264" i="9"/>
  <c r="EY264" i="9"/>
  <c r="EX264" i="9"/>
  <c r="EW264" i="9"/>
  <c r="EV264" i="9"/>
  <c r="EU264" i="9"/>
  <c r="ET264" i="9"/>
  <c r="ES264" i="9"/>
  <c r="ER264" i="9"/>
  <c r="EQ264" i="9"/>
  <c r="EP264" i="9"/>
  <c r="EO264" i="9"/>
  <c r="FK262" i="9"/>
  <c r="FJ262" i="9"/>
  <c r="FI262" i="9"/>
  <c r="FH262" i="9"/>
  <c r="FG262" i="9"/>
  <c r="FF262" i="9"/>
  <c r="FE262" i="9"/>
  <c r="FD262" i="9"/>
  <c r="FC262" i="9"/>
  <c r="FB262" i="9"/>
  <c r="FA262" i="9"/>
  <c r="EZ262" i="9"/>
  <c r="EY262" i="9"/>
  <c r="EX262" i="9"/>
  <c r="EW262" i="9"/>
  <c r="EV262" i="9"/>
  <c r="EU262" i="9"/>
  <c r="ET262" i="9"/>
  <c r="ES262" i="9"/>
  <c r="ER262" i="9"/>
  <c r="EQ262" i="9"/>
  <c r="EP262" i="9"/>
  <c r="EO262" i="9"/>
  <c r="FK259" i="9"/>
  <c r="FJ259" i="9"/>
  <c r="FI259" i="9"/>
  <c r="FH259" i="9"/>
  <c r="FG259" i="9"/>
  <c r="FF259" i="9"/>
  <c r="FE259" i="9"/>
  <c r="FD259" i="9"/>
  <c r="FC259" i="9"/>
  <c r="FB259" i="9"/>
  <c r="FA259" i="9"/>
  <c r="EZ259" i="9"/>
  <c r="EY259" i="9"/>
  <c r="EX259" i="9"/>
  <c r="EW259" i="9"/>
  <c r="EV259" i="9"/>
  <c r="EU259" i="9"/>
  <c r="ET259" i="9"/>
  <c r="ES259" i="9"/>
  <c r="ER259" i="9"/>
  <c r="EQ259" i="9"/>
  <c r="EP259" i="9"/>
  <c r="EO259" i="9"/>
  <c r="FK242" i="9"/>
  <c r="FJ242" i="9"/>
  <c r="FI242" i="9"/>
  <c r="FH242" i="9"/>
  <c r="FG242" i="9"/>
  <c r="FF242" i="9"/>
  <c r="FE242" i="9"/>
  <c r="FD242" i="9"/>
  <c r="FC242" i="9"/>
  <c r="FB242" i="9"/>
  <c r="FA242" i="9"/>
  <c r="EZ242" i="9"/>
  <c r="EY242" i="9"/>
  <c r="EX242" i="9"/>
  <c r="EW242" i="9"/>
  <c r="EV242" i="9"/>
  <c r="EU242" i="9"/>
  <c r="ET242" i="9"/>
  <c r="ES242" i="9"/>
  <c r="ER242" i="9"/>
  <c r="EQ242" i="9"/>
  <c r="EP242" i="9"/>
  <c r="EO242" i="9"/>
  <c r="FK235" i="9"/>
  <c r="FJ235" i="9"/>
  <c r="FI235" i="9"/>
  <c r="FH235" i="9"/>
  <c r="FG235" i="9"/>
  <c r="FF235" i="9"/>
  <c r="FE235" i="9"/>
  <c r="FD235" i="9"/>
  <c r="FC235" i="9"/>
  <c r="FB235" i="9"/>
  <c r="FA235" i="9"/>
  <c r="EZ235" i="9"/>
  <c r="EY235" i="9"/>
  <c r="EX235" i="9"/>
  <c r="EW235" i="9"/>
  <c r="EV235" i="9"/>
  <c r="EU235" i="9"/>
  <c r="ET235" i="9"/>
  <c r="ES235" i="9"/>
  <c r="ER235" i="9"/>
  <c r="EQ235" i="9"/>
  <c r="EP235" i="9"/>
  <c r="EO235" i="9"/>
  <c r="FK233" i="9"/>
  <c r="FJ233" i="9"/>
  <c r="FI233" i="9"/>
  <c r="FH233" i="9"/>
  <c r="FG233" i="9"/>
  <c r="FF233" i="9"/>
  <c r="FE233" i="9"/>
  <c r="FD233" i="9"/>
  <c r="FC233" i="9"/>
  <c r="FB233" i="9"/>
  <c r="FA233" i="9"/>
  <c r="EZ233" i="9"/>
  <c r="EY233" i="9"/>
  <c r="EX233" i="9"/>
  <c r="EW233" i="9"/>
  <c r="EV233" i="9"/>
  <c r="EU233" i="9"/>
  <c r="ET233" i="9"/>
  <c r="ES233" i="9"/>
  <c r="ER233" i="9"/>
  <c r="EQ233" i="9"/>
  <c r="EP233" i="9"/>
  <c r="EO233" i="9"/>
  <c r="FK227" i="9"/>
  <c r="FJ227" i="9"/>
  <c r="FI227" i="9"/>
  <c r="FH227" i="9"/>
  <c r="FG227" i="9"/>
  <c r="FF227" i="9"/>
  <c r="FE227" i="9"/>
  <c r="FD227" i="9"/>
  <c r="FC227" i="9"/>
  <c r="FB227" i="9"/>
  <c r="FA227" i="9"/>
  <c r="EZ227" i="9"/>
  <c r="EY227" i="9"/>
  <c r="EX227" i="9"/>
  <c r="EW227" i="9"/>
  <c r="EV227" i="9"/>
  <c r="EU227" i="9"/>
  <c r="ET227" i="9"/>
  <c r="ES227" i="9"/>
  <c r="ER227" i="9"/>
  <c r="EQ227" i="9"/>
  <c r="EP227" i="9"/>
  <c r="EO227" i="9"/>
  <c r="FK226" i="9"/>
  <c r="FJ226" i="9"/>
  <c r="FI226" i="9"/>
  <c r="FH226" i="9"/>
  <c r="FG226" i="9"/>
  <c r="FF226" i="9"/>
  <c r="FE226" i="9"/>
  <c r="FD226" i="9"/>
  <c r="FC226" i="9"/>
  <c r="FB226" i="9"/>
  <c r="FA226" i="9"/>
  <c r="EZ226" i="9"/>
  <c r="EY226" i="9"/>
  <c r="EX226" i="9"/>
  <c r="EW226" i="9"/>
  <c r="EV226" i="9"/>
  <c r="EU226" i="9"/>
  <c r="ET226" i="9"/>
  <c r="ES226" i="9"/>
  <c r="ER226" i="9"/>
  <c r="EQ226" i="9"/>
  <c r="EP226" i="9"/>
  <c r="EO226" i="9"/>
  <c r="FK225" i="9"/>
  <c r="FJ225" i="9"/>
  <c r="FI225" i="9"/>
  <c r="FH225" i="9"/>
  <c r="FG225" i="9"/>
  <c r="FF225" i="9"/>
  <c r="FE225" i="9"/>
  <c r="FD225" i="9"/>
  <c r="FC225" i="9"/>
  <c r="FB225" i="9"/>
  <c r="FA225" i="9"/>
  <c r="EZ225" i="9"/>
  <c r="EY225" i="9"/>
  <c r="EX225" i="9"/>
  <c r="EW225" i="9"/>
  <c r="EV225" i="9"/>
  <c r="EU225" i="9"/>
  <c r="ET225" i="9"/>
  <c r="ES225" i="9"/>
  <c r="ER225" i="9"/>
  <c r="EQ225" i="9"/>
  <c r="EP225" i="9"/>
  <c r="EO225" i="9"/>
  <c r="FK222" i="9"/>
  <c r="FJ222" i="9"/>
  <c r="FI222" i="9"/>
  <c r="FH222" i="9"/>
  <c r="FG222" i="9"/>
  <c r="FF222" i="9"/>
  <c r="FE222" i="9"/>
  <c r="FD222" i="9"/>
  <c r="FC222" i="9"/>
  <c r="FB222" i="9"/>
  <c r="FA222" i="9"/>
  <c r="EZ222" i="9"/>
  <c r="EY222" i="9"/>
  <c r="EX222" i="9"/>
  <c r="EW222" i="9"/>
  <c r="EV222" i="9"/>
  <c r="EU222" i="9"/>
  <c r="ET222" i="9"/>
  <c r="ES222" i="9"/>
  <c r="ER222" i="9"/>
  <c r="EQ222" i="9"/>
  <c r="EP222" i="9"/>
  <c r="EO222" i="9"/>
  <c r="FK216" i="9"/>
  <c r="FJ216" i="9"/>
  <c r="FI216" i="9"/>
  <c r="FH216" i="9"/>
  <c r="FG216" i="9"/>
  <c r="FF216" i="9"/>
  <c r="FE216" i="9"/>
  <c r="FD216" i="9"/>
  <c r="FC216" i="9"/>
  <c r="FB216" i="9"/>
  <c r="FA216" i="9"/>
  <c r="EZ216" i="9"/>
  <c r="EY216" i="9"/>
  <c r="EX216" i="9"/>
  <c r="EW216" i="9"/>
  <c r="EV216" i="9"/>
  <c r="EU216" i="9"/>
  <c r="ET216" i="9"/>
  <c r="ES216" i="9"/>
  <c r="ER216" i="9"/>
  <c r="EQ216" i="9"/>
  <c r="EP216" i="9"/>
  <c r="EO216" i="9"/>
  <c r="FK182" i="9"/>
  <c r="FJ182" i="9"/>
  <c r="FI182" i="9"/>
  <c r="FH182" i="9"/>
  <c r="FG182" i="9"/>
  <c r="FF182" i="9"/>
  <c r="FE182" i="9"/>
  <c r="FD182" i="9"/>
  <c r="FC182" i="9"/>
  <c r="FB182" i="9"/>
  <c r="FA182" i="9"/>
  <c r="EZ182" i="9"/>
  <c r="EY182" i="9"/>
  <c r="EX182" i="9"/>
  <c r="EW182" i="9"/>
  <c r="EV182" i="9"/>
  <c r="EU182" i="9"/>
  <c r="ET182" i="9"/>
  <c r="ES182" i="9"/>
  <c r="ER182" i="9"/>
  <c r="EQ182" i="9"/>
  <c r="EP182" i="9"/>
  <c r="EO182" i="9"/>
  <c r="FK175" i="9"/>
  <c r="FJ175" i="9"/>
  <c r="FI175" i="9"/>
  <c r="FH175" i="9"/>
  <c r="FG175" i="9"/>
  <c r="FF175" i="9"/>
  <c r="FE175" i="9"/>
  <c r="FD175" i="9"/>
  <c r="FC175" i="9"/>
  <c r="FB175" i="9"/>
  <c r="FA175" i="9"/>
  <c r="EZ175" i="9"/>
  <c r="EY175" i="9"/>
  <c r="EX175" i="9"/>
  <c r="EW175" i="9"/>
  <c r="EV175" i="9"/>
  <c r="EU175" i="9"/>
  <c r="ET175" i="9"/>
  <c r="ES175" i="9"/>
  <c r="ER175" i="9"/>
  <c r="EQ175" i="9"/>
  <c r="EP175" i="9"/>
  <c r="EO175" i="9"/>
  <c r="FK155" i="9"/>
  <c r="FJ155" i="9"/>
  <c r="FI155" i="9"/>
  <c r="FH155" i="9"/>
  <c r="FG155" i="9"/>
  <c r="FF155" i="9"/>
  <c r="FE155" i="9"/>
  <c r="FD155" i="9"/>
  <c r="FC155" i="9"/>
  <c r="FB155" i="9"/>
  <c r="FA155" i="9"/>
  <c r="EZ155" i="9"/>
  <c r="EY155" i="9"/>
  <c r="EX155" i="9"/>
  <c r="EW155" i="9"/>
  <c r="EV155" i="9"/>
  <c r="EU155" i="9"/>
  <c r="ET155" i="9"/>
  <c r="ES155" i="9"/>
  <c r="ER155" i="9"/>
  <c r="EQ155" i="9"/>
  <c r="EP155" i="9"/>
  <c r="EO155" i="9"/>
  <c r="FK147" i="9"/>
  <c r="FJ147" i="9"/>
  <c r="FI147" i="9"/>
  <c r="FH147" i="9"/>
  <c r="FG147" i="9"/>
  <c r="FF147" i="9"/>
  <c r="FE147" i="9"/>
  <c r="FD147" i="9"/>
  <c r="FC147" i="9"/>
  <c r="FB147" i="9"/>
  <c r="FA147" i="9"/>
  <c r="EZ147" i="9"/>
  <c r="EY147" i="9"/>
  <c r="EX147" i="9"/>
  <c r="EW147" i="9"/>
  <c r="EV147" i="9"/>
  <c r="EU147" i="9"/>
  <c r="ET147" i="9"/>
  <c r="ES147" i="9"/>
  <c r="ER147" i="9"/>
  <c r="EQ147" i="9"/>
  <c r="EP147" i="9"/>
  <c r="EO147" i="9"/>
  <c r="FK141" i="9"/>
  <c r="FJ141" i="9"/>
  <c r="FI141" i="9"/>
  <c r="FH141" i="9"/>
  <c r="FG141" i="9"/>
  <c r="FF141" i="9"/>
  <c r="FE141" i="9"/>
  <c r="FD141" i="9"/>
  <c r="FC141" i="9"/>
  <c r="FB141" i="9"/>
  <c r="FA141" i="9"/>
  <c r="EZ141" i="9"/>
  <c r="EY141" i="9"/>
  <c r="EX141" i="9"/>
  <c r="EW141" i="9"/>
  <c r="EV141" i="9"/>
  <c r="EU141" i="9"/>
  <c r="ET141" i="9"/>
  <c r="ES141" i="9"/>
  <c r="ER141" i="9"/>
  <c r="EQ141" i="9"/>
  <c r="EP141" i="9"/>
  <c r="EO141" i="9"/>
  <c r="FK140" i="9"/>
  <c r="FJ140" i="9"/>
  <c r="FI140" i="9"/>
  <c r="FH140" i="9"/>
  <c r="FG140" i="9"/>
  <c r="FF140" i="9"/>
  <c r="FE140" i="9"/>
  <c r="FD140" i="9"/>
  <c r="FC140" i="9"/>
  <c r="FB140" i="9"/>
  <c r="FA140" i="9"/>
  <c r="EZ140" i="9"/>
  <c r="EY140" i="9"/>
  <c r="EX140" i="9"/>
  <c r="EW140" i="9"/>
  <c r="EV140" i="9"/>
  <c r="EU140" i="9"/>
  <c r="ET140" i="9"/>
  <c r="ES140" i="9"/>
  <c r="ER140" i="9"/>
  <c r="EQ140" i="9"/>
  <c r="EP140" i="9"/>
  <c r="EO140" i="9"/>
  <c r="FK137" i="9"/>
  <c r="FJ137" i="9"/>
  <c r="FI137" i="9"/>
  <c r="FH137" i="9"/>
  <c r="FG137" i="9"/>
  <c r="FF137" i="9"/>
  <c r="FE137" i="9"/>
  <c r="FD137" i="9"/>
  <c r="FC137" i="9"/>
  <c r="FB137" i="9"/>
  <c r="FA137" i="9"/>
  <c r="EZ137" i="9"/>
  <c r="EY137" i="9"/>
  <c r="EX137" i="9"/>
  <c r="EW137" i="9"/>
  <c r="EV137" i="9"/>
  <c r="EU137" i="9"/>
  <c r="ET137" i="9"/>
  <c r="ES137" i="9"/>
  <c r="ER137" i="9"/>
  <c r="EQ137" i="9"/>
  <c r="EP137" i="9"/>
  <c r="EO137" i="9"/>
  <c r="FK129" i="9"/>
  <c r="FJ129" i="9"/>
  <c r="FI129" i="9"/>
  <c r="FH129" i="9"/>
  <c r="FG129" i="9"/>
  <c r="FF129" i="9"/>
  <c r="FE129" i="9"/>
  <c r="FD129" i="9"/>
  <c r="FC129" i="9"/>
  <c r="FB129" i="9"/>
  <c r="FA129" i="9"/>
  <c r="EZ129" i="9"/>
  <c r="EY129" i="9"/>
  <c r="EX129" i="9"/>
  <c r="EW129" i="9"/>
  <c r="EV129" i="9"/>
  <c r="EU129" i="9"/>
  <c r="ET129" i="9"/>
  <c r="ES129" i="9"/>
  <c r="ER129" i="9"/>
  <c r="EQ129" i="9"/>
  <c r="EP129" i="9"/>
  <c r="EO129" i="9"/>
  <c r="FK128" i="9"/>
  <c r="FJ128" i="9"/>
  <c r="FI128" i="9"/>
  <c r="FH128" i="9"/>
  <c r="FG128" i="9"/>
  <c r="FF128" i="9"/>
  <c r="FE128" i="9"/>
  <c r="FD128" i="9"/>
  <c r="FC128" i="9"/>
  <c r="FB128" i="9"/>
  <c r="FA128" i="9"/>
  <c r="EZ128" i="9"/>
  <c r="EY128" i="9"/>
  <c r="EX128" i="9"/>
  <c r="EW128" i="9"/>
  <c r="EV128" i="9"/>
  <c r="EU128" i="9"/>
  <c r="ET128" i="9"/>
  <c r="ES128" i="9"/>
  <c r="ER128" i="9"/>
  <c r="EQ128" i="9"/>
  <c r="EP128" i="9"/>
  <c r="EO128" i="9"/>
  <c r="FK121" i="9"/>
  <c r="FJ121" i="9"/>
  <c r="FI121" i="9"/>
  <c r="FH121" i="9"/>
  <c r="FG121" i="9"/>
  <c r="FF121" i="9"/>
  <c r="FE121" i="9"/>
  <c r="FD121" i="9"/>
  <c r="FC121" i="9"/>
  <c r="FB121" i="9"/>
  <c r="FA121" i="9"/>
  <c r="EZ121" i="9"/>
  <c r="EY121" i="9"/>
  <c r="EX121" i="9"/>
  <c r="EW121" i="9"/>
  <c r="EV121" i="9"/>
  <c r="EU121" i="9"/>
  <c r="ET121" i="9"/>
  <c r="ES121" i="9"/>
  <c r="ER121" i="9"/>
  <c r="EQ121" i="9"/>
  <c r="EP121" i="9"/>
  <c r="EO121" i="9"/>
  <c r="FK119" i="9"/>
  <c r="FJ119" i="9"/>
  <c r="FI119" i="9"/>
  <c r="FH119" i="9"/>
  <c r="FG119" i="9"/>
  <c r="FF119" i="9"/>
  <c r="FE119" i="9"/>
  <c r="FD119" i="9"/>
  <c r="FC119" i="9"/>
  <c r="FB119" i="9"/>
  <c r="FA119" i="9"/>
  <c r="EZ119" i="9"/>
  <c r="EY119" i="9"/>
  <c r="EX119" i="9"/>
  <c r="EW119" i="9"/>
  <c r="EV119" i="9"/>
  <c r="EU119" i="9"/>
  <c r="ET119" i="9"/>
  <c r="ES119" i="9"/>
  <c r="ER119" i="9"/>
  <c r="EQ119" i="9"/>
  <c r="EP119" i="9"/>
  <c r="EO119" i="9"/>
  <c r="FK115" i="9"/>
  <c r="FJ115" i="9"/>
  <c r="FI115" i="9"/>
  <c r="FH115" i="9"/>
  <c r="FG115" i="9"/>
  <c r="FF115" i="9"/>
  <c r="FE115" i="9"/>
  <c r="FD115" i="9"/>
  <c r="FC115" i="9"/>
  <c r="FB115" i="9"/>
  <c r="FA115" i="9"/>
  <c r="EZ115" i="9"/>
  <c r="EY115" i="9"/>
  <c r="EX115" i="9"/>
  <c r="EW115" i="9"/>
  <c r="EV115" i="9"/>
  <c r="EU115" i="9"/>
  <c r="ET115" i="9"/>
  <c r="ES115" i="9"/>
  <c r="ER115" i="9"/>
  <c r="EQ115" i="9"/>
  <c r="EP115" i="9"/>
  <c r="EO115" i="9"/>
  <c r="FK111" i="9"/>
  <c r="FJ111" i="9"/>
  <c r="FI111" i="9"/>
  <c r="FH111" i="9"/>
  <c r="FG111" i="9"/>
  <c r="FF111" i="9"/>
  <c r="FE111" i="9"/>
  <c r="FD111" i="9"/>
  <c r="FC111" i="9"/>
  <c r="FB111" i="9"/>
  <c r="FA111" i="9"/>
  <c r="EZ111" i="9"/>
  <c r="EY111" i="9"/>
  <c r="EX111" i="9"/>
  <c r="EW111" i="9"/>
  <c r="EV111" i="9"/>
  <c r="EU111" i="9"/>
  <c r="ET111" i="9"/>
  <c r="ES111" i="9"/>
  <c r="ER111" i="9"/>
  <c r="EQ111" i="9"/>
  <c r="EP111" i="9"/>
  <c r="EO111" i="9"/>
  <c r="FK109" i="9"/>
  <c r="FJ109" i="9"/>
  <c r="FI109" i="9"/>
  <c r="FH109" i="9"/>
  <c r="FG109" i="9"/>
  <c r="FF109" i="9"/>
  <c r="FE109" i="9"/>
  <c r="FD109" i="9"/>
  <c r="FC109" i="9"/>
  <c r="FB109" i="9"/>
  <c r="FA109" i="9"/>
  <c r="EZ109" i="9"/>
  <c r="EY109" i="9"/>
  <c r="EX109" i="9"/>
  <c r="EW109" i="9"/>
  <c r="EV109" i="9"/>
  <c r="EU109" i="9"/>
  <c r="ET109" i="9"/>
  <c r="ES109" i="9"/>
  <c r="ER109" i="9"/>
  <c r="EQ109" i="9"/>
  <c r="EP109" i="9"/>
  <c r="EO109" i="9"/>
  <c r="FK108" i="9"/>
  <c r="FJ108" i="9"/>
  <c r="FI108" i="9"/>
  <c r="FH108" i="9"/>
  <c r="FG108" i="9"/>
  <c r="FF108" i="9"/>
  <c r="FE108" i="9"/>
  <c r="FD108" i="9"/>
  <c r="FC108" i="9"/>
  <c r="FB108" i="9"/>
  <c r="FA108" i="9"/>
  <c r="EZ108" i="9"/>
  <c r="EY108" i="9"/>
  <c r="EX108" i="9"/>
  <c r="EW108" i="9"/>
  <c r="EV108" i="9"/>
  <c r="EU108" i="9"/>
  <c r="ET108" i="9"/>
  <c r="ES108" i="9"/>
  <c r="ER108" i="9"/>
  <c r="EQ108" i="9"/>
  <c r="EP108" i="9"/>
  <c r="EO108" i="9"/>
  <c r="FK99" i="9"/>
  <c r="FJ99" i="9"/>
  <c r="FI99" i="9"/>
  <c r="FH99" i="9"/>
  <c r="FG99" i="9"/>
  <c r="FF99" i="9"/>
  <c r="FE99" i="9"/>
  <c r="FD99" i="9"/>
  <c r="FC99" i="9"/>
  <c r="FB99" i="9"/>
  <c r="FA99" i="9"/>
  <c r="EZ99" i="9"/>
  <c r="EY99" i="9"/>
  <c r="EX99" i="9"/>
  <c r="EW99" i="9"/>
  <c r="EV99" i="9"/>
  <c r="EU99" i="9"/>
  <c r="ET99" i="9"/>
  <c r="ES99" i="9"/>
  <c r="ER99" i="9"/>
  <c r="EQ99" i="9"/>
  <c r="EP99" i="9"/>
  <c r="EO99" i="9"/>
  <c r="FK84" i="9"/>
  <c r="FJ84" i="9"/>
  <c r="FI84" i="9"/>
  <c r="FH84" i="9"/>
  <c r="FG84" i="9"/>
  <c r="FF84" i="9"/>
  <c r="FE84" i="9"/>
  <c r="FD84" i="9"/>
  <c r="FC84" i="9"/>
  <c r="FB84" i="9"/>
  <c r="FA84" i="9"/>
  <c r="EZ84" i="9"/>
  <c r="EY84" i="9"/>
  <c r="EX84" i="9"/>
  <c r="EW84" i="9"/>
  <c r="EV84" i="9"/>
  <c r="EU84" i="9"/>
  <c r="ET84" i="9"/>
  <c r="ES84" i="9"/>
  <c r="ER84" i="9"/>
  <c r="EQ84" i="9"/>
  <c r="EP84" i="9"/>
  <c r="EO84" i="9"/>
  <c r="FK82" i="9"/>
  <c r="FJ82" i="9"/>
  <c r="FI82" i="9"/>
  <c r="FH82" i="9"/>
  <c r="FG82" i="9"/>
  <c r="FF82" i="9"/>
  <c r="FE82" i="9"/>
  <c r="FD82" i="9"/>
  <c r="FC82" i="9"/>
  <c r="FB82" i="9"/>
  <c r="FA82" i="9"/>
  <c r="EZ82" i="9"/>
  <c r="EY82" i="9"/>
  <c r="EX82" i="9"/>
  <c r="EW82" i="9"/>
  <c r="EV82" i="9"/>
  <c r="EU82" i="9"/>
  <c r="ET82" i="9"/>
  <c r="ES82" i="9"/>
  <c r="ER82" i="9"/>
  <c r="EQ82" i="9"/>
  <c r="EP82" i="9"/>
  <c r="EO82" i="9"/>
  <c r="FK69" i="9"/>
  <c r="FJ69" i="9"/>
  <c r="FI69" i="9"/>
  <c r="FH69" i="9"/>
  <c r="FG69" i="9"/>
  <c r="FF69" i="9"/>
  <c r="FE69" i="9"/>
  <c r="FD69" i="9"/>
  <c r="FC69" i="9"/>
  <c r="FB69" i="9"/>
  <c r="FA69" i="9"/>
  <c r="EZ69" i="9"/>
  <c r="EY69" i="9"/>
  <c r="EX69" i="9"/>
  <c r="EW69" i="9"/>
  <c r="EV69" i="9"/>
  <c r="EU69" i="9"/>
  <c r="ET69" i="9"/>
  <c r="ES69" i="9"/>
  <c r="ER69" i="9"/>
  <c r="EQ69" i="9"/>
  <c r="EP69" i="9"/>
  <c r="EO69" i="9"/>
  <c r="FK66" i="9"/>
  <c r="FJ66" i="9"/>
  <c r="FI66" i="9"/>
  <c r="FH66" i="9"/>
  <c r="FG66" i="9"/>
  <c r="FF66" i="9"/>
  <c r="FE66" i="9"/>
  <c r="FD66" i="9"/>
  <c r="FC66" i="9"/>
  <c r="FB66" i="9"/>
  <c r="FA66" i="9"/>
  <c r="EZ66" i="9"/>
  <c r="EY66" i="9"/>
  <c r="EX66" i="9"/>
  <c r="EW66" i="9"/>
  <c r="EV66" i="9"/>
  <c r="EU66" i="9"/>
  <c r="ET66" i="9"/>
  <c r="ES66" i="9"/>
  <c r="ER66" i="9"/>
  <c r="EQ66" i="9"/>
  <c r="EP66" i="9"/>
  <c r="EO66" i="9"/>
  <c r="FK64" i="9"/>
  <c r="FJ64" i="9"/>
  <c r="FI64" i="9"/>
  <c r="FH64" i="9"/>
  <c r="FG64" i="9"/>
  <c r="FF64" i="9"/>
  <c r="FE64" i="9"/>
  <c r="FD64" i="9"/>
  <c r="FC64" i="9"/>
  <c r="FB64" i="9"/>
  <c r="FA64" i="9"/>
  <c r="EZ64" i="9"/>
  <c r="EY64" i="9"/>
  <c r="EX64" i="9"/>
  <c r="EW64" i="9"/>
  <c r="EV64" i="9"/>
  <c r="EU64" i="9"/>
  <c r="ET64" i="9"/>
  <c r="ES64" i="9"/>
  <c r="ER64" i="9"/>
  <c r="EQ64" i="9"/>
  <c r="EP64" i="9"/>
  <c r="EO64" i="9"/>
  <c r="FK57" i="9"/>
  <c r="FJ57" i="9"/>
  <c r="FI57" i="9"/>
  <c r="FH57" i="9"/>
  <c r="FG57" i="9"/>
  <c r="FF57" i="9"/>
  <c r="FE57" i="9"/>
  <c r="FD57" i="9"/>
  <c r="FC57" i="9"/>
  <c r="FB57" i="9"/>
  <c r="FA57" i="9"/>
  <c r="EZ57" i="9"/>
  <c r="EY57" i="9"/>
  <c r="EX57" i="9"/>
  <c r="EW57" i="9"/>
  <c r="EV57" i="9"/>
  <c r="EU57" i="9"/>
  <c r="ET57" i="9"/>
  <c r="ES57" i="9"/>
  <c r="ER57" i="9"/>
  <c r="EQ57" i="9"/>
  <c r="EP57" i="9"/>
  <c r="EO57" i="9"/>
  <c r="FK46" i="9"/>
  <c r="FJ46" i="9"/>
  <c r="FI46" i="9"/>
  <c r="FH46" i="9"/>
  <c r="FG46" i="9"/>
  <c r="FF46" i="9"/>
  <c r="FE46" i="9"/>
  <c r="FD46" i="9"/>
  <c r="FC46" i="9"/>
  <c r="FB46" i="9"/>
  <c r="FA46" i="9"/>
  <c r="EZ46" i="9"/>
  <c r="EY46" i="9"/>
  <c r="EX46" i="9"/>
  <c r="EW46" i="9"/>
  <c r="EV46" i="9"/>
  <c r="EU46" i="9"/>
  <c r="ET46" i="9"/>
  <c r="ES46" i="9"/>
  <c r="ER46" i="9"/>
  <c r="EQ46" i="9"/>
  <c r="EP46" i="9"/>
  <c r="EO46" i="9"/>
  <c r="FK35" i="9"/>
  <c r="FJ35" i="9"/>
  <c r="FI35" i="9"/>
  <c r="FH35" i="9"/>
  <c r="FG35" i="9"/>
  <c r="FF35" i="9"/>
  <c r="FE35" i="9"/>
  <c r="FD35" i="9"/>
  <c r="FC35" i="9"/>
  <c r="FB35" i="9"/>
  <c r="FA35" i="9"/>
  <c r="EZ35" i="9"/>
  <c r="EY35" i="9"/>
  <c r="EX35" i="9"/>
  <c r="EW35" i="9"/>
  <c r="EV35" i="9"/>
  <c r="EU35" i="9"/>
  <c r="ET35" i="9"/>
  <c r="ES35" i="9"/>
  <c r="ER35" i="9"/>
  <c r="EQ35" i="9"/>
  <c r="EP35" i="9"/>
  <c r="EO35" i="9"/>
  <c r="FK15" i="9"/>
  <c r="FJ15" i="9"/>
  <c r="FI15" i="9"/>
  <c r="FH15" i="9"/>
  <c r="FG15" i="9"/>
  <c r="FF15" i="9"/>
  <c r="FE15" i="9"/>
  <c r="FD15" i="9"/>
  <c r="FC15" i="9"/>
  <c r="FB15" i="9"/>
  <c r="FA15" i="9"/>
  <c r="EZ15" i="9"/>
  <c r="EY15" i="9"/>
  <c r="EX15" i="9"/>
  <c r="EW15" i="9"/>
  <c r="EV15" i="9"/>
  <c r="EU15" i="9"/>
  <c r="ET15" i="9"/>
  <c r="ES15" i="9"/>
  <c r="ER15" i="9"/>
  <c r="EQ15" i="9"/>
  <c r="EP15" i="9"/>
  <c r="EO15" i="9"/>
  <c r="FK14" i="9"/>
  <c r="FJ14" i="9"/>
  <c r="FI14" i="9"/>
  <c r="FH14" i="9"/>
  <c r="FG14" i="9"/>
  <c r="FF14" i="9"/>
  <c r="FE14" i="9"/>
  <c r="FD14" i="9"/>
  <c r="FC14" i="9"/>
  <c r="FB14" i="9"/>
  <c r="FA14" i="9"/>
  <c r="EZ14" i="9"/>
  <c r="EY14" i="9"/>
  <c r="EX14" i="9"/>
  <c r="EW14" i="9"/>
  <c r="EV14" i="9"/>
  <c r="EU14" i="9"/>
  <c r="ET14" i="9"/>
  <c r="ES14" i="9"/>
  <c r="ER14" i="9"/>
  <c r="EQ14" i="9"/>
  <c r="EP14" i="9"/>
  <c r="EO14" i="9"/>
  <c r="FK13" i="9"/>
  <c r="FJ13" i="9"/>
  <c r="FI13" i="9"/>
  <c r="FH13" i="9"/>
  <c r="FG13" i="9"/>
  <c r="FF13" i="9"/>
  <c r="FE13" i="9"/>
  <c r="FD13" i="9"/>
  <c r="FC13" i="9"/>
  <c r="FB13" i="9"/>
  <c r="FA13" i="9"/>
  <c r="EZ13" i="9"/>
  <c r="EY13" i="9"/>
  <c r="EX13" i="9"/>
  <c r="EW13" i="9"/>
  <c r="EV13" i="9"/>
  <c r="EU13" i="9"/>
  <c r="ET13" i="9"/>
  <c r="ES13" i="9"/>
  <c r="ER13" i="9"/>
  <c r="EQ13" i="9"/>
  <c r="EP13" i="9"/>
  <c r="EO13" i="9"/>
  <c r="FK9" i="9"/>
  <c r="FJ9" i="9"/>
  <c r="FI9" i="9"/>
  <c r="FH9" i="9"/>
  <c r="FG9" i="9"/>
  <c r="FF9" i="9"/>
  <c r="FE9" i="9"/>
  <c r="FD9" i="9"/>
  <c r="FC9" i="9"/>
  <c r="FB9" i="9"/>
  <c r="FA9" i="9"/>
  <c r="EZ9" i="9"/>
  <c r="EY9" i="9"/>
  <c r="EX9" i="9"/>
  <c r="EW9" i="9"/>
  <c r="EV9" i="9"/>
  <c r="EU9" i="9"/>
  <c r="ET9" i="9"/>
  <c r="ES9" i="9"/>
  <c r="ER9" i="9"/>
  <c r="EQ9" i="9"/>
  <c r="EP9" i="9"/>
  <c r="EO9" i="9"/>
  <c r="FK8" i="9"/>
  <c r="FJ8" i="9"/>
  <c r="FI8" i="9"/>
  <c r="FH8" i="9"/>
  <c r="FG8" i="9"/>
  <c r="FF8" i="9"/>
  <c r="FE8" i="9"/>
  <c r="FD8" i="9"/>
  <c r="FC8" i="9"/>
  <c r="FB8" i="9"/>
  <c r="FA8" i="9"/>
  <c r="EZ8" i="9"/>
  <c r="EY8" i="9"/>
  <c r="EX8" i="9"/>
  <c r="EW8" i="9"/>
  <c r="EV8" i="9"/>
  <c r="EU8" i="9"/>
  <c r="ET8" i="9"/>
  <c r="ES8" i="9"/>
  <c r="ER8" i="9"/>
  <c r="EQ8" i="9"/>
  <c r="EP8" i="9"/>
  <c r="X421" i="1"/>
  <c r="W421" i="1"/>
  <c r="V421" i="1"/>
  <c r="U421" i="1"/>
  <c r="T421" i="1"/>
  <c r="S421" i="1"/>
  <c r="B1" i="3"/>
  <c r="I421" i="1"/>
  <c r="J421" i="1"/>
  <c r="K421" i="1"/>
  <c r="L421" i="1"/>
  <c r="M421" i="1"/>
  <c r="N421" i="1"/>
  <c r="O421" i="1"/>
  <c r="P421" i="1"/>
  <c r="Q421" i="1"/>
  <c r="R421" i="1"/>
  <c r="H421" i="1"/>
  <c r="D3" i="3"/>
  <c r="AK424" i="1"/>
  <c r="I424" i="1"/>
  <c r="AJ422" i="1"/>
  <c r="AK422" i="1"/>
  <c r="T430" i="1"/>
  <c r="T435" i="1"/>
  <c r="AJ428" i="1"/>
  <c r="J431" i="1"/>
  <c r="P433" i="1"/>
  <c r="AC431" i="1"/>
  <c r="T427" i="1"/>
  <c r="X433" i="1"/>
  <c r="I397" i="1"/>
  <c r="I399" i="1"/>
  <c r="I433" i="1"/>
  <c r="AD428" i="1"/>
  <c r="AD436" i="1"/>
  <c r="P430" i="1"/>
  <c r="P431" i="1"/>
  <c r="P434" i="1"/>
  <c r="T431" i="1"/>
  <c r="AB431" i="1"/>
  <c r="AC428" i="1"/>
  <c r="AC436" i="1"/>
  <c r="X428" i="1"/>
  <c r="X429" i="1"/>
  <c r="X436" i="1"/>
  <c r="AJ427" i="1"/>
  <c r="Q427" i="1"/>
  <c r="AB430" i="1"/>
  <c r="AB434" i="1"/>
  <c r="AH433" i="1"/>
  <c r="AJ437" i="1"/>
  <c r="O433" i="1"/>
  <c r="Q428" i="1"/>
  <c r="Q437" i="1"/>
  <c r="T434" i="1"/>
  <c r="AC434" i="1"/>
  <c r="J422" i="1"/>
  <c r="N422" i="1"/>
  <c r="R422" i="1"/>
  <c r="V422" i="1"/>
  <c r="Z422" i="1"/>
  <c r="AD422" i="1"/>
  <c r="AH422" i="1"/>
  <c r="M398" i="1"/>
  <c r="M397" i="1"/>
  <c r="M399" i="1"/>
  <c r="M433" i="1"/>
  <c r="P427" i="1"/>
  <c r="Q429" i="1"/>
  <c r="Q436" i="1"/>
  <c r="V428" i="1"/>
  <c r="V436" i="1"/>
  <c r="AB428" i="1"/>
  <c r="R435" i="1"/>
  <c r="AB429" i="1"/>
  <c r="O430" i="1"/>
  <c r="Y431" i="1"/>
  <c r="T433" i="1"/>
  <c r="AB433" i="1"/>
  <c r="AD427" i="1"/>
  <c r="AD437" i="1"/>
  <c r="AD431" i="1"/>
  <c r="H422" i="1"/>
  <c r="L422" i="1"/>
  <c r="P422" i="1"/>
  <c r="T422" i="1"/>
  <c r="X422" i="1"/>
  <c r="AB422" i="1"/>
  <c r="AF422" i="1"/>
  <c r="H399" i="1"/>
  <c r="M429" i="1"/>
  <c r="M430" i="1"/>
  <c r="M435" i="1"/>
  <c r="U427" i="1"/>
  <c r="AC427" i="1"/>
  <c r="Z428" i="1"/>
  <c r="L430" i="1"/>
  <c r="L434" i="1"/>
  <c r="U433" i="1"/>
  <c r="AH430" i="1"/>
  <c r="AH434" i="1"/>
  <c r="K422" i="1"/>
  <c r="O422" i="1"/>
  <c r="S422" i="1"/>
  <c r="W422" i="1"/>
  <c r="AA422" i="1"/>
  <c r="AE422" i="1"/>
  <c r="M424" i="1"/>
  <c r="AI423" i="1"/>
  <c r="N423" i="1"/>
  <c r="AB423" i="1"/>
  <c r="AH423" i="1"/>
  <c r="Z423" i="1"/>
  <c r="AF423" i="1"/>
  <c r="X423" i="1"/>
  <c r="AI422" i="1"/>
  <c r="R424" i="1"/>
  <c r="T424" i="1"/>
  <c r="Z424" i="1"/>
  <c r="AB424" i="1"/>
  <c r="AG433" i="1"/>
  <c r="AE427" i="1"/>
  <c r="S427" i="1"/>
  <c r="W427" i="1"/>
  <c r="L428" i="1"/>
  <c r="AD434" i="1"/>
  <c r="S431" i="1"/>
  <c r="AA431" i="1"/>
  <c r="N433" i="1"/>
  <c r="V433" i="1"/>
  <c r="AD433" i="1"/>
  <c r="AC433" i="1"/>
  <c r="AF431" i="1"/>
  <c r="AF430" i="1"/>
  <c r="AF434" i="1"/>
  <c r="O424" i="1"/>
  <c r="Q424" i="1"/>
  <c r="W424" i="1"/>
  <c r="Y424" i="1"/>
  <c r="AE424" i="1"/>
  <c r="AH424" i="1"/>
  <c r="AI424" i="1"/>
  <c r="AJ423" i="1"/>
  <c r="P435" i="1"/>
  <c r="N427" i="1"/>
  <c r="V427" i="1"/>
  <c r="V437" i="1"/>
  <c r="S428" i="1"/>
  <c r="AA428" i="1"/>
  <c r="AG430" i="1"/>
  <c r="AG434" i="1"/>
  <c r="K423" i="1"/>
  <c r="M423" i="1"/>
  <c r="S423" i="1"/>
  <c r="U423" i="1"/>
  <c r="AA423" i="1"/>
  <c r="AC423" i="1"/>
  <c r="H424" i="1"/>
  <c r="J424" i="1"/>
  <c r="K435" i="1"/>
  <c r="AG435" i="1"/>
  <c r="AH435" i="1"/>
  <c r="AB436" i="1"/>
  <c r="I427" i="1"/>
  <c r="I431" i="1"/>
  <c r="H427" i="1"/>
  <c r="I428" i="1"/>
  <c r="I430" i="1"/>
  <c r="I434" i="1"/>
  <c r="P437" i="1"/>
  <c r="H433" i="1"/>
  <c r="H430" i="1"/>
  <c r="Z436" i="1"/>
  <c r="H429" i="1"/>
  <c r="H435" i="1"/>
  <c r="AI427" i="1"/>
  <c r="AI430" i="1"/>
  <c r="AI431" i="1"/>
  <c r="AI434" i="1"/>
  <c r="AI429" i="1"/>
  <c r="AI428" i="1"/>
  <c r="AI436" i="1"/>
  <c r="Q435" i="1"/>
  <c r="X435" i="1"/>
  <c r="V435" i="1"/>
  <c r="N434" i="1"/>
  <c r="I429" i="1"/>
  <c r="M427" i="1"/>
  <c r="M428" i="1"/>
  <c r="M437" i="1"/>
  <c r="Q433" i="1"/>
  <c r="S437" i="1"/>
  <c r="U429" i="1"/>
  <c r="U435" i="1"/>
  <c r="S429" i="1"/>
  <c r="S436" i="1"/>
  <c r="AA430" i="1"/>
  <c r="AA434" i="1"/>
  <c r="O429" i="1"/>
  <c r="O435" i="1"/>
  <c r="J430" i="1"/>
  <c r="J434" i="1"/>
  <c r="J427" i="1"/>
  <c r="AB435" i="1"/>
  <c r="AG424" i="1"/>
  <c r="AG423" i="1"/>
  <c r="Y423" i="1"/>
  <c r="Q423" i="1"/>
  <c r="I423" i="1"/>
  <c r="AJ430" i="1"/>
  <c r="AJ434" i="1"/>
  <c r="AC424" i="1"/>
  <c r="U424" i="1"/>
  <c r="AF428" i="1"/>
  <c r="L433" i="1"/>
  <c r="W431" i="1"/>
  <c r="O431" i="1"/>
  <c r="O434" i="1"/>
  <c r="H428" i="1"/>
  <c r="H436" i="1"/>
  <c r="O427" i="1"/>
  <c r="O437" i="1"/>
  <c r="AE429" i="1"/>
  <c r="AF424" i="1"/>
  <c r="X424" i="1"/>
  <c r="P424" i="1"/>
  <c r="H423" i="1"/>
  <c r="J423" i="1"/>
  <c r="L423" i="1"/>
  <c r="V423" i="1"/>
  <c r="AA433" i="1"/>
  <c r="AC437" i="1"/>
  <c r="U428" i="1"/>
  <c r="U436" i="1"/>
  <c r="L427" i="1"/>
  <c r="L437" i="1"/>
  <c r="Q431" i="1"/>
  <c r="Q434" i="1"/>
  <c r="AE431" i="1"/>
  <c r="L429" i="1"/>
  <c r="L435" i="1"/>
  <c r="Y433" i="1"/>
  <c r="AA437" i="1"/>
  <c r="Y428" i="1"/>
  <c r="Y436" i="1"/>
  <c r="Y427" i="1"/>
  <c r="Y437" i="1"/>
  <c r="AE430" i="1"/>
  <c r="AE434" i="1"/>
  <c r="AA429" i="1"/>
  <c r="AA435" i="1"/>
  <c r="S430" i="1"/>
  <c r="S434" i="1"/>
  <c r="AJ424" i="1"/>
  <c r="M431" i="1"/>
  <c r="M434" i="1"/>
  <c r="Y430" i="1"/>
  <c r="Y434" i="1"/>
  <c r="AK423" i="1"/>
  <c r="M436" i="1"/>
  <c r="J428" i="1"/>
  <c r="J436" i="1"/>
  <c r="L424" i="1"/>
  <c r="AE423" i="1"/>
  <c r="W423" i="1"/>
  <c r="O423" i="1"/>
  <c r="W428" i="1"/>
  <c r="Z427" i="1"/>
  <c r="Z437" i="1"/>
  <c r="R427" i="1"/>
  <c r="R437" i="1"/>
  <c r="AJ433" i="1"/>
  <c r="AA424" i="1"/>
  <c r="S424" i="1"/>
  <c r="AF429" i="1"/>
  <c r="AF435" i="1"/>
  <c r="Z433" i="1"/>
  <c r="AB437" i="1"/>
  <c r="R433" i="1"/>
  <c r="T437" i="1"/>
  <c r="K427" i="1"/>
  <c r="K437" i="1"/>
  <c r="AD424" i="1"/>
  <c r="V424" i="1"/>
  <c r="N424" i="1"/>
  <c r="H431" i="1"/>
  <c r="P423" i="1"/>
  <c r="R423" i="1"/>
  <c r="T423" i="1"/>
  <c r="AJ429" i="1"/>
  <c r="AJ435" i="1"/>
  <c r="AE428" i="1"/>
  <c r="W430" i="1"/>
  <c r="W434" i="1"/>
  <c r="W429" i="1"/>
  <c r="W435" i="1"/>
  <c r="X427" i="1"/>
  <c r="X437" i="1"/>
  <c r="AH427" i="1"/>
  <c r="AH437" i="1"/>
  <c r="N428" i="1"/>
  <c r="N436" i="1"/>
  <c r="AK427" i="1"/>
  <c r="AK437" i="1"/>
  <c r="AK429" i="1"/>
  <c r="AK435" i="1"/>
  <c r="AI435" i="1"/>
  <c r="L436" i="1"/>
  <c r="Y435" i="1"/>
  <c r="I436" i="1"/>
  <c r="I437" i="1"/>
  <c r="W436" i="1"/>
  <c r="AF436" i="1"/>
  <c r="AJ436" i="1"/>
  <c r="AI437" i="1"/>
  <c r="U437" i="1"/>
  <c r="AK436" i="1"/>
  <c r="N437" i="1"/>
  <c r="I435" i="1"/>
  <c r="W437" i="1"/>
  <c r="J437" i="1"/>
  <c r="O436" i="1"/>
  <c r="J435" i="1"/>
  <c r="AE437" i="1"/>
  <c r="AE436" i="1"/>
  <c r="AE435" i="1"/>
  <c r="S435" i="1"/>
  <c r="AA436" i="1"/>
  <c r="AF437" i="1"/>
  <c r="H434" i="1"/>
  <c r="H437" i="1"/>
</calcChain>
</file>

<file path=xl/sharedStrings.xml><?xml version="1.0" encoding="utf-8"?>
<sst xmlns="http://schemas.openxmlformats.org/spreadsheetml/2006/main" count="8323" uniqueCount="529">
  <si>
    <t>District</t>
  </si>
  <si>
    <t>Best</t>
  </si>
  <si>
    <t>Worst</t>
  </si>
  <si>
    <t>Authority</t>
  </si>
  <si>
    <t>Authority Type</t>
  </si>
  <si>
    <t>high</t>
  </si>
  <si>
    <t>low</t>
  </si>
  <si>
    <t>Authority:</t>
  </si>
  <si>
    <t>Second Selection</t>
  </si>
  <si>
    <t>Title:</t>
  </si>
  <si>
    <t>Selection</t>
  </si>
  <si>
    <t>sex</t>
  </si>
  <si>
    <t>item name</t>
  </si>
  <si>
    <t>Cumbria</t>
  </si>
  <si>
    <t>Lancashire</t>
  </si>
  <si>
    <t>Northamptonshire</t>
  </si>
  <si>
    <t>Worcestershire</t>
  </si>
  <si>
    <t>Hertfordshire</t>
  </si>
  <si>
    <t>Oxfordshire</t>
  </si>
  <si>
    <t>Dorset</t>
  </si>
  <si>
    <t>Gloucestershire</t>
  </si>
  <si>
    <t>Jul 2010-Jun 2011</t>
  </si>
  <si>
    <t>Oct 2010-Sep 2011</t>
  </si>
  <si>
    <t>numerator</t>
  </si>
  <si>
    <t>Black Country</t>
  </si>
  <si>
    <t>Cheshire and Warrington</t>
  </si>
  <si>
    <t>Coast to Capital</t>
  </si>
  <si>
    <t>Cornwall and Isles of Scilly</t>
  </si>
  <si>
    <t>Coventry and Warwickshire</t>
  </si>
  <si>
    <t>Derby, Derbyshire, Nottingham and Nottinghamshire</t>
  </si>
  <si>
    <t>Enterprise M3</t>
  </si>
  <si>
    <t>Greater Birmingham and Solihull</t>
  </si>
  <si>
    <t>Greater Cambridge &amp; Greater Peterborough</t>
  </si>
  <si>
    <t>Greater Manchester</t>
  </si>
  <si>
    <t>Heart of the South West</t>
  </si>
  <si>
    <t>South East</t>
  </si>
  <si>
    <t>Leeds City Region</t>
  </si>
  <si>
    <t>Leicester and Leicestershire</t>
  </si>
  <si>
    <t>Greater Lincolnshire</t>
  </si>
  <si>
    <t>Liverpool City Region</t>
  </si>
  <si>
    <t>New Anglia</t>
  </si>
  <si>
    <t>North Eastern</t>
  </si>
  <si>
    <t>London</t>
  </si>
  <si>
    <t>Sheffield City Region</t>
  </si>
  <si>
    <t>Solent</t>
  </si>
  <si>
    <t>South East Midlands</t>
  </si>
  <si>
    <t>Stoke-on-Trent and Staffordshire</t>
  </si>
  <si>
    <t>Tees Valley</t>
  </si>
  <si>
    <t>Thames Valley Berkshire</t>
  </si>
  <si>
    <t>The Marches</t>
  </si>
  <si>
    <t>West of England</t>
  </si>
  <si>
    <t>York, North Yorkshire and East Riding</t>
  </si>
  <si>
    <t>Humber</t>
  </si>
  <si>
    <t>Swindon and Wiltshire</t>
  </si>
  <si>
    <t>Buckinghamshire Thames Valley</t>
  </si>
  <si>
    <t>claimant count with rates and proportions</t>
  </si>
  <si>
    <t>Total</t>
  </si>
  <si>
    <t>Total claimants</t>
  </si>
  <si>
    <t>JSA claimants as a percentage of working population</t>
  </si>
  <si>
    <t>Aberdeen City</t>
  </si>
  <si>
    <t>Aberdeenshire</t>
  </si>
  <si>
    <t>Adur</t>
  </si>
  <si>
    <t>Allerdale</t>
  </si>
  <si>
    <t>Amber Valley</t>
  </si>
  <si>
    <t>Anglesey</t>
  </si>
  <si>
    <t>Angus</t>
  </si>
  <si>
    <t>Argyll and Bute</t>
  </si>
  <si>
    <t>Arun</t>
  </si>
  <si>
    <t>Ashfield</t>
  </si>
  <si>
    <t>Ashford</t>
  </si>
  <si>
    <t>Aylesbury Vale</t>
  </si>
  <si>
    <t>Babergh</t>
  </si>
  <si>
    <t>Barking and Dagenham</t>
  </si>
  <si>
    <t>Barnet</t>
  </si>
  <si>
    <t>Barnsley</t>
  </si>
  <si>
    <t>Barrow-in-Furness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</si>
  <si>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</si>
  <si>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</si>
  <si>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</si>
  <si>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</si>
  <si>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</si>
  <si>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</si>
  <si>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</si>
  <si>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</si>
  <si>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</si>
  <si>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</si>
  <si>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Blaenau Gwent</t>
  </si>
  <si>
    <t>Bolsover</t>
  </si>
  <si>
    <t>Bolton</t>
  </si>
  <si>
    <t>Boston</t>
  </si>
  <si>
    <t>Bournemouth</t>
  </si>
  <si>
    <t>Bracknell Forest</t>
  </si>
  <si>
    <t>Bradford</t>
  </si>
  <si>
    <t>Braintree</t>
  </si>
  <si>
    <t>Breckland</t>
  </si>
  <si>
    <t>Brent</t>
  </si>
  <si>
    <t>Brentwood</t>
  </si>
  <si>
    <t>Bridgend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</si>
  <si>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</si>
  <si>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</si>
  <si>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</si>
  <si>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</si>
  <si>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</si>
  <si>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</si>
  <si>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</si>
  <si>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</si>
  <si>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</si>
  <si>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</si>
  <si>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Caerphilly</t>
  </si>
  <si>
    <t>Calderdale</t>
  </si>
  <si>
    <t>Cambridge</t>
  </si>
  <si>
    <t>Cambridgeshire</t>
  </si>
  <si>
    <t>Camden</t>
  </si>
  <si>
    <t>Cannock Chase</t>
  </si>
  <si>
    <t>Canterbury</t>
  </si>
  <si>
    <t>Cardiff</t>
  </si>
  <si>
    <t>Carlisle</t>
  </si>
  <si>
    <t>Carmarthenshire</t>
  </si>
  <si>
    <t>Castle Point</t>
  </si>
  <si>
    <t>Central Bedfordshire</t>
  </si>
  <si>
    <t>Ceredigion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</si>
  <si>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</si>
  <si>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</si>
  <si>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</si>
  <si>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</si>
  <si>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</si>
  <si>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</si>
  <si>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</si>
  <si>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</si>
  <si>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Chiltern</t>
  </si>
  <si>
    <t>Chorley</t>
  </si>
  <si>
    <t>Christchurch</t>
  </si>
  <si>
    <t>City of London</t>
  </si>
  <si>
    <t>Clackmannanshire</t>
  </si>
  <si>
    <t>Colchester</t>
  </si>
  <si>
    <t>Conwy</t>
  </si>
  <si>
    <t>Copeland</t>
  </si>
  <si>
    <t>Corby</t>
  </si>
  <si>
    <t>Cornwall</t>
  </si>
  <si>
    <t>Cotswold</t>
  </si>
  <si>
    <t>County Durham</t>
  </si>
  <si>
    <t>Coventry</t>
  </si>
  <si>
    <t>Craven</t>
  </si>
  <si>
    <t>Crawley</t>
  </si>
  <si>
    <t>Croydon</t>
  </si>
  <si>
    <t>Dacorum</t>
  </si>
  <si>
    <t>Darlington</t>
  </si>
  <si>
    <t>Dartford</t>
  </si>
  <si>
    <t>Daventry</t>
  </si>
  <si>
    <t>Denbighshire</t>
  </si>
  <si>
    <t>Derby</t>
  </si>
  <si>
    <t>Derbyshire</t>
  </si>
  <si>
    <t>Derbyshire Dales</t>
  </si>
  <si>
    <t>Devon</t>
  </si>
  <si>
    <t>Doncaster</t>
  </si>
  <si>
    <t>Dover</t>
  </si>
  <si>
    <t>Dudley</t>
  </si>
  <si>
    <t>Dumfries and Galloway</t>
  </si>
  <si>
    <t>Dundee City</t>
  </si>
  <si>
    <t>Ealing</t>
  </si>
  <si>
    <t>East Ayrshire</t>
  </si>
  <si>
    <t>East Cambridgeshire</t>
  </si>
  <si>
    <t>East Devon</t>
  </si>
  <si>
    <t>East Dorset</t>
  </si>
  <si>
    <t>East Dunbartonshire</t>
  </si>
  <si>
    <t>East Hampshire</t>
  </si>
  <si>
    <t>East Hertfordshire</t>
  </si>
  <si>
    <t>East Lindsey</t>
  </si>
  <si>
    <t>East Lothian</t>
  </si>
  <si>
    <t>East Northamptonshire</t>
  </si>
  <si>
    <t>East Renfrewshire</t>
  </si>
  <si>
    <t>East Riding of Yorkshire</t>
  </si>
  <si>
    <t>East Staffordshire</t>
  </si>
  <si>
    <t>East Sussex</t>
  </si>
  <si>
    <t>Eastbourne</t>
  </si>
  <si>
    <t>Eastleigh</t>
  </si>
  <si>
    <t>Eden</t>
  </si>
  <si>
    <t>Edinburgh, City of</t>
  </si>
  <si>
    <t>Eilean Siar</t>
  </si>
  <si>
    <t>Elmbridge</t>
  </si>
  <si>
    <t>Enfield</t>
  </si>
  <si>
    <t>Epping Forest</t>
  </si>
  <si>
    <t>Epsom and Ewell</t>
  </si>
  <si>
    <t>Erewash</t>
  </si>
  <si>
    <t>Essex</t>
  </si>
  <si>
    <t>Exeter</t>
  </si>
  <si>
    <t>Falkirk</t>
  </si>
  <si>
    <t>Fareham</t>
  </si>
  <si>
    <t>Fenland</t>
  </si>
  <si>
    <t>Fife</t>
  </si>
  <si>
    <t>Flintshire</t>
  </si>
  <si>
    <t>Forest Heath</t>
  </si>
  <si>
    <t>Forest of Dean</t>
  </si>
  <si>
    <t>Fylde</t>
  </si>
  <si>
    <t>Gateshead</t>
  </si>
  <si>
    <t>Gedling</t>
  </si>
  <si>
    <t>Glasgow City</t>
  </si>
  <si>
    <t>Gloucester</t>
  </si>
  <si>
    <t>Gosport</t>
  </si>
  <si>
    <t>Gravesham</t>
  </si>
  <si>
    <t>Great Yarmouth</t>
  </si>
  <si>
    <t>Greenwich</t>
  </si>
  <si>
    <t>Guildford</t>
  </si>
  <si>
    <t>Gwynedd</t>
  </si>
  <si>
    <t>Hackney</t>
  </si>
  <si>
    <t>Halton</t>
  </si>
  <si>
    <t>Hambleton</t>
  </si>
  <si>
    <t>Hammersmith and Fulham</t>
  </si>
  <si>
    <t>Hampshire</t>
  </si>
  <si>
    <t>Harborough</t>
  </si>
  <si>
    <t>Haringey</t>
  </si>
  <si>
    <t>Harlow</t>
  </si>
  <si>
    <t>Harrogate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</si>
  <si>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</si>
  <si>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</si>
  <si>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</si>
  <si>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</si>
  <si>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</si>
  <si>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</si>
  <si>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</si>
  <si>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</si>
  <si>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</si>
  <si>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Highland</t>
  </si>
  <si>
    <t>Hillingdon</t>
  </si>
  <si>
    <t>Hinckley and Bosworth</t>
  </si>
  <si>
    <t>Horsham</t>
  </si>
  <si>
    <t>Hounslow</t>
  </si>
  <si>
    <t>Huntingdonshire</t>
  </si>
  <si>
    <t>Hyndburn</t>
  </si>
  <si>
    <t>Inverclyde</t>
  </si>
  <si>
    <t>Ipswich</t>
  </si>
  <si>
    <t>Isle of Wight</t>
  </si>
  <si>
    <t>Isles of Scilly</t>
  </si>
  <si>
    <t>Islington</t>
  </si>
  <si>
    <t>Kensington and Chelsea</t>
  </si>
  <si>
    <t>Kent</t>
  </si>
  <si>
    <t>Kettering</t>
  </si>
  <si>
    <t>King`s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</si>
  <si>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</si>
  <si>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</si>
  <si>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</si>
  <si>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</si>
  <si>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</si>
  <si>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</si>
  <si>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</si>
  <si>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</si>
  <si>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Leicestershire</t>
  </si>
  <si>
    <t>Lewes</t>
  </si>
  <si>
    <t>Lewisham</t>
  </si>
  <si>
    <t>Lichfield</t>
  </si>
  <si>
    <t>Lincoln</t>
  </si>
  <si>
    <t>Lincolnshire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</si>
  <si>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</si>
  <si>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</si>
  <si>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</si>
  <si>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</si>
  <si>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</si>
  <si>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</si>
  <si>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</si>
  <si>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</si>
  <si>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</si>
  <si>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Mendip</t>
  </si>
  <si>
    <t>Merthyr Tydfil</t>
  </si>
  <si>
    <t>Merton</t>
  </si>
  <si>
    <t>Mid Devon</t>
  </si>
  <si>
    <t>Mid Suffolk</t>
  </si>
  <si>
    <t>Mid Sussex</t>
  </si>
  <si>
    <t>Middlesbrough</t>
  </si>
  <si>
    <t>Midlothian</t>
  </si>
  <si>
    <t>Milton Keynes</t>
  </si>
  <si>
    <t>Mole Valley</t>
  </si>
  <si>
    <t>Monmouthshire</t>
  </si>
  <si>
    <t>Moray</t>
  </si>
  <si>
    <t>Neath Port Talbot</t>
  </si>
  <si>
    <t>New Forest</t>
  </si>
  <si>
    <t>Newark and Sherwood</t>
  </si>
  <si>
    <t>Newcastle upon Tyne</t>
  </si>
  <si>
    <t>Newcastle-under-Lyme</t>
  </si>
  <si>
    <t>Newham</t>
  </si>
  <si>
    <t>Newport</t>
  </si>
  <si>
    <t>Norfolk</t>
  </si>
  <si>
    <t>North Ayrshire</t>
  </si>
  <si>
    <t>North Devon</t>
  </si>
  <si>
    <t>North Dorset</t>
  </si>
  <si>
    <t>North East Derbyshire</t>
  </si>
  <si>
    <t>North East Lincolnshire</t>
  </si>
  <si>
    <t>North Hertfordshire</t>
  </si>
  <si>
    <t>North Kesteven</t>
  </si>
  <si>
    <t>North Lanarkshire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</si>
  <si>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</si>
  <si>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</si>
  <si>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</si>
  <si>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</si>
  <si>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</si>
  <si>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</si>
  <si>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 Yorkshire</t>
  </si>
  <si>
    <t>Northampton</t>
  </si>
  <si>
    <t>Northumberland</t>
  </si>
  <si>
    <t>Norwich</t>
  </si>
  <si>
    <t>Nottingham</t>
  </si>
  <si>
    <t>Nottinghamshire</t>
  </si>
  <si>
    <t>Nuneaton and Bedworth</t>
  </si>
  <si>
    <t>Oadby and Wigston</t>
  </si>
  <si>
    <t>Oldham</t>
  </si>
  <si>
    <t>Orkney Islands</t>
  </si>
  <si>
    <t>Oxford</t>
  </si>
  <si>
    <t>Pembrokeshire</t>
  </si>
  <si>
    <t>Pendle</t>
  </si>
  <si>
    <t>Perth and Kinross</t>
  </si>
  <si>
    <t>Peterborough</t>
  </si>
  <si>
    <t>Plymouth</t>
  </si>
  <si>
    <t>Poole</t>
  </si>
  <si>
    <t>Portsmouth</t>
  </si>
  <si>
    <t>Powys</t>
  </si>
  <si>
    <t>Preston</t>
  </si>
  <si>
    <t>Purbeck</t>
  </si>
  <si>
    <t>Reading</t>
  </si>
  <si>
    <t>Redbridge</t>
  </si>
  <si>
    <t>Redcar and Cleveland</t>
  </si>
  <si>
    <t>Redditch</t>
  </si>
  <si>
    <t>Reigate and Banstead</t>
  </si>
  <si>
    <t>Renfrewshire</t>
  </si>
  <si>
    <t>Rhondda, Cynon, Taff</t>
  </si>
  <si>
    <t>Ribble Valley</t>
  </si>
  <si>
    <t>Richmond upon Thames</t>
  </si>
  <si>
    <t>Richmondshire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</si>
  <si>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</si>
  <si>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</si>
  <si>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</si>
  <si>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</si>
  <si>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</si>
  <si>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</si>
  <si>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</si>
  <si>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</si>
  <si>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</si>
  <si>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</si>
  <si>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Ryedale</t>
  </si>
  <si>
    <t>Salford</t>
  </si>
  <si>
    <t>Sandwell</t>
  </si>
  <si>
    <t>Scarborough</t>
  </si>
  <si>
    <t>Scottish Borders</t>
  </si>
  <si>
    <t>Sedgemoor</t>
  </si>
  <si>
    <t>Sefton</t>
  </si>
  <si>
    <t>Selby</t>
  </si>
  <si>
    <t>Sevenoaks</t>
  </si>
  <si>
    <t>Sheffield</t>
  </si>
  <si>
    <t>Shepway</t>
  </si>
  <si>
    <t>Shetland Islands</t>
  </si>
  <si>
    <t>Shropshire</t>
  </si>
  <si>
    <t>Slough</t>
  </si>
  <si>
    <t>Solihull</t>
  </si>
  <si>
    <t>Somerset</t>
  </si>
  <si>
    <t>South Ayrshire</t>
  </si>
  <si>
    <t>South Bucks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</si>
  <si>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</si>
  <si>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</si>
  <si>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</si>
  <si>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</si>
  <si>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</si>
  <si>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</si>
  <si>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Lakeland</t>
  </si>
  <si>
    <t>South Lanarkshire</t>
  </si>
  <si>
    <t>South Norfolk</t>
  </si>
  <si>
    <t>South Northamptonshire</t>
  </si>
  <si>
    <t>South Oxfordshire</t>
  </si>
  <si>
    <t>South Ribble</t>
  </si>
  <si>
    <t>South Somerset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</si>
  <si>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</si>
  <si>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</si>
  <si>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</si>
  <si>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</si>
  <si>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</si>
  <si>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</si>
  <si>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</si>
  <si>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 Edmundsbury</t>
  </si>
  <si>
    <t>St. Helens</t>
  </si>
  <si>
    <t>Stafford</t>
  </si>
  <si>
    <t>Staffordshire</t>
  </si>
  <si>
    <t>Staffordshire Moorlands</t>
  </si>
  <si>
    <t>Stevenage</t>
  </si>
  <si>
    <t>Stirling</t>
  </si>
  <si>
    <t>Stockport</t>
  </si>
  <si>
    <t>Stockton-on-Tees</t>
  </si>
  <si>
    <t>Stoke-on-Trent</t>
  </si>
  <si>
    <t>Stratford-on-Avon</t>
  </si>
  <si>
    <t>Stroud</t>
  </si>
  <si>
    <t>Suffolk</t>
  </si>
  <si>
    <t>Suffolk Coastal</t>
  </si>
  <si>
    <t>Sunderland</t>
  </si>
  <si>
    <t>Surrey</t>
  </si>
  <si>
    <t>Surrey Heath</t>
  </si>
  <si>
    <t>Sutton</t>
  </si>
  <si>
    <t>Swale</t>
  </si>
  <si>
    <t>Swansea</t>
  </si>
  <si>
    <t>Swindon</t>
  </si>
  <si>
    <t>Tameside</t>
  </si>
  <si>
    <t>Tamworth</t>
  </si>
  <si>
    <t>Tandridge</t>
  </si>
  <si>
    <t>Taunton Deane</t>
  </si>
  <si>
    <t>Teignbridge</t>
  </si>
  <si>
    <t>Telford and Wrekin</t>
  </si>
  <si>
    <t>Tendring</t>
  </si>
  <si>
    <t>Test Valley</t>
  </si>
  <si>
    <t>Tewkesbury</t>
  </si>
  <si>
    <t>Thanet</t>
  </si>
  <si>
    <t>The Vale of Glamorgan</t>
  </si>
  <si>
    <t>Three Rivers</t>
  </si>
  <si>
    <t>Thurrock</t>
  </si>
  <si>
    <t>Tonbridge and Malling</t>
  </si>
  <si>
    <t>Torbay</t>
  </si>
  <si>
    <t>Torfaen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</si>
  <si>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</si>
  <si>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</si>
  <si>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</si>
  <si>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</si>
  <si>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</si>
  <si>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</si>
  <si>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</si>
  <si>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</si>
  <si>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</si>
  <si>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</si>
  <si>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</si>
  <si>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</si>
  <si>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Warwickshire</t>
  </si>
  <si>
    <t>Watford</t>
  </si>
  <si>
    <t>Waveney</t>
  </si>
  <si>
    <t>Waverley</t>
  </si>
  <si>
    <t>Wealden</t>
  </si>
  <si>
    <t>Wellingborough</t>
  </si>
  <si>
    <t>Welwyn Hatfield</t>
  </si>
  <si>
    <t>West Berkshire</t>
  </si>
  <si>
    <t>West Devon</t>
  </si>
  <si>
    <t>West Dorset</t>
  </si>
  <si>
    <t>West Dunbartonshire</t>
  </si>
  <si>
    <t>West Lancashire</t>
  </si>
  <si>
    <t>West Lindsey</t>
  </si>
  <si>
    <t>West Lothian</t>
  </si>
  <si>
    <t>West Oxfordshire</t>
  </si>
  <si>
    <t>West Somerset</t>
  </si>
  <si>
    <t>West Sussex</t>
  </si>
  <si>
    <t>Westminster</t>
  </si>
  <si>
    <t>Weymouth and Portland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</si>
  <si>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</si>
  <si>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</si>
  <si>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</si>
  <si>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</si>
  <si>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</si>
  <si>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</si>
  <si>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</si>
  <si>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</si>
  <si>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</si>
  <si>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</si>
  <si>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Wrexham</t>
  </si>
  <si>
    <t>Wychavon</t>
  </si>
  <si>
    <t>Wycombe</t>
  </si>
  <si>
    <t>Wyre</t>
  </si>
  <si>
    <t>Wyre Forest</t>
  </si>
  <si>
    <t>York</t>
  </si>
  <si>
    <t>ONS Crown Copyright Reserved [from Nomis on 10 July 2012]</t>
  </si>
  <si>
    <t>Area</t>
  </si>
  <si>
    <t>Apr 2005-Mar 2006</t>
  </si>
  <si>
    <t>Jul 2005-Jun 2006</t>
  </si>
  <si>
    <t>Oct 2005-Sep 2006</t>
  </si>
  <si>
    <t>Jan 2006-Dec 2006</t>
  </si>
  <si>
    <t>Apr 2006-Mar 2007</t>
  </si>
  <si>
    <t>Jul 2006-Jun 2007</t>
  </si>
  <si>
    <t>Oct 2006-Sep 2007</t>
  </si>
  <si>
    <t>Jan 2007-Dec 2007</t>
  </si>
  <si>
    <t>Apr 2007-Mar 2008</t>
  </si>
  <si>
    <t>Jul 2007-Jun 2008</t>
  </si>
  <si>
    <t>Oct 2007-Sep 2008</t>
  </si>
  <si>
    <t>Jan 2008-Dec 2008</t>
  </si>
  <si>
    <t>Apr 2008-Mar 2009</t>
  </si>
  <si>
    <t>Jul 2008-Jun 2009</t>
  </si>
  <si>
    <t>Oct 2008-Sep 2009</t>
  </si>
  <si>
    <t>Jan 2009-Dec 2009</t>
  </si>
  <si>
    <t>Apr 2009-Mar 2010</t>
  </si>
  <si>
    <t>Jul 2009-Jun 2010</t>
  </si>
  <si>
    <t>Oct 2009-Sep 2010</t>
  </si>
  <si>
    <t>Jan 2010-Dec 2010</t>
  </si>
  <si>
    <t>Apr 2010-Mar 2011</t>
  </si>
  <si>
    <t>#</t>
  </si>
  <si>
    <t>Wales</t>
  </si>
  <si>
    <t>Scotland</t>
  </si>
  <si>
    <t>SE</t>
  </si>
  <si>
    <t>Large Urban</t>
  </si>
  <si>
    <t>Significant Rural</t>
  </si>
  <si>
    <t>NW</t>
  </si>
  <si>
    <t>Rural-80</t>
  </si>
  <si>
    <t>Predominantly Rural</t>
  </si>
  <si>
    <t>EM</t>
  </si>
  <si>
    <t>Other Urban</t>
  </si>
  <si>
    <t>Rural-50</t>
  </si>
  <si>
    <t>E</t>
  </si>
  <si>
    <t>L</t>
  </si>
  <si>
    <t>Major Urban</t>
  </si>
  <si>
    <t>Predominantly Urban</t>
  </si>
  <si>
    <t>YH</t>
  </si>
  <si>
    <t>Met</t>
  </si>
  <si>
    <t>SW</t>
  </si>
  <si>
    <t>Unitary</t>
  </si>
  <si>
    <t>WM</t>
  </si>
  <si>
    <t>County</t>
  </si>
  <si>
    <t>NE</t>
  </si>
  <si>
    <t>King's Lynn and West Norfolk</t>
  </si>
  <si>
    <t>Upper</t>
  </si>
  <si>
    <t>Derby, Derbyshire, Nottingham and Nottinghamshire,</t>
  </si>
  <si>
    <t>Oxfordshire LEP</t>
  </si>
  <si>
    <t>Cornwall and the Isles of Scilly</t>
  </si>
  <si>
    <t>York and North Yorkshire</t>
  </si>
  <si>
    <t>South Buckinghamshire</t>
  </si>
  <si>
    <t>Stoke-on-trent</t>
  </si>
  <si>
    <t>Kingston upon Hull, city of</t>
  </si>
  <si>
    <t>LEP:</t>
  </si>
  <si>
    <t>Benchmark:</t>
  </si>
  <si>
    <t>All LEPs Average</t>
  </si>
  <si>
    <t>Predominantly Rural Average</t>
  </si>
  <si>
    <t>Significant Rural Average</t>
  </si>
  <si>
    <t>Predominantly Urban Average</t>
  </si>
  <si>
    <t>!</t>
  </si>
  <si>
    <t>Jan 2011-Dec 2011</t>
  </si>
  <si>
    <t>Apr 2011-Mar 2012</t>
  </si>
  <si>
    <t>Jul 2011-Jun 2012</t>
  </si>
  <si>
    <t>Oct 2011-Sep 2012</t>
  </si>
  <si>
    <t>Column Total</t>
  </si>
  <si>
    <t>Jan 2012-Dec 2012</t>
  </si>
  <si>
    <t>-</t>
  </si>
  <si>
    <t>Apr 2012-Mar 2013</t>
  </si>
  <si>
    <t>Jul 2012-Jun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</si>
</sst>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"/>
    <numFmt numFmtId="165" formatCode="mmmm\ yyyy"/>
    <numFmt numFmtId="166" formatCode="[$-809]dd\ mmmm\ yyyy;@"/>
  </numFmts>
  <fonts count="23" x14ac:knownFonts="1">
    <font>
      <sz val="11"/>
      <color theme="1"/>
      <name val="Calibri"/>
      <family val="2"/>
      <scheme val="minor"/>
    </font>
    <font>
      <sz val="11"/>
      <name val="Arial"/>
    </font>
    <font>
      <b/>
      <i/>
      <sz val="10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Tahoma"/>
    </font>
    <font>
      <sz val="10"/>
      <name val="MS Sans Serif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4" fillId="0" borderId="0" applyNumberFormat="0" applyFill="0" applyBorder="0" applyAlignment="0" applyProtection="0"/>
    <xf numFmtId="0" fontId="5" fillId="0" borderId="0"/>
    <xf numFmtId="0" fontId="11" fillId="0" borderId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1" fillId="2" borderId="1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3" fillId="2" borderId="1" xfId="0" applyFont="1" applyFill="1" applyBorder="1"/>
    <xf numFmtId="0" fontId="0" fillId="4" borderId="0" xfId="0" applyFill="1"/>
    <xf numFmtId="0" fontId="0" fillId="5" borderId="0" xfId="0" applyFill="1"/>
    <xf numFmtId="0" fontId="15" fillId="4" borderId="0" xfId="0" applyFont="1" applyFill="1"/>
    <xf numFmtId="0" fontId="16" fillId="4" borderId="0" xfId="0" applyFont="1" applyFill="1"/>
    <xf numFmtId="3" fontId="0" fillId="0" borderId="0" xfId="0" applyNumberFormat="1"/>
    <xf numFmtId="0" fontId="14" fillId="4" borderId="0" xfId="4" applyFill="1"/>
    <xf numFmtId="0" fontId="9" fillId="0" borderId="0" xfId="12" applyFont="1" applyAlignment="1">
      <alignment horizontal="left" vertical="center"/>
    </xf>
    <xf numFmtId="0" fontId="5" fillId="0" borderId="0" xfId="5"/>
    <xf numFmtId="0" fontId="5" fillId="0" borderId="0" xfId="11" applyAlignment="1">
      <alignment horizontal="left" vertical="center"/>
    </xf>
    <xf numFmtId="0" fontId="5" fillId="0" borderId="0" xfId="5" applyAlignment="1">
      <alignment horizontal="left" vertical="center"/>
    </xf>
    <xf numFmtId="0" fontId="7" fillId="0" borderId="0" xfId="3" applyFont="1" applyAlignment="1">
      <alignment horizontal="right" vertical="center" wrapText="1"/>
    </xf>
    <xf numFmtId="0" fontId="5" fillId="0" borderId="0" xfId="10" applyAlignment="1">
      <alignment horizontal="left" vertical="center"/>
    </xf>
    <xf numFmtId="0" fontId="2" fillId="6" borderId="0" xfId="0" applyFont="1" applyFill="1"/>
    <xf numFmtId="3" fontId="5" fillId="0" borderId="0" xfId="5" applyNumberFormat="1" applyAlignment="1">
      <alignment horizontal="right" vertical="center"/>
    </xf>
    <xf numFmtId="165" fontId="7" fillId="0" borderId="0" xfId="3" applyNumberFormat="1" applyFont="1" applyAlignment="1">
      <alignment horizontal="center" vertical="center" wrapText="1"/>
    </xf>
    <xf numFmtId="165" fontId="7" fillId="0" borderId="0" xfId="3" applyNumberFormat="1" applyFont="1" applyAlignment="1">
      <alignment horizontal="left" vertical="center" wrapText="1"/>
    </xf>
    <xf numFmtId="166" fontId="0" fillId="0" borderId="0" xfId="0" applyNumberFormat="1"/>
    <xf numFmtId="10" fontId="8" fillId="0" borderId="0" xfId="7" applyNumberFormat="1" applyFont="1"/>
    <xf numFmtId="10" fontId="13" fillId="0" borderId="0" xfId="7" applyNumberFormat="1" applyFont="1"/>
    <xf numFmtId="0" fontId="7" fillId="0" borderId="0" xfId="3" applyFont="1" applyAlignment="1">
      <alignment horizontal="center" vertical="center" wrapText="1"/>
    </xf>
    <xf numFmtId="3" fontId="7" fillId="0" borderId="0" xfId="2" applyNumberFormat="1" applyFont="1" applyAlignment="1">
      <alignment horizontal="right" vertical="center"/>
    </xf>
    <xf numFmtId="10" fontId="0" fillId="0" borderId="0" xfId="0" applyNumberFormat="1"/>
    <xf numFmtId="10" fontId="0" fillId="0" borderId="0" xfId="0" applyNumberFormat="1" applyAlignment="1">
      <alignment horizontal="right"/>
    </xf>
    <xf numFmtId="17" fontId="7" fillId="3" borderId="2" xfId="5" quotePrefix="1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 vertical="center" wrapText="1"/>
    </xf>
    <xf numFmtId="10" fontId="5" fillId="0" borderId="0" xfId="5" applyNumberFormat="1"/>
    <xf numFmtId="0" fontId="5" fillId="0" borderId="0" xfId="5" applyAlignment="1">
      <alignment horizontal="right" vertical="center"/>
    </xf>
    <xf numFmtId="0" fontId="5" fillId="0" borderId="0" xfId="13" applyAlignment="1">
      <alignment horizontal="left"/>
    </xf>
    <xf numFmtId="165" fontId="5" fillId="0" borderId="0" xfId="5" applyNumberFormat="1"/>
    <xf numFmtId="3" fontId="5" fillId="0" borderId="0" xfId="5" applyNumberFormat="1"/>
    <xf numFmtId="17" fontId="0" fillId="0" borderId="0" xfId="0" quotePrefix="1" applyNumberFormat="1"/>
    <xf numFmtId="17" fontId="0" fillId="0" borderId="0" xfId="0" applyNumberFormat="1"/>
    <xf numFmtId="0" fontId="0" fillId="0" borderId="0" xfId="0" applyFill="1"/>
    <xf numFmtId="164" fontId="1" fillId="0" borderId="0" xfId="0" applyNumberFormat="1" applyFont="1"/>
    <xf numFmtId="0" fontId="5" fillId="0" borderId="0" xfId="0" applyFont="1" applyFill="1" applyAlignment="1">
      <alignment horizontal="left"/>
    </xf>
    <xf numFmtId="0" fontId="5" fillId="0" borderId="0" xfId="6" applyNumberFormat="1" applyFont="1" applyFill="1" applyAlignment="1">
      <alignment horizontal="center"/>
    </xf>
    <xf numFmtId="0" fontId="17" fillId="0" borderId="0" xfId="0" applyFont="1" applyFill="1"/>
    <xf numFmtId="0" fontId="5" fillId="0" borderId="0" xfId="6" applyFont="1" applyFill="1" applyAlignment="1">
      <alignment horizontal="center"/>
    </xf>
    <xf numFmtId="0" fontId="12" fillId="0" borderId="0" xfId="0" applyFont="1"/>
    <xf numFmtId="0" fontId="18" fillId="0" borderId="0" xfId="0" applyFont="1" applyAlignment="1">
      <alignment vertical="top"/>
    </xf>
    <xf numFmtId="0" fontId="19" fillId="7" borderId="0" xfId="0" applyFont="1" applyFill="1" applyAlignment="1"/>
    <xf numFmtId="10" fontId="13" fillId="0" borderId="0" xfId="7" applyNumberFormat="1" applyFont="1"/>
    <xf numFmtId="0" fontId="20" fillId="4" borderId="0" xfId="0" applyFont="1" applyFill="1"/>
    <xf numFmtId="3" fontId="0" fillId="0" borderId="0" xfId="0" applyNumberFormat="1" applyAlignment="1">
      <alignment horizontal="right" vertical="center"/>
    </xf>
    <xf numFmtId="10" fontId="5" fillId="0" borderId="0" xfId="7" applyNumberFormat="1" applyFont="1"/>
    <xf numFmtId="14" fontId="0" fillId="0" borderId="0" xfId="0" applyNumberFormat="1"/>
    <xf numFmtId="10" fontId="13" fillId="0" borderId="0" xfId="7" applyNumberFormat="1" applyFont="1"/>
    <xf numFmtId="0" fontId="22" fillId="0" borderId="0" xfId="0" applyFont="1" applyAlignment="1">
      <alignment wrapText="1"/>
    </xf>
    <xf numFmtId="0" fontId="19" fillId="7" borderId="0" xfId="0" applyFont="1" applyFill="1" applyAlignment="1">
      <alignment horizontal="center"/>
    </xf>
    <xf numFmtId="0" fontId="15" fillId="5" borderId="0" xfId="0" applyFont="1" applyFill="1" applyBorder="1" applyAlignment="1">
      <alignment horizontal="left"/>
    </xf>
    <xf numFmtId="0" fontId="21" fillId="5" borderId="0" xfId="0" applyFont="1" applyFill="1" applyBorder="1" applyAlignment="1">
      <alignment horizontal="left"/>
    </xf>
  </cellXfs>
  <cellStyles count="14">
    <cellStyle name="Comma 2" xfId="1"/>
    <cellStyle name="Data_Total" xfId="2"/>
    <cellStyle name="Headings" xfId="3"/>
    <cellStyle name="Hyperlink" xfId="4" builtinId="8"/>
    <cellStyle name="Normal" xfId="0" builtinId="0"/>
    <cellStyle name="Normal 2" xfId="5"/>
    <cellStyle name="Normal_Dist_OA_Jun_05_class" xfId="6"/>
    <cellStyle name="Percent" xfId="7" builtinId="5"/>
    <cellStyle name="Percent 2" xfId="8"/>
    <cellStyle name="Row_CategoryHeadings" xfId="9"/>
    <cellStyle name="Row_Headings" xfId="10"/>
    <cellStyle name="Source" xfId="11"/>
    <cellStyle name="Table_Name" xfId="12"/>
    <cellStyle name="Warnings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77137488255558"/>
          <c:y val="0.0212314225053079"/>
          <c:w val="0.68587535233323"/>
          <c:h val="0.819532908704883"/>
        </c:manualLayout>
      </c:layout>
      <c:areaChart>
        <c:grouping val="stacked"/>
        <c:varyColors val="0"/>
        <c:ser>
          <c:idx val="0"/>
          <c:order val="0"/>
          <c:tx>
            <c:v/>
          </c:tx>
          <c:spPr>
            <a:noFill/>
            <a:ln w="25400">
              <a:noFill/>
            </a:ln>
          </c:spPr>
          <c:cat>
            <c:numRef>
              <c:f>CalculationsforGraph!$H$1:$AK$1</c:f>
              <c:numCache>
                <c:formatCode>mmm\-yy</c:formatCode>
                <c:ptCount val="30"/>
                <c:pt idx="0">
                  <c:v>38777.0</c:v>
                </c:pt>
                <c:pt idx="1">
                  <c:v>38869.0</c:v>
                </c:pt>
                <c:pt idx="2">
                  <c:v>38961.0</c:v>
                </c:pt>
                <c:pt idx="3">
                  <c:v>39052.0</c:v>
                </c:pt>
                <c:pt idx="4">
                  <c:v>39142.0</c:v>
                </c:pt>
                <c:pt idx="5">
                  <c:v>39234.0</c:v>
                </c:pt>
                <c:pt idx="6">
                  <c:v>39326.0</c:v>
                </c:pt>
                <c:pt idx="7">
                  <c:v>39417.0</c:v>
                </c:pt>
                <c:pt idx="8">
                  <c:v>39508.0</c:v>
                </c:pt>
                <c:pt idx="9">
                  <c:v>39600.0</c:v>
                </c:pt>
                <c:pt idx="10">
                  <c:v>39692.0</c:v>
                </c:pt>
                <c:pt idx="11">
                  <c:v>39783.0</c:v>
                </c:pt>
                <c:pt idx="12">
                  <c:v>39873.0</c:v>
                </c:pt>
                <c:pt idx="13">
                  <c:v>39965.0</c:v>
                </c:pt>
                <c:pt idx="14">
                  <c:v>40057.0</c:v>
                </c:pt>
                <c:pt idx="15">
                  <c:v>40148.0</c:v>
                </c:pt>
                <c:pt idx="16">
                  <c:v>40238.0</c:v>
                </c:pt>
                <c:pt idx="17">
                  <c:v>40330.0</c:v>
                </c:pt>
                <c:pt idx="18">
                  <c:v>40422.0</c:v>
                </c:pt>
                <c:pt idx="19">
                  <c:v>40513.0</c:v>
                </c:pt>
                <c:pt idx="20">
                  <c:v>40603.0</c:v>
                </c:pt>
                <c:pt idx="21">
                  <c:v>40695.0</c:v>
                </c:pt>
                <c:pt idx="22">
                  <c:v>40787.0</c:v>
                </c:pt>
                <c:pt idx="23" formatCode="m/d/yy">
                  <c:v>40878.0</c:v>
                </c:pt>
                <c:pt idx="24" formatCode="m/d/yy">
                  <c:v>40969.0</c:v>
                </c:pt>
                <c:pt idx="25" formatCode="m/d/yy">
                  <c:v>41061.0</c:v>
                </c:pt>
                <c:pt idx="26" formatCode="m/d/yy">
                  <c:v>41153.0</c:v>
                </c:pt>
                <c:pt idx="27" formatCode="m/d/yy">
                  <c:v>41244.0</c:v>
                </c:pt>
                <c:pt idx="28" formatCode="m/d/yy">
                  <c:v>41334.0</c:v>
                </c:pt>
                <c:pt idx="29" formatCode="m/d/yy">
                  <c:v>41426.0</c:v>
                </c:pt>
              </c:numCache>
            </c:numRef>
          </c:cat>
          <c:val>
            <c:numRef>
              <c:f>CalculationsforGraph!$H$433:$AK$433</c:f>
              <c:numCache>
                <c:formatCode>0.00%</c:formatCode>
                <c:ptCount val="30"/>
                <c:pt idx="0">
                  <c:v>0.00836431226765799</c:v>
                </c:pt>
                <c:pt idx="1">
                  <c:v>0.00709558823529412</c:v>
                </c:pt>
                <c:pt idx="2">
                  <c:v>0.00704710144927536</c:v>
                </c:pt>
                <c:pt idx="3">
                  <c:v>0.00669658886894075</c:v>
                </c:pt>
                <c:pt idx="4">
                  <c:v>0.00727642276422764</c:v>
                </c:pt>
                <c:pt idx="5">
                  <c:v>0.00623409669211196</c:v>
                </c:pt>
                <c:pt idx="6">
                  <c:v>0.00629268292682927</c:v>
                </c:pt>
                <c:pt idx="7">
                  <c:v>0.00574500768049155</c:v>
                </c:pt>
                <c:pt idx="8">
                  <c:v>0.00618090452261306</c:v>
                </c:pt>
                <c:pt idx="9">
                  <c:v>0.00674074074074074</c:v>
                </c:pt>
                <c:pt idx="10">
                  <c:v>0.00786764705882353</c:v>
                </c:pt>
                <c:pt idx="11">
                  <c:v>0.0101789264413519</c:v>
                </c:pt>
                <c:pt idx="12">
                  <c:v>0.0166923076923077</c:v>
                </c:pt>
                <c:pt idx="13">
                  <c:v>0.0143181818181818</c:v>
                </c:pt>
                <c:pt idx="14">
                  <c:v>0.0158888888888889</c:v>
                </c:pt>
                <c:pt idx="15">
                  <c:v>0.0160160965794769</c:v>
                </c:pt>
                <c:pt idx="16">
                  <c:v>0.0178823529411765</c:v>
                </c:pt>
                <c:pt idx="17">
                  <c:v>0.0145473251028807</c:v>
                </c:pt>
                <c:pt idx="18">
                  <c:v>0.0141638225255973</c:v>
                </c:pt>
                <c:pt idx="19">
                  <c:v>0.0138795986622074</c:v>
                </c:pt>
                <c:pt idx="20">
                  <c:v>0.0161880341880342</c:v>
                </c:pt>
                <c:pt idx="21">
                  <c:v>0.014135593220339</c:v>
                </c:pt>
                <c:pt idx="22">
                  <c:v>0.0155952380952381</c:v>
                </c:pt>
                <c:pt idx="23">
                  <c:v>0.0152051835853132</c:v>
                </c:pt>
                <c:pt idx="24">
                  <c:v>0.0165591397849462</c:v>
                </c:pt>
                <c:pt idx="25">
                  <c:v>0.014390756302521</c:v>
                </c:pt>
                <c:pt idx="26">
                  <c:v>0.0143128964059197</c:v>
                </c:pt>
                <c:pt idx="27">
                  <c:v>0.0133131313131313</c:v>
                </c:pt>
                <c:pt idx="28">
                  <c:v>0.0138235294117647</c:v>
                </c:pt>
                <c:pt idx="29">
                  <c:v>0.0118541666666667</c:v>
                </c:pt>
              </c:numCache>
            </c:numRef>
          </c:val>
        </c:ser>
        <c:ser>
          <c:idx val="1"/>
          <c:order val="1"/>
          <c:tx>
            <c:v>Top Quartile</c:v>
          </c:tx>
          <c:spPr>
            <a:solidFill>
              <a:srgbClr val="008000">
                <a:alpha val="21568"/>
              </a:srgbClr>
            </a:solidFill>
            <a:ln w="25400">
              <a:noFill/>
            </a:ln>
          </c:spPr>
          <c:cat>
            <c:numRef>
              <c:f>CalculationsforGraph!$H$1:$AK$1</c:f>
              <c:numCache>
                <c:formatCode>mmm\-yy</c:formatCode>
                <c:ptCount val="30"/>
                <c:pt idx="0">
                  <c:v>38777.0</c:v>
                </c:pt>
                <c:pt idx="1">
                  <c:v>38869.0</c:v>
                </c:pt>
                <c:pt idx="2">
                  <c:v>38961.0</c:v>
                </c:pt>
                <c:pt idx="3">
                  <c:v>39052.0</c:v>
                </c:pt>
                <c:pt idx="4">
                  <c:v>39142.0</c:v>
                </c:pt>
                <c:pt idx="5">
                  <c:v>39234.0</c:v>
                </c:pt>
                <c:pt idx="6">
                  <c:v>39326.0</c:v>
                </c:pt>
                <c:pt idx="7">
                  <c:v>39417.0</c:v>
                </c:pt>
                <c:pt idx="8">
                  <c:v>39508.0</c:v>
                </c:pt>
                <c:pt idx="9">
                  <c:v>39600.0</c:v>
                </c:pt>
                <c:pt idx="10">
                  <c:v>39692.0</c:v>
                </c:pt>
                <c:pt idx="11">
                  <c:v>39783.0</c:v>
                </c:pt>
                <c:pt idx="12">
                  <c:v>39873.0</c:v>
                </c:pt>
                <c:pt idx="13">
                  <c:v>39965.0</c:v>
                </c:pt>
                <c:pt idx="14">
                  <c:v>40057.0</c:v>
                </c:pt>
                <c:pt idx="15">
                  <c:v>40148.0</c:v>
                </c:pt>
                <c:pt idx="16">
                  <c:v>40238.0</c:v>
                </c:pt>
                <c:pt idx="17">
                  <c:v>40330.0</c:v>
                </c:pt>
                <c:pt idx="18">
                  <c:v>40422.0</c:v>
                </c:pt>
                <c:pt idx="19">
                  <c:v>40513.0</c:v>
                </c:pt>
                <c:pt idx="20">
                  <c:v>40603.0</c:v>
                </c:pt>
                <c:pt idx="21">
                  <c:v>40695.0</c:v>
                </c:pt>
                <c:pt idx="22">
                  <c:v>40787.0</c:v>
                </c:pt>
                <c:pt idx="23" formatCode="m/d/yy">
                  <c:v>40878.0</c:v>
                </c:pt>
                <c:pt idx="24" formatCode="m/d/yy">
                  <c:v>40969.0</c:v>
                </c:pt>
                <c:pt idx="25" formatCode="m/d/yy">
                  <c:v>41061.0</c:v>
                </c:pt>
                <c:pt idx="26" formatCode="m/d/yy">
                  <c:v>41153.0</c:v>
                </c:pt>
                <c:pt idx="27" formatCode="m/d/yy">
                  <c:v>41244.0</c:v>
                </c:pt>
                <c:pt idx="28" formatCode="m/d/yy">
                  <c:v>41334.0</c:v>
                </c:pt>
                <c:pt idx="29" formatCode="m/d/yy">
                  <c:v>41426.0</c:v>
                </c:pt>
              </c:numCache>
            </c:numRef>
          </c:cat>
          <c:val>
            <c:numRef>
              <c:f>CalculationsforGraph!$H$434:$AK$434</c:f>
              <c:numCache>
                <c:formatCode>0.00%</c:formatCode>
                <c:ptCount val="30"/>
                <c:pt idx="0">
                  <c:v>0.00805471577083907</c:v>
                </c:pt>
                <c:pt idx="1">
                  <c:v>0.0082123012071278</c:v>
                </c:pt>
                <c:pt idx="2">
                  <c:v>0.00860475158611149</c:v>
                </c:pt>
                <c:pt idx="3">
                  <c:v>0.0085028712888963</c:v>
                </c:pt>
                <c:pt idx="4">
                  <c:v>0.00861211748943873</c:v>
                </c:pt>
                <c:pt idx="5">
                  <c:v>0.00725991213006198</c:v>
                </c:pt>
                <c:pt idx="6">
                  <c:v>0.00695458965926383</c:v>
                </c:pt>
                <c:pt idx="7">
                  <c:v>0.00678147317636388</c:v>
                </c:pt>
                <c:pt idx="8">
                  <c:v>0.00733142185284689</c:v>
                </c:pt>
                <c:pt idx="9">
                  <c:v>0.00654379231751012</c:v>
                </c:pt>
                <c:pt idx="10">
                  <c:v>0.00823578892634898</c:v>
                </c:pt>
                <c:pt idx="11">
                  <c:v>0.0115319811331491</c:v>
                </c:pt>
                <c:pt idx="12">
                  <c:v>0.014868301939553</c:v>
                </c:pt>
                <c:pt idx="13">
                  <c:v>0.0171350805323808</c:v>
                </c:pt>
                <c:pt idx="14">
                  <c:v>0.0155971671603251</c:v>
                </c:pt>
                <c:pt idx="15">
                  <c:v>0.0144819600055362</c:v>
                </c:pt>
                <c:pt idx="16">
                  <c:v>0.0134844353947438</c:v>
                </c:pt>
                <c:pt idx="17">
                  <c:v>0.0124071778372481</c:v>
                </c:pt>
                <c:pt idx="18">
                  <c:v>0.011799104892166</c:v>
                </c:pt>
                <c:pt idx="19">
                  <c:v>0.011319566513702</c:v>
                </c:pt>
                <c:pt idx="20">
                  <c:v>0.0114823695997092</c:v>
                </c:pt>
                <c:pt idx="21">
                  <c:v>0.0119212029210366</c:v>
                </c:pt>
                <c:pt idx="22">
                  <c:v>0.0123552638266279</c:v>
                </c:pt>
                <c:pt idx="23">
                  <c:v>0.0126555445230564</c:v>
                </c:pt>
                <c:pt idx="24">
                  <c:v>0.013661415974458</c:v>
                </c:pt>
                <c:pt idx="25">
                  <c:v>0.0124287134812916</c:v>
                </c:pt>
                <c:pt idx="26">
                  <c:v>0.0125609530908313</c:v>
                </c:pt>
                <c:pt idx="27">
                  <c:v>0.012610013225583</c:v>
                </c:pt>
                <c:pt idx="28">
                  <c:v>0.0135750512165047</c:v>
                </c:pt>
                <c:pt idx="29">
                  <c:v>0.0117076421643274</c:v>
                </c:pt>
              </c:numCache>
            </c:numRef>
          </c:val>
        </c:ser>
        <c:ser>
          <c:idx val="2"/>
          <c:order val="2"/>
          <c:tx>
            <c:v>Second Quartile</c:v>
          </c:tx>
          <c:spPr>
            <a:solidFill>
              <a:srgbClr val="FFFF00">
                <a:alpha val="14117"/>
              </a:srgbClr>
            </a:solidFill>
            <a:ln w="25400">
              <a:noFill/>
            </a:ln>
          </c:spPr>
          <c:cat>
            <c:numRef>
              <c:f>CalculationsforGraph!$H$1:$AK$1</c:f>
              <c:numCache>
                <c:formatCode>mmm\-yy</c:formatCode>
                <c:ptCount val="30"/>
                <c:pt idx="0">
                  <c:v>38777.0</c:v>
                </c:pt>
                <c:pt idx="1">
                  <c:v>38869.0</c:v>
                </c:pt>
                <c:pt idx="2">
                  <c:v>38961.0</c:v>
                </c:pt>
                <c:pt idx="3">
                  <c:v>39052.0</c:v>
                </c:pt>
                <c:pt idx="4">
                  <c:v>39142.0</c:v>
                </c:pt>
                <c:pt idx="5">
                  <c:v>39234.0</c:v>
                </c:pt>
                <c:pt idx="6">
                  <c:v>39326.0</c:v>
                </c:pt>
                <c:pt idx="7">
                  <c:v>39417.0</c:v>
                </c:pt>
                <c:pt idx="8">
                  <c:v>39508.0</c:v>
                </c:pt>
                <c:pt idx="9">
                  <c:v>39600.0</c:v>
                </c:pt>
                <c:pt idx="10">
                  <c:v>39692.0</c:v>
                </c:pt>
                <c:pt idx="11">
                  <c:v>39783.0</c:v>
                </c:pt>
                <c:pt idx="12">
                  <c:v>39873.0</c:v>
                </c:pt>
                <c:pt idx="13">
                  <c:v>39965.0</c:v>
                </c:pt>
                <c:pt idx="14">
                  <c:v>40057.0</c:v>
                </c:pt>
                <c:pt idx="15">
                  <c:v>40148.0</c:v>
                </c:pt>
                <c:pt idx="16">
                  <c:v>40238.0</c:v>
                </c:pt>
                <c:pt idx="17">
                  <c:v>40330.0</c:v>
                </c:pt>
                <c:pt idx="18">
                  <c:v>40422.0</c:v>
                </c:pt>
                <c:pt idx="19">
                  <c:v>40513.0</c:v>
                </c:pt>
                <c:pt idx="20">
                  <c:v>40603.0</c:v>
                </c:pt>
                <c:pt idx="21">
                  <c:v>40695.0</c:v>
                </c:pt>
                <c:pt idx="22">
                  <c:v>40787.0</c:v>
                </c:pt>
                <c:pt idx="23" formatCode="m/d/yy">
                  <c:v>40878.0</c:v>
                </c:pt>
                <c:pt idx="24" formatCode="m/d/yy">
                  <c:v>40969.0</c:v>
                </c:pt>
                <c:pt idx="25" formatCode="m/d/yy">
                  <c:v>41061.0</c:v>
                </c:pt>
                <c:pt idx="26" formatCode="m/d/yy">
                  <c:v>41153.0</c:v>
                </c:pt>
                <c:pt idx="27" formatCode="m/d/yy">
                  <c:v>41244.0</c:v>
                </c:pt>
                <c:pt idx="28" formatCode="m/d/yy">
                  <c:v>41334.0</c:v>
                </c:pt>
                <c:pt idx="29" formatCode="m/d/yy">
                  <c:v>41426.0</c:v>
                </c:pt>
              </c:numCache>
            </c:numRef>
          </c:cat>
          <c:val>
            <c:numRef>
              <c:f>CalculationsforGraph!$H$435:$AK$435</c:f>
              <c:numCache>
                <c:formatCode>0.00%</c:formatCode>
                <c:ptCount val="30"/>
                <c:pt idx="0">
                  <c:v>0.00785459678519828</c:v>
                </c:pt>
                <c:pt idx="1">
                  <c:v>0.00780939450819536</c:v>
                </c:pt>
                <c:pt idx="2">
                  <c:v>0.00772710443690588</c:v>
                </c:pt>
                <c:pt idx="3">
                  <c:v>0.00752021202267878</c:v>
                </c:pt>
                <c:pt idx="4">
                  <c:v>0.00798658363136831</c:v>
                </c:pt>
                <c:pt idx="5">
                  <c:v>0.00690147140381476</c:v>
                </c:pt>
                <c:pt idx="6">
                  <c:v>0.00650033402835424</c:v>
                </c:pt>
                <c:pt idx="7">
                  <c:v>0.0064100270796525</c:v>
                </c:pt>
                <c:pt idx="8">
                  <c:v>0.0069884930227982</c:v>
                </c:pt>
                <c:pt idx="9">
                  <c:v>0.00663854386482606</c:v>
                </c:pt>
                <c:pt idx="10">
                  <c:v>0.00737695617169023</c:v>
                </c:pt>
                <c:pt idx="11">
                  <c:v>0.00845754571799522</c:v>
                </c:pt>
                <c:pt idx="12">
                  <c:v>0.00975703742696283</c:v>
                </c:pt>
                <c:pt idx="13">
                  <c:v>0.00975155692654585</c:v>
                </c:pt>
                <c:pt idx="14">
                  <c:v>0.00957200846691509</c:v>
                </c:pt>
                <c:pt idx="15">
                  <c:v>0.0106161130309261</c:v>
                </c:pt>
                <c:pt idx="16">
                  <c:v>0.0110674221903955</c:v>
                </c:pt>
                <c:pt idx="17">
                  <c:v>0.00961134365900298</c:v>
                </c:pt>
                <c:pt idx="18">
                  <c:v>0.00978966246645368</c:v>
                </c:pt>
                <c:pt idx="19">
                  <c:v>0.0103793472207848</c:v>
                </c:pt>
                <c:pt idx="20">
                  <c:v>0.0106183662657325</c:v>
                </c:pt>
                <c:pt idx="21">
                  <c:v>0.0102256945755625</c:v>
                </c:pt>
                <c:pt idx="22">
                  <c:v>0.0106799585267763</c:v>
                </c:pt>
                <c:pt idx="23">
                  <c:v>0.0115409812933398</c:v>
                </c:pt>
                <c:pt idx="24">
                  <c:v>0.011439215075711</c:v>
                </c:pt>
                <c:pt idx="25">
                  <c:v>0.010810698007227</c:v>
                </c:pt>
                <c:pt idx="26">
                  <c:v>0.0100798985096287</c:v>
                </c:pt>
                <c:pt idx="27">
                  <c:v>0.0108712102999953</c:v>
                </c:pt>
                <c:pt idx="28">
                  <c:v>0.0105507864603382</c:v>
                </c:pt>
                <c:pt idx="29">
                  <c:v>0.00964084563124853</c:v>
                </c:pt>
              </c:numCache>
            </c:numRef>
          </c:val>
        </c:ser>
        <c:ser>
          <c:idx val="3"/>
          <c:order val="3"/>
          <c:tx>
            <c:v>Third Quartile</c:v>
          </c:tx>
          <c:spPr>
            <a:solidFill>
              <a:srgbClr val="E46C0A">
                <a:alpha val="29803"/>
              </a:srgbClr>
            </a:solidFill>
            <a:ln w="25400">
              <a:noFill/>
            </a:ln>
          </c:spPr>
          <c:cat>
            <c:numRef>
              <c:f>CalculationsforGraph!$H$1:$AK$1</c:f>
              <c:numCache>
                <c:formatCode>mmm\-yy</c:formatCode>
                <c:ptCount val="30"/>
                <c:pt idx="0">
                  <c:v>38777.0</c:v>
                </c:pt>
                <c:pt idx="1">
                  <c:v>38869.0</c:v>
                </c:pt>
                <c:pt idx="2">
                  <c:v>38961.0</c:v>
                </c:pt>
                <c:pt idx="3">
                  <c:v>39052.0</c:v>
                </c:pt>
                <c:pt idx="4">
                  <c:v>39142.0</c:v>
                </c:pt>
                <c:pt idx="5">
                  <c:v>39234.0</c:v>
                </c:pt>
                <c:pt idx="6">
                  <c:v>39326.0</c:v>
                </c:pt>
                <c:pt idx="7">
                  <c:v>39417.0</c:v>
                </c:pt>
                <c:pt idx="8">
                  <c:v>39508.0</c:v>
                </c:pt>
                <c:pt idx="9">
                  <c:v>39600.0</c:v>
                </c:pt>
                <c:pt idx="10">
                  <c:v>39692.0</c:v>
                </c:pt>
                <c:pt idx="11">
                  <c:v>39783.0</c:v>
                </c:pt>
                <c:pt idx="12">
                  <c:v>39873.0</c:v>
                </c:pt>
                <c:pt idx="13">
                  <c:v>39965.0</c:v>
                </c:pt>
                <c:pt idx="14">
                  <c:v>40057.0</c:v>
                </c:pt>
                <c:pt idx="15">
                  <c:v>40148.0</c:v>
                </c:pt>
                <c:pt idx="16">
                  <c:v>40238.0</c:v>
                </c:pt>
                <c:pt idx="17">
                  <c:v>40330.0</c:v>
                </c:pt>
                <c:pt idx="18">
                  <c:v>40422.0</c:v>
                </c:pt>
                <c:pt idx="19">
                  <c:v>40513.0</c:v>
                </c:pt>
                <c:pt idx="20">
                  <c:v>40603.0</c:v>
                </c:pt>
                <c:pt idx="21">
                  <c:v>40695.0</c:v>
                </c:pt>
                <c:pt idx="22">
                  <c:v>40787.0</c:v>
                </c:pt>
                <c:pt idx="23" formatCode="m/d/yy">
                  <c:v>40878.0</c:v>
                </c:pt>
                <c:pt idx="24" formatCode="m/d/yy">
                  <c:v>40969.0</c:v>
                </c:pt>
                <c:pt idx="25" formatCode="m/d/yy">
                  <c:v>41061.0</c:v>
                </c:pt>
                <c:pt idx="26" formatCode="m/d/yy">
                  <c:v>41153.0</c:v>
                </c:pt>
                <c:pt idx="27" formatCode="m/d/yy">
                  <c:v>41244.0</c:v>
                </c:pt>
                <c:pt idx="28" formatCode="m/d/yy">
                  <c:v>41334.0</c:v>
                </c:pt>
                <c:pt idx="29" formatCode="m/d/yy">
                  <c:v>41426.0</c:v>
                </c:pt>
              </c:numCache>
            </c:numRef>
          </c:cat>
          <c:val>
            <c:numRef>
              <c:f>CalculationsforGraph!$H$436:$AK$436</c:f>
              <c:numCache>
                <c:formatCode>0.00%</c:formatCode>
                <c:ptCount val="30"/>
                <c:pt idx="0">
                  <c:v>0.010965203773894</c:v>
                </c:pt>
                <c:pt idx="1">
                  <c:v>0.0104486808822952</c:v>
                </c:pt>
                <c:pt idx="2">
                  <c:v>0.00952883156019067</c:v>
                </c:pt>
                <c:pt idx="3">
                  <c:v>0.0100094821589557</c:v>
                </c:pt>
                <c:pt idx="4">
                  <c:v>0.0106745676877783</c:v>
                </c:pt>
                <c:pt idx="5">
                  <c:v>0.0105066007037754</c:v>
                </c:pt>
                <c:pt idx="6">
                  <c:v>0.00960137756538109</c:v>
                </c:pt>
                <c:pt idx="7">
                  <c:v>0.00924764201509153</c:v>
                </c:pt>
                <c:pt idx="8">
                  <c:v>0.00930742106572568</c:v>
                </c:pt>
                <c:pt idx="9">
                  <c:v>0.00930990206654644</c:v>
                </c:pt>
                <c:pt idx="10">
                  <c:v>0.00936865847265199</c:v>
                </c:pt>
                <c:pt idx="11">
                  <c:v>0.0110574159520467</c:v>
                </c:pt>
                <c:pt idx="12">
                  <c:v>0.0142634340222575</c:v>
                </c:pt>
                <c:pt idx="13">
                  <c:v>0.0146037402552609</c:v>
                </c:pt>
                <c:pt idx="14">
                  <c:v>0.0151450098740983</c:v>
                </c:pt>
                <c:pt idx="15">
                  <c:v>0.014636807748626</c:v>
                </c:pt>
                <c:pt idx="16">
                  <c:v>0.0154481241692128</c:v>
                </c:pt>
                <c:pt idx="17">
                  <c:v>0.014576601265244</c:v>
                </c:pt>
                <c:pt idx="18">
                  <c:v>0.0140756950402527</c:v>
                </c:pt>
                <c:pt idx="19">
                  <c:v>0.0143420429563256</c:v>
                </c:pt>
                <c:pt idx="20">
                  <c:v>0.0150646955223191</c:v>
                </c:pt>
                <c:pt idx="21">
                  <c:v>0.0159360246880718</c:v>
                </c:pt>
                <c:pt idx="22">
                  <c:v>0.0164312093805797</c:v>
                </c:pt>
                <c:pt idx="23">
                  <c:v>0.016082030435689</c:v>
                </c:pt>
                <c:pt idx="24">
                  <c:v>0.0168732332401818</c:v>
                </c:pt>
                <c:pt idx="25">
                  <c:v>0.0157814662620418</c:v>
                </c:pt>
                <c:pt idx="26">
                  <c:v>0.0155151536926495</c:v>
                </c:pt>
                <c:pt idx="27">
                  <c:v>0.0161203851101058</c:v>
                </c:pt>
                <c:pt idx="28">
                  <c:v>0.0166967269624219</c:v>
                </c:pt>
                <c:pt idx="29">
                  <c:v>0.016021897967425</c:v>
                </c:pt>
              </c:numCache>
            </c:numRef>
          </c:val>
        </c:ser>
        <c:ser>
          <c:idx val="4"/>
          <c:order val="4"/>
          <c:tx>
            <c:v>Bottom Quartile</c:v>
          </c:tx>
          <c:spPr>
            <a:solidFill>
              <a:srgbClr val="FF0000">
                <a:alpha val="10588"/>
              </a:srgbClr>
            </a:solidFill>
            <a:ln w="25400">
              <a:noFill/>
            </a:ln>
          </c:spPr>
          <c:cat>
            <c:numRef>
              <c:f>CalculationsforGraph!$H$1:$AK$1</c:f>
              <c:numCache>
                <c:formatCode>mmm\-yy</c:formatCode>
                <c:ptCount val="30"/>
                <c:pt idx="0">
                  <c:v>38777.0</c:v>
                </c:pt>
                <c:pt idx="1">
                  <c:v>38869.0</c:v>
                </c:pt>
                <c:pt idx="2">
                  <c:v>38961.0</c:v>
                </c:pt>
                <c:pt idx="3">
                  <c:v>39052.0</c:v>
                </c:pt>
                <c:pt idx="4">
                  <c:v>39142.0</c:v>
                </c:pt>
                <c:pt idx="5">
                  <c:v>39234.0</c:v>
                </c:pt>
                <c:pt idx="6">
                  <c:v>39326.0</c:v>
                </c:pt>
                <c:pt idx="7">
                  <c:v>39417.0</c:v>
                </c:pt>
                <c:pt idx="8">
                  <c:v>39508.0</c:v>
                </c:pt>
                <c:pt idx="9">
                  <c:v>39600.0</c:v>
                </c:pt>
                <c:pt idx="10">
                  <c:v>39692.0</c:v>
                </c:pt>
                <c:pt idx="11">
                  <c:v>39783.0</c:v>
                </c:pt>
                <c:pt idx="12">
                  <c:v>39873.0</c:v>
                </c:pt>
                <c:pt idx="13">
                  <c:v>39965.0</c:v>
                </c:pt>
                <c:pt idx="14">
                  <c:v>40057.0</c:v>
                </c:pt>
                <c:pt idx="15">
                  <c:v>40148.0</c:v>
                </c:pt>
                <c:pt idx="16">
                  <c:v>40238.0</c:v>
                </c:pt>
                <c:pt idx="17">
                  <c:v>40330.0</c:v>
                </c:pt>
                <c:pt idx="18">
                  <c:v>40422.0</c:v>
                </c:pt>
                <c:pt idx="19">
                  <c:v>40513.0</c:v>
                </c:pt>
                <c:pt idx="20">
                  <c:v>40603.0</c:v>
                </c:pt>
                <c:pt idx="21">
                  <c:v>40695.0</c:v>
                </c:pt>
                <c:pt idx="22">
                  <c:v>40787.0</c:v>
                </c:pt>
                <c:pt idx="23" formatCode="m/d/yy">
                  <c:v>40878.0</c:v>
                </c:pt>
                <c:pt idx="24" formatCode="m/d/yy">
                  <c:v>40969.0</c:v>
                </c:pt>
                <c:pt idx="25" formatCode="m/d/yy">
                  <c:v>41061.0</c:v>
                </c:pt>
                <c:pt idx="26" formatCode="m/d/yy">
                  <c:v>41153.0</c:v>
                </c:pt>
                <c:pt idx="27" formatCode="m/d/yy">
                  <c:v>41244.0</c:v>
                </c:pt>
                <c:pt idx="28" formatCode="m/d/yy">
                  <c:v>41334.0</c:v>
                </c:pt>
                <c:pt idx="29" formatCode="m/d/yy">
                  <c:v>41426.0</c:v>
                </c:pt>
              </c:numCache>
            </c:numRef>
          </c:cat>
          <c:val>
            <c:numRef>
              <c:f>CalculationsforGraph!$H$437:$AK$437</c:f>
              <c:numCache>
                <c:formatCode>0.00%</c:formatCode>
                <c:ptCount val="30"/>
                <c:pt idx="0">
                  <c:v>0.0585141125788812</c:v>
                </c:pt>
                <c:pt idx="1">
                  <c:v>0.0572962972051614</c:v>
                </c:pt>
                <c:pt idx="2">
                  <c:v>0.0626630354918295</c:v>
                </c:pt>
                <c:pt idx="3">
                  <c:v>0.0566875123271951</c:v>
                </c:pt>
                <c:pt idx="4">
                  <c:v>0.0511373696107377</c:v>
                </c:pt>
                <c:pt idx="5">
                  <c:v>0.0512169907150391</c:v>
                </c:pt>
                <c:pt idx="6">
                  <c:v>0.0496315983444434</c:v>
                </c:pt>
                <c:pt idx="7">
                  <c:v>0.0466580591213788</c:v>
                </c:pt>
                <c:pt idx="8">
                  <c:v>0.0450249293103047</c:v>
                </c:pt>
                <c:pt idx="9">
                  <c:v>0.0463825089244321</c:v>
                </c:pt>
                <c:pt idx="10">
                  <c:v>0.0494967395550868</c:v>
                </c:pt>
                <c:pt idx="11">
                  <c:v>0.0556351942202941</c:v>
                </c:pt>
                <c:pt idx="12">
                  <c:v>0.0570844818328262</c:v>
                </c:pt>
                <c:pt idx="13">
                  <c:v>0.0545340179553957</c:v>
                </c:pt>
                <c:pt idx="14">
                  <c:v>0.0584084158144832</c:v>
                </c:pt>
                <c:pt idx="15">
                  <c:v>0.0568253734576744</c:v>
                </c:pt>
                <c:pt idx="16">
                  <c:v>0.0593538857769123</c:v>
                </c:pt>
                <c:pt idx="17">
                  <c:v>0.0553884840071983</c:v>
                </c:pt>
                <c:pt idx="18">
                  <c:v>0.054864022767838</c:v>
                </c:pt>
                <c:pt idx="19">
                  <c:v>0.0545313677239033</c:v>
                </c:pt>
                <c:pt idx="20">
                  <c:v>0.061265675049205</c:v>
                </c:pt>
                <c:pt idx="21">
                  <c:v>0.0610851443378191</c:v>
                </c:pt>
                <c:pt idx="22">
                  <c:v>0.061064543763011</c:v>
                </c:pt>
                <c:pt idx="23">
                  <c:v>0.058085391995399</c:v>
                </c:pt>
                <c:pt idx="24">
                  <c:v>0.0632082099822109</c:v>
                </c:pt>
                <c:pt idx="25">
                  <c:v>0.0603927137730055</c:v>
                </c:pt>
                <c:pt idx="26">
                  <c:v>0.0623268622949194</c:v>
                </c:pt>
                <c:pt idx="27">
                  <c:v>0.0635050131376042</c:v>
                </c:pt>
                <c:pt idx="28">
                  <c:v>0.060681151002243</c:v>
                </c:pt>
                <c:pt idx="29">
                  <c:v>0.0589544599160115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878328"/>
        <c:axId val="2131881736"/>
      </c:areaChart>
      <c:lineChart>
        <c:grouping val="standard"/>
        <c:varyColors val="0"/>
        <c:ser>
          <c:idx val="5"/>
          <c:order val="5"/>
          <c:tx>
            <c:v>Worst</c:v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val>
            <c:numRef>
              <c:f>CalculationsforGraph!$H$427:$AK$427</c:f>
              <c:numCache>
                <c:formatCode>General</c:formatCode>
                <c:ptCount val="30"/>
                <c:pt idx="0" formatCode="0.00%">
                  <c:v>0.0937529411764706</c:v>
                </c:pt>
                <c:pt idx="1">
                  <c:v>0.0908622620380739</c:v>
                </c:pt>
                <c:pt idx="2">
                  <c:v>0.0955708245243129</c:v>
                </c:pt>
                <c:pt idx="3">
                  <c:v>0.0894166666666667</c:v>
                </c:pt>
                <c:pt idx="4">
                  <c:v>0.0856870611835506</c:v>
                </c:pt>
                <c:pt idx="5">
                  <c:v>0.0821190716448032</c:v>
                </c:pt>
                <c:pt idx="6">
                  <c:v>0.0789805825242718</c:v>
                </c:pt>
                <c:pt idx="7">
                  <c:v>0.0748422090729783</c:v>
                </c:pt>
                <c:pt idx="8">
                  <c:v>0.0748331697742885</c:v>
                </c:pt>
                <c:pt idx="9">
                  <c:v>0.0756154879140555</c:v>
                </c:pt>
                <c:pt idx="10">
                  <c:v>0.0823457901846015</c:v>
                </c:pt>
                <c:pt idx="11">
                  <c:v>0.096861063464837</c:v>
                </c:pt>
                <c:pt idx="12">
                  <c:v>0.112665562913907</c:v>
                </c:pt>
                <c:pt idx="13">
                  <c:v>0.110342577487765</c:v>
                </c:pt>
                <c:pt idx="14">
                  <c:v>0.114611490204711</c:v>
                </c:pt>
                <c:pt idx="15">
                  <c:v>0.11257635082224</c:v>
                </c:pt>
                <c:pt idx="16">
                  <c:v>0.117236220472441</c:v>
                </c:pt>
                <c:pt idx="17">
                  <c:v>0.106530931871574</c:v>
                </c:pt>
                <c:pt idx="18">
                  <c:v>0.104692307692308</c:v>
                </c:pt>
                <c:pt idx="19">
                  <c:v>0.104451923076923</c:v>
                </c:pt>
                <c:pt idx="20">
                  <c:v>0.114619140625</c:v>
                </c:pt>
                <c:pt idx="21">
                  <c:v>0.113303659742829</c:v>
                </c:pt>
                <c:pt idx="22">
                  <c:v>0.116126213592233</c:v>
                </c:pt>
                <c:pt idx="23">
                  <c:v>0.113569131832797</c:v>
                </c:pt>
                <c:pt idx="24">
                  <c:v>0.121741214057508</c:v>
                </c:pt>
                <c:pt idx="25">
                  <c:v>0.113804347826087</c:v>
                </c:pt>
                <c:pt idx="26">
                  <c:v>0.114795763993949</c:v>
                </c:pt>
                <c:pt idx="27">
                  <c:v>0.11641975308642</c:v>
                </c:pt>
                <c:pt idx="28">
                  <c:v>0.115327245053272</c:v>
                </c:pt>
                <c:pt idx="29">
                  <c:v>0.108179012345679</c:v>
                </c:pt>
              </c:numCache>
            </c:numRef>
          </c:val>
          <c:smooth val="0"/>
        </c:ser>
        <c:ser>
          <c:idx val="6"/>
          <c:order val="6"/>
          <c:tx>
            <c:v>Best</c:v>
          </c:tx>
          <c:spPr>
            <a:ln w="25400">
              <a:solidFill>
                <a:srgbClr val="006411"/>
              </a:solidFill>
              <a:prstDash val="solid"/>
            </a:ln>
          </c:spPr>
          <c:marker>
            <c:symbol val="none"/>
          </c:marker>
          <c:val>
            <c:numRef>
              <c:f>CalculationsforGraph!$H$431:$AK$431</c:f>
              <c:numCache>
                <c:formatCode>0.00%</c:formatCode>
                <c:ptCount val="30"/>
                <c:pt idx="0">
                  <c:v>0.00836431226765799</c:v>
                </c:pt>
                <c:pt idx="1">
                  <c:v>0.00709558823529412</c:v>
                </c:pt>
                <c:pt idx="2">
                  <c:v>0.00704710144927536</c:v>
                </c:pt>
                <c:pt idx="3">
                  <c:v>0.00669658886894075</c:v>
                </c:pt>
                <c:pt idx="4">
                  <c:v>0.00727642276422764</c:v>
                </c:pt>
                <c:pt idx="5">
                  <c:v>0.00623409669211196</c:v>
                </c:pt>
                <c:pt idx="6">
                  <c:v>0.00629268292682927</c:v>
                </c:pt>
                <c:pt idx="7">
                  <c:v>0.00574500768049155</c:v>
                </c:pt>
                <c:pt idx="8">
                  <c:v>0.00618090452261306</c:v>
                </c:pt>
                <c:pt idx="9">
                  <c:v>0.00674074074074074</c:v>
                </c:pt>
                <c:pt idx="10">
                  <c:v>0.00786764705882353</c:v>
                </c:pt>
                <c:pt idx="11">
                  <c:v>0.0101789264413519</c:v>
                </c:pt>
                <c:pt idx="12">
                  <c:v>0.0166923076923077</c:v>
                </c:pt>
                <c:pt idx="13">
                  <c:v>0.0143181818181818</c:v>
                </c:pt>
                <c:pt idx="14">
                  <c:v>0.0158888888888889</c:v>
                </c:pt>
                <c:pt idx="15">
                  <c:v>0.0160160965794769</c:v>
                </c:pt>
                <c:pt idx="16">
                  <c:v>0.0178823529411765</c:v>
                </c:pt>
                <c:pt idx="17">
                  <c:v>0.0145473251028807</c:v>
                </c:pt>
                <c:pt idx="18">
                  <c:v>0.0141638225255973</c:v>
                </c:pt>
                <c:pt idx="19">
                  <c:v>0.0138795986622074</c:v>
                </c:pt>
                <c:pt idx="20">
                  <c:v>0.0161880341880342</c:v>
                </c:pt>
                <c:pt idx="21">
                  <c:v>0.014135593220339</c:v>
                </c:pt>
                <c:pt idx="22">
                  <c:v>0.0155952380952381</c:v>
                </c:pt>
                <c:pt idx="23">
                  <c:v>0.0152051835853132</c:v>
                </c:pt>
                <c:pt idx="24">
                  <c:v>0.0165591397849462</c:v>
                </c:pt>
                <c:pt idx="25">
                  <c:v>0.014390756302521</c:v>
                </c:pt>
                <c:pt idx="26">
                  <c:v>0.0143128964059197</c:v>
                </c:pt>
                <c:pt idx="27">
                  <c:v>0.0133131313131313</c:v>
                </c:pt>
                <c:pt idx="28">
                  <c:v>0.0138235294117647</c:v>
                </c:pt>
                <c:pt idx="29">
                  <c:v>0.0118541666666667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CalculationsforGraph!$G$422</c:f>
              <c:strCache>
                <c:ptCount val="1"/>
                <c:pt idx="0">
                  <c:v>Adur</c:v>
                </c:pt>
              </c:strCache>
            </c:strRef>
          </c:tx>
          <c:spPr>
            <a:ln w="25400">
              <a:solidFill>
                <a:srgbClr val="000090"/>
              </a:solidFill>
              <a:prstDash val="solid"/>
            </a:ln>
          </c:spPr>
          <c:marker>
            <c:symbol val="none"/>
          </c:marker>
          <c:val>
            <c:numRef>
              <c:f>CalculationsforGraph!$H$422:$AK$422</c:f>
              <c:numCache>
                <c:formatCode>0.00%</c:formatCode>
                <c:ptCount val="30"/>
                <c:pt idx="0">
                  <c:v>0.019635761589404</c:v>
                </c:pt>
                <c:pt idx="1">
                  <c:v>0.0190819672131147</c:v>
                </c:pt>
                <c:pt idx="2">
                  <c:v>0.018052805280528</c:v>
                </c:pt>
                <c:pt idx="3">
                  <c:v>0.0163311688311688</c:v>
                </c:pt>
                <c:pt idx="4">
                  <c:v>0.0170846394984326</c:v>
                </c:pt>
                <c:pt idx="5">
                  <c:v>0.0148397435897436</c:v>
                </c:pt>
                <c:pt idx="6">
                  <c:v>0.0139184952978056</c:v>
                </c:pt>
                <c:pt idx="7">
                  <c:v>0.0144871794871795</c:v>
                </c:pt>
                <c:pt idx="8">
                  <c:v>0.0159365079365079</c:v>
                </c:pt>
                <c:pt idx="9">
                  <c:v>0.0158412698412698</c:v>
                </c:pt>
                <c:pt idx="10">
                  <c:v>0.0208917197452229</c:v>
                </c:pt>
                <c:pt idx="11">
                  <c:v>0.0265605095541401</c:v>
                </c:pt>
                <c:pt idx="12">
                  <c:v>0.0396116504854369</c:v>
                </c:pt>
                <c:pt idx="13">
                  <c:v>0.0372424242424242</c:v>
                </c:pt>
                <c:pt idx="14">
                  <c:v>0.0387774294670846</c:v>
                </c:pt>
                <c:pt idx="15">
                  <c:v>0.0393290734824281</c:v>
                </c:pt>
                <c:pt idx="16">
                  <c:v>0.0390996784565916</c:v>
                </c:pt>
                <c:pt idx="17">
                  <c:v>0.0345847176079734</c:v>
                </c:pt>
                <c:pt idx="18">
                  <c:v>0.0343189368770764</c:v>
                </c:pt>
                <c:pt idx="19">
                  <c:v>0.0317508417508417</c:v>
                </c:pt>
                <c:pt idx="20">
                  <c:v>0.0338795986622073</c:v>
                </c:pt>
                <c:pt idx="21">
                  <c:v>0.0336298932384342</c:v>
                </c:pt>
                <c:pt idx="22">
                  <c:v>0.0351034482758621</c:v>
                </c:pt>
                <c:pt idx="23">
                  <c:v>0.0341216216216216</c:v>
                </c:pt>
                <c:pt idx="24">
                  <c:v>0.035503355704698</c:v>
                </c:pt>
                <c:pt idx="25">
                  <c:v>0.0291842900302115</c:v>
                </c:pt>
                <c:pt idx="26">
                  <c:v>0.0298119122257053</c:v>
                </c:pt>
                <c:pt idx="27">
                  <c:v>0.0302539682539682</c:v>
                </c:pt>
                <c:pt idx="28">
                  <c:v>0.0318649517684887</c:v>
                </c:pt>
                <c:pt idx="29">
                  <c:v>0.0298996655518395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CalculationsforGraph!$G$423</c:f>
              <c:strCache>
                <c:ptCount val="1"/>
                <c:pt idx="0">
                  <c:v>Coast to Capital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CalculationsforGraph!$H$423:$AK$423</c:f>
              <c:numCache>
                <c:formatCode>0.00%</c:formatCode>
                <c:ptCount val="30"/>
                <c:pt idx="0">
                  <c:v>0.0234715140767014</c:v>
                </c:pt>
                <c:pt idx="1">
                  <c:v>0.0224106944752607</c:v>
                </c:pt>
                <c:pt idx="2">
                  <c:v>0.0225943500331053</c:v>
                </c:pt>
                <c:pt idx="3">
                  <c:v>0.0213706648994919</c:v>
                </c:pt>
                <c:pt idx="4">
                  <c:v>0.0217764537128986</c:v>
                </c:pt>
                <c:pt idx="5">
                  <c:v>0.0187916894477857</c:v>
                </c:pt>
                <c:pt idx="6">
                  <c:v>0.0183838604143948</c:v>
                </c:pt>
                <c:pt idx="7">
                  <c:v>0.0178469731550918</c:v>
                </c:pt>
                <c:pt idx="8">
                  <c:v>0.0187025043177893</c:v>
                </c:pt>
                <c:pt idx="9">
                  <c:v>0.0185062151735962</c:v>
                </c:pt>
                <c:pt idx="10">
                  <c:v>0.0217582063934778</c:v>
                </c:pt>
                <c:pt idx="11">
                  <c:v>0.0272750505803429</c:v>
                </c:pt>
                <c:pt idx="12">
                  <c:v>0.0377501873060045</c:v>
                </c:pt>
                <c:pt idx="13">
                  <c:v>0.0382807167235495</c:v>
                </c:pt>
                <c:pt idx="14">
                  <c:v>0.0397459978655283</c:v>
                </c:pt>
                <c:pt idx="15">
                  <c:v>0.0395258989726027</c:v>
                </c:pt>
                <c:pt idx="16">
                  <c:v>0.0396272233464693</c:v>
                </c:pt>
                <c:pt idx="17">
                  <c:v>0.0350594919069568</c:v>
                </c:pt>
                <c:pt idx="18">
                  <c:v>0.0342228583545377</c:v>
                </c:pt>
                <c:pt idx="19">
                  <c:v>0.0331482457064587</c:v>
                </c:pt>
                <c:pt idx="20">
                  <c:v>0.0354564733326264</c:v>
                </c:pt>
                <c:pt idx="21">
                  <c:v>0.0344398340248963</c:v>
                </c:pt>
                <c:pt idx="22">
                  <c:v>0.0372642934196332</c:v>
                </c:pt>
                <c:pt idx="23">
                  <c:v>0.0365650581645842</c:v>
                </c:pt>
                <c:pt idx="24">
                  <c:v>0.0379050840291724</c:v>
                </c:pt>
                <c:pt idx="25">
                  <c:v>0.0351724137931034</c:v>
                </c:pt>
                <c:pt idx="26">
                  <c:v>0.0340294763248667</c:v>
                </c:pt>
                <c:pt idx="27">
                  <c:v>0.0329205753595997</c:v>
                </c:pt>
                <c:pt idx="28">
                  <c:v>0.0335802984451633</c:v>
                </c:pt>
                <c:pt idx="29">
                  <c:v>0.0293138066652867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CalculationsforGraph!$G$424</c:f>
              <c:strCache>
                <c:ptCount val="1"/>
                <c:pt idx="0">
                  <c:v>All LEPs Average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val>
            <c:numRef>
              <c:f>CalculationsforGraph!$H$424:$AK$424</c:f>
              <c:numCache>
                <c:formatCode>0.00%</c:formatCode>
                <c:ptCount val="30"/>
                <c:pt idx="0">
                  <c:v>0.0322361432656952</c:v>
                </c:pt>
                <c:pt idx="1">
                  <c:v>0.0310629518370581</c:v>
                </c:pt>
                <c:pt idx="2">
                  <c:v>0.031110541990151</c:v>
                </c:pt>
                <c:pt idx="3">
                  <c:v>0.0300912701304379</c:v>
                </c:pt>
                <c:pt idx="4">
                  <c:v>0.0310225826856382</c:v>
                </c:pt>
                <c:pt idx="5">
                  <c:v>0.0277714779063145</c:v>
                </c:pt>
                <c:pt idx="6">
                  <c:v>0.0268674156977377</c:v>
                </c:pt>
                <c:pt idx="7">
                  <c:v>0.0255096977489632</c:v>
                </c:pt>
                <c:pt idx="8">
                  <c:v>0.0270450631302646</c:v>
                </c:pt>
                <c:pt idx="9">
                  <c:v>0.0268234887015323</c:v>
                </c:pt>
                <c:pt idx="10">
                  <c:v>0.0303211226889306</c:v>
                </c:pt>
                <c:pt idx="11">
                  <c:v>0.0371046140478746</c:v>
                </c:pt>
                <c:pt idx="12">
                  <c:v>0.0493065171839461</c:v>
                </c:pt>
                <c:pt idx="13">
                  <c:v>0.0501743655775524</c:v>
                </c:pt>
                <c:pt idx="14">
                  <c:v>0.0512736557524782</c:v>
                </c:pt>
                <c:pt idx="15">
                  <c:v>0.0502246214897306</c:v>
                </c:pt>
                <c:pt idx="16">
                  <c:v>0.0514993321898801</c:v>
                </c:pt>
                <c:pt idx="17">
                  <c:v>0.0456963280679393</c:v>
                </c:pt>
                <c:pt idx="18">
                  <c:v>0.0454442711277431</c:v>
                </c:pt>
                <c:pt idx="19">
                  <c:v>0.0447051477928574</c:v>
                </c:pt>
                <c:pt idx="20">
                  <c:v>0.047950838140676</c:v>
                </c:pt>
                <c:pt idx="21">
                  <c:v>0.0469026431702324</c:v>
                </c:pt>
                <c:pt idx="22">
                  <c:v>0.0498552385849518</c:v>
                </c:pt>
                <c:pt idx="23">
                  <c:v>0.0494478538526708</c:v>
                </c:pt>
                <c:pt idx="24">
                  <c:v>0.052300446488781</c:v>
                </c:pt>
                <c:pt idx="25">
                  <c:v>0.0488251822088998</c:v>
                </c:pt>
                <c:pt idx="26">
                  <c:v>0.0482758255453913</c:v>
                </c:pt>
                <c:pt idx="27">
                  <c:v>0.0471506658260928</c:v>
                </c:pt>
                <c:pt idx="28">
                  <c:v>0.0488131803327026</c:v>
                </c:pt>
                <c:pt idx="29">
                  <c:v>0.0440024082215564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878328"/>
        <c:axId val="2131881736"/>
      </c:lineChart>
      <c:dateAx>
        <c:axId val="21318783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1881736"/>
        <c:crosses val="autoZero"/>
        <c:auto val="1"/>
        <c:lblOffset val="100"/>
        <c:baseTimeUnit val="months"/>
        <c:majorUnit val="4.0"/>
        <c:majorTimeUnit val="months"/>
      </c:dateAx>
      <c:valAx>
        <c:axId val="2131881736"/>
        <c:scaling>
          <c:orientation val="minMax"/>
          <c:max val="0.13"/>
          <c:min val="0.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31878328"/>
        <c:crosses val="autoZero"/>
        <c:crossBetween val="between"/>
        <c:majorUnit val="0.02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02380206702161"/>
          <c:y val="0.099787685774947"/>
          <c:w val="0.179455057939242"/>
          <c:h val="0.73248407643312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6</xdr:row>
      <xdr:rowOff>133350</xdr:rowOff>
    </xdr:from>
    <xdr:to>
      <xdr:col>15</xdr:col>
      <xdr:colOff>504825</xdr:colOff>
      <xdr:row>31</xdr:row>
      <xdr:rowOff>180975</xdr:rowOff>
    </xdr:to>
    <xdr:graphicFrame macro="">
      <xdr:nvGraphicFramePr>
        <xdr:cNvPr id="24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ffordable%20Housing%20Supply%202010-11%20working%20copy%20rev%20Jan%20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Definitions"/>
      <sheetName val="acronyms"/>
      <sheetName val="Included Schemes"/>
      <sheetName val="Included Schemes (2)"/>
      <sheetName val="Blanks template"/>
      <sheetName val="Housing Corp Data"/>
      <sheetName val="Other HC RCGF &amp; DPF"/>
      <sheetName val="SR Housing Corp (NB) (sponsor)"/>
      <sheetName val="PCS data"/>
      <sheetName val="SR Housing Corp (NB) (location)"/>
      <sheetName val="SR Housing Corp (RH) (sponsor)"/>
      <sheetName val="SR Housing Corp (RH) (location)"/>
      <sheetName val="SR Housing Corp (All) (sponsor)"/>
      <sheetName val="SR Housing Corp (All) (location"/>
      <sheetName val="SR Other HC HD (sponsor)"/>
      <sheetName val="SR Other HC HD (location)"/>
      <sheetName val="SR Other HC HD (NB) (sponsor)"/>
      <sheetName val="SR Other HC HD (NB) (location)"/>
      <sheetName val="SR Other HC SC (sponsor)"/>
      <sheetName val="SR Other HC SC (location)"/>
      <sheetName val="SR Other HC SC (NB) (sponsor)"/>
      <sheetName val="SR Other HC SC (NB) (location)"/>
      <sheetName val="SR Other HC remodelled"/>
      <sheetName val="SR Other HC RCGF &amp; DPF"/>
      <sheetName val="SR Other HC Schemes (sponsor)"/>
      <sheetName val="SR Other HC Schemes (location)"/>
      <sheetName val="SR LA (HCA)"/>
      <sheetName val="SR LA (All NB)"/>
      <sheetName val="SR LA (Acq)"/>
      <sheetName val="SR S106 only (HSSA)"/>
      <sheetName val="SR S106 only (HCorp)"/>
      <sheetName val="SR S106 only"/>
      <sheetName val="SR S106 nil grant total"/>
      <sheetName val="SR S106 nil grant IMS only"/>
      <sheetName val="SR PFI (NB)"/>
      <sheetName val="SR PFI (RH)"/>
      <sheetName val="SR PFI (All)"/>
      <sheetName val="SR All Social Rent (sponsor)"/>
      <sheetName val="SR All Social Rent (location)"/>
      <sheetName val="SR All Social Rent (NB) sponsor"/>
      <sheetName val="SR All Social Rent (NB) locatio"/>
      <sheetName val="IR Housing Corp (NB) (sponsor)"/>
      <sheetName val="IR Housing Corp (NB) (location)"/>
      <sheetName val="IR Housing Corp (RH) (sponsor)"/>
      <sheetName val="IR Housing Corp (RH) (location)"/>
      <sheetName val="IR Housing Corp (All) (sponsor)"/>
      <sheetName val="IR Housing Corp (All) (location"/>
      <sheetName val="LCHO - Housing Corp (NB) sponso"/>
      <sheetName val="LCHO - Housing Corp (NB) locati"/>
      <sheetName val="LCHO - Housing Corp (RH) sponso"/>
      <sheetName val="LCHO - Housing Corp (RH) locati"/>
      <sheetName val="LCHO - Housing Corp (All) spons"/>
      <sheetName val="LCHO - Housing Corp (All) locat"/>
      <sheetName val="LCHO Other HC remodelled"/>
      <sheetName val="LCHO Other HC RCGF &amp; DPF"/>
      <sheetName val="LCHO S106 only (HSSA)"/>
      <sheetName val="LCHO S106 only (HCorp)"/>
      <sheetName val="LCHO S106 only"/>
      <sheetName val="LCHO S106 nil grant total"/>
      <sheetName val="LCHO S106 nil grant IMS only"/>
      <sheetName val="LCHO APS RTA, SHB &amp; VPG"/>
      <sheetName val="LCHO APS CIS"/>
      <sheetName val="LCHO APS FTBI &amp; LWI"/>
      <sheetName val="LCHO APS LA SHB"/>
      <sheetName val="LCHO APS TOTAL"/>
      <sheetName val="LCHO ALL LCHO (sponsor)"/>
      <sheetName val="LCHO ALL LCHO (location)"/>
      <sheetName val="LCHO ALL LCHO (NB) (sponsor)"/>
      <sheetName val="LCHO ALL LCHO (NB) (location)"/>
      <sheetName val="All Intrmdt housing (sponsor)"/>
      <sheetName val="All Intrmdt housing (location)"/>
      <sheetName val="All Intrmdt housing (NB) sponso"/>
      <sheetName val="All Intrmdt housing (NB) locati"/>
      <sheetName val="All affordable by LA (sponsor)"/>
      <sheetName val="All affordable by LA (location)"/>
      <sheetName val="All affordable by LA (NB) spons"/>
      <sheetName val="All affordable by LA (NB) locat"/>
      <sheetName val="Affordable - England (sponsor)"/>
      <sheetName val="Affordable - England (location)"/>
      <sheetName val="Affordable - England (breakdown"/>
      <sheetName val="Affordable - NB Acq (location)"/>
      <sheetName val="temp Affordable NB Acq (locn)2"/>
      <sheetName val="temp LA"/>
      <sheetName val="totals by type"/>
      <sheetName val="charts for release"/>
      <sheetName val="Stats Release Table 1"/>
      <sheetName val="differences"/>
      <sheetName val="2009-10 as published 1000"/>
      <sheetName val="Live Table 1000"/>
      <sheetName val="Live Table 1001"/>
      <sheetName val="Live Table 1002"/>
      <sheetName val="Live Table 1003"/>
      <sheetName val="Live Table 1006"/>
      <sheetName val="Live Table 1007"/>
      <sheetName val="Live Table 1008"/>
      <sheetName val="Live Table 1009"/>
      <sheetName val="Live Table 1009 (2)"/>
      <sheetName val="Stats Release T3"/>
      <sheetName val="Live Table 1010"/>
      <sheetName val="Live Table 1011"/>
    </sheetNames>
    <sheetDataSet>
      <sheetData sheetId="0" refreshError="1">
        <row r="51">
          <cell r="A51" t="str">
            <v>UA</v>
          </cell>
        </row>
      </sheetData>
      <sheetData sheetId="1" refreshError="1"/>
      <sheetData sheetId="2" refreshError="1"/>
      <sheetData sheetId="3"/>
      <sheetData sheetId="4" refreshError="1"/>
      <sheetData sheetId="5"/>
      <sheetData sheetId="6" refreshError="1">
        <row r="2124">
          <cell r="B2124" t="str">
            <v>00AA</v>
          </cell>
          <cell r="C2124" t="str">
            <v>City of London</v>
          </cell>
          <cell r="G2124">
            <v>6</v>
          </cell>
          <cell r="L2124">
            <v>6</v>
          </cell>
          <cell r="M2124">
            <v>0</v>
          </cell>
          <cell r="O2124" t="str">
            <v>00AA</v>
          </cell>
          <cell r="P2124" t="str">
            <v>City of London</v>
          </cell>
          <cell r="T2124">
            <v>7</v>
          </cell>
          <cell r="Y2124">
            <v>7</v>
          </cell>
          <cell r="AA2124" t="str">
            <v>00AA</v>
          </cell>
          <cell r="AB2124" t="str">
            <v>City of London</v>
          </cell>
          <cell r="AD2124">
            <v>0</v>
          </cell>
          <cell r="AF2124">
            <v>0</v>
          </cell>
          <cell r="AG2124">
            <v>0</v>
          </cell>
          <cell r="AI2124" t="str">
            <v>00AA</v>
          </cell>
          <cell r="AJ2124" t="str">
            <v>City of London</v>
          </cell>
          <cell r="AK2124">
            <v>0</v>
          </cell>
          <cell r="AL2124">
            <v>0</v>
          </cell>
          <cell r="AM2124">
            <v>0</v>
          </cell>
        </row>
        <row r="2125">
          <cell r="B2125" t="str">
            <v>00AB</v>
          </cell>
          <cell r="C2125" t="str">
            <v>Barking and Dagenham</v>
          </cell>
          <cell r="F2125">
            <v>35</v>
          </cell>
          <cell r="G2125">
            <v>22</v>
          </cell>
          <cell r="H2125">
            <v>134</v>
          </cell>
          <cell r="I2125">
            <v>28</v>
          </cell>
          <cell r="J2125">
            <v>3</v>
          </cell>
          <cell r="K2125">
            <v>1</v>
          </cell>
          <cell r="L2125">
            <v>223</v>
          </cell>
          <cell r="M2125">
            <v>4</v>
          </cell>
          <cell r="O2125" t="str">
            <v>00AB</v>
          </cell>
          <cell r="P2125" t="str">
            <v>Barking and Dagenham</v>
          </cell>
          <cell r="S2125">
            <v>35</v>
          </cell>
          <cell r="T2125">
            <v>37</v>
          </cell>
          <cell r="U2125">
            <v>134</v>
          </cell>
          <cell r="V2125">
            <v>28</v>
          </cell>
          <cell r="W2125">
            <v>3</v>
          </cell>
          <cell r="X2125">
            <v>1</v>
          </cell>
          <cell r="Y2125">
            <v>238</v>
          </cell>
          <cell r="AA2125" t="str">
            <v>00AB</v>
          </cell>
          <cell r="AB2125" t="str">
            <v>Barking and Dagenham</v>
          </cell>
          <cell r="AD2125">
            <v>22</v>
          </cell>
          <cell r="AE2125">
            <v>0</v>
          </cell>
          <cell r="AF2125">
            <v>22</v>
          </cell>
          <cell r="AG2125">
            <v>22</v>
          </cell>
          <cell r="AI2125" t="str">
            <v>00AB</v>
          </cell>
          <cell r="AJ2125" t="str">
            <v>Barking and Dagenham</v>
          </cell>
          <cell r="AK2125">
            <v>0</v>
          </cell>
          <cell r="AL2125">
            <v>0</v>
          </cell>
          <cell r="AM2125">
            <v>0</v>
          </cell>
        </row>
        <row r="2126">
          <cell r="B2126" t="str">
            <v>00AC</v>
          </cell>
          <cell r="C2126" t="str">
            <v>Barnet</v>
          </cell>
          <cell r="F2126">
            <v>49</v>
          </cell>
          <cell r="G2126">
            <v>38</v>
          </cell>
          <cell r="H2126">
            <v>150</v>
          </cell>
          <cell r="I2126">
            <v>1</v>
          </cell>
          <cell r="J2126">
            <v>1</v>
          </cell>
          <cell r="K2126">
            <v>1</v>
          </cell>
          <cell r="L2126">
            <v>282</v>
          </cell>
          <cell r="M2126">
            <v>2</v>
          </cell>
          <cell r="O2126" t="str">
            <v>00AC</v>
          </cell>
          <cell r="P2126" t="str">
            <v>Barnet</v>
          </cell>
          <cell r="S2126">
            <v>49</v>
          </cell>
          <cell r="T2126">
            <v>35</v>
          </cell>
          <cell r="U2126">
            <v>150</v>
          </cell>
          <cell r="V2126">
            <v>1</v>
          </cell>
          <cell r="W2126">
            <v>1</v>
          </cell>
          <cell r="X2126">
            <v>1</v>
          </cell>
          <cell r="Y2126">
            <v>279</v>
          </cell>
          <cell r="AA2126" t="str">
            <v>00AC</v>
          </cell>
          <cell r="AB2126" t="str">
            <v>Barnet</v>
          </cell>
          <cell r="AD2126">
            <v>0</v>
          </cell>
          <cell r="AE2126">
            <v>0</v>
          </cell>
          <cell r="AF2126">
            <v>0</v>
          </cell>
          <cell r="AG2126">
            <v>0</v>
          </cell>
          <cell r="AI2126" t="str">
            <v>00AC</v>
          </cell>
          <cell r="AJ2126" t="str">
            <v>Barnet</v>
          </cell>
          <cell r="AK2126">
            <v>0</v>
          </cell>
          <cell r="AL2126">
            <v>0</v>
          </cell>
          <cell r="AM2126">
            <v>0</v>
          </cell>
        </row>
        <row r="2127">
          <cell r="B2127" t="str">
            <v>00AD</v>
          </cell>
          <cell r="C2127" t="str">
            <v>Bexley</v>
          </cell>
          <cell r="G2127">
            <v>52</v>
          </cell>
          <cell r="H2127">
            <v>6</v>
          </cell>
          <cell r="I2127">
            <v>34</v>
          </cell>
          <cell r="J2127">
            <v>3</v>
          </cell>
          <cell r="K2127">
            <v>2</v>
          </cell>
          <cell r="L2127">
            <v>267</v>
          </cell>
          <cell r="M2127">
            <v>5</v>
          </cell>
          <cell r="O2127" t="str">
            <v>00AD</v>
          </cell>
          <cell r="P2127" t="str">
            <v>Bexley</v>
          </cell>
          <cell r="T2127">
            <v>81</v>
          </cell>
          <cell r="U2127">
            <v>6</v>
          </cell>
          <cell r="V2127">
            <v>34</v>
          </cell>
          <cell r="W2127">
            <v>3</v>
          </cell>
          <cell r="X2127">
            <v>2</v>
          </cell>
          <cell r="Y2127">
            <v>296</v>
          </cell>
          <cell r="AA2127" t="str">
            <v>00AD</v>
          </cell>
          <cell r="AB2127" t="str">
            <v>Bexley</v>
          </cell>
          <cell r="AD2127">
            <v>0</v>
          </cell>
          <cell r="AE2127">
            <v>0</v>
          </cell>
          <cell r="AF2127">
            <v>0</v>
          </cell>
          <cell r="AG2127">
            <v>0</v>
          </cell>
          <cell r="AI2127" t="str">
            <v>00AD</v>
          </cell>
          <cell r="AJ2127" t="str">
            <v>Bexley</v>
          </cell>
          <cell r="AK2127">
            <v>5</v>
          </cell>
          <cell r="AL2127">
            <v>0</v>
          </cell>
          <cell r="AM2127">
            <v>0</v>
          </cell>
        </row>
        <row r="2128">
          <cell r="B2128" t="str">
            <v>00AE</v>
          </cell>
          <cell r="C2128" t="str">
            <v>Brent</v>
          </cell>
          <cell r="D2128">
            <v>7</v>
          </cell>
          <cell r="F2128">
            <v>208</v>
          </cell>
          <cell r="G2128">
            <v>41</v>
          </cell>
          <cell r="H2128">
            <v>210</v>
          </cell>
          <cell r="I2128">
            <v>198</v>
          </cell>
          <cell r="J2128">
            <v>1</v>
          </cell>
          <cell r="K2128">
            <v>1</v>
          </cell>
          <cell r="L2128">
            <v>678</v>
          </cell>
          <cell r="M2128">
            <v>2</v>
          </cell>
          <cell r="O2128" t="str">
            <v>00AE</v>
          </cell>
          <cell r="P2128" t="str">
            <v>Brent</v>
          </cell>
          <cell r="Q2128">
            <v>7</v>
          </cell>
          <cell r="S2128">
            <v>208</v>
          </cell>
          <cell r="T2128">
            <v>23</v>
          </cell>
          <cell r="U2128">
            <v>210</v>
          </cell>
          <cell r="V2128">
            <v>198</v>
          </cell>
          <cell r="W2128">
            <v>1</v>
          </cell>
          <cell r="X2128">
            <v>1</v>
          </cell>
          <cell r="Y2128">
            <v>660</v>
          </cell>
          <cell r="AA2128" t="str">
            <v>00AE</v>
          </cell>
          <cell r="AB2128" t="str">
            <v>Brent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  <cell r="AG2128">
            <v>0</v>
          </cell>
          <cell r="AI2128" t="str">
            <v>00AE</v>
          </cell>
          <cell r="AJ2128" t="str">
            <v>Brent</v>
          </cell>
          <cell r="AK2128">
            <v>0</v>
          </cell>
          <cell r="AL2128">
            <v>0</v>
          </cell>
          <cell r="AM2128">
            <v>0</v>
          </cell>
        </row>
        <row r="2129">
          <cell r="B2129" t="str">
            <v>00AF</v>
          </cell>
          <cell r="C2129" t="str">
            <v>Bromley</v>
          </cell>
          <cell r="F2129">
            <v>47</v>
          </cell>
          <cell r="G2129">
            <v>66</v>
          </cell>
          <cell r="H2129">
            <v>97</v>
          </cell>
          <cell r="I2129">
            <v>80</v>
          </cell>
          <cell r="K2129">
            <v>2</v>
          </cell>
          <cell r="L2129">
            <v>304</v>
          </cell>
          <cell r="M2129">
            <v>2</v>
          </cell>
          <cell r="O2129" t="str">
            <v>00AF</v>
          </cell>
          <cell r="P2129" t="str">
            <v>Bromley</v>
          </cell>
          <cell r="S2129">
            <v>47</v>
          </cell>
          <cell r="T2129">
            <v>82</v>
          </cell>
          <cell r="U2129">
            <v>97</v>
          </cell>
          <cell r="V2129">
            <v>80</v>
          </cell>
          <cell r="X2129">
            <v>2</v>
          </cell>
          <cell r="Y2129">
            <v>320</v>
          </cell>
          <cell r="AA2129" t="str">
            <v>00AF</v>
          </cell>
          <cell r="AB2129" t="str">
            <v>Bromley</v>
          </cell>
          <cell r="AD2129">
            <v>4</v>
          </cell>
          <cell r="AE2129">
            <v>8</v>
          </cell>
          <cell r="AF2129">
            <v>4</v>
          </cell>
          <cell r="AG2129">
            <v>12</v>
          </cell>
          <cell r="AI2129" t="str">
            <v>00AF</v>
          </cell>
          <cell r="AJ2129" t="str">
            <v>Bromley</v>
          </cell>
          <cell r="AK2129">
            <v>0</v>
          </cell>
          <cell r="AL2129">
            <v>0</v>
          </cell>
          <cell r="AM2129">
            <v>0</v>
          </cell>
        </row>
        <row r="2130">
          <cell r="B2130" t="str">
            <v>00AG</v>
          </cell>
          <cell r="C2130" t="str">
            <v>Camden</v>
          </cell>
          <cell r="D2130">
            <v>30</v>
          </cell>
          <cell r="F2130">
            <v>68</v>
          </cell>
          <cell r="G2130">
            <v>53</v>
          </cell>
          <cell r="H2130">
            <v>102</v>
          </cell>
          <cell r="I2130">
            <v>22</v>
          </cell>
          <cell r="K2130">
            <v>1</v>
          </cell>
          <cell r="L2130">
            <v>383</v>
          </cell>
          <cell r="M2130">
            <v>1</v>
          </cell>
          <cell r="O2130" t="str">
            <v>00AG</v>
          </cell>
          <cell r="P2130" t="str">
            <v>Camden</v>
          </cell>
          <cell r="Q2130">
            <v>30</v>
          </cell>
          <cell r="S2130">
            <v>68</v>
          </cell>
          <cell r="T2130">
            <v>25</v>
          </cell>
          <cell r="U2130">
            <v>102</v>
          </cell>
          <cell r="V2130">
            <v>22</v>
          </cell>
          <cell r="X2130">
            <v>1</v>
          </cell>
          <cell r="Y2130">
            <v>355</v>
          </cell>
          <cell r="AA2130" t="str">
            <v>00AG</v>
          </cell>
          <cell r="AB2130" t="str">
            <v>Camden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  <cell r="AG2130">
            <v>0</v>
          </cell>
          <cell r="AI2130" t="str">
            <v>00AG</v>
          </cell>
          <cell r="AJ2130" t="str">
            <v>Camden</v>
          </cell>
          <cell r="AK2130">
            <v>4</v>
          </cell>
          <cell r="AL2130">
            <v>0</v>
          </cell>
          <cell r="AM2130">
            <v>0</v>
          </cell>
        </row>
        <row r="2131">
          <cell r="B2131" t="str">
            <v>00AH</v>
          </cell>
          <cell r="C2131" t="str">
            <v>Croydon</v>
          </cell>
          <cell r="D2131">
            <v>8</v>
          </cell>
          <cell r="F2131">
            <v>96</v>
          </cell>
          <cell r="G2131">
            <v>105</v>
          </cell>
          <cell r="H2131">
            <v>178</v>
          </cell>
          <cell r="I2131">
            <v>128</v>
          </cell>
          <cell r="J2131">
            <v>2</v>
          </cell>
          <cell r="K2131">
            <v>4</v>
          </cell>
          <cell r="L2131">
            <v>521</v>
          </cell>
          <cell r="M2131">
            <v>6</v>
          </cell>
          <cell r="O2131" t="str">
            <v>00AH</v>
          </cell>
          <cell r="P2131" t="str">
            <v>Croydon</v>
          </cell>
          <cell r="Q2131">
            <v>8</v>
          </cell>
          <cell r="S2131">
            <v>96</v>
          </cell>
          <cell r="T2131">
            <v>113</v>
          </cell>
          <cell r="U2131">
            <v>178</v>
          </cell>
          <cell r="V2131">
            <v>130</v>
          </cell>
          <cell r="W2131">
            <v>2</v>
          </cell>
          <cell r="X2131">
            <v>4</v>
          </cell>
          <cell r="Y2131">
            <v>531</v>
          </cell>
          <cell r="AA2131" t="str">
            <v>00AH</v>
          </cell>
          <cell r="AB2131" t="str">
            <v>Croydon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  <cell r="AG2131">
            <v>0</v>
          </cell>
          <cell r="AI2131" t="str">
            <v>00AH</v>
          </cell>
          <cell r="AJ2131" t="str">
            <v>Croydon</v>
          </cell>
          <cell r="AK2131">
            <v>0</v>
          </cell>
          <cell r="AL2131">
            <v>0</v>
          </cell>
          <cell r="AM2131">
            <v>0</v>
          </cell>
        </row>
        <row r="2132">
          <cell r="B2132" t="str">
            <v>00AJ</v>
          </cell>
          <cell r="C2132" t="str">
            <v>Ealing</v>
          </cell>
          <cell r="F2132">
            <v>128</v>
          </cell>
          <cell r="G2132">
            <v>42</v>
          </cell>
          <cell r="H2132">
            <v>117</v>
          </cell>
          <cell r="I2132">
            <v>192</v>
          </cell>
          <cell r="J2132">
            <v>1</v>
          </cell>
          <cell r="L2132">
            <v>522</v>
          </cell>
          <cell r="M2132">
            <v>1</v>
          </cell>
          <cell r="O2132" t="str">
            <v>00AJ</v>
          </cell>
          <cell r="P2132" t="str">
            <v>Ealing</v>
          </cell>
          <cell r="S2132">
            <v>128</v>
          </cell>
          <cell r="T2132">
            <v>22</v>
          </cell>
          <cell r="U2132">
            <v>117</v>
          </cell>
          <cell r="V2132">
            <v>192</v>
          </cell>
          <cell r="W2132">
            <v>1</v>
          </cell>
          <cell r="Y2132">
            <v>502</v>
          </cell>
          <cell r="AA2132" t="str">
            <v>00AJ</v>
          </cell>
          <cell r="AB2132" t="str">
            <v>Ealing</v>
          </cell>
          <cell r="AD2132">
            <v>0</v>
          </cell>
          <cell r="AE2132">
            <v>0</v>
          </cell>
          <cell r="AF2132">
            <v>0</v>
          </cell>
          <cell r="AG2132">
            <v>0</v>
          </cell>
          <cell r="AI2132" t="str">
            <v>00AJ</v>
          </cell>
          <cell r="AJ2132" t="str">
            <v>Ealing</v>
          </cell>
          <cell r="AK2132">
            <v>0</v>
          </cell>
          <cell r="AL2132">
            <v>0</v>
          </cell>
          <cell r="AM2132">
            <v>0</v>
          </cell>
        </row>
        <row r="2133">
          <cell r="B2133" t="str">
            <v>00AK</v>
          </cell>
          <cell r="C2133" t="str">
            <v>Enfield</v>
          </cell>
          <cell r="D2133">
            <v>24</v>
          </cell>
          <cell r="F2133">
            <v>6</v>
          </cell>
          <cell r="G2133">
            <v>45</v>
          </cell>
          <cell r="H2133">
            <v>64</v>
          </cell>
          <cell r="I2133">
            <v>35</v>
          </cell>
          <cell r="J2133">
            <v>1</v>
          </cell>
          <cell r="L2133">
            <v>182</v>
          </cell>
          <cell r="M2133">
            <v>1</v>
          </cell>
          <cell r="O2133" t="str">
            <v>00AK</v>
          </cell>
          <cell r="P2133" t="str">
            <v>Enfield</v>
          </cell>
          <cell r="Q2133">
            <v>24</v>
          </cell>
          <cell r="S2133">
            <v>6</v>
          </cell>
          <cell r="T2133">
            <v>50</v>
          </cell>
          <cell r="U2133">
            <v>64</v>
          </cell>
          <cell r="V2133">
            <v>35</v>
          </cell>
          <cell r="W2133">
            <v>1</v>
          </cell>
          <cell r="Y2133">
            <v>187</v>
          </cell>
          <cell r="AA2133" t="str">
            <v>00AK</v>
          </cell>
          <cell r="AB2133" t="str">
            <v>Enfield</v>
          </cell>
          <cell r="AC2133">
            <v>0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I2133" t="str">
            <v>00AK</v>
          </cell>
          <cell r="AJ2133" t="str">
            <v>Enfield</v>
          </cell>
          <cell r="AK2133">
            <v>0</v>
          </cell>
          <cell r="AL2133">
            <v>0</v>
          </cell>
          <cell r="AM2133">
            <v>0</v>
          </cell>
        </row>
        <row r="2134">
          <cell r="B2134" t="str">
            <v>00AL</v>
          </cell>
          <cell r="C2134" t="str">
            <v>Greenwich</v>
          </cell>
          <cell r="F2134">
            <v>93</v>
          </cell>
          <cell r="G2134">
            <v>106</v>
          </cell>
          <cell r="H2134">
            <v>163</v>
          </cell>
          <cell r="I2134">
            <v>121</v>
          </cell>
          <cell r="J2134">
            <v>1</v>
          </cell>
          <cell r="L2134">
            <v>539</v>
          </cell>
          <cell r="M2134">
            <v>1</v>
          </cell>
          <cell r="O2134" t="str">
            <v>00AL</v>
          </cell>
          <cell r="P2134" t="str">
            <v>Greenwich</v>
          </cell>
          <cell r="S2134">
            <v>93</v>
          </cell>
          <cell r="T2134">
            <v>99</v>
          </cell>
          <cell r="U2134">
            <v>163</v>
          </cell>
          <cell r="V2134">
            <v>121</v>
          </cell>
          <cell r="W2134">
            <v>1</v>
          </cell>
          <cell r="Y2134">
            <v>532</v>
          </cell>
          <cell r="AA2134" t="str">
            <v>00AL</v>
          </cell>
          <cell r="AB2134" t="str">
            <v>Greenwich</v>
          </cell>
          <cell r="AD2134">
            <v>25</v>
          </cell>
          <cell r="AE2134">
            <v>0</v>
          </cell>
          <cell r="AF2134">
            <v>25</v>
          </cell>
          <cell r="AG2134">
            <v>25</v>
          </cell>
          <cell r="AI2134" t="str">
            <v>00AL</v>
          </cell>
          <cell r="AJ2134" t="str">
            <v>Greenwich</v>
          </cell>
          <cell r="AK2134">
            <v>0</v>
          </cell>
          <cell r="AL2134">
            <v>0</v>
          </cell>
          <cell r="AM2134">
            <v>0</v>
          </cell>
        </row>
        <row r="2135">
          <cell r="B2135" t="str">
            <v>00AM</v>
          </cell>
          <cell r="C2135" t="str">
            <v>Hackney</v>
          </cell>
          <cell r="D2135">
            <v>10</v>
          </cell>
          <cell r="F2135">
            <v>399</v>
          </cell>
          <cell r="G2135">
            <v>32</v>
          </cell>
          <cell r="H2135">
            <v>346</v>
          </cell>
          <cell r="I2135">
            <v>35</v>
          </cell>
          <cell r="J2135">
            <v>5</v>
          </cell>
          <cell r="K2135">
            <v>1</v>
          </cell>
          <cell r="L2135">
            <v>892</v>
          </cell>
          <cell r="M2135">
            <v>6</v>
          </cell>
          <cell r="O2135" t="str">
            <v>00AM</v>
          </cell>
          <cell r="P2135" t="str">
            <v>Hackney</v>
          </cell>
          <cell r="Q2135">
            <v>10</v>
          </cell>
          <cell r="S2135">
            <v>399</v>
          </cell>
          <cell r="T2135">
            <v>16</v>
          </cell>
          <cell r="U2135">
            <v>346</v>
          </cell>
          <cell r="V2135">
            <v>35</v>
          </cell>
          <cell r="W2135">
            <v>5</v>
          </cell>
          <cell r="X2135">
            <v>1</v>
          </cell>
          <cell r="Y2135">
            <v>876</v>
          </cell>
          <cell r="AA2135" t="str">
            <v>00AM</v>
          </cell>
          <cell r="AB2135" t="str">
            <v>Hackney</v>
          </cell>
          <cell r="AC2135">
            <v>0</v>
          </cell>
          <cell r="AD2135">
            <v>27</v>
          </cell>
          <cell r="AE2135">
            <v>0</v>
          </cell>
          <cell r="AF2135">
            <v>27</v>
          </cell>
          <cell r="AG2135">
            <v>27</v>
          </cell>
          <cell r="AI2135" t="str">
            <v>00AM</v>
          </cell>
          <cell r="AJ2135" t="str">
            <v>Hackney</v>
          </cell>
          <cell r="AK2135">
            <v>8</v>
          </cell>
          <cell r="AL2135">
            <v>0</v>
          </cell>
          <cell r="AM2135">
            <v>0</v>
          </cell>
        </row>
        <row r="2136">
          <cell r="B2136" t="str">
            <v>00AN</v>
          </cell>
          <cell r="C2136" t="str">
            <v>Hammersmith and Fulham</v>
          </cell>
          <cell r="F2136">
            <v>84</v>
          </cell>
          <cell r="G2136">
            <v>30</v>
          </cell>
          <cell r="H2136">
            <v>150</v>
          </cell>
          <cell r="I2136">
            <v>2</v>
          </cell>
          <cell r="K2136">
            <v>1</v>
          </cell>
          <cell r="L2136">
            <v>288</v>
          </cell>
          <cell r="M2136">
            <v>1</v>
          </cell>
          <cell r="O2136" t="str">
            <v>00AN</v>
          </cell>
          <cell r="P2136" t="str">
            <v>Hammersmith and Fulham</v>
          </cell>
          <cell r="S2136">
            <v>84</v>
          </cell>
          <cell r="T2136">
            <v>9</v>
          </cell>
          <cell r="U2136">
            <v>150</v>
          </cell>
          <cell r="V2136">
            <v>2</v>
          </cell>
          <cell r="X2136">
            <v>1</v>
          </cell>
          <cell r="Y2136">
            <v>267</v>
          </cell>
          <cell r="AA2136" t="str">
            <v>00AN</v>
          </cell>
          <cell r="AB2136" t="str">
            <v>Hammersmith and Fulham</v>
          </cell>
          <cell r="AD2136">
            <v>0</v>
          </cell>
          <cell r="AE2136">
            <v>0</v>
          </cell>
          <cell r="AF2136">
            <v>0</v>
          </cell>
          <cell r="AG2136">
            <v>0</v>
          </cell>
          <cell r="AI2136" t="str">
            <v>00AN</v>
          </cell>
          <cell r="AJ2136" t="str">
            <v>Hammersmith and Fulham</v>
          </cell>
          <cell r="AK2136">
            <v>19</v>
          </cell>
          <cell r="AL2136">
            <v>0</v>
          </cell>
          <cell r="AM2136">
            <v>0</v>
          </cell>
        </row>
        <row r="2137">
          <cell r="B2137" t="str">
            <v>00AP</v>
          </cell>
          <cell r="C2137" t="str">
            <v>Haringey</v>
          </cell>
          <cell r="D2137">
            <v>44</v>
          </cell>
          <cell r="F2137">
            <v>110</v>
          </cell>
          <cell r="G2137">
            <v>40</v>
          </cell>
          <cell r="H2137">
            <v>96</v>
          </cell>
          <cell r="I2137">
            <v>5</v>
          </cell>
          <cell r="J2137">
            <v>3</v>
          </cell>
          <cell r="K2137">
            <v>1</v>
          </cell>
          <cell r="L2137">
            <v>313</v>
          </cell>
          <cell r="M2137">
            <v>4</v>
          </cell>
          <cell r="O2137" t="str">
            <v>00AP</v>
          </cell>
          <cell r="P2137" t="str">
            <v>Haringey</v>
          </cell>
          <cell r="Q2137">
            <v>44</v>
          </cell>
          <cell r="S2137">
            <v>110</v>
          </cell>
          <cell r="T2137">
            <v>24</v>
          </cell>
          <cell r="U2137">
            <v>96</v>
          </cell>
          <cell r="V2137">
            <v>5</v>
          </cell>
          <cell r="W2137">
            <v>3</v>
          </cell>
          <cell r="X2137">
            <v>2</v>
          </cell>
          <cell r="Y2137">
            <v>298</v>
          </cell>
          <cell r="AA2137" t="str">
            <v>00AP</v>
          </cell>
          <cell r="AB2137" t="str">
            <v>Haringey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I2137" t="str">
            <v>00AP</v>
          </cell>
          <cell r="AJ2137" t="str">
            <v>Haringey</v>
          </cell>
          <cell r="AK2137">
            <v>0</v>
          </cell>
          <cell r="AL2137">
            <v>0</v>
          </cell>
          <cell r="AM2137">
            <v>0</v>
          </cell>
        </row>
        <row r="2138">
          <cell r="B2138" t="str">
            <v>00AQ</v>
          </cell>
          <cell r="C2138" t="str">
            <v>Harrow</v>
          </cell>
          <cell r="F2138">
            <v>110</v>
          </cell>
          <cell r="G2138">
            <v>32</v>
          </cell>
          <cell r="H2138">
            <v>83</v>
          </cell>
          <cell r="L2138">
            <v>225</v>
          </cell>
          <cell r="M2138">
            <v>0</v>
          </cell>
          <cell r="O2138" t="str">
            <v>00AQ</v>
          </cell>
          <cell r="P2138" t="str">
            <v>Harrow</v>
          </cell>
          <cell r="S2138">
            <v>110</v>
          </cell>
          <cell r="T2138">
            <v>21</v>
          </cell>
          <cell r="U2138">
            <v>83</v>
          </cell>
          <cell r="Y2138">
            <v>214</v>
          </cell>
          <cell r="AA2138" t="str">
            <v>00AQ</v>
          </cell>
          <cell r="AB2138" t="str">
            <v>Harrow</v>
          </cell>
          <cell r="AD2138">
            <v>19</v>
          </cell>
          <cell r="AE2138">
            <v>0</v>
          </cell>
          <cell r="AF2138">
            <v>19</v>
          </cell>
          <cell r="AG2138">
            <v>19</v>
          </cell>
          <cell r="AI2138" t="str">
            <v>00AQ</v>
          </cell>
          <cell r="AJ2138" t="str">
            <v>Harrow</v>
          </cell>
          <cell r="AK2138">
            <v>0</v>
          </cell>
          <cell r="AL2138">
            <v>0</v>
          </cell>
          <cell r="AM2138">
            <v>0</v>
          </cell>
        </row>
        <row r="2139">
          <cell r="B2139" t="str">
            <v>00AR</v>
          </cell>
          <cell r="C2139" t="str">
            <v>Havering</v>
          </cell>
          <cell r="D2139">
            <v>144</v>
          </cell>
          <cell r="F2139">
            <v>131</v>
          </cell>
          <cell r="G2139">
            <v>28</v>
          </cell>
          <cell r="H2139">
            <v>216</v>
          </cell>
          <cell r="I2139">
            <v>54</v>
          </cell>
          <cell r="L2139">
            <v>573</v>
          </cell>
          <cell r="M2139">
            <v>0</v>
          </cell>
          <cell r="O2139" t="str">
            <v>00AR</v>
          </cell>
          <cell r="P2139" t="str">
            <v>Havering</v>
          </cell>
          <cell r="Q2139">
            <v>144</v>
          </cell>
          <cell r="S2139">
            <v>131</v>
          </cell>
          <cell r="T2139">
            <v>44</v>
          </cell>
          <cell r="U2139">
            <v>216</v>
          </cell>
          <cell r="V2139">
            <v>54</v>
          </cell>
          <cell r="Y2139">
            <v>589</v>
          </cell>
          <cell r="AA2139" t="str">
            <v>00AR</v>
          </cell>
          <cell r="AB2139" t="str">
            <v>Havering</v>
          </cell>
          <cell r="AC2139">
            <v>0</v>
          </cell>
          <cell r="AD2139">
            <v>15</v>
          </cell>
          <cell r="AE2139">
            <v>0</v>
          </cell>
          <cell r="AF2139">
            <v>15</v>
          </cell>
          <cell r="AG2139">
            <v>15</v>
          </cell>
          <cell r="AI2139" t="str">
            <v>00AR</v>
          </cell>
          <cell r="AJ2139" t="str">
            <v>Havering</v>
          </cell>
          <cell r="AK2139">
            <v>0</v>
          </cell>
          <cell r="AL2139">
            <v>0</v>
          </cell>
          <cell r="AM2139">
            <v>0</v>
          </cell>
        </row>
        <row r="2140">
          <cell r="B2140" t="str">
            <v>00AS</v>
          </cell>
          <cell r="C2140" t="str">
            <v>Hillingdon</v>
          </cell>
          <cell r="F2140">
            <v>109</v>
          </cell>
          <cell r="G2140">
            <v>33</v>
          </cell>
          <cell r="H2140">
            <v>147</v>
          </cell>
          <cell r="I2140">
            <v>22</v>
          </cell>
          <cell r="J2140">
            <v>2</v>
          </cell>
          <cell r="L2140">
            <v>313</v>
          </cell>
          <cell r="M2140">
            <v>2</v>
          </cell>
          <cell r="O2140" t="str">
            <v>00AS</v>
          </cell>
          <cell r="P2140" t="str">
            <v>Hillingdon</v>
          </cell>
          <cell r="S2140">
            <v>109</v>
          </cell>
          <cell r="T2140">
            <v>29</v>
          </cell>
          <cell r="U2140">
            <v>147</v>
          </cell>
          <cell r="V2140">
            <v>22</v>
          </cell>
          <cell r="W2140">
            <v>2</v>
          </cell>
          <cell r="Y2140">
            <v>309</v>
          </cell>
          <cell r="AA2140" t="str">
            <v>00AS</v>
          </cell>
          <cell r="AB2140" t="str">
            <v>Hillingdon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I2140" t="str">
            <v>00AS</v>
          </cell>
          <cell r="AJ2140" t="str">
            <v>Hillingdon</v>
          </cell>
          <cell r="AK2140">
            <v>0</v>
          </cell>
          <cell r="AL2140">
            <v>0</v>
          </cell>
          <cell r="AM2140">
            <v>0</v>
          </cell>
        </row>
        <row r="2141">
          <cell r="B2141" t="str">
            <v>00AT</v>
          </cell>
          <cell r="C2141" t="str">
            <v>Hounslow</v>
          </cell>
          <cell r="F2141">
            <v>137</v>
          </cell>
          <cell r="G2141">
            <v>32</v>
          </cell>
          <cell r="H2141">
            <v>60</v>
          </cell>
          <cell r="I2141">
            <v>2</v>
          </cell>
          <cell r="J2141">
            <v>1</v>
          </cell>
          <cell r="L2141">
            <v>232</v>
          </cell>
          <cell r="M2141">
            <v>1</v>
          </cell>
          <cell r="O2141" t="str">
            <v>00AT</v>
          </cell>
          <cell r="P2141" t="str">
            <v>Hounslow</v>
          </cell>
          <cell r="S2141">
            <v>137</v>
          </cell>
          <cell r="T2141">
            <v>26</v>
          </cell>
          <cell r="U2141">
            <v>60</v>
          </cell>
          <cell r="V2141">
            <v>2</v>
          </cell>
          <cell r="W2141">
            <v>1</v>
          </cell>
          <cell r="Y2141">
            <v>226</v>
          </cell>
          <cell r="AA2141" t="str">
            <v>00AT</v>
          </cell>
          <cell r="AB2141" t="str">
            <v>Hounslow</v>
          </cell>
          <cell r="AD2141">
            <v>0</v>
          </cell>
          <cell r="AE2141">
            <v>0</v>
          </cell>
          <cell r="AF2141">
            <v>0</v>
          </cell>
          <cell r="AG2141">
            <v>0</v>
          </cell>
          <cell r="AI2141" t="str">
            <v>00AT</v>
          </cell>
          <cell r="AJ2141" t="str">
            <v>Hounslow</v>
          </cell>
          <cell r="AK2141">
            <v>0</v>
          </cell>
          <cell r="AL2141">
            <v>0</v>
          </cell>
          <cell r="AM2141">
            <v>0</v>
          </cell>
        </row>
        <row r="2142">
          <cell r="B2142" t="str">
            <v>00AU</v>
          </cell>
          <cell r="C2142" t="str">
            <v>Islington</v>
          </cell>
          <cell r="F2142">
            <v>71</v>
          </cell>
          <cell r="G2142">
            <v>31</v>
          </cell>
          <cell r="H2142">
            <v>233</v>
          </cell>
          <cell r="I2142">
            <v>45</v>
          </cell>
          <cell r="K2142">
            <v>2</v>
          </cell>
          <cell r="L2142">
            <v>394</v>
          </cell>
          <cell r="M2142">
            <v>2</v>
          </cell>
          <cell r="O2142" t="str">
            <v>00AU</v>
          </cell>
          <cell r="P2142" t="str">
            <v>Islington</v>
          </cell>
          <cell r="S2142">
            <v>71</v>
          </cell>
          <cell r="T2142">
            <v>12</v>
          </cell>
          <cell r="U2142">
            <v>233</v>
          </cell>
          <cell r="V2142">
            <v>45</v>
          </cell>
          <cell r="X2142">
            <v>2</v>
          </cell>
          <cell r="Y2142">
            <v>375</v>
          </cell>
          <cell r="AA2142" t="str">
            <v>00AU</v>
          </cell>
          <cell r="AB2142" t="str">
            <v>Islington</v>
          </cell>
          <cell r="AD2142">
            <v>19</v>
          </cell>
          <cell r="AE2142">
            <v>7</v>
          </cell>
          <cell r="AF2142">
            <v>19</v>
          </cell>
          <cell r="AG2142">
            <v>26</v>
          </cell>
          <cell r="AI2142" t="str">
            <v>00AU</v>
          </cell>
          <cell r="AJ2142" t="str">
            <v>Islington</v>
          </cell>
          <cell r="AK2142">
            <v>0</v>
          </cell>
          <cell r="AL2142">
            <v>0</v>
          </cell>
          <cell r="AM2142">
            <v>0</v>
          </cell>
        </row>
        <row r="2143">
          <cell r="B2143" t="str">
            <v>00AW</v>
          </cell>
          <cell r="C2143" t="str">
            <v>Kensington and Chelsea</v>
          </cell>
          <cell r="D2143">
            <v>8</v>
          </cell>
          <cell r="F2143">
            <v>28</v>
          </cell>
          <cell r="G2143">
            <v>17</v>
          </cell>
          <cell r="H2143">
            <v>41</v>
          </cell>
          <cell r="I2143">
            <v>79</v>
          </cell>
          <cell r="K2143">
            <v>2</v>
          </cell>
          <cell r="L2143">
            <v>253</v>
          </cell>
          <cell r="M2143">
            <v>2</v>
          </cell>
          <cell r="O2143" t="str">
            <v>00AW</v>
          </cell>
          <cell r="P2143" t="str">
            <v>Kensington and Chelsea</v>
          </cell>
          <cell r="Q2143">
            <v>8</v>
          </cell>
          <cell r="S2143">
            <v>28</v>
          </cell>
          <cell r="T2143">
            <v>3</v>
          </cell>
          <cell r="U2143">
            <v>41</v>
          </cell>
          <cell r="V2143">
            <v>79</v>
          </cell>
          <cell r="X2143">
            <v>2</v>
          </cell>
          <cell r="Y2143">
            <v>239</v>
          </cell>
          <cell r="AA2143" t="str">
            <v>00AW</v>
          </cell>
          <cell r="AB2143" t="str">
            <v>Kensington and Chelsea</v>
          </cell>
          <cell r="AC2143">
            <v>0</v>
          </cell>
          <cell r="AD2143">
            <v>10</v>
          </cell>
          <cell r="AE2143">
            <v>0</v>
          </cell>
          <cell r="AF2143">
            <v>10</v>
          </cell>
          <cell r="AG2143">
            <v>10</v>
          </cell>
          <cell r="AI2143" t="str">
            <v>00AW</v>
          </cell>
          <cell r="AJ2143" t="str">
            <v>Kensington and Chelsea</v>
          </cell>
          <cell r="AK2143">
            <v>0</v>
          </cell>
          <cell r="AL2143">
            <v>0</v>
          </cell>
          <cell r="AM2143">
            <v>0</v>
          </cell>
        </row>
        <row r="2144">
          <cell r="B2144" t="str">
            <v>00AX</v>
          </cell>
          <cell r="C2144" t="str">
            <v>Kingston upon Thames</v>
          </cell>
          <cell r="G2144">
            <v>43</v>
          </cell>
          <cell r="L2144">
            <v>43</v>
          </cell>
          <cell r="M2144">
            <v>0</v>
          </cell>
          <cell r="O2144" t="str">
            <v>00AX</v>
          </cell>
          <cell r="P2144" t="str">
            <v>Kingston upon Thames</v>
          </cell>
          <cell r="T2144">
            <v>35</v>
          </cell>
          <cell r="Y2144">
            <v>35</v>
          </cell>
          <cell r="AA2144" t="str">
            <v>00AX</v>
          </cell>
          <cell r="AB2144" t="str">
            <v>Kingston upon Thames</v>
          </cell>
          <cell r="AD2144">
            <v>0</v>
          </cell>
          <cell r="AF2144">
            <v>0</v>
          </cell>
          <cell r="AG2144">
            <v>0</v>
          </cell>
          <cell r="AI2144" t="str">
            <v>00AX</v>
          </cell>
          <cell r="AJ2144" t="str">
            <v>Kingston upon Thames</v>
          </cell>
          <cell r="AK2144">
            <v>0</v>
          </cell>
          <cell r="AL2144">
            <v>0</v>
          </cell>
          <cell r="AM2144">
            <v>0</v>
          </cell>
        </row>
        <row r="2145">
          <cell r="B2145" t="str">
            <v>00AY</v>
          </cell>
          <cell r="C2145" t="str">
            <v>Lambeth</v>
          </cell>
          <cell r="F2145">
            <v>148</v>
          </cell>
          <cell r="G2145">
            <v>107</v>
          </cell>
          <cell r="H2145">
            <v>187</v>
          </cell>
          <cell r="I2145">
            <v>17</v>
          </cell>
          <cell r="J2145">
            <v>2</v>
          </cell>
          <cell r="K2145">
            <v>1</v>
          </cell>
          <cell r="L2145">
            <v>596</v>
          </cell>
          <cell r="M2145">
            <v>3</v>
          </cell>
          <cell r="O2145" t="str">
            <v>00AY</v>
          </cell>
          <cell r="P2145" t="str">
            <v>Lambeth</v>
          </cell>
          <cell r="S2145">
            <v>148</v>
          </cell>
          <cell r="T2145">
            <v>59</v>
          </cell>
          <cell r="U2145">
            <v>187</v>
          </cell>
          <cell r="V2145">
            <v>16</v>
          </cell>
          <cell r="W2145">
            <v>2</v>
          </cell>
          <cell r="X2145">
            <v>1</v>
          </cell>
          <cell r="Y2145">
            <v>547</v>
          </cell>
          <cell r="AA2145" t="str">
            <v>00AY</v>
          </cell>
          <cell r="AB2145" t="str">
            <v>Lambeth</v>
          </cell>
          <cell r="AD2145">
            <v>0</v>
          </cell>
          <cell r="AE2145">
            <v>0</v>
          </cell>
          <cell r="AF2145">
            <v>0</v>
          </cell>
          <cell r="AG2145">
            <v>0</v>
          </cell>
          <cell r="AI2145" t="str">
            <v>00AY</v>
          </cell>
          <cell r="AJ2145" t="str">
            <v>Lambeth</v>
          </cell>
          <cell r="AK2145">
            <v>30</v>
          </cell>
          <cell r="AL2145">
            <v>0</v>
          </cell>
          <cell r="AM2145">
            <v>0</v>
          </cell>
        </row>
        <row r="2146">
          <cell r="B2146" t="str">
            <v>00AZ</v>
          </cell>
          <cell r="C2146" t="str">
            <v>Lewisham</v>
          </cell>
          <cell r="D2146">
            <v>12</v>
          </cell>
          <cell r="F2146">
            <v>4</v>
          </cell>
          <cell r="G2146">
            <v>65</v>
          </cell>
          <cell r="H2146">
            <v>15</v>
          </cell>
          <cell r="I2146">
            <v>34</v>
          </cell>
          <cell r="L2146">
            <v>293</v>
          </cell>
          <cell r="M2146">
            <v>0</v>
          </cell>
          <cell r="O2146" t="str">
            <v>00AZ</v>
          </cell>
          <cell r="P2146" t="str">
            <v>Lewisham</v>
          </cell>
          <cell r="Q2146">
            <v>12</v>
          </cell>
          <cell r="S2146">
            <v>4</v>
          </cell>
          <cell r="T2146">
            <v>63</v>
          </cell>
          <cell r="U2146">
            <v>15</v>
          </cell>
          <cell r="V2146">
            <v>34</v>
          </cell>
          <cell r="Y2146">
            <v>291</v>
          </cell>
          <cell r="AA2146" t="str">
            <v>00AZ</v>
          </cell>
          <cell r="AB2146" t="str">
            <v>Lewisham</v>
          </cell>
          <cell r="AC2146">
            <v>0</v>
          </cell>
          <cell r="AD2146">
            <v>0</v>
          </cell>
          <cell r="AE2146">
            <v>0</v>
          </cell>
          <cell r="AF2146">
            <v>0</v>
          </cell>
          <cell r="AG2146">
            <v>0</v>
          </cell>
          <cell r="AI2146" t="str">
            <v>00AZ</v>
          </cell>
          <cell r="AJ2146" t="str">
            <v>Lewisham</v>
          </cell>
          <cell r="AK2146">
            <v>13</v>
          </cell>
          <cell r="AL2146">
            <v>0</v>
          </cell>
          <cell r="AM2146">
            <v>0</v>
          </cell>
        </row>
        <row r="2147">
          <cell r="B2147" t="str">
            <v>00BA</v>
          </cell>
          <cell r="C2147" t="str">
            <v>Merton</v>
          </cell>
          <cell r="F2147">
            <v>52</v>
          </cell>
          <cell r="G2147">
            <v>25</v>
          </cell>
          <cell r="H2147">
            <v>126</v>
          </cell>
          <cell r="I2147">
            <v>5</v>
          </cell>
          <cell r="J2147">
            <v>2</v>
          </cell>
          <cell r="K2147">
            <v>1</v>
          </cell>
          <cell r="L2147">
            <v>260</v>
          </cell>
          <cell r="M2147">
            <v>3</v>
          </cell>
          <cell r="O2147" t="str">
            <v>00BA</v>
          </cell>
          <cell r="P2147" t="str">
            <v>Merton</v>
          </cell>
          <cell r="S2147">
            <v>52</v>
          </cell>
          <cell r="T2147">
            <v>36</v>
          </cell>
          <cell r="U2147">
            <v>126</v>
          </cell>
          <cell r="V2147">
            <v>5</v>
          </cell>
          <cell r="W2147">
            <v>2</v>
          </cell>
          <cell r="X2147">
            <v>1</v>
          </cell>
          <cell r="Y2147">
            <v>271</v>
          </cell>
          <cell r="AA2147" t="str">
            <v>00BA</v>
          </cell>
          <cell r="AB2147" t="str">
            <v>Merton</v>
          </cell>
          <cell r="AD2147">
            <v>0</v>
          </cell>
          <cell r="AE2147">
            <v>0</v>
          </cell>
          <cell r="AF2147">
            <v>0</v>
          </cell>
          <cell r="AG2147">
            <v>0</v>
          </cell>
          <cell r="AI2147" t="str">
            <v>00BA</v>
          </cell>
          <cell r="AJ2147" t="str">
            <v>Merton</v>
          </cell>
          <cell r="AK2147">
            <v>0</v>
          </cell>
          <cell r="AL2147">
            <v>0</v>
          </cell>
          <cell r="AM2147">
            <v>0</v>
          </cell>
        </row>
        <row r="2148">
          <cell r="B2148" t="str">
            <v>00BB</v>
          </cell>
          <cell r="C2148" t="str">
            <v>Newham</v>
          </cell>
          <cell r="F2148">
            <v>364</v>
          </cell>
          <cell r="G2148">
            <v>48</v>
          </cell>
          <cell r="H2148">
            <v>152</v>
          </cell>
          <cell r="I2148">
            <v>15</v>
          </cell>
          <cell r="J2148">
            <v>1</v>
          </cell>
          <cell r="K2148">
            <v>9</v>
          </cell>
          <cell r="L2148">
            <v>645</v>
          </cell>
          <cell r="M2148">
            <v>10</v>
          </cell>
          <cell r="O2148" t="str">
            <v>00BB</v>
          </cell>
          <cell r="P2148" t="str">
            <v>Newham</v>
          </cell>
          <cell r="S2148">
            <v>364</v>
          </cell>
          <cell r="T2148">
            <v>26</v>
          </cell>
          <cell r="U2148">
            <v>152</v>
          </cell>
          <cell r="V2148">
            <v>15</v>
          </cell>
          <cell r="W2148">
            <v>1</v>
          </cell>
          <cell r="X2148">
            <v>9</v>
          </cell>
          <cell r="Y2148">
            <v>623</v>
          </cell>
          <cell r="AA2148" t="str">
            <v>00BB</v>
          </cell>
          <cell r="AB2148" t="str">
            <v>Newham</v>
          </cell>
          <cell r="AD2148">
            <v>37</v>
          </cell>
          <cell r="AE2148">
            <v>0</v>
          </cell>
          <cell r="AF2148">
            <v>37</v>
          </cell>
          <cell r="AG2148">
            <v>37</v>
          </cell>
          <cell r="AI2148" t="str">
            <v>00BB</v>
          </cell>
          <cell r="AJ2148" t="str">
            <v>Newham</v>
          </cell>
          <cell r="AK2148">
            <v>0</v>
          </cell>
          <cell r="AL2148">
            <v>0</v>
          </cell>
          <cell r="AM2148">
            <v>0</v>
          </cell>
        </row>
        <row r="2149">
          <cell r="B2149" t="str">
            <v>00BC</v>
          </cell>
          <cell r="C2149" t="str">
            <v>Redbridge</v>
          </cell>
          <cell r="F2149">
            <v>69</v>
          </cell>
          <cell r="G2149">
            <v>30</v>
          </cell>
          <cell r="H2149">
            <v>67</v>
          </cell>
          <cell r="I2149">
            <v>37</v>
          </cell>
          <cell r="J2149">
            <v>1</v>
          </cell>
          <cell r="L2149">
            <v>204</v>
          </cell>
          <cell r="M2149">
            <v>1</v>
          </cell>
          <cell r="O2149" t="str">
            <v>00BC</v>
          </cell>
          <cell r="P2149" t="str">
            <v>Redbridge</v>
          </cell>
          <cell r="S2149">
            <v>69</v>
          </cell>
          <cell r="T2149">
            <v>35</v>
          </cell>
          <cell r="U2149">
            <v>67</v>
          </cell>
          <cell r="V2149">
            <v>37</v>
          </cell>
          <cell r="W2149">
            <v>1</v>
          </cell>
          <cell r="Y2149">
            <v>209</v>
          </cell>
          <cell r="AA2149" t="str">
            <v>00BC</v>
          </cell>
          <cell r="AB2149" t="str">
            <v>Redbridge</v>
          </cell>
          <cell r="AD2149">
            <v>0</v>
          </cell>
          <cell r="AE2149">
            <v>0</v>
          </cell>
          <cell r="AF2149">
            <v>0</v>
          </cell>
          <cell r="AG2149">
            <v>0</v>
          </cell>
          <cell r="AI2149" t="str">
            <v>00BC</v>
          </cell>
          <cell r="AJ2149" t="str">
            <v>Redbridge</v>
          </cell>
          <cell r="AK2149">
            <v>0</v>
          </cell>
          <cell r="AL2149">
            <v>0</v>
          </cell>
          <cell r="AM2149">
            <v>0</v>
          </cell>
        </row>
        <row r="2150">
          <cell r="B2150" t="str">
            <v>00BD</v>
          </cell>
          <cell r="C2150" t="str">
            <v>Richmond upon Thames</v>
          </cell>
          <cell r="F2150">
            <v>32</v>
          </cell>
          <cell r="G2150">
            <v>35</v>
          </cell>
          <cell r="H2150">
            <v>94</v>
          </cell>
          <cell r="L2150">
            <v>161</v>
          </cell>
          <cell r="M2150">
            <v>0</v>
          </cell>
          <cell r="O2150" t="str">
            <v>00BD</v>
          </cell>
          <cell r="P2150" t="str">
            <v>Richmond upon Thames</v>
          </cell>
          <cell r="S2150">
            <v>32</v>
          </cell>
          <cell r="T2150">
            <v>27</v>
          </cell>
          <cell r="U2150">
            <v>94</v>
          </cell>
          <cell r="Y2150">
            <v>153</v>
          </cell>
          <cell r="AA2150" t="str">
            <v>00BD</v>
          </cell>
          <cell r="AB2150" t="str">
            <v>Richmond upon Thames</v>
          </cell>
          <cell r="AD2150">
            <v>0</v>
          </cell>
          <cell r="AE2150">
            <v>0</v>
          </cell>
          <cell r="AF2150">
            <v>0</v>
          </cell>
          <cell r="AG2150">
            <v>0</v>
          </cell>
          <cell r="AI2150" t="str">
            <v>00BD</v>
          </cell>
          <cell r="AJ2150" t="str">
            <v>Richmond upon Thames</v>
          </cell>
          <cell r="AK2150">
            <v>0</v>
          </cell>
          <cell r="AL2150">
            <v>0</v>
          </cell>
          <cell r="AM2150">
            <v>0</v>
          </cell>
        </row>
        <row r="2151">
          <cell r="B2151" t="str">
            <v>00BE</v>
          </cell>
          <cell r="C2151" t="str">
            <v>Southwark</v>
          </cell>
          <cell r="D2151">
            <v>20</v>
          </cell>
          <cell r="F2151">
            <v>170</v>
          </cell>
          <cell r="G2151">
            <v>77</v>
          </cell>
          <cell r="H2151">
            <v>194</v>
          </cell>
          <cell r="I2151">
            <v>49</v>
          </cell>
          <cell r="J2151">
            <v>1</v>
          </cell>
          <cell r="K2151">
            <v>2</v>
          </cell>
          <cell r="L2151">
            <v>737</v>
          </cell>
          <cell r="M2151">
            <v>3</v>
          </cell>
          <cell r="O2151" t="str">
            <v>00BE</v>
          </cell>
          <cell r="P2151" t="str">
            <v>Southwark</v>
          </cell>
          <cell r="Q2151">
            <v>20</v>
          </cell>
          <cell r="S2151">
            <v>170</v>
          </cell>
          <cell r="T2151">
            <v>17</v>
          </cell>
          <cell r="U2151">
            <v>194</v>
          </cell>
          <cell r="V2151">
            <v>48</v>
          </cell>
          <cell r="W2151">
            <v>1</v>
          </cell>
          <cell r="X2151">
            <v>2</v>
          </cell>
          <cell r="Y2151">
            <v>676</v>
          </cell>
          <cell r="AA2151" t="str">
            <v>00BE</v>
          </cell>
          <cell r="AB2151" t="str">
            <v>Southwark</v>
          </cell>
          <cell r="AC2151">
            <v>0</v>
          </cell>
          <cell r="AD2151">
            <v>38</v>
          </cell>
          <cell r="AE2151">
            <v>26</v>
          </cell>
          <cell r="AF2151">
            <v>38</v>
          </cell>
          <cell r="AG2151">
            <v>64</v>
          </cell>
          <cell r="AI2151" t="str">
            <v>00BE</v>
          </cell>
          <cell r="AJ2151" t="str">
            <v>Southwark</v>
          </cell>
          <cell r="AK2151">
            <v>2</v>
          </cell>
          <cell r="AL2151">
            <v>0</v>
          </cell>
          <cell r="AM2151">
            <v>0</v>
          </cell>
        </row>
        <row r="2152">
          <cell r="B2152" t="str">
            <v>00BF</v>
          </cell>
          <cell r="C2152" t="str">
            <v>Sutton</v>
          </cell>
          <cell r="F2152">
            <v>99</v>
          </cell>
          <cell r="G2152">
            <v>61</v>
          </cell>
          <cell r="H2152">
            <v>153</v>
          </cell>
          <cell r="I2152">
            <v>8</v>
          </cell>
          <cell r="J2152">
            <v>1</v>
          </cell>
          <cell r="L2152">
            <v>363</v>
          </cell>
          <cell r="M2152">
            <v>1</v>
          </cell>
          <cell r="O2152" t="str">
            <v>00BF</v>
          </cell>
          <cell r="P2152" t="str">
            <v>Sutton</v>
          </cell>
          <cell r="S2152">
            <v>99</v>
          </cell>
          <cell r="T2152">
            <v>103</v>
          </cell>
          <cell r="U2152">
            <v>153</v>
          </cell>
          <cell r="V2152">
            <v>8</v>
          </cell>
          <cell r="W2152">
            <v>1</v>
          </cell>
          <cell r="Y2152">
            <v>405</v>
          </cell>
          <cell r="AA2152" t="str">
            <v>00BF</v>
          </cell>
          <cell r="AB2152" t="str">
            <v>Sutton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I2152" t="str">
            <v>00BF</v>
          </cell>
          <cell r="AJ2152" t="str">
            <v>Sutton</v>
          </cell>
          <cell r="AK2152">
            <v>41</v>
          </cell>
          <cell r="AL2152">
            <v>0</v>
          </cell>
          <cell r="AM2152">
            <v>0</v>
          </cell>
        </row>
        <row r="2153">
          <cell r="B2153" t="str">
            <v>00BG</v>
          </cell>
          <cell r="C2153" t="str">
            <v>Tower Hamlets</v>
          </cell>
          <cell r="D2153">
            <v>117</v>
          </cell>
          <cell r="E2153">
            <v>14</v>
          </cell>
          <cell r="F2153">
            <v>415</v>
          </cell>
          <cell r="G2153">
            <v>45</v>
          </cell>
          <cell r="H2153">
            <v>325</v>
          </cell>
          <cell r="I2153">
            <v>93</v>
          </cell>
          <cell r="J2153">
            <v>26</v>
          </cell>
          <cell r="K2153">
            <v>2</v>
          </cell>
          <cell r="L2153">
            <v>1131</v>
          </cell>
          <cell r="M2153">
            <v>28</v>
          </cell>
          <cell r="O2153" t="str">
            <v>00BG</v>
          </cell>
          <cell r="P2153" t="str">
            <v>Tower Hamlets</v>
          </cell>
          <cell r="Q2153">
            <v>117</v>
          </cell>
          <cell r="R2153">
            <v>14</v>
          </cell>
          <cell r="S2153">
            <v>415</v>
          </cell>
          <cell r="T2153">
            <v>15</v>
          </cell>
          <cell r="U2153">
            <v>325</v>
          </cell>
          <cell r="V2153">
            <v>93</v>
          </cell>
          <cell r="W2153">
            <v>26</v>
          </cell>
          <cell r="X2153">
            <v>2</v>
          </cell>
          <cell r="Y2153">
            <v>1101</v>
          </cell>
          <cell r="AA2153" t="str">
            <v>00BG</v>
          </cell>
          <cell r="AB2153" t="str">
            <v>Tower Hamlets</v>
          </cell>
          <cell r="AC2153">
            <v>2</v>
          </cell>
          <cell r="AD2153">
            <v>9</v>
          </cell>
          <cell r="AE2153">
            <v>14</v>
          </cell>
          <cell r="AF2153">
            <v>11</v>
          </cell>
          <cell r="AG2153">
            <v>25</v>
          </cell>
          <cell r="AI2153" t="str">
            <v>00BG</v>
          </cell>
          <cell r="AJ2153" t="str">
            <v>Tower Hamlets</v>
          </cell>
          <cell r="AK2153">
            <v>25</v>
          </cell>
          <cell r="AL2153">
            <v>0</v>
          </cell>
          <cell r="AM2153">
            <v>0</v>
          </cell>
        </row>
        <row r="2154">
          <cell r="B2154" t="str">
            <v>00BH</v>
          </cell>
          <cell r="C2154" t="str">
            <v>Waltham Forest</v>
          </cell>
          <cell r="F2154">
            <v>32</v>
          </cell>
          <cell r="G2154">
            <v>32</v>
          </cell>
          <cell r="H2154">
            <v>102</v>
          </cell>
          <cell r="I2154">
            <v>349</v>
          </cell>
          <cell r="K2154">
            <v>4</v>
          </cell>
          <cell r="L2154">
            <v>551</v>
          </cell>
          <cell r="M2154">
            <v>4</v>
          </cell>
          <cell r="O2154" t="str">
            <v>00BH</v>
          </cell>
          <cell r="P2154" t="str">
            <v>Waltham Forest</v>
          </cell>
          <cell r="S2154">
            <v>32</v>
          </cell>
          <cell r="T2154">
            <v>51</v>
          </cell>
          <cell r="U2154">
            <v>102</v>
          </cell>
          <cell r="V2154">
            <v>349</v>
          </cell>
          <cell r="X2154">
            <v>3</v>
          </cell>
          <cell r="Y2154">
            <v>569</v>
          </cell>
          <cell r="AA2154" t="str">
            <v>00BH</v>
          </cell>
          <cell r="AB2154" t="str">
            <v>Waltham Forest</v>
          </cell>
          <cell r="AD2154">
            <v>6</v>
          </cell>
          <cell r="AE2154">
            <v>0</v>
          </cell>
          <cell r="AF2154">
            <v>6</v>
          </cell>
          <cell r="AG2154">
            <v>6</v>
          </cell>
          <cell r="AI2154" t="str">
            <v>00BH</v>
          </cell>
          <cell r="AJ2154" t="str">
            <v>Waltham Forest</v>
          </cell>
          <cell r="AK2154">
            <v>23</v>
          </cell>
          <cell r="AL2154">
            <v>0</v>
          </cell>
          <cell r="AM2154">
            <v>0</v>
          </cell>
        </row>
        <row r="2155">
          <cell r="B2155" t="str">
            <v>00BJ</v>
          </cell>
          <cell r="C2155" t="str">
            <v>Wandsworth</v>
          </cell>
          <cell r="D2155">
            <v>27</v>
          </cell>
          <cell r="F2155">
            <v>297</v>
          </cell>
          <cell r="G2155">
            <v>66</v>
          </cell>
          <cell r="H2155">
            <v>62</v>
          </cell>
          <cell r="I2155">
            <v>4</v>
          </cell>
          <cell r="L2155">
            <v>456</v>
          </cell>
          <cell r="M2155">
            <v>0</v>
          </cell>
          <cell r="O2155" t="str">
            <v>00BJ</v>
          </cell>
          <cell r="P2155" t="str">
            <v>Wandsworth</v>
          </cell>
          <cell r="Q2155">
            <v>27</v>
          </cell>
          <cell r="S2155">
            <v>297</v>
          </cell>
          <cell r="T2155">
            <v>41</v>
          </cell>
          <cell r="U2155">
            <v>62</v>
          </cell>
          <cell r="V2155">
            <v>4</v>
          </cell>
          <cell r="Y2155">
            <v>431</v>
          </cell>
          <cell r="AA2155" t="str">
            <v>00BJ</v>
          </cell>
          <cell r="AB2155" t="str">
            <v>Wandsworth</v>
          </cell>
          <cell r="AC2155">
            <v>27</v>
          </cell>
          <cell r="AD2155">
            <v>0</v>
          </cell>
          <cell r="AE2155">
            <v>0</v>
          </cell>
          <cell r="AF2155">
            <v>27</v>
          </cell>
          <cell r="AG2155">
            <v>27</v>
          </cell>
          <cell r="AI2155" t="str">
            <v>00BJ</v>
          </cell>
          <cell r="AJ2155" t="str">
            <v>Wandsworth</v>
          </cell>
          <cell r="AK2155">
            <v>0</v>
          </cell>
          <cell r="AL2155">
            <v>0</v>
          </cell>
          <cell r="AM2155">
            <v>0</v>
          </cell>
        </row>
        <row r="2156">
          <cell r="B2156" t="str">
            <v>00BK</v>
          </cell>
          <cell r="C2156" t="str">
            <v>Westminster</v>
          </cell>
          <cell r="D2156">
            <v>5</v>
          </cell>
          <cell r="F2156">
            <v>88</v>
          </cell>
          <cell r="G2156">
            <v>37</v>
          </cell>
          <cell r="H2156">
            <v>127</v>
          </cell>
          <cell r="I2156">
            <v>70</v>
          </cell>
          <cell r="J2156">
            <v>2</v>
          </cell>
          <cell r="L2156">
            <v>359</v>
          </cell>
          <cell r="M2156">
            <v>2</v>
          </cell>
          <cell r="O2156" t="str">
            <v>00BK</v>
          </cell>
          <cell r="P2156" t="str">
            <v>Westminster</v>
          </cell>
          <cell r="Q2156">
            <v>5</v>
          </cell>
          <cell r="S2156">
            <v>88</v>
          </cell>
          <cell r="T2156">
            <v>9</v>
          </cell>
          <cell r="U2156">
            <v>127</v>
          </cell>
          <cell r="V2156">
            <v>70</v>
          </cell>
          <cell r="W2156">
            <v>2</v>
          </cell>
          <cell r="Y2156">
            <v>331</v>
          </cell>
          <cell r="AA2156" t="str">
            <v>00BK</v>
          </cell>
          <cell r="AB2156" t="str">
            <v>Westminster</v>
          </cell>
          <cell r="AC2156">
            <v>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I2156" t="str">
            <v>00BK</v>
          </cell>
          <cell r="AJ2156" t="str">
            <v>Westminster</v>
          </cell>
          <cell r="AK2156">
            <v>1</v>
          </cell>
          <cell r="AL2156">
            <v>0</v>
          </cell>
          <cell r="AM2156">
            <v>0</v>
          </cell>
        </row>
        <row r="2157">
          <cell r="B2157" t="str">
            <v>00BL</v>
          </cell>
          <cell r="C2157" t="str">
            <v>Bolton</v>
          </cell>
          <cell r="G2157">
            <v>5</v>
          </cell>
          <cell r="H2157">
            <v>94</v>
          </cell>
          <cell r="J2157">
            <v>1</v>
          </cell>
          <cell r="L2157">
            <v>100</v>
          </cell>
          <cell r="M2157">
            <v>1</v>
          </cell>
          <cell r="O2157" t="str">
            <v>00BL</v>
          </cell>
          <cell r="P2157" t="str">
            <v>Bolton</v>
          </cell>
          <cell r="T2157">
            <v>5</v>
          </cell>
          <cell r="U2157">
            <v>94</v>
          </cell>
          <cell r="W2157">
            <v>1</v>
          </cell>
          <cell r="Y2157">
            <v>100</v>
          </cell>
          <cell r="AA2157" t="str">
            <v>00BL</v>
          </cell>
          <cell r="AB2157" t="str">
            <v>Bolton</v>
          </cell>
          <cell r="AD2157">
            <v>0</v>
          </cell>
          <cell r="AE2157">
            <v>2</v>
          </cell>
          <cell r="AF2157">
            <v>0</v>
          </cell>
          <cell r="AG2157">
            <v>2</v>
          </cell>
          <cell r="AI2157" t="str">
            <v>00BL</v>
          </cell>
          <cell r="AJ2157" t="str">
            <v>Bolton</v>
          </cell>
          <cell r="AK2157">
            <v>0</v>
          </cell>
          <cell r="AL2157">
            <v>0</v>
          </cell>
          <cell r="AM2157">
            <v>0</v>
          </cell>
        </row>
        <row r="2158">
          <cell r="B2158" t="str">
            <v>00BM</v>
          </cell>
          <cell r="C2158" t="str">
            <v>Bury</v>
          </cell>
          <cell r="G2158">
            <v>2</v>
          </cell>
          <cell r="I2158">
            <v>11</v>
          </cell>
          <cell r="L2158">
            <v>13</v>
          </cell>
          <cell r="M2158">
            <v>0</v>
          </cell>
          <cell r="O2158" t="str">
            <v>00BM</v>
          </cell>
          <cell r="P2158" t="str">
            <v>Bury</v>
          </cell>
          <cell r="T2158">
            <v>1</v>
          </cell>
          <cell r="V2158">
            <v>11</v>
          </cell>
          <cell r="Y2158">
            <v>12</v>
          </cell>
          <cell r="AA2158" t="str">
            <v>00BM</v>
          </cell>
          <cell r="AB2158" t="str">
            <v>Bury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I2158" t="str">
            <v>00BM</v>
          </cell>
          <cell r="AJ2158" t="str">
            <v>Bury</v>
          </cell>
          <cell r="AK2158">
            <v>0</v>
          </cell>
          <cell r="AL2158">
            <v>0</v>
          </cell>
          <cell r="AM2158">
            <v>0</v>
          </cell>
        </row>
        <row r="2159">
          <cell r="B2159" t="str">
            <v>00BN</v>
          </cell>
          <cell r="C2159" t="str">
            <v>Manchester</v>
          </cell>
          <cell r="F2159">
            <v>91</v>
          </cell>
          <cell r="G2159">
            <v>44</v>
          </cell>
          <cell r="H2159">
            <v>106</v>
          </cell>
          <cell r="I2159">
            <v>30</v>
          </cell>
          <cell r="J2159">
            <v>11</v>
          </cell>
          <cell r="L2159">
            <v>326</v>
          </cell>
          <cell r="M2159">
            <v>11</v>
          </cell>
          <cell r="O2159" t="str">
            <v>00BN</v>
          </cell>
          <cell r="P2159" t="str">
            <v>Manchester</v>
          </cell>
          <cell r="S2159">
            <v>91</v>
          </cell>
          <cell r="T2159">
            <v>42</v>
          </cell>
          <cell r="U2159">
            <v>106</v>
          </cell>
          <cell r="V2159">
            <v>30</v>
          </cell>
          <cell r="W2159">
            <v>11</v>
          </cell>
          <cell r="Y2159">
            <v>324</v>
          </cell>
          <cell r="AA2159" t="str">
            <v>00BN</v>
          </cell>
          <cell r="AB2159" t="str">
            <v>Manchester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I2159" t="str">
            <v>00BN</v>
          </cell>
          <cell r="AJ2159" t="str">
            <v>Manchester</v>
          </cell>
          <cell r="AK2159">
            <v>0</v>
          </cell>
          <cell r="AL2159">
            <v>0</v>
          </cell>
          <cell r="AM2159">
            <v>0</v>
          </cell>
        </row>
        <row r="2160">
          <cell r="B2160" t="str">
            <v>00BP</v>
          </cell>
          <cell r="C2160" t="str">
            <v>Oldham</v>
          </cell>
          <cell r="F2160">
            <v>3</v>
          </cell>
          <cell r="G2160">
            <v>4</v>
          </cell>
          <cell r="H2160">
            <v>37</v>
          </cell>
          <cell r="I2160">
            <v>4</v>
          </cell>
          <cell r="J2160">
            <v>2</v>
          </cell>
          <cell r="K2160">
            <v>7</v>
          </cell>
          <cell r="L2160">
            <v>57</v>
          </cell>
          <cell r="M2160">
            <v>9</v>
          </cell>
          <cell r="O2160" t="str">
            <v>00BP</v>
          </cell>
          <cell r="P2160" t="str">
            <v>Oldham</v>
          </cell>
          <cell r="S2160">
            <v>3</v>
          </cell>
          <cell r="T2160">
            <v>4</v>
          </cell>
          <cell r="U2160">
            <v>37</v>
          </cell>
          <cell r="V2160">
            <v>4</v>
          </cell>
          <cell r="W2160">
            <v>2</v>
          </cell>
          <cell r="X2160">
            <v>7</v>
          </cell>
          <cell r="Y2160">
            <v>57</v>
          </cell>
          <cell r="AA2160" t="str">
            <v>00BP</v>
          </cell>
          <cell r="AB2160" t="str">
            <v>Oldham</v>
          </cell>
          <cell r="AD2160">
            <v>3</v>
          </cell>
          <cell r="AE2160">
            <v>5</v>
          </cell>
          <cell r="AF2160">
            <v>3</v>
          </cell>
          <cell r="AG2160">
            <v>8</v>
          </cell>
          <cell r="AI2160" t="str">
            <v>00BP</v>
          </cell>
          <cell r="AJ2160" t="str">
            <v>Oldham</v>
          </cell>
          <cell r="AK2160">
            <v>0</v>
          </cell>
          <cell r="AL2160">
            <v>0</v>
          </cell>
          <cell r="AM2160">
            <v>0</v>
          </cell>
        </row>
        <row r="2161">
          <cell r="B2161" t="str">
            <v>00BQ</v>
          </cell>
          <cell r="C2161" t="str">
            <v>Rochdale</v>
          </cell>
          <cell r="F2161">
            <v>15</v>
          </cell>
          <cell r="G2161">
            <v>3</v>
          </cell>
          <cell r="H2161">
            <v>113</v>
          </cell>
          <cell r="I2161">
            <v>28</v>
          </cell>
          <cell r="J2161">
            <v>2</v>
          </cell>
          <cell r="K2161">
            <v>1</v>
          </cell>
          <cell r="L2161">
            <v>162</v>
          </cell>
          <cell r="M2161">
            <v>3</v>
          </cell>
          <cell r="O2161" t="str">
            <v>00BQ</v>
          </cell>
          <cell r="P2161" t="str">
            <v>Rochdale</v>
          </cell>
          <cell r="S2161">
            <v>15</v>
          </cell>
          <cell r="T2161">
            <v>4</v>
          </cell>
          <cell r="U2161">
            <v>113</v>
          </cell>
          <cell r="V2161">
            <v>28</v>
          </cell>
          <cell r="W2161">
            <v>2</v>
          </cell>
          <cell r="X2161">
            <v>1</v>
          </cell>
          <cell r="Y2161">
            <v>163</v>
          </cell>
          <cell r="AA2161" t="str">
            <v>00BQ</v>
          </cell>
          <cell r="AB2161" t="str">
            <v>Rochdale</v>
          </cell>
          <cell r="AD2161">
            <v>0</v>
          </cell>
          <cell r="AE2161">
            <v>0</v>
          </cell>
          <cell r="AF2161">
            <v>0</v>
          </cell>
          <cell r="AG2161">
            <v>0</v>
          </cell>
          <cell r="AI2161" t="str">
            <v>00BQ</v>
          </cell>
          <cell r="AJ2161" t="str">
            <v>Rochdale</v>
          </cell>
          <cell r="AK2161">
            <v>0</v>
          </cell>
          <cell r="AL2161">
            <v>0</v>
          </cell>
          <cell r="AM2161">
            <v>0</v>
          </cell>
        </row>
        <row r="2162">
          <cell r="B2162" t="str">
            <v>00BR</v>
          </cell>
          <cell r="C2162" t="str">
            <v>Salford</v>
          </cell>
          <cell r="G2162">
            <v>3</v>
          </cell>
          <cell r="H2162">
            <v>102</v>
          </cell>
          <cell r="L2162">
            <v>115</v>
          </cell>
          <cell r="M2162">
            <v>0</v>
          </cell>
          <cell r="O2162" t="str">
            <v>00BR</v>
          </cell>
          <cell r="P2162" t="str">
            <v>Salford</v>
          </cell>
          <cell r="T2162">
            <v>4</v>
          </cell>
          <cell r="U2162">
            <v>102</v>
          </cell>
          <cell r="Y2162">
            <v>116</v>
          </cell>
          <cell r="AA2162" t="str">
            <v>00BR</v>
          </cell>
          <cell r="AB2162" t="str">
            <v>Salford</v>
          </cell>
          <cell r="AD2162">
            <v>0</v>
          </cell>
          <cell r="AE2162">
            <v>0</v>
          </cell>
          <cell r="AF2162">
            <v>0</v>
          </cell>
          <cell r="AG2162">
            <v>0</v>
          </cell>
          <cell r="AI2162" t="str">
            <v>00BR</v>
          </cell>
          <cell r="AJ2162" t="str">
            <v>Salford</v>
          </cell>
          <cell r="AK2162">
            <v>0</v>
          </cell>
          <cell r="AL2162">
            <v>0</v>
          </cell>
          <cell r="AM2162">
            <v>0</v>
          </cell>
        </row>
        <row r="2163">
          <cell r="B2163" t="str">
            <v>00BS</v>
          </cell>
          <cell r="C2163" t="str">
            <v>Stockport</v>
          </cell>
          <cell r="F2163">
            <v>73</v>
          </cell>
          <cell r="G2163">
            <v>31</v>
          </cell>
          <cell r="H2163">
            <v>24</v>
          </cell>
          <cell r="I2163">
            <v>11</v>
          </cell>
          <cell r="L2163">
            <v>139</v>
          </cell>
          <cell r="M2163">
            <v>0</v>
          </cell>
          <cell r="O2163" t="str">
            <v>00BS</v>
          </cell>
          <cell r="P2163" t="str">
            <v>Stockport</v>
          </cell>
          <cell r="S2163">
            <v>73</v>
          </cell>
          <cell r="T2163">
            <v>31</v>
          </cell>
          <cell r="U2163">
            <v>24</v>
          </cell>
          <cell r="V2163">
            <v>11</v>
          </cell>
          <cell r="Y2163">
            <v>139</v>
          </cell>
          <cell r="AA2163" t="str">
            <v>00BS</v>
          </cell>
          <cell r="AB2163" t="str">
            <v>Stockport</v>
          </cell>
          <cell r="AD2163">
            <v>0</v>
          </cell>
          <cell r="AE2163">
            <v>0</v>
          </cell>
          <cell r="AF2163">
            <v>0</v>
          </cell>
          <cell r="AG2163">
            <v>0</v>
          </cell>
          <cell r="AI2163" t="str">
            <v>00BS</v>
          </cell>
          <cell r="AJ2163" t="str">
            <v>Stockport</v>
          </cell>
          <cell r="AK2163">
            <v>0</v>
          </cell>
          <cell r="AL2163">
            <v>0</v>
          </cell>
          <cell r="AM2163">
            <v>0</v>
          </cell>
        </row>
        <row r="2164">
          <cell r="B2164" t="str">
            <v>00BT</v>
          </cell>
          <cell r="C2164" t="str">
            <v>Tameside</v>
          </cell>
          <cell r="F2164">
            <v>9</v>
          </cell>
          <cell r="G2164">
            <v>2</v>
          </cell>
          <cell r="H2164">
            <v>164</v>
          </cell>
          <cell r="J2164">
            <v>12</v>
          </cell>
          <cell r="K2164">
            <v>1</v>
          </cell>
          <cell r="L2164">
            <v>217</v>
          </cell>
          <cell r="M2164">
            <v>13</v>
          </cell>
          <cell r="O2164" t="str">
            <v>00BT</v>
          </cell>
          <cell r="P2164" t="str">
            <v>Tameside</v>
          </cell>
          <cell r="S2164">
            <v>9</v>
          </cell>
          <cell r="T2164">
            <v>2</v>
          </cell>
          <cell r="U2164">
            <v>164</v>
          </cell>
          <cell r="W2164">
            <v>12</v>
          </cell>
          <cell r="X2164">
            <v>1</v>
          </cell>
          <cell r="Y2164">
            <v>217</v>
          </cell>
          <cell r="AA2164" t="str">
            <v>00BT</v>
          </cell>
          <cell r="AB2164" t="str">
            <v>Tameside</v>
          </cell>
          <cell r="AD2164">
            <v>0</v>
          </cell>
          <cell r="AE2164">
            <v>0</v>
          </cell>
          <cell r="AF2164">
            <v>0</v>
          </cell>
          <cell r="AG2164">
            <v>0</v>
          </cell>
          <cell r="AI2164" t="str">
            <v>00BT</v>
          </cell>
          <cell r="AJ2164" t="str">
            <v>Tameside</v>
          </cell>
          <cell r="AK2164">
            <v>0</v>
          </cell>
          <cell r="AL2164">
            <v>0</v>
          </cell>
          <cell r="AM2164">
            <v>0</v>
          </cell>
        </row>
        <row r="2165">
          <cell r="B2165" t="str">
            <v>00BU</v>
          </cell>
          <cell r="C2165" t="str">
            <v>Trafford</v>
          </cell>
          <cell r="F2165">
            <v>75</v>
          </cell>
          <cell r="G2165">
            <v>11</v>
          </cell>
          <cell r="H2165">
            <v>108</v>
          </cell>
          <cell r="J2165">
            <v>1</v>
          </cell>
          <cell r="L2165">
            <v>195</v>
          </cell>
          <cell r="M2165">
            <v>1</v>
          </cell>
          <cell r="O2165" t="str">
            <v>00BU</v>
          </cell>
          <cell r="P2165" t="str">
            <v>Trafford</v>
          </cell>
          <cell r="S2165">
            <v>75</v>
          </cell>
          <cell r="T2165">
            <v>7</v>
          </cell>
          <cell r="U2165">
            <v>108</v>
          </cell>
          <cell r="W2165">
            <v>1</v>
          </cell>
          <cell r="Y2165">
            <v>191</v>
          </cell>
          <cell r="AA2165" t="str">
            <v>00BU</v>
          </cell>
          <cell r="AB2165" t="str">
            <v>Trafford</v>
          </cell>
          <cell r="AD2165">
            <v>0</v>
          </cell>
          <cell r="AE2165">
            <v>0</v>
          </cell>
          <cell r="AF2165">
            <v>0</v>
          </cell>
          <cell r="AG2165">
            <v>0</v>
          </cell>
          <cell r="AI2165" t="str">
            <v>00BU</v>
          </cell>
          <cell r="AJ2165" t="str">
            <v>Trafford</v>
          </cell>
          <cell r="AK2165">
            <v>0</v>
          </cell>
          <cell r="AL2165">
            <v>0</v>
          </cell>
          <cell r="AM2165">
            <v>0</v>
          </cell>
        </row>
        <row r="2166">
          <cell r="B2166" t="str">
            <v>00BW</v>
          </cell>
          <cell r="C2166" t="str">
            <v>Wigan</v>
          </cell>
          <cell r="F2166">
            <v>3</v>
          </cell>
          <cell r="G2166">
            <v>8</v>
          </cell>
          <cell r="H2166">
            <v>26</v>
          </cell>
          <cell r="L2166">
            <v>57</v>
          </cell>
          <cell r="M2166">
            <v>0</v>
          </cell>
          <cell r="O2166" t="str">
            <v>00BW</v>
          </cell>
          <cell r="P2166" t="str">
            <v>Wigan</v>
          </cell>
          <cell r="S2166">
            <v>3</v>
          </cell>
          <cell r="T2166">
            <v>9</v>
          </cell>
          <cell r="U2166">
            <v>26</v>
          </cell>
          <cell r="Y2166">
            <v>58</v>
          </cell>
          <cell r="AA2166" t="str">
            <v>00BW</v>
          </cell>
          <cell r="AB2166" t="str">
            <v>Wigan</v>
          </cell>
          <cell r="AD2166">
            <v>0</v>
          </cell>
          <cell r="AE2166">
            <v>0</v>
          </cell>
          <cell r="AF2166">
            <v>0</v>
          </cell>
          <cell r="AG2166">
            <v>0</v>
          </cell>
          <cell r="AI2166" t="str">
            <v>00BW</v>
          </cell>
          <cell r="AJ2166" t="str">
            <v>Wigan</v>
          </cell>
          <cell r="AK2166">
            <v>0</v>
          </cell>
          <cell r="AL2166">
            <v>0</v>
          </cell>
          <cell r="AM2166">
            <v>0</v>
          </cell>
        </row>
        <row r="2167">
          <cell r="B2167" t="str">
            <v>00BX</v>
          </cell>
          <cell r="C2167" t="str">
            <v>Knowsley</v>
          </cell>
          <cell r="G2167">
            <v>0</v>
          </cell>
          <cell r="H2167">
            <v>30</v>
          </cell>
          <cell r="K2167">
            <v>1</v>
          </cell>
          <cell r="L2167">
            <v>31</v>
          </cell>
          <cell r="M2167">
            <v>1</v>
          </cell>
          <cell r="O2167" t="str">
            <v>00BX</v>
          </cell>
          <cell r="P2167" t="str">
            <v>Knowsley</v>
          </cell>
          <cell r="T2167">
            <v>1</v>
          </cell>
          <cell r="U2167">
            <v>30</v>
          </cell>
          <cell r="X2167">
            <v>1</v>
          </cell>
          <cell r="Y2167">
            <v>32</v>
          </cell>
          <cell r="AA2167" t="str">
            <v>00BX</v>
          </cell>
          <cell r="AB2167" t="str">
            <v>Knowsley</v>
          </cell>
          <cell r="AE2167">
            <v>0</v>
          </cell>
          <cell r="AF2167">
            <v>0</v>
          </cell>
          <cell r="AG2167">
            <v>0</v>
          </cell>
          <cell r="AI2167" t="str">
            <v>00BX</v>
          </cell>
          <cell r="AJ2167" t="str">
            <v>Knowsley</v>
          </cell>
          <cell r="AK2167">
            <v>0</v>
          </cell>
          <cell r="AL2167">
            <v>0</v>
          </cell>
          <cell r="AM2167">
            <v>0</v>
          </cell>
        </row>
        <row r="2168">
          <cell r="B2168" t="str">
            <v>00BY</v>
          </cell>
          <cell r="C2168" t="str">
            <v>Liverpool</v>
          </cell>
          <cell r="F2168">
            <v>104</v>
          </cell>
          <cell r="G2168">
            <v>77</v>
          </cell>
          <cell r="H2168">
            <v>347</v>
          </cell>
          <cell r="L2168">
            <v>680</v>
          </cell>
          <cell r="M2168">
            <v>0</v>
          </cell>
          <cell r="O2168" t="str">
            <v>00BY</v>
          </cell>
          <cell r="P2168" t="str">
            <v>Liverpool</v>
          </cell>
          <cell r="S2168">
            <v>104</v>
          </cell>
          <cell r="T2168">
            <v>77</v>
          </cell>
          <cell r="U2168">
            <v>347</v>
          </cell>
          <cell r="Y2168">
            <v>680</v>
          </cell>
          <cell r="AA2168" t="str">
            <v>00BY</v>
          </cell>
          <cell r="AB2168" t="str">
            <v>Liverpool</v>
          </cell>
          <cell r="AD2168">
            <v>0</v>
          </cell>
          <cell r="AE2168">
            <v>0</v>
          </cell>
          <cell r="AF2168">
            <v>0</v>
          </cell>
          <cell r="AG2168">
            <v>0</v>
          </cell>
          <cell r="AI2168" t="str">
            <v>00BY</v>
          </cell>
          <cell r="AJ2168" t="str">
            <v>Liverpool</v>
          </cell>
          <cell r="AK2168">
            <v>0</v>
          </cell>
          <cell r="AL2168">
            <v>0</v>
          </cell>
          <cell r="AM2168">
            <v>0</v>
          </cell>
        </row>
        <row r="2169">
          <cell r="B2169" t="str">
            <v>00BZ</v>
          </cell>
          <cell r="C2169" t="str">
            <v>St Helens</v>
          </cell>
          <cell r="G2169">
            <v>3</v>
          </cell>
          <cell r="H2169">
            <v>5</v>
          </cell>
          <cell r="J2169">
            <v>2</v>
          </cell>
          <cell r="L2169">
            <v>10</v>
          </cell>
          <cell r="M2169">
            <v>2</v>
          </cell>
          <cell r="O2169" t="str">
            <v>00BZ</v>
          </cell>
          <cell r="P2169" t="str">
            <v>St Helens</v>
          </cell>
          <cell r="T2169">
            <v>1</v>
          </cell>
          <cell r="U2169">
            <v>5</v>
          </cell>
          <cell r="W2169">
            <v>2</v>
          </cell>
          <cell r="Y2169">
            <v>8</v>
          </cell>
          <cell r="AA2169" t="str">
            <v>00BZ</v>
          </cell>
          <cell r="AB2169" t="str">
            <v>St Helens</v>
          </cell>
          <cell r="AD2169">
            <v>0</v>
          </cell>
          <cell r="AE2169">
            <v>0</v>
          </cell>
          <cell r="AF2169">
            <v>0</v>
          </cell>
          <cell r="AG2169">
            <v>0</v>
          </cell>
          <cell r="AI2169" t="str">
            <v>00BZ</v>
          </cell>
          <cell r="AJ2169" t="str">
            <v>St Helens</v>
          </cell>
          <cell r="AK2169">
            <v>0</v>
          </cell>
          <cell r="AL2169">
            <v>0</v>
          </cell>
          <cell r="AM2169">
            <v>0</v>
          </cell>
        </row>
        <row r="2170">
          <cell r="B2170" t="str">
            <v>00CA</v>
          </cell>
          <cell r="C2170" t="str">
            <v>Sefton</v>
          </cell>
          <cell r="F2170">
            <v>29</v>
          </cell>
          <cell r="G2170">
            <v>3</v>
          </cell>
          <cell r="H2170">
            <v>69</v>
          </cell>
          <cell r="L2170">
            <v>101</v>
          </cell>
          <cell r="M2170">
            <v>0</v>
          </cell>
          <cell r="O2170" t="str">
            <v>00CA</v>
          </cell>
          <cell r="P2170" t="str">
            <v>Sefton</v>
          </cell>
          <cell r="S2170">
            <v>29</v>
          </cell>
          <cell r="T2170">
            <v>2</v>
          </cell>
          <cell r="U2170">
            <v>69</v>
          </cell>
          <cell r="Y2170">
            <v>100</v>
          </cell>
          <cell r="AA2170" t="str">
            <v>00CA</v>
          </cell>
          <cell r="AB2170" t="str">
            <v>Sefton</v>
          </cell>
          <cell r="AD2170">
            <v>0</v>
          </cell>
          <cell r="AE2170">
            <v>0</v>
          </cell>
          <cell r="AF2170">
            <v>0</v>
          </cell>
          <cell r="AG2170">
            <v>0</v>
          </cell>
          <cell r="AI2170" t="str">
            <v>00CA</v>
          </cell>
          <cell r="AJ2170" t="str">
            <v>Sefton</v>
          </cell>
          <cell r="AK2170">
            <v>0</v>
          </cell>
          <cell r="AL2170">
            <v>0</v>
          </cell>
          <cell r="AM2170">
            <v>0</v>
          </cell>
        </row>
        <row r="2171">
          <cell r="B2171" t="str">
            <v>00CB</v>
          </cell>
          <cell r="C2171" t="str">
            <v>Wirral</v>
          </cell>
          <cell r="G2171">
            <v>11</v>
          </cell>
          <cell r="H2171">
            <v>46</v>
          </cell>
          <cell r="I2171">
            <v>8</v>
          </cell>
          <cell r="K2171">
            <v>3</v>
          </cell>
          <cell r="L2171">
            <v>76</v>
          </cell>
          <cell r="M2171">
            <v>3</v>
          </cell>
          <cell r="O2171" t="str">
            <v>00CB</v>
          </cell>
          <cell r="P2171" t="str">
            <v>Wirral</v>
          </cell>
          <cell r="T2171">
            <v>11</v>
          </cell>
          <cell r="U2171">
            <v>46</v>
          </cell>
          <cell r="V2171">
            <v>8</v>
          </cell>
          <cell r="X2171">
            <v>3</v>
          </cell>
          <cell r="Y2171">
            <v>76</v>
          </cell>
          <cell r="AA2171" t="str">
            <v>00CB</v>
          </cell>
          <cell r="AB2171" t="str">
            <v>Wirral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I2171" t="str">
            <v>00CB</v>
          </cell>
          <cell r="AJ2171" t="str">
            <v>Wirral</v>
          </cell>
          <cell r="AK2171">
            <v>0</v>
          </cell>
          <cell r="AL2171">
            <v>0</v>
          </cell>
          <cell r="AM2171">
            <v>0</v>
          </cell>
        </row>
        <row r="2172">
          <cell r="B2172" t="str">
            <v>00CC</v>
          </cell>
          <cell r="C2172" t="str">
            <v>Barnsley</v>
          </cell>
          <cell r="F2172">
            <v>12</v>
          </cell>
          <cell r="G2172">
            <v>7</v>
          </cell>
          <cell r="H2172">
            <v>121</v>
          </cell>
          <cell r="I2172">
            <v>21</v>
          </cell>
          <cell r="L2172">
            <v>170</v>
          </cell>
          <cell r="M2172">
            <v>0</v>
          </cell>
          <cell r="O2172" t="str">
            <v>00CC</v>
          </cell>
          <cell r="P2172" t="str">
            <v>Barnsley</v>
          </cell>
          <cell r="S2172">
            <v>12</v>
          </cell>
          <cell r="T2172">
            <v>7</v>
          </cell>
          <cell r="U2172">
            <v>121</v>
          </cell>
          <cell r="V2172">
            <v>21</v>
          </cell>
          <cell r="Y2172">
            <v>170</v>
          </cell>
          <cell r="AA2172" t="str">
            <v>00CC</v>
          </cell>
          <cell r="AB2172" t="str">
            <v>Barnsley</v>
          </cell>
          <cell r="AD2172">
            <v>0</v>
          </cell>
          <cell r="AE2172">
            <v>0</v>
          </cell>
          <cell r="AF2172">
            <v>0</v>
          </cell>
          <cell r="AG2172">
            <v>0</v>
          </cell>
          <cell r="AI2172" t="str">
            <v>00CC</v>
          </cell>
          <cell r="AJ2172" t="str">
            <v>Barnsley</v>
          </cell>
          <cell r="AK2172">
            <v>9</v>
          </cell>
          <cell r="AL2172">
            <v>0</v>
          </cell>
          <cell r="AM2172">
            <v>0</v>
          </cell>
        </row>
        <row r="2173">
          <cell r="B2173" t="str">
            <v>00CE</v>
          </cell>
          <cell r="C2173" t="str">
            <v>Doncaster</v>
          </cell>
          <cell r="F2173">
            <v>14</v>
          </cell>
          <cell r="G2173">
            <v>15</v>
          </cell>
          <cell r="H2173">
            <v>102</v>
          </cell>
          <cell r="L2173">
            <v>131</v>
          </cell>
          <cell r="M2173">
            <v>0</v>
          </cell>
          <cell r="O2173" t="str">
            <v>00CE</v>
          </cell>
          <cell r="P2173" t="str">
            <v>Doncaster</v>
          </cell>
          <cell r="S2173">
            <v>14</v>
          </cell>
          <cell r="T2173">
            <v>13</v>
          </cell>
          <cell r="U2173">
            <v>102</v>
          </cell>
          <cell r="Y2173">
            <v>129</v>
          </cell>
          <cell r="AA2173" t="str">
            <v>00CE</v>
          </cell>
          <cell r="AB2173" t="str">
            <v>Doncaster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I2173" t="str">
            <v>00CE</v>
          </cell>
          <cell r="AJ2173" t="str">
            <v>Doncaster</v>
          </cell>
          <cell r="AK2173">
            <v>0</v>
          </cell>
          <cell r="AL2173">
            <v>0</v>
          </cell>
          <cell r="AM2173">
            <v>0</v>
          </cell>
        </row>
        <row r="2174">
          <cell r="B2174" t="str">
            <v>00CF</v>
          </cell>
          <cell r="C2174" t="str">
            <v>Rotherham</v>
          </cell>
          <cell r="F2174">
            <v>101</v>
          </cell>
          <cell r="G2174">
            <v>6</v>
          </cell>
          <cell r="H2174">
            <v>175</v>
          </cell>
          <cell r="L2174">
            <v>282</v>
          </cell>
          <cell r="M2174">
            <v>0</v>
          </cell>
          <cell r="O2174" t="str">
            <v>00CF</v>
          </cell>
          <cell r="P2174" t="str">
            <v>Rotherham</v>
          </cell>
          <cell r="S2174">
            <v>101</v>
          </cell>
          <cell r="T2174">
            <v>8</v>
          </cell>
          <cell r="U2174">
            <v>175</v>
          </cell>
          <cell r="Y2174">
            <v>284</v>
          </cell>
          <cell r="AA2174" t="str">
            <v>00CF</v>
          </cell>
          <cell r="AB2174" t="str">
            <v>Rotherham</v>
          </cell>
          <cell r="AD2174">
            <v>0</v>
          </cell>
          <cell r="AE2174">
            <v>0</v>
          </cell>
          <cell r="AF2174">
            <v>0</v>
          </cell>
          <cell r="AG2174">
            <v>0</v>
          </cell>
          <cell r="AI2174" t="str">
            <v>00CF</v>
          </cell>
          <cell r="AJ2174" t="str">
            <v>Rotherham</v>
          </cell>
          <cell r="AK2174">
            <v>0</v>
          </cell>
          <cell r="AL2174">
            <v>0</v>
          </cell>
          <cell r="AM2174">
            <v>0</v>
          </cell>
        </row>
        <row r="2175">
          <cell r="B2175" t="str">
            <v>00CG</v>
          </cell>
          <cell r="C2175" t="str">
            <v>Sheffield</v>
          </cell>
          <cell r="F2175">
            <v>56</v>
          </cell>
          <cell r="G2175">
            <v>25</v>
          </cell>
          <cell r="H2175">
            <v>115</v>
          </cell>
          <cell r="I2175">
            <v>5</v>
          </cell>
          <cell r="L2175">
            <v>233</v>
          </cell>
          <cell r="M2175">
            <v>0</v>
          </cell>
          <cell r="O2175" t="str">
            <v>00CG</v>
          </cell>
          <cell r="P2175" t="str">
            <v>Sheffield</v>
          </cell>
          <cell r="S2175">
            <v>56</v>
          </cell>
          <cell r="T2175">
            <v>26</v>
          </cell>
          <cell r="U2175">
            <v>115</v>
          </cell>
          <cell r="V2175">
            <v>5</v>
          </cell>
          <cell r="Y2175">
            <v>234</v>
          </cell>
          <cell r="AA2175" t="str">
            <v>00CG</v>
          </cell>
          <cell r="AB2175" t="str">
            <v>Sheffield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I2175" t="str">
            <v>00CG</v>
          </cell>
          <cell r="AJ2175" t="str">
            <v>Sheffield</v>
          </cell>
          <cell r="AK2175">
            <v>0</v>
          </cell>
          <cell r="AL2175">
            <v>0</v>
          </cell>
          <cell r="AM2175">
            <v>0</v>
          </cell>
        </row>
        <row r="2176">
          <cell r="B2176" t="str">
            <v>00CH</v>
          </cell>
          <cell r="C2176" t="str">
            <v>Gateshead</v>
          </cell>
          <cell r="D2176">
            <v>3</v>
          </cell>
          <cell r="G2176">
            <v>1</v>
          </cell>
          <cell r="H2176">
            <v>19</v>
          </cell>
          <cell r="I2176">
            <v>15</v>
          </cell>
          <cell r="L2176">
            <v>38</v>
          </cell>
          <cell r="M2176">
            <v>0</v>
          </cell>
          <cell r="O2176" t="str">
            <v>00CH</v>
          </cell>
          <cell r="P2176" t="str">
            <v>Gateshead</v>
          </cell>
          <cell r="Q2176">
            <v>3</v>
          </cell>
          <cell r="T2176">
            <v>1</v>
          </cell>
          <cell r="U2176">
            <v>19</v>
          </cell>
          <cell r="V2176">
            <v>15</v>
          </cell>
          <cell r="Y2176">
            <v>38</v>
          </cell>
          <cell r="AA2176" t="str">
            <v>00CH</v>
          </cell>
          <cell r="AB2176" t="str">
            <v>Gateshead</v>
          </cell>
          <cell r="AC2176">
            <v>0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I2176" t="str">
            <v>00CH</v>
          </cell>
          <cell r="AJ2176" t="str">
            <v>Gateshead</v>
          </cell>
          <cell r="AK2176">
            <v>0</v>
          </cell>
          <cell r="AL2176">
            <v>0</v>
          </cell>
          <cell r="AM2176">
            <v>0</v>
          </cell>
        </row>
        <row r="2177">
          <cell r="B2177" t="str">
            <v>00CJ</v>
          </cell>
          <cell r="C2177" t="str">
            <v>Newcastle upon Tyne</v>
          </cell>
          <cell r="F2177">
            <v>20</v>
          </cell>
          <cell r="G2177">
            <v>2</v>
          </cell>
          <cell r="H2177">
            <v>46</v>
          </cell>
          <cell r="L2177">
            <v>96</v>
          </cell>
          <cell r="M2177">
            <v>0</v>
          </cell>
          <cell r="O2177" t="str">
            <v>00CJ</v>
          </cell>
          <cell r="P2177" t="str">
            <v>Newcastle upon Tyne</v>
          </cell>
          <cell r="S2177">
            <v>20</v>
          </cell>
          <cell r="T2177">
            <v>3</v>
          </cell>
          <cell r="U2177">
            <v>46</v>
          </cell>
          <cell r="Y2177">
            <v>97</v>
          </cell>
          <cell r="AA2177" t="str">
            <v>00CJ</v>
          </cell>
          <cell r="AB2177" t="str">
            <v>Newcastle upon Tyne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I2177" t="str">
            <v>00CJ</v>
          </cell>
          <cell r="AJ2177" t="str">
            <v>Newcastle upon Tyne</v>
          </cell>
          <cell r="AK2177">
            <v>0</v>
          </cell>
          <cell r="AL2177">
            <v>0</v>
          </cell>
          <cell r="AM2177">
            <v>0</v>
          </cell>
        </row>
        <row r="2178">
          <cell r="B2178" t="str">
            <v>00CK</v>
          </cell>
          <cell r="C2178" t="str">
            <v>North Tyneside</v>
          </cell>
          <cell r="F2178">
            <v>5</v>
          </cell>
          <cell r="G2178">
            <v>4</v>
          </cell>
          <cell r="H2178">
            <v>71</v>
          </cell>
          <cell r="L2178">
            <v>80</v>
          </cell>
          <cell r="M2178">
            <v>0</v>
          </cell>
          <cell r="O2178" t="str">
            <v>00CK</v>
          </cell>
          <cell r="P2178" t="str">
            <v>North Tyneside</v>
          </cell>
          <cell r="S2178">
            <v>5</v>
          </cell>
          <cell r="T2178">
            <v>4</v>
          </cell>
          <cell r="U2178">
            <v>71</v>
          </cell>
          <cell r="Y2178">
            <v>80</v>
          </cell>
          <cell r="AA2178" t="str">
            <v>00CK</v>
          </cell>
          <cell r="AB2178" t="str">
            <v>North Tyneside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I2178" t="str">
            <v>00CK</v>
          </cell>
          <cell r="AJ2178" t="str">
            <v>North Tyneside</v>
          </cell>
          <cell r="AK2178">
            <v>0</v>
          </cell>
          <cell r="AL2178">
            <v>0</v>
          </cell>
          <cell r="AM2178">
            <v>0</v>
          </cell>
        </row>
        <row r="2179">
          <cell r="B2179" t="str">
            <v>00CL</v>
          </cell>
          <cell r="C2179" t="str">
            <v>South Tyneside</v>
          </cell>
          <cell r="G2179">
            <v>1</v>
          </cell>
          <cell r="H2179">
            <v>25</v>
          </cell>
          <cell r="K2179">
            <v>1</v>
          </cell>
          <cell r="L2179">
            <v>27</v>
          </cell>
          <cell r="M2179">
            <v>1</v>
          </cell>
          <cell r="O2179" t="str">
            <v>00CL</v>
          </cell>
          <cell r="P2179" t="str">
            <v>South Tyneside</v>
          </cell>
          <cell r="T2179">
            <v>1</v>
          </cell>
          <cell r="U2179">
            <v>25</v>
          </cell>
          <cell r="X2179">
            <v>1</v>
          </cell>
          <cell r="Y2179">
            <v>27</v>
          </cell>
          <cell r="AA2179" t="str">
            <v>00CL</v>
          </cell>
          <cell r="AB2179" t="str">
            <v>South Tyneside</v>
          </cell>
          <cell r="AD2179">
            <v>0</v>
          </cell>
          <cell r="AE2179">
            <v>0</v>
          </cell>
          <cell r="AF2179">
            <v>0</v>
          </cell>
          <cell r="AG2179">
            <v>0</v>
          </cell>
          <cell r="AI2179" t="str">
            <v>00CL</v>
          </cell>
          <cell r="AJ2179" t="str">
            <v>South Tyneside</v>
          </cell>
          <cell r="AK2179">
            <v>0</v>
          </cell>
          <cell r="AL2179">
            <v>0</v>
          </cell>
          <cell r="AM2179">
            <v>0</v>
          </cell>
        </row>
        <row r="2180">
          <cell r="B2180" t="str">
            <v>00CM</v>
          </cell>
          <cell r="C2180" t="str">
            <v>Sunderland</v>
          </cell>
          <cell r="F2180">
            <v>16</v>
          </cell>
          <cell r="G2180">
            <v>1</v>
          </cell>
          <cell r="H2180">
            <v>237</v>
          </cell>
          <cell r="K2180">
            <v>6</v>
          </cell>
          <cell r="L2180">
            <v>260</v>
          </cell>
          <cell r="M2180">
            <v>6</v>
          </cell>
          <cell r="O2180" t="str">
            <v>00CM</v>
          </cell>
          <cell r="P2180" t="str">
            <v>Sunderland</v>
          </cell>
          <cell r="S2180">
            <v>16</v>
          </cell>
          <cell r="T2180">
            <v>2</v>
          </cell>
          <cell r="U2180">
            <v>237</v>
          </cell>
          <cell r="X2180">
            <v>6</v>
          </cell>
          <cell r="Y2180">
            <v>261</v>
          </cell>
          <cell r="AA2180" t="str">
            <v>00CM</v>
          </cell>
          <cell r="AB2180" t="str">
            <v>Sunderland</v>
          </cell>
          <cell r="AD2180">
            <v>0</v>
          </cell>
          <cell r="AE2180">
            <v>0</v>
          </cell>
          <cell r="AF2180">
            <v>0</v>
          </cell>
          <cell r="AG2180">
            <v>0</v>
          </cell>
          <cell r="AI2180" t="str">
            <v>00CM</v>
          </cell>
          <cell r="AJ2180" t="str">
            <v>Sunderland</v>
          </cell>
          <cell r="AK2180">
            <v>0</v>
          </cell>
          <cell r="AL2180">
            <v>0</v>
          </cell>
          <cell r="AM2180">
            <v>0</v>
          </cell>
        </row>
        <row r="2181">
          <cell r="B2181" t="str">
            <v>00CN</v>
          </cell>
          <cell r="C2181" t="str">
            <v>Birmingham</v>
          </cell>
          <cell r="D2181">
            <v>10</v>
          </cell>
          <cell r="F2181">
            <v>275</v>
          </cell>
          <cell r="G2181">
            <v>98</v>
          </cell>
          <cell r="H2181">
            <v>362</v>
          </cell>
          <cell r="J2181">
            <v>3</v>
          </cell>
          <cell r="K2181">
            <v>6</v>
          </cell>
          <cell r="L2181">
            <v>791</v>
          </cell>
          <cell r="M2181">
            <v>9</v>
          </cell>
          <cell r="O2181" t="str">
            <v>00CN</v>
          </cell>
          <cell r="P2181" t="str">
            <v>Birmingham</v>
          </cell>
          <cell r="Q2181">
            <v>10</v>
          </cell>
          <cell r="S2181">
            <v>275</v>
          </cell>
          <cell r="T2181">
            <v>90</v>
          </cell>
          <cell r="U2181">
            <v>362</v>
          </cell>
          <cell r="W2181">
            <v>3</v>
          </cell>
          <cell r="X2181">
            <v>4</v>
          </cell>
          <cell r="Y2181">
            <v>781</v>
          </cell>
          <cell r="AA2181" t="str">
            <v>00CN</v>
          </cell>
          <cell r="AB2181" t="str">
            <v>Birmingham</v>
          </cell>
          <cell r="AC2181">
            <v>0</v>
          </cell>
          <cell r="AD2181">
            <v>0</v>
          </cell>
          <cell r="AE2181">
            <v>0</v>
          </cell>
          <cell r="AF2181">
            <v>0</v>
          </cell>
          <cell r="AG2181">
            <v>0</v>
          </cell>
          <cell r="AI2181" t="str">
            <v>00CN</v>
          </cell>
          <cell r="AJ2181" t="str">
            <v>Birmingham</v>
          </cell>
          <cell r="AK2181">
            <v>31</v>
          </cell>
          <cell r="AL2181">
            <v>6</v>
          </cell>
          <cell r="AM2181">
            <v>0</v>
          </cell>
        </row>
        <row r="2182">
          <cell r="B2182" t="str">
            <v>00CQ</v>
          </cell>
          <cell r="C2182" t="str">
            <v>Coventry</v>
          </cell>
          <cell r="D2182">
            <v>32</v>
          </cell>
          <cell r="F2182">
            <v>27</v>
          </cell>
          <cell r="G2182">
            <v>16</v>
          </cell>
          <cell r="H2182">
            <v>58</v>
          </cell>
          <cell r="I2182">
            <v>7</v>
          </cell>
          <cell r="J2182">
            <v>1</v>
          </cell>
          <cell r="K2182">
            <v>1</v>
          </cell>
          <cell r="L2182">
            <v>143</v>
          </cell>
          <cell r="M2182">
            <v>2</v>
          </cell>
          <cell r="O2182" t="str">
            <v>00CQ</v>
          </cell>
          <cell r="P2182" t="str">
            <v>Coventry</v>
          </cell>
          <cell r="Q2182">
            <v>32</v>
          </cell>
          <cell r="S2182">
            <v>27</v>
          </cell>
          <cell r="T2182">
            <v>16</v>
          </cell>
          <cell r="U2182">
            <v>58</v>
          </cell>
          <cell r="V2182">
            <v>7</v>
          </cell>
          <cell r="W2182">
            <v>1</v>
          </cell>
          <cell r="X2182">
            <v>1</v>
          </cell>
          <cell r="Y2182">
            <v>143</v>
          </cell>
          <cell r="AA2182" t="str">
            <v>00CQ</v>
          </cell>
          <cell r="AB2182" t="str">
            <v>Coventry</v>
          </cell>
          <cell r="AC2182">
            <v>0</v>
          </cell>
          <cell r="AD2182">
            <v>0</v>
          </cell>
          <cell r="AE2182">
            <v>0</v>
          </cell>
          <cell r="AF2182">
            <v>0</v>
          </cell>
          <cell r="AG2182">
            <v>0</v>
          </cell>
          <cell r="AI2182" t="str">
            <v>00CQ</v>
          </cell>
          <cell r="AJ2182" t="str">
            <v>Coventry</v>
          </cell>
          <cell r="AK2182">
            <v>0</v>
          </cell>
          <cell r="AL2182">
            <v>0</v>
          </cell>
          <cell r="AM2182">
            <v>0</v>
          </cell>
        </row>
        <row r="2183">
          <cell r="B2183" t="str">
            <v>00CR</v>
          </cell>
          <cell r="C2183" t="str">
            <v>Dudley</v>
          </cell>
          <cell r="D2183">
            <v>11</v>
          </cell>
          <cell r="F2183">
            <v>71</v>
          </cell>
          <cell r="G2183">
            <v>14</v>
          </cell>
          <cell r="H2183">
            <v>96</v>
          </cell>
          <cell r="K2183">
            <v>1</v>
          </cell>
          <cell r="L2183">
            <v>193</v>
          </cell>
          <cell r="M2183">
            <v>1</v>
          </cell>
          <cell r="O2183" t="str">
            <v>00CR</v>
          </cell>
          <cell r="P2183" t="str">
            <v>Dudley</v>
          </cell>
          <cell r="Q2183">
            <v>11</v>
          </cell>
          <cell r="S2183">
            <v>71</v>
          </cell>
          <cell r="T2183">
            <v>14</v>
          </cell>
          <cell r="U2183">
            <v>96</v>
          </cell>
          <cell r="X2183">
            <v>1</v>
          </cell>
          <cell r="Y2183">
            <v>193</v>
          </cell>
          <cell r="AA2183" t="str">
            <v>00CR</v>
          </cell>
          <cell r="AB2183" t="str">
            <v>Dudley</v>
          </cell>
          <cell r="AC2183">
            <v>0</v>
          </cell>
          <cell r="AD2183">
            <v>36</v>
          </cell>
          <cell r="AE2183">
            <v>5</v>
          </cell>
          <cell r="AF2183">
            <v>36</v>
          </cell>
          <cell r="AG2183">
            <v>41</v>
          </cell>
          <cell r="AI2183" t="str">
            <v>00CR</v>
          </cell>
          <cell r="AJ2183" t="str">
            <v>Dudley</v>
          </cell>
          <cell r="AK2183">
            <v>0</v>
          </cell>
          <cell r="AL2183">
            <v>0</v>
          </cell>
          <cell r="AM2183">
            <v>0</v>
          </cell>
        </row>
        <row r="2184">
          <cell r="B2184" t="str">
            <v>00CS</v>
          </cell>
          <cell r="C2184" t="str">
            <v>Sandwell</v>
          </cell>
          <cell r="D2184">
            <v>24</v>
          </cell>
          <cell r="F2184">
            <v>54</v>
          </cell>
          <cell r="G2184">
            <v>28</v>
          </cell>
          <cell r="H2184">
            <v>91</v>
          </cell>
          <cell r="J2184">
            <v>1</v>
          </cell>
          <cell r="L2184">
            <v>198</v>
          </cell>
          <cell r="M2184">
            <v>1</v>
          </cell>
          <cell r="O2184" t="str">
            <v>00CS</v>
          </cell>
          <cell r="P2184" t="str">
            <v>Sandwell</v>
          </cell>
          <cell r="Q2184">
            <v>24</v>
          </cell>
          <cell r="S2184">
            <v>54</v>
          </cell>
          <cell r="T2184">
            <v>25</v>
          </cell>
          <cell r="U2184">
            <v>91</v>
          </cell>
          <cell r="W2184">
            <v>1</v>
          </cell>
          <cell r="Y2184">
            <v>195</v>
          </cell>
          <cell r="AA2184" t="str">
            <v>00CS</v>
          </cell>
          <cell r="AB2184" t="str">
            <v>Sandwell</v>
          </cell>
          <cell r="AC2184">
            <v>0</v>
          </cell>
          <cell r="AD2184">
            <v>0</v>
          </cell>
          <cell r="AE2184">
            <v>0</v>
          </cell>
          <cell r="AF2184">
            <v>0</v>
          </cell>
          <cell r="AG2184">
            <v>0</v>
          </cell>
          <cell r="AI2184" t="str">
            <v>00CS</v>
          </cell>
          <cell r="AJ2184" t="str">
            <v>Sandwell</v>
          </cell>
          <cell r="AK2184">
            <v>0</v>
          </cell>
          <cell r="AL2184">
            <v>0</v>
          </cell>
          <cell r="AM2184">
            <v>0</v>
          </cell>
        </row>
        <row r="2185">
          <cell r="B2185" t="str">
            <v>00CT</v>
          </cell>
          <cell r="C2185" t="str">
            <v>Solihull</v>
          </cell>
          <cell r="F2185">
            <v>5</v>
          </cell>
          <cell r="G2185">
            <v>8</v>
          </cell>
          <cell r="H2185">
            <v>34</v>
          </cell>
          <cell r="L2185">
            <v>76</v>
          </cell>
          <cell r="M2185">
            <v>0</v>
          </cell>
          <cell r="O2185" t="str">
            <v>00CT</v>
          </cell>
          <cell r="P2185" t="str">
            <v>Solihull</v>
          </cell>
          <cell r="S2185">
            <v>5</v>
          </cell>
          <cell r="T2185">
            <v>12</v>
          </cell>
          <cell r="U2185">
            <v>34</v>
          </cell>
          <cell r="Y2185">
            <v>80</v>
          </cell>
          <cell r="AA2185" t="str">
            <v>00CT</v>
          </cell>
          <cell r="AB2185" t="str">
            <v>Solihull</v>
          </cell>
          <cell r="AD2185">
            <v>0</v>
          </cell>
          <cell r="AE2185">
            <v>0</v>
          </cell>
          <cell r="AF2185">
            <v>0</v>
          </cell>
          <cell r="AG2185">
            <v>0</v>
          </cell>
          <cell r="AI2185" t="str">
            <v>00CT</v>
          </cell>
          <cell r="AJ2185" t="str">
            <v>Solihull</v>
          </cell>
          <cell r="AK2185">
            <v>0</v>
          </cell>
          <cell r="AL2185">
            <v>0</v>
          </cell>
          <cell r="AM2185">
            <v>0</v>
          </cell>
        </row>
        <row r="2186">
          <cell r="B2186" t="str">
            <v>00CU</v>
          </cell>
          <cell r="C2186" t="str">
            <v>Walsall</v>
          </cell>
          <cell r="D2186">
            <v>55</v>
          </cell>
          <cell r="F2186">
            <v>87</v>
          </cell>
          <cell r="G2186">
            <v>25</v>
          </cell>
          <cell r="H2186">
            <v>197</v>
          </cell>
          <cell r="J2186">
            <v>2</v>
          </cell>
          <cell r="L2186">
            <v>366</v>
          </cell>
          <cell r="M2186">
            <v>2</v>
          </cell>
          <cell r="O2186" t="str">
            <v>00CU</v>
          </cell>
          <cell r="P2186" t="str">
            <v>Walsall</v>
          </cell>
          <cell r="Q2186">
            <v>55</v>
          </cell>
          <cell r="S2186">
            <v>87</v>
          </cell>
          <cell r="T2186">
            <v>28</v>
          </cell>
          <cell r="U2186">
            <v>197</v>
          </cell>
          <cell r="W2186">
            <v>2</v>
          </cell>
          <cell r="Y2186">
            <v>369</v>
          </cell>
          <cell r="AA2186" t="str">
            <v>00CU</v>
          </cell>
          <cell r="AB2186" t="str">
            <v>Walsall</v>
          </cell>
          <cell r="AC2186">
            <v>0</v>
          </cell>
          <cell r="AD2186">
            <v>12</v>
          </cell>
          <cell r="AE2186">
            <v>0</v>
          </cell>
          <cell r="AF2186">
            <v>12</v>
          </cell>
          <cell r="AG2186">
            <v>12</v>
          </cell>
          <cell r="AI2186" t="str">
            <v>00CU</v>
          </cell>
          <cell r="AJ2186" t="str">
            <v>Walsall</v>
          </cell>
          <cell r="AK2186">
            <v>0</v>
          </cell>
          <cell r="AL2186">
            <v>0</v>
          </cell>
          <cell r="AM2186">
            <v>0</v>
          </cell>
        </row>
        <row r="2187">
          <cell r="B2187" t="str">
            <v>00CW</v>
          </cell>
          <cell r="C2187" t="str">
            <v>Wolverhampton</v>
          </cell>
          <cell r="F2187">
            <v>17</v>
          </cell>
          <cell r="G2187">
            <v>18</v>
          </cell>
          <cell r="H2187">
            <v>78</v>
          </cell>
          <cell r="I2187">
            <v>1</v>
          </cell>
          <cell r="L2187">
            <v>114</v>
          </cell>
          <cell r="M2187">
            <v>0</v>
          </cell>
          <cell r="O2187" t="str">
            <v>00CW</v>
          </cell>
          <cell r="P2187" t="str">
            <v>Wolverhampton</v>
          </cell>
          <cell r="S2187">
            <v>17</v>
          </cell>
          <cell r="T2187">
            <v>16</v>
          </cell>
          <cell r="U2187">
            <v>78</v>
          </cell>
          <cell r="V2187">
            <v>1</v>
          </cell>
          <cell r="X2187">
            <v>1</v>
          </cell>
          <cell r="Y2187">
            <v>113</v>
          </cell>
          <cell r="AA2187" t="str">
            <v>00CW</v>
          </cell>
          <cell r="AB2187" t="str">
            <v>Wolverhampton</v>
          </cell>
          <cell r="AD2187">
            <v>0</v>
          </cell>
          <cell r="AE2187">
            <v>0</v>
          </cell>
          <cell r="AF2187">
            <v>0</v>
          </cell>
          <cell r="AG2187">
            <v>0</v>
          </cell>
          <cell r="AI2187" t="str">
            <v>00CW</v>
          </cell>
          <cell r="AJ2187" t="str">
            <v>Wolverhampton</v>
          </cell>
          <cell r="AK2187">
            <v>0</v>
          </cell>
          <cell r="AL2187">
            <v>0</v>
          </cell>
          <cell r="AM2187">
            <v>0</v>
          </cell>
        </row>
        <row r="2188">
          <cell r="B2188" t="str">
            <v>00CX</v>
          </cell>
          <cell r="C2188" t="str">
            <v>Bradford</v>
          </cell>
          <cell r="F2188">
            <v>39</v>
          </cell>
          <cell r="G2188">
            <v>26</v>
          </cell>
          <cell r="H2188">
            <v>155</v>
          </cell>
          <cell r="I2188">
            <v>6</v>
          </cell>
          <cell r="J2188">
            <v>11</v>
          </cell>
          <cell r="K2188">
            <v>1</v>
          </cell>
          <cell r="L2188">
            <v>238</v>
          </cell>
          <cell r="M2188">
            <v>12</v>
          </cell>
          <cell r="O2188" t="str">
            <v>00CX</v>
          </cell>
          <cell r="P2188" t="str">
            <v>Bradford</v>
          </cell>
          <cell r="S2188">
            <v>39</v>
          </cell>
          <cell r="T2188">
            <v>25</v>
          </cell>
          <cell r="U2188">
            <v>155</v>
          </cell>
          <cell r="V2188">
            <v>6</v>
          </cell>
          <cell r="W2188">
            <v>11</v>
          </cell>
          <cell r="X2188">
            <v>1</v>
          </cell>
          <cell r="Y2188">
            <v>237</v>
          </cell>
          <cell r="AA2188" t="str">
            <v>00CX</v>
          </cell>
          <cell r="AB2188" t="str">
            <v>Bradford</v>
          </cell>
          <cell r="AD2188">
            <v>0</v>
          </cell>
          <cell r="AE2188">
            <v>14</v>
          </cell>
          <cell r="AF2188">
            <v>0</v>
          </cell>
          <cell r="AG2188">
            <v>14</v>
          </cell>
          <cell r="AI2188" t="str">
            <v>00CX</v>
          </cell>
          <cell r="AJ2188" t="str">
            <v>Bradford</v>
          </cell>
          <cell r="AK2188">
            <v>0</v>
          </cell>
          <cell r="AL2188">
            <v>0</v>
          </cell>
          <cell r="AM2188">
            <v>0</v>
          </cell>
        </row>
        <row r="2189">
          <cell r="B2189" t="str">
            <v>00CY</v>
          </cell>
          <cell r="C2189" t="str">
            <v>Calderdale</v>
          </cell>
          <cell r="F2189">
            <v>14</v>
          </cell>
          <cell r="G2189">
            <v>4</v>
          </cell>
          <cell r="H2189">
            <v>71</v>
          </cell>
          <cell r="L2189">
            <v>89</v>
          </cell>
          <cell r="M2189">
            <v>0</v>
          </cell>
          <cell r="O2189" t="str">
            <v>00CY</v>
          </cell>
          <cell r="P2189" t="str">
            <v>Calderdale</v>
          </cell>
          <cell r="S2189">
            <v>14</v>
          </cell>
          <cell r="T2189">
            <v>6</v>
          </cell>
          <cell r="U2189">
            <v>71</v>
          </cell>
          <cell r="Y2189">
            <v>91</v>
          </cell>
          <cell r="AA2189" t="str">
            <v>00CY</v>
          </cell>
          <cell r="AB2189" t="str">
            <v>Calderdale</v>
          </cell>
          <cell r="AD2189">
            <v>0</v>
          </cell>
          <cell r="AE2189">
            <v>17</v>
          </cell>
          <cell r="AF2189">
            <v>0</v>
          </cell>
          <cell r="AG2189">
            <v>17</v>
          </cell>
          <cell r="AI2189" t="str">
            <v>00CY</v>
          </cell>
          <cell r="AJ2189" t="str">
            <v>Calderdale</v>
          </cell>
          <cell r="AK2189">
            <v>0</v>
          </cell>
          <cell r="AL2189">
            <v>0</v>
          </cell>
          <cell r="AM2189">
            <v>0</v>
          </cell>
        </row>
        <row r="2190">
          <cell r="B2190" t="str">
            <v>00CZ</v>
          </cell>
          <cell r="C2190" t="str">
            <v>Kirklees</v>
          </cell>
          <cell r="F2190">
            <v>23</v>
          </cell>
          <cell r="G2190">
            <v>17</v>
          </cell>
          <cell r="H2190">
            <v>92</v>
          </cell>
          <cell r="I2190">
            <v>16</v>
          </cell>
          <cell r="J2190">
            <v>1</v>
          </cell>
          <cell r="L2190">
            <v>175</v>
          </cell>
          <cell r="M2190">
            <v>1</v>
          </cell>
          <cell r="O2190" t="str">
            <v>00CZ</v>
          </cell>
          <cell r="P2190" t="str">
            <v>Kirklees</v>
          </cell>
          <cell r="S2190">
            <v>23</v>
          </cell>
          <cell r="T2190">
            <v>17</v>
          </cell>
          <cell r="U2190">
            <v>92</v>
          </cell>
          <cell r="V2190">
            <v>16</v>
          </cell>
          <cell r="W2190">
            <v>1</v>
          </cell>
          <cell r="Y2190">
            <v>175</v>
          </cell>
          <cell r="AA2190" t="str">
            <v>00CZ</v>
          </cell>
          <cell r="AB2190" t="str">
            <v>Kirklees</v>
          </cell>
          <cell r="AD2190">
            <v>6</v>
          </cell>
          <cell r="AE2190">
            <v>29</v>
          </cell>
          <cell r="AF2190">
            <v>6</v>
          </cell>
          <cell r="AG2190">
            <v>35</v>
          </cell>
          <cell r="AI2190" t="str">
            <v>00CZ</v>
          </cell>
          <cell r="AJ2190" t="str">
            <v>Kirklees</v>
          </cell>
          <cell r="AK2190">
            <v>0</v>
          </cell>
          <cell r="AL2190">
            <v>0</v>
          </cell>
          <cell r="AM2190">
            <v>0</v>
          </cell>
        </row>
        <row r="2191">
          <cell r="B2191" t="str">
            <v>00DA</v>
          </cell>
          <cell r="C2191" t="str">
            <v>Leeds</v>
          </cell>
          <cell r="D2191">
            <v>5</v>
          </cell>
          <cell r="F2191">
            <v>21</v>
          </cell>
          <cell r="G2191">
            <v>84</v>
          </cell>
          <cell r="H2191">
            <v>59</v>
          </cell>
          <cell r="I2191">
            <v>56</v>
          </cell>
          <cell r="L2191">
            <v>225</v>
          </cell>
          <cell r="M2191">
            <v>0</v>
          </cell>
          <cell r="O2191" t="str">
            <v>00DA</v>
          </cell>
          <cell r="P2191" t="str">
            <v>Leeds</v>
          </cell>
          <cell r="Q2191">
            <v>5</v>
          </cell>
          <cell r="S2191">
            <v>21</v>
          </cell>
          <cell r="T2191">
            <v>85</v>
          </cell>
          <cell r="U2191">
            <v>59</v>
          </cell>
          <cell r="V2191">
            <v>56</v>
          </cell>
          <cell r="Y2191">
            <v>226</v>
          </cell>
          <cell r="AA2191" t="str">
            <v>00DA</v>
          </cell>
          <cell r="AB2191" t="str">
            <v>Leeds</v>
          </cell>
          <cell r="AC2191">
            <v>5</v>
          </cell>
          <cell r="AD2191">
            <v>0</v>
          </cell>
          <cell r="AE2191">
            <v>9</v>
          </cell>
          <cell r="AF2191">
            <v>5</v>
          </cell>
          <cell r="AG2191">
            <v>14</v>
          </cell>
          <cell r="AI2191" t="str">
            <v>00DA</v>
          </cell>
          <cell r="AJ2191" t="str">
            <v>Leeds</v>
          </cell>
          <cell r="AK2191">
            <v>0</v>
          </cell>
          <cell r="AL2191">
            <v>0</v>
          </cell>
          <cell r="AM2191">
            <v>0</v>
          </cell>
        </row>
        <row r="2192">
          <cell r="B2192" t="str">
            <v>00DB</v>
          </cell>
          <cell r="C2192" t="str">
            <v>Wakefield</v>
          </cell>
          <cell r="F2192">
            <v>53</v>
          </cell>
          <cell r="G2192">
            <v>27</v>
          </cell>
          <cell r="H2192">
            <v>152</v>
          </cell>
          <cell r="I2192">
            <v>10</v>
          </cell>
          <cell r="L2192">
            <v>242</v>
          </cell>
          <cell r="M2192">
            <v>0</v>
          </cell>
          <cell r="O2192" t="str">
            <v>00DB</v>
          </cell>
          <cell r="P2192" t="str">
            <v>Wakefield</v>
          </cell>
          <cell r="S2192">
            <v>53</v>
          </cell>
          <cell r="T2192">
            <v>28</v>
          </cell>
          <cell r="U2192">
            <v>152</v>
          </cell>
          <cell r="V2192">
            <v>10</v>
          </cell>
          <cell r="Y2192">
            <v>243</v>
          </cell>
          <cell r="AA2192" t="str">
            <v>00DB</v>
          </cell>
          <cell r="AB2192" t="str">
            <v>Wakefield</v>
          </cell>
          <cell r="AD2192">
            <v>5</v>
          </cell>
          <cell r="AE2192">
            <v>18</v>
          </cell>
          <cell r="AF2192">
            <v>5</v>
          </cell>
          <cell r="AG2192">
            <v>23</v>
          </cell>
          <cell r="AI2192" t="str">
            <v>00DB</v>
          </cell>
          <cell r="AJ2192" t="str">
            <v>Wakefield</v>
          </cell>
          <cell r="AK2192">
            <v>0</v>
          </cell>
          <cell r="AL2192">
            <v>0</v>
          </cell>
          <cell r="AM2192">
            <v>0</v>
          </cell>
        </row>
        <row r="2193">
          <cell r="B2193" t="str">
            <v>00EB</v>
          </cell>
          <cell r="C2193" t="str">
            <v>Hartlepool</v>
          </cell>
          <cell r="F2193">
            <v>41</v>
          </cell>
          <cell r="G2193">
            <v>3</v>
          </cell>
          <cell r="H2193">
            <v>29</v>
          </cell>
          <cell r="L2193">
            <v>73</v>
          </cell>
          <cell r="M2193">
            <v>0</v>
          </cell>
          <cell r="O2193" t="str">
            <v>00EB</v>
          </cell>
          <cell r="P2193" t="str">
            <v>Hartlepool</v>
          </cell>
          <cell r="S2193">
            <v>41</v>
          </cell>
          <cell r="T2193">
            <v>1</v>
          </cell>
          <cell r="U2193">
            <v>29</v>
          </cell>
          <cell r="Y2193">
            <v>71</v>
          </cell>
          <cell r="AA2193" t="str">
            <v>00EB</v>
          </cell>
          <cell r="AB2193" t="str">
            <v>Hartlepool</v>
          </cell>
          <cell r="AD2193">
            <v>0</v>
          </cell>
          <cell r="AE2193">
            <v>0</v>
          </cell>
          <cell r="AF2193">
            <v>0</v>
          </cell>
          <cell r="AG2193">
            <v>0</v>
          </cell>
          <cell r="AI2193" t="str">
            <v>00EB</v>
          </cell>
          <cell r="AJ2193" t="str">
            <v>Hartlepool</v>
          </cell>
          <cell r="AK2193">
            <v>0</v>
          </cell>
          <cell r="AL2193">
            <v>0</v>
          </cell>
          <cell r="AM2193">
            <v>0</v>
          </cell>
        </row>
        <row r="2194">
          <cell r="B2194" t="str">
            <v>00EC</v>
          </cell>
          <cell r="C2194" t="str">
            <v>Middlesbrough</v>
          </cell>
          <cell r="F2194">
            <v>20</v>
          </cell>
          <cell r="G2194">
            <v>12</v>
          </cell>
          <cell r="H2194">
            <v>69</v>
          </cell>
          <cell r="I2194">
            <v>3</v>
          </cell>
          <cell r="J2194">
            <v>1</v>
          </cell>
          <cell r="L2194">
            <v>105</v>
          </cell>
          <cell r="M2194">
            <v>1</v>
          </cell>
          <cell r="O2194" t="str">
            <v>00EC</v>
          </cell>
          <cell r="P2194" t="str">
            <v>Middlesbrough</v>
          </cell>
          <cell r="S2194">
            <v>20</v>
          </cell>
          <cell r="T2194">
            <v>13</v>
          </cell>
          <cell r="U2194">
            <v>69</v>
          </cell>
          <cell r="V2194">
            <v>3</v>
          </cell>
          <cell r="W2194">
            <v>1</v>
          </cell>
          <cell r="Y2194">
            <v>106</v>
          </cell>
          <cell r="AA2194" t="str">
            <v>00EC</v>
          </cell>
          <cell r="AB2194" t="str">
            <v>Middlesbrough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I2194" t="str">
            <v>00EC</v>
          </cell>
          <cell r="AJ2194" t="str">
            <v>Middlesbrough</v>
          </cell>
          <cell r="AK2194">
            <v>0</v>
          </cell>
          <cell r="AL2194">
            <v>0</v>
          </cell>
          <cell r="AM2194">
            <v>0</v>
          </cell>
        </row>
        <row r="2195">
          <cell r="B2195" t="str">
            <v>00EE</v>
          </cell>
          <cell r="C2195" t="str">
            <v>Redcar and Cleveland</v>
          </cell>
          <cell r="F2195">
            <v>18</v>
          </cell>
          <cell r="G2195">
            <v>3</v>
          </cell>
          <cell r="H2195">
            <v>127</v>
          </cell>
          <cell r="I2195">
            <v>5</v>
          </cell>
          <cell r="J2195">
            <v>7</v>
          </cell>
          <cell r="L2195">
            <v>160</v>
          </cell>
          <cell r="M2195">
            <v>7</v>
          </cell>
          <cell r="O2195" t="str">
            <v>00EE</v>
          </cell>
          <cell r="P2195" t="str">
            <v>Redcar and Cleveland</v>
          </cell>
          <cell r="S2195">
            <v>18</v>
          </cell>
          <cell r="T2195">
            <v>2</v>
          </cell>
          <cell r="U2195">
            <v>127</v>
          </cell>
          <cell r="V2195">
            <v>5</v>
          </cell>
          <cell r="W2195">
            <v>7</v>
          </cell>
          <cell r="Y2195">
            <v>159</v>
          </cell>
          <cell r="AA2195" t="str">
            <v>00EE</v>
          </cell>
          <cell r="AB2195" t="str">
            <v>Redcar and Cleveland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I2195" t="str">
            <v>00EE</v>
          </cell>
          <cell r="AJ2195" t="str">
            <v>Redcar and Cleveland</v>
          </cell>
          <cell r="AK2195">
            <v>0</v>
          </cell>
          <cell r="AL2195">
            <v>0</v>
          </cell>
          <cell r="AM2195">
            <v>0</v>
          </cell>
        </row>
        <row r="2196">
          <cell r="B2196" t="str">
            <v>00EF</v>
          </cell>
          <cell r="C2196" t="str">
            <v>Stockton-on-Tees</v>
          </cell>
          <cell r="F2196">
            <v>22</v>
          </cell>
          <cell r="G2196">
            <v>3</v>
          </cell>
          <cell r="H2196">
            <v>102</v>
          </cell>
          <cell r="L2196">
            <v>127</v>
          </cell>
          <cell r="M2196">
            <v>0</v>
          </cell>
          <cell r="O2196" t="str">
            <v>00EF</v>
          </cell>
          <cell r="P2196" t="str">
            <v>Stockton-on-Tees</v>
          </cell>
          <cell r="S2196">
            <v>22</v>
          </cell>
          <cell r="T2196">
            <v>5</v>
          </cell>
          <cell r="U2196">
            <v>102</v>
          </cell>
          <cell r="Y2196">
            <v>129</v>
          </cell>
          <cell r="AA2196" t="str">
            <v>00EF</v>
          </cell>
          <cell r="AB2196" t="str">
            <v>Stockton-on-Tees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I2196" t="str">
            <v>00EF</v>
          </cell>
          <cell r="AJ2196" t="str">
            <v>Stockton-on-Tees</v>
          </cell>
          <cell r="AK2196">
            <v>0</v>
          </cell>
          <cell r="AL2196">
            <v>0</v>
          </cell>
          <cell r="AM2196">
            <v>0</v>
          </cell>
        </row>
        <row r="2197">
          <cell r="B2197" t="str">
            <v>00EH</v>
          </cell>
          <cell r="C2197" t="str">
            <v>Darlington</v>
          </cell>
          <cell r="G2197">
            <v>2</v>
          </cell>
          <cell r="H2197">
            <v>7</v>
          </cell>
          <cell r="L2197">
            <v>9</v>
          </cell>
          <cell r="M2197">
            <v>0</v>
          </cell>
          <cell r="O2197" t="str">
            <v>00EH</v>
          </cell>
          <cell r="P2197" t="str">
            <v>Darlington</v>
          </cell>
          <cell r="T2197">
            <v>3</v>
          </cell>
          <cell r="U2197">
            <v>7</v>
          </cell>
          <cell r="Y2197">
            <v>10</v>
          </cell>
          <cell r="AA2197" t="str">
            <v>00EH</v>
          </cell>
          <cell r="AB2197" t="str">
            <v>Darlington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I2197" t="str">
            <v>00EH</v>
          </cell>
          <cell r="AJ2197" t="str">
            <v>Darlington</v>
          </cell>
          <cell r="AK2197">
            <v>0</v>
          </cell>
          <cell r="AL2197">
            <v>0</v>
          </cell>
          <cell r="AM2197">
            <v>0</v>
          </cell>
        </row>
        <row r="2198">
          <cell r="B2198" t="str">
            <v>00ET</v>
          </cell>
          <cell r="C2198" t="str">
            <v>Halton</v>
          </cell>
          <cell r="F2198">
            <v>5</v>
          </cell>
          <cell r="G2198">
            <v>0</v>
          </cell>
          <cell r="H2198">
            <v>66</v>
          </cell>
          <cell r="L2198">
            <v>79</v>
          </cell>
          <cell r="M2198">
            <v>0</v>
          </cell>
          <cell r="O2198" t="str">
            <v>00ET</v>
          </cell>
          <cell r="P2198" t="str">
            <v>Halton</v>
          </cell>
          <cell r="S2198">
            <v>5</v>
          </cell>
          <cell r="T2198">
            <v>0</v>
          </cell>
          <cell r="U2198">
            <v>66</v>
          </cell>
          <cell r="Y2198">
            <v>79</v>
          </cell>
          <cell r="AA2198" t="str">
            <v>00ET</v>
          </cell>
          <cell r="AB2198" t="str">
            <v>Halton</v>
          </cell>
          <cell r="AD2198">
            <v>0</v>
          </cell>
          <cell r="AE2198">
            <v>0</v>
          </cell>
          <cell r="AF2198">
            <v>0</v>
          </cell>
          <cell r="AG2198">
            <v>0</v>
          </cell>
          <cell r="AI2198" t="str">
            <v>00ET</v>
          </cell>
          <cell r="AJ2198" t="str">
            <v>Halton</v>
          </cell>
          <cell r="AK2198">
            <v>8</v>
          </cell>
          <cell r="AL2198">
            <v>0</v>
          </cell>
          <cell r="AM2198">
            <v>0</v>
          </cell>
        </row>
        <row r="2199">
          <cell r="B2199" t="str">
            <v>00EU</v>
          </cell>
          <cell r="C2199" t="str">
            <v>Warrington</v>
          </cell>
          <cell r="G2199">
            <v>4</v>
          </cell>
          <cell r="H2199">
            <v>20</v>
          </cell>
          <cell r="L2199">
            <v>24</v>
          </cell>
          <cell r="M2199">
            <v>0</v>
          </cell>
          <cell r="O2199" t="str">
            <v>00EU</v>
          </cell>
          <cell r="P2199" t="str">
            <v>Warrington</v>
          </cell>
          <cell r="T2199">
            <v>5</v>
          </cell>
          <cell r="U2199">
            <v>20</v>
          </cell>
          <cell r="Y2199">
            <v>25</v>
          </cell>
          <cell r="AA2199" t="str">
            <v>00EU</v>
          </cell>
          <cell r="AB2199" t="str">
            <v>Warrington</v>
          </cell>
          <cell r="AD2199">
            <v>0</v>
          </cell>
          <cell r="AE2199">
            <v>0</v>
          </cell>
          <cell r="AF2199">
            <v>0</v>
          </cell>
          <cell r="AG2199">
            <v>0</v>
          </cell>
          <cell r="AI2199" t="str">
            <v>00EU</v>
          </cell>
          <cell r="AJ2199" t="str">
            <v>Warrington</v>
          </cell>
          <cell r="AK2199">
            <v>0</v>
          </cell>
          <cell r="AL2199">
            <v>0</v>
          </cell>
          <cell r="AM2199">
            <v>0</v>
          </cell>
        </row>
        <row r="2200">
          <cell r="B2200" t="str">
            <v>00EX</v>
          </cell>
          <cell r="C2200" t="str">
            <v>Blackburn with Darwen</v>
          </cell>
          <cell r="F2200">
            <v>28</v>
          </cell>
          <cell r="G2200">
            <v>4</v>
          </cell>
          <cell r="H2200">
            <v>29</v>
          </cell>
          <cell r="I2200">
            <v>4</v>
          </cell>
          <cell r="J2200">
            <v>7</v>
          </cell>
          <cell r="L2200">
            <v>72</v>
          </cell>
          <cell r="M2200">
            <v>7</v>
          </cell>
          <cell r="O2200" t="str">
            <v>00EX</v>
          </cell>
          <cell r="P2200" t="str">
            <v>Blackburn with Darwen</v>
          </cell>
          <cell r="S2200">
            <v>28</v>
          </cell>
          <cell r="T2200">
            <v>3</v>
          </cell>
          <cell r="U2200">
            <v>29</v>
          </cell>
          <cell r="V2200">
            <v>4</v>
          </cell>
          <cell r="W2200">
            <v>7</v>
          </cell>
          <cell r="Y2200">
            <v>71</v>
          </cell>
          <cell r="AA2200" t="str">
            <v>00EX</v>
          </cell>
          <cell r="AB2200" t="str">
            <v>Blackburn with Darwen</v>
          </cell>
          <cell r="AD2200">
            <v>0</v>
          </cell>
          <cell r="AE2200">
            <v>0</v>
          </cell>
          <cell r="AF2200">
            <v>0</v>
          </cell>
          <cell r="AG2200">
            <v>0</v>
          </cell>
          <cell r="AI2200" t="str">
            <v>00EX</v>
          </cell>
          <cell r="AJ2200" t="str">
            <v>Blackburn with Darwen</v>
          </cell>
          <cell r="AK2200">
            <v>0</v>
          </cell>
          <cell r="AL2200">
            <v>0</v>
          </cell>
          <cell r="AM2200">
            <v>0</v>
          </cell>
        </row>
        <row r="2201">
          <cell r="B2201" t="str">
            <v>00EY</v>
          </cell>
          <cell r="C2201" t="str">
            <v>Blackpool</v>
          </cell>
          <cell r="F2201">
            <v>28</v>
          </cell>
          <cell r="G2201">
            <v>3</v>
          </cell>
          <cell r="H2201">
            <v>31</v>
          </cell>
          <cell r="L2201">
            <v>62</v>
          </cell>
          <cell r="M2201">
            <v>0</v>
          </cell>
          <cell r="O2201" t="str">
            <v>00EY</v>
          </cell>
          <cell r="P2201" t="str">
            <v>Blackpool</v>
          </cell>
          <cell r="S2201">
            <v>28</v>
          </cell>
          <cell r="T2201">
            <v>3</v>
          </cell>
          <cell r="U2201">
            <v>31</v>
          </cell>
          <cell r="Y2201">
            <v>62</v>
          </cell>
          <cell r="AA2201" t="str">
            <v>00EY</v>
          </cell>
          <cell r="AB2201" t="str">
            <v>Blackpool</v>
          </cell>
          <cell r="AD2201">
            <v>0</v>
          </cell>
          <cell r="AE2201">
            <v>0</v>
          </cell>
          <cell r="AF2201">
            <v>0</v>
          </cell>
          <cell r="AG2201">
            <v>0</v>
          </cell>
          <cell r="AI2201" t="str">
            <v>00EY</v>
          </cell>
          <cell r="AJ2201" t="str">
            <v>Blackpool</v>
          </cell>
          <cell r="AK2201">
            <v>0</v>
          </cell>
          <cell r="AL2201">
            <v>0</v>
          </cell>
          <cell r="AM2201">
            <v>0</v>
          </cell>
        </row>
        <row r="2202">
          <cell r="B2202" t="str">
            <v>00FA</v>
          </cell>
          <cell r="C2202" t="str">
            <v>Kingston upon Hull</v>
          </cell>
          <cell r="F2202">
            <v>13</v>
          </cell>
          <cell r="G2202">
            <v>1</v>
          </cell>
          <cell r="H2202">
            <v>14</v>
          </cell>
          <cell r="I2202">
            <v>54</v>
          </cell>
          <cell r="L2202">
            <v>153</v>
          </cell>
          <cell r="M2202">
            <v>0</v>
          </cell>
          <cell r="O2202" t="str">
            <v>00FA</v>
          </cell>
          <cell r="P2202" t="str">
            <v>Kingston upon Hull</v>
          </cell>
          <cell r="S2202">
            <v>13</v>
          </cell>
          <cell r="T2202">
            <v>2</v>
          </cell>
          <cell r="U2202">
            <v>14</v>
          </cell>
          <cell r="V2202">
            <v>54</v>
          </cell>
          <cell r="Y2202">
            <v>154</v>
          </cell>
          <cell r="AA2202" t="str">
            <v>00FA</v>
          </cell>
          <cell r="AB2202" t="str">
            <v>Kingston upon Hull</v>
          </cell>
          <cell r="AD2202">
            <v>0</v>
          </cell>
          <cell r="AE2202">
            <v>0</v>
          </cell>
          <cell r="AF2202">
            <v>0</v>
          </cell>
          <cell r="AG2202">
            <v>0</v>
          </cell>
          <cell r="AI2202" t="str">
            <v>00FA</v>
          </cell>
          <cell r="AJ2202" t="str">
            <v>Kingston upon Hull</v>
          </cell>
          <cell r="AK2202">
            <v>0</v>
          </cell>
          <cell r="AL2202">
            <v>0</v>
          </cell>
          <cell r="AM2202">
            <v>0</v>
          </cell>
        </row>
        <row r="2203">
          <cell r="B2203" t="str">
            <v>00FB</v>
          </cell>
          <cell r="C2203" t="str">
            <v>East Riding of Yorkshire</v>
          </cell>
          <cell r="F2203">
            <v>14</v>
          </cell>
          <cell r="G2203">
            <v>8</v>
          </cell>
          <cell r="H2203">
            <v>31</v>
          </cell>
          <cell r="I2203">
            <v>2</v>
          </cell>
          <cell r="L2203">
            <v>55</v>
          </cell>
          <cell r="M2203">
            <v>0</v>
          </cell>
          <cell r="O2203" t="str">
            <v>00FB</v>
          </cell>
          <cell r="P2203" t="str">
            <v>East Riding of Yorkshire</v>
          </cell>
          <cell r="S2203">
            <v>14</v>
          </cell>
          <cell r="T2203">
            <v>8</v>
          </cell>
          <cell r="U2203">
            <v>31</v>
          </cell>
          <cell r="V2203">
            <v>2</v>
          </cell>
          <cell r="Y2203">
            <v>55</v>
          </cell>
          <cell r="AA2203" t="str">
            <v>00FB</v>
          </cell>
          <cell r="AB2203" t="str">
            <v>East Riding of Yorkshire</v>
          </cell>
          <cell r="AD2203">
            <v>0</v>
          </cell>
          <cell r="AE2203">
            <v>0</v>
          </cell>
          <cell r="AF2203">
            <v>0</v>
          </cell>
          <cell r="AG2203">
            <v>0</v>
          </cell>
          <cell r="AI2203" t="str">
            <v>00FB</v>
          </cell>
          <cell r="AJ2203" t="str">
            <v>East Riding of Yorkshire</v>
          </cell>
          <cell r="AK2203">
            <v>0</v>
          </cell>
          <cell r="AL2203">
            <v>0</v>
          </cell>
          <cell r="AM2203">
            <v>0</v>
          </cell>
        </row>
        <row r="2204">
          <cell r="B2204" t="str">
            <v>00FC</v>
          </cell>
          <cell r="C2204" t="str">
            <v>North East Lincolnshire</v>
          </cell>
          <cell r="D2204">
            <v>6</v>
          </cell>
          <cell r="F2204">
            <v>10</v>
          </cell>
          <cell r="G2204">
            <v>2</v>
          </cell>
          <cell r="H2204">
            <v>44</v>
          </cell>
          <cell r="L2204">
            <v>62</v>
          </cell>
          <cell r="M2204">
            <v>0</v>
          </cell>
          <cell r="O2204" t="str">
            <v>00FC</v>
          </cell>
          <cell r="P2204" t="str">
            <v>North East Lincolnshire</v>
          </cell>
          <cell r="Q2204">
            <v>6</v>
          </cell>
          <cell r="S2204">
            <v>10</v>
          </cell>
          <cell r="T2204">
            <v>2</v>
          </cell>
          <cell r="U2204">
            <v>44</v>
          </cell>
          <cell r="Y2204">
            <v>62</v>
          </cell>
          <cell r="AA2204" t="str">
            <v>00FC</v>
          </cell>
          <cell r="AB2204" t="str">
            <v>North East Lincolnshire</v>
          </cell>
          <cell r="AC2204">
            <v>0</v>
          </cell>
          <cell r="AD2204">
            <v>0</v>
          </cell>
          <cell r="AE2204">
            <v>0</v>
          </cell>
          <cell r="AF2204">
            <v>0</v>
          </cell>
          <cell r="AG2204">
            <v>0</v>
          </cell>
          <cell r="AI2204" t="str">
            <v>00FC</v>
          </cell>
          <cell r="AJ2204" t="str">
            <v>North East Lincolnshire</v>
          </cell>
          <cell r="AK2204">
            <v>0</v>
          </cell>
          <cell r="AL2204">
            <v>0</v>
          </cell>
          <cell r="AM2204">
            <v>0</v>
          </cell>
        </row>
        <row r="2205">
          <cell r="B2205" t="str">
            <v>00FD</v>
          </cell>
          <cell r="C2205" t="str">
            <v>North Lincolnshire</v>
          </cell>
          <cell r="F2205">
            <v>9</v>
          </cell>
          <cell r="G2205">
            <v>1</v>
          </cell>
          <cell r="H2205">
            <v>31</v>
          </cell>
          <cell r="I2205">
            <v>5</v>
          </cell>
          <cell r="L2205">
            <v>46</v>
          </cell>
          <cell r="M2205">
            <v>0</v>
          </cell>
          <cell r="O2205" t="str">
            <v>00FD</v>
          </cell>
          <cell r="P2205" t="str">
            <v>North Lincolnshire</v>
          </cell>
          <cell r="S2205">
            <v>9</v>
          </cell>
          <cell r="T2205">
            <v>0</v>
          </cell>
          <cell r="U2205">
            <v>31</v>
          </cell>
          <cell r="V2205">
            <v>5</v>
          </cell>
          <cell r="Y2205">
            <v>45</v>
          </cell>
          <cell r="AA2205" t="str">
            <v>00FD</v>
          </cell>
          <cell r="AB2205" t="str">
            <v>North Lincolnshire</v>
          </cell>
          <cell r="AD2205">
            <v>0</v>
          </cell>
          <cell r="AE2205">
            <v>8</v>
          </cell>
          <cell r="AF2205">
            <v>0</v>
          </cell>
          <cell r="AG2205">
            <v>8</v>
          </cell>
          <cell r="AI2205" t="str">
            <v>00FD</v>
          </cell>
          <cell r="AJ2205" t="str">
            <v>North Lincolnshire</v>
          </cell>
          <cell r="AK2205">
            <v>0</v>
          </cell>
          <cell r="AL2205">
            <v>0</v>
          </cell>
          <cell r="AM2205">
            <v>0</v>
          </cell>
        </row>
        <row r="2206">
          <cell r="B2206" t="str">
            <v>00FF</v>
          </cell>
          <cell r="C2206" t="str">
            <v>York</v>
          </cell>
          <cell r="D2206">
            <v>4</v>
          </cell>
          <cell r="F2206">
            <v>11</v>
          </cell>
          <cell r="G2206">
            <v>31</v>
          </cell>
          <cell r="H2206">
            <v>64</v>
          </cell>
          <cell r="I2206">
            <v>8</v>
          </cell>
          <cell r="L2206">
            <v>169</v>
          </cell>
          <cell r="M2206">
            <v>0</v>
          </cell>
          <cell r="O2206" t="str">
            <v>00FF</v>
          </cell>
          <cell r="P2206" t="str">
            <v>York</v>
          </cell>
          <cell r="Q2206">
            <v>4</v>
          </cell>
          <cell r="S2206">
            <v>11</v>
          </cell>
          <cell r="T2206">
            <v>31</v>
          </cell>
          <cell r="U2206">
            <v>64</v>
          </cell>
          <cell r="V2206">
            <v>8</v>
          </cell>
          <cell r="Y2206">
            <v>169</v>
          </cell>
          <cell r="AA2206" t="str">
            <v>00FF</v>
          </cell>
          <cell r="AB2206" t="str">
            <v>York</v>
          </cell>
          <cell r="AC2206">
            <v>0</v>
          </cell>
          <cell r="AD2206">
            <v>0</v>
          </cell>
          <cell r="AE2206">
            <v>2</v>
          </cell>
          <cell r="AF2206">
            <v>0</v>
          </cell>
          <cell r="AG2206">
            <v>2</v>
          </cell>
          <cell r="AI2206" t="str">
            <v>00FF</v>
          </cell>
          <cell r="AJ2206" t="str">
            <v>York</v>
          </cell>
          <cell r="AK2206">
            <v>0</v>
          </cell>
          <cell r="AL2206">
            <v>0</v>
          </cell>
          <cell r="AM2206">
            <v>0</v>
          </cell>
        </row>
        <row r="2207">
          <cell r="B2207" t="str">
            <v>00FK</v>
          </cell>
          <cell r="C2207" t="str">
            <v>Derby</v>
          </cell>
          <cell r="F2207">
            <v>57</v>
          </cell>
          <cell r="G2207">
            <v>9</v>
          </cell>
          <cell r="H2207">
            <v>129</v>
          </cell>
          <cell r="I2207">
            <v>2</v>
          </cell>
          <cell r="J2207">
            <v>1</v>
          </cell>
          <cell r="L2207">
            <v>198</v>
          </cell>
          <cell r="M2207">
            <v>1</v>
          </cell>
          <cell r="O2207" t="str">
            <v>00FK</v>
          </cell>
          <cell r="P2207" t="str">
            <v>Derby</v>
          </cell>
          <cell r="S2207">
            <v>57</v>
          </cell>
          <cell r="T2207">
            <v>9</v>
          </cell>
          <cell r="U2207">
            <v>129</v>
          </cell>
          <cell r="V2207">
            <v>2</v>
          </cell>
          <cell r="W2207">
            <v>1</v>
          </cell>
          <cell r="Y2207">
            <v>198</v>
          </cell>
          <cell r="AA2207" t="str">
            <v>00FK</v>
          </cell>
          <cell r="AB2207" t="str">
            <v>Derby</v>
          </cell>
          <cell r="AD2207">
            <v>0</v>
          </cell>
          <cell r="AE2207">
            <v>0</v>
          </cell>
          <cell r="AF2207">
            <v>0</v>
          </cell>
          <cell r="AG2207">
            <v>0</v>
          </cell>
          <cell r="AI2207" t="str">
            <v>00FK</v>
          </cell>
          <cell r="AJ2207" t="str">
            <v>Derby</v>
          </cell>
          <cell r="AK2207">
            <v>0</v>
          </cell>
          <cell r="AL2207">
            <v>0</v>
          </cell>
          <cell r="AM2207">
            <v>0</v>
          </cell>
        </row>
        <row r="2208">
          <cell r="B2208" t="str">
            <v>00FN</v>
          </cell>
          <cell r="C2208" t="str">
            <v>Leicester</v>
          </cell>
          <cell r="F2208">
            <v>38</v>
          </cell>
          <cell r="G2208">
            <v>45</v>
          </cell>
          <cell r="H2208">
            <v>83</v>
          </cell>
          <cell r="J2208">
            <v>1</v>
          </cell>
          <cell r="L2208">
            <v>174</v>
          </cell>
          <cell r="M2208">
            <v>1</v>
          </cell>
          <cell r="O2208" t="str">
            <v>00FN</v>
          </cell>
          <cell r="P2208" t="str">
            <v>Leicester</v>
          </cell>
          <cell r="S2208">
            <v>38</v>
          </cell>
          <cell r="T2208">
            <v>41</v>
          </cell>
          <cell r="U2208">
            <v>83</v>
          </cell>
          <cell r="W2208">
            <v>1</v>
          </cell>
          <cell r="Y2208">
            <v>170</v>
          </cell>
          <cell r="AA2208" t="str">
            <v>00FN</v>
          </cell>
          <cell r="AB2208" t="str">
            <v>Leicester</v>
          </cell>
          <cell r="AD2208">
            <v>0</v>
          </cell>
          <cell r="AE2208">
            <v>5</v>
          </cell>
          <cell r="AF2208">
            <v>0</v>
          </cell>
          <cell r="AG2208">
            <v>5</v>
          </cell>
          <cell r="AI2208" t="str">
            <v>00FN</v>
          </cell>
          <cell r="AJ2208" t="str">
            <v>Leicester</v>
          </cell>
          <cell r="AK2208">
            <v>7</v>
          </cell>
          <cell r="AL2208">
            <v>0</v>
          </cell>
          <cell r="AM2208">
            <v>0</v>
          </cell>
        </row>
        <row r="2209">
          <cell r="B2209" t="str">
            <v>00FP</v>
          </cell>
          <cell r="C2209" t="str">
            <v>Rutland</v>
          </cell>
          <cell r="F2209">
            <v>25</v>
          </cell>
          <cell r="G2209">
            <v>3</v>
          </cell>
          <cell r="H2209">
            <v>52</v>
          </cell>
          <cell r="L2209">
            <v>80</v>
          </cell>
          <cell r="M2209">
            <v>0</v>
          </cell>
          <cell r="O2209" t="str">
            <v>00FP</v>
          </cell>
          <cell r="P2209" t="str">
            <v>Rutland</v>
          </cell>
          <cell r="S2209">
            <v>25</v>
          </cell>
          <cell r="T2209">
            <v>3</v>
          </cell>
          <cell r="U2209">
            <v>52</v>
          </cell>
          <cell r="Y2209">
            <v>80</v>
          </cell>
          <cell r="AA2209" t="str">
            <v>00FP</v>
          </cell>
          <cell r="AB2209" t="str">
            <v>Rutland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I2209" t="str">
            <v>00FP</v>
          </cell>
          <cell r="AJ2209" t="str">
            <v>Rutland</v>
          </cell>
          <cell r="AK2209">
            <v>0</v>
          </cell>
          <cell r="AL2209">
            <v>0</v>
          </cell>
          <cell r="AM2209">
            <v>0</v>
          </cell>
        </row>
        <row r="2210">
          <cell r="B2210" t="str">
            <v>00FY</v>
          </cell>
          <cell r="C2210" t="str">
            <v>Nottingham</v>
          </cell>
          <cell r="F2210">
            <v>32</v>
          </cell>
          <cell r="G2210">
            <v>16</v>
          </cell>
          <cell r="H2210">
            <v>12</v>
          </cell>
          <cell r="L2210">
            <v>80</v>
          </cell>
          <cell r="M2210">
            <v>0</v>
          </cell>
          <cell r="O2210" t="str">
            <v>00FY</v>
          </cell>
          <cell r="P2210" t="str">
            <v>Nottingham</v>
          </cell>
          <cell r="S2210">
            <v>32</v>
          </cell>
          <cell r="T2210">
            <v>17</v>
          </cell>
          <cell r="U2210">
            <v>12</v>
          </cell>
          <cell r="Y2210">
            <v>81</v>
          </cell>
          <cell r="AA2210" t="str">
            <v>00FY</v>
          </cell>
          <cell r="AB2210" t="str">
            <v>Nottingham</v>
          </cell>
          <cell r="AD2210">
            <v>2</v>
          </cell>
          <cell r="AE2210">
            <v>0</v>
          </cell>
          <cell r="AF2210">
            <v>2</v>
          </cell>
          <cell r="AG2210">
            <v>2</v>
          </cell>
          <cell r="AI2210" t="str">
            <v>00FY</v>
          </cell>
          <cell r="AJ2210" t="str">
            <v>Nottingham</v>
          </cell>
          <cell r="AK2210">
            <v>20</v>
          </cell>
          <cell r="AL2210">
            <v>0</v>
          </cell>
          <cell r="AM2210">
            <v>0</v>
          </cell>
        </row>
        <row r="2211">
          <cell r="B2211" t="str">
            <v>00GA</v>
          </cell>
          <cell r="C2211" t="str">
            <v>Herefordshire</v>
          </cell>
          <cell r="G2211">
            <v>35</v>
          </cell>
          <cell r="H2211">
            <v>16</v>
          </cell>
          <cell r="L2211">
            <v>51</v>
          </cell>
          <cell r="M2211">
            <v>0</v>
          </cell>
          <cell r="O2211" t="str">
            <v>00GA</v>
          </cell>
          <cell r="P2211" t="str">
            <v>Herefordshire</v>
          </cell>
          <cell r="T2211">
            <v>48</v>
          </cell>
          <cell r="U2211">
            <v>16</v>
          </cell>
          <cell r="Y2211">
            <v>64</v>
          </cell>
          <cell r="AA2211" t="str">
            <v>00GA</v>
          </cell>
          <cell r="AB2211" t="str">
            <v>Herefordshire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I2211" t="str">
            <v>00GA</v>
          </cell>
          <cell r="AJ2211" t="str">
            <v>Herefordshire</v>
          </cell>
          <cell r="AK2211">
            <v>0</v>
          </cell>
          <cell r="AL2211">
            <v>0</v>
          </cell>
          <cell r="AM2211">
            <v>0</v>
          </cell>
        </row>
        <row r="2212">
          <cell r="B2212" t="str">
            <v>00GF</v>
          </cell>
          <cell r="C2212" t="str">
            <v>Telford and the Wrekin</v>
          </cell>
          <cell r="D2212">
            <v>4</v>
          </cell>
          <cell r="F2212">
            <v>16</v>
          </cell>
          <cell r="G2212">
            <v>3</v>
          </cell>
          <cell r="H2212">
            <v>94</v>
          </cell>
          <cell r="J2212">
            <v>1</v>
          </cell>
          <cell r="K2212">
            <v>3</v>
          </cell>
          <cell r="L2212">
            <v>121</v>
          </cell>
          <cell r="M2212">
            <v>4</v>
          </cell>
          <cell r="O2212" t="str">
            <v>00GF</v>
          </cell>
          <cell r="P2212" t="str">
            <v>Telford and the Wrekin</v>
          </cell>
          <cell r="Q2212">
            <v>4</v>
          </cell>
          <cell r="S2212">
            <v>16</v>
          </cell>
          <cell r="T2212">
            <v>4</v>
          </cell>
          <cell r="U2212">
            <v>94</v>
          </cell>
          <cell r="W2212">
            <v>1</v>
          </cell>
          <cell r="X2212">
            <v>3</v>
          </cell>
          <cell r="Y2212">
            <v>122</v>
          </cell>
          <cell r="AA2212" t="str">
            <v>00GF</v>
          </cell>
          <cell r="AB2212" t="str">
            <v>Telford and the Wrekin</v>
          </cell>
          <cell r="AC2212">
            <v>0</v>
          </cell>
          <cell r="AD2212">
            <v>8</v>
          </cell>
          <cell r="AE2212">
            <v>2</v>
          </cell>
          <cell r="AF2212">
            <v>8</v>
          </cell>
          <cell r="AG2212">
            <v>10</v>
          </cell>
          <cell r="AI2212" t="str">
            <v>00GF</v>
          </cell>
          <cell r="AJ2212" t="str">
            <v>Telford and the Wrekin</v>
          </cell>
          <cell r="AK2212">
            <v>0</v>
          </cell>
          <cell r="AL2212">
            <v>0</v>
          </cell>
          <cell r="AM2212">
            <v>0</v>
          </cell>
        </row>
        <row r="2213">
          <cell r="B2213" t="str">
            <v>00GL</v>
          </cell>
          <cell r="C2213" t="str">
            <v>Stoke-on-Trent</v>
          </cell>
          <cell r="F2213">
            <v>15</v>
          </cell>
          <cell r="G2213">
            <v>10</v>
          </cell>
          <cell r="H2213">
            <v>84</v>
          </cell>
          <cell r="I2213">
            <v>26</v>
          </cell>
          <cell r="J2213">
            <v>1</v>
          </cell>
          <cell r="L2213">
            <v>176</v>
          </cell>
          <cell r="M2213">
            <v>1</v>
          </cell>
          <cell r="O2213" t="str">
            <v>00GL</v>
          </cell>
          <cell r="P2213" t="str">
            <v>Stoke-on-Trent</v>
          </cell>
          <cell r="S2213">
            <v>15</v>
          </cell>
          <cell r="T2213">
            <v>8</v>
          </cell>
          <cell r="U2213">
            <v>84</v>
          </cell>
          <cell r="V2213">
            <v>26</v>
          </cell>
          <cell r="W2213">
            <v>1</v>
          </cell>
          <cell r="Y2213">
            <v>174</v>
          </cell>
          <cell r="AA2213" t="str">
            <v>00GL</v>
          </cell>
          <cell r="AB2213" t="str">
            <v>Stoke-on-Trent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I2213" t="str">
            <v>00GL</v>
          </cell>
          <cell r="AJ2213" t="str">
            <v>Stoke-on-Trent</v>
          </cell>
          <cell r="AK2213">
            <v>0</v>
          </cell>
          <cell r="AL2213">
            <v>0</v>
          </cell>
          <cell r="AM2213">
            <v>0</v>
          </cell>
        </row>
        <row r="2214">
          <cell r="B2214" t="str">
            <v>00HA</v>
          </cell>
          <cell r="C2214" t="str">
            <v>Bath and NE Somerset</v>
          </cell>
          <cell r="G2214">
            <v>23</v>
          </cell>
          <cell r="H2214">
            <v>51</v>
          </cell>
          <cell r="L2214">
            <v>82</v>
          </cell>
          <cell r="M2214">
            <v>0</v>
          </cell>
          <cell r="O2214" t="str">
            <v>00HA</v>
          </cell>
          <cell r="P2214" t="str">
            <v>Bath and NE Somerset</v>
          </cell>
          <cell r="T2214">
            <v>21</v>
          </cell>
          <cell r="U2214">
            <v>51</v>
          </cell>
          <cell r="Y2214">
            <v>80</v>
          </cell>
          <cell r="AA2214" t="str">
            <v>00HA</v>
          </cell>
          <cell r="AB2214" t="str">
            <v>Bath and NE Somerset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I2214" t="str">
            <v>00HA</v>
          </cell>
          <cell r="AJ2214" t="str">
            <v>Bath and NE Somerset</v>
          </cell>
          <cell r="AK2214">
            <v>0</v>
          </cell>
          <cell r="AL2214">
            <v>0</v>
          </cell>
          <cell r="AM2214">
            <v>0</v>
          </cell>
        </row>
        <row r="2215">
          <cell r="B2215" t="str">
            <v>00HB</v>
          </cell>
          <cell r="C2215" t="str">
            <v>Bristol</v>
          </cell>
          <cell r="D2215">
            <v>45</v>
          </cell>
          <cell r="E2215">
            <v>2</v>
          </cell>
          <cell r="F2215">
            <v>193</v>
          </cell>
          <cell r="G2215">
            <v>88</v>
          </cell>
          <cell r="H2215">
            <v>438</v>
          </cell>
          <cell r="I2215">
            <v>20</v>
          </cell>
          <cell r="J2215">
            <v>1</v>
          </cell>
          <cell r="L2215">
            <v>1024</v>
          </cell>
          <cell r="M2215">
            <v>1</v>
          </cell>
          <cell r="O2215" t="str">
            <v>00HB</v>
          </cell>
          <cell r="P2215" t="str">
            <v>Bristol</v>
          </cell>
          <cell r="Q2215">
            <v>45</v>
          </cell>
          <cell r="R2215">
            <v>2</v>
          </cell>
          <cell r="S2215">
            <v>193</v>
          </cell>
          <cell r="T2215">
            <v>88</v>
          </cell>
          <cell r="U2215">
            <v>438</v>
          </cell>
          <cell r="V2215">
            <v>20</v>
          </cell>
          <cell r="W2215">
            <v>1</v>
          </cell>
          <cell r="Y2215">
            <v>1024</v>
          </cell>
          <cell r="AA2215" t="str">
            <v>00HB</v>
          </cell>
          <cell r="AB2215" t="str">
            <v>Bristol</v>
          </cell>
          <cell r="AC2215">
            <v>0</v>
          </cell>
          <cell r="AD2215">
            <v>66</v>
          </cell>
          <cell r="AE2215">
            <v>93</v>
          </cell>
          <cell r="AF2215">
            <v>66</v>
          </cell>
          <cell r="AG2215">
            <v>159</v>
          </cell>
          <cell r="AI2215" t="str">
            <v>00HB</v>
          </cell>
          <cell r="AJ2215" t="str">
            <v>Bristol</v>
          </cell>
          <cell r="AK2215">
            <v>75</v>
          </cell>
          <cell r="AL2215">
            <v>32</v>
          </cell>
          <cell r="AM2215">
            <v>0</v>
          </cell>
        </row>
        <row r="2216">
          <cell r="B2216" t="str">
            <v>00HC</v>
          </cell>
          <cell r="C2216" t="str">
            <v>North Somerset</v>
          </cell>
          <cell r="F2216">
            <v>82</v>
          </cell>
          <cell r="G2216">
            <v>25</v>
          </cell>
          <cell r="H2216">
            <v>203</v>
          </cell>
          <cell r="I2216">
            <v>21</v>
          </cell>
          <cell r="L2216">
            <v>331</v>
          </cell>
          <cell r="M2216">
            <v>0</v>
          </cell>
          <cell r="O2216" t="str">
            <v>00HC</v>
          </cell>
          <cell r="P2216" t="str">
            <v>North Somerset</v>
          </cell>
          <cell r="S2216">
            <v>82</v>
          </cell>
          <cell r="T2216">
            <v>24</v>
          </cell>
          <cell r="U2216">
            <v>203</v>
          </cell>
          <cell r="V2216">
            <v>21</v>
          </cell>
          <cell r="Y2216">
            <v>330</v>
          </cell>
          <cell r="AA2216" t="str">
            <v>00HC</v>
          </cell>
          <cell r="AB2216" t="str">
            <v>North Somerset</v>
          </cell>
          <cell r="AD2216">
            <v>21</v>
          </cell>
          <cell r="AE2216">
            <v>27</v>
          </cell>
          <cell r="AF2216">
            <v>21</v>
          </cell>
          <cell r="AG2216">
            <v>48</v>
          </cell>
          <cell r="AI2216" t="str">
            <v>00HC</v>
          </cell>
          <cell r="AJ2216" t="str">
            <v>North Somerset</v>
          </cell>
          <cell r="AK2216">
            <v>0</v>
          </cell>
          <cell r="AL2216">
            <v>0</v>
          </cell>
          <cell r="AM2216">
            <v>0</v>
          </cell>
        </row>
        <row r="2217">
          <cell r="B2217" t="str">
            <v>00HD</v>
          </cell>
          <cell r="C2217" t="str">
            <v>South Gloucestershire</v>
          </cell>
          <cell r="F2217">
            <v>55</v>
          </cell>
          <cell r="G2217">
            <v>34</v>
          </cell>
          <cell r="H2217">
            <v>219</v>
          </cell>
          <cell r="I2217">
            <v>10</v>
          </cell>
          <cell r="L2217">
            <v>318</v>
          </cell>
          <cell r="M2217">
            <v>0</v>
          </cell>
          <cell r="O2217" t="str">
            <v>00HD</v>
          </cell>
          <cell r="P2217" t="str">
            <v>South Gloucestershire</v>
          </cell>
          <cell r="S2217">
            <v>55</v>
          </cell>
          <cell r="T2217">
            <v>32</v>
          </cell>
          <cell r="U2217">
            <v>219</v>
          </cell>
          <cell r="V2217">
            <v>10</v>
          </cell>
          <cell r="Y2217">
            <v>316</v>
          </cell>
          <cell r="AA2217" t="str">
            <v>00HD</v>
          </cell>
          <cell r="AB2217" t="str">
            <v>South Gloucestershire</v>
          </cell>
          <cell r="AD2217">
            <v>26</v>
          </cell>
          <cell r="AE2217">
            <v>81</v>
          </cell>
          <cell r="AF2217">
            <v>26</v>
          </cell>
          <cell r="AG2217">
            <v>107</v>
          </cell>
          <cell r="AI2217" t="str">
            <v>00HD</v>
          </cell>
          <cell r="AJ2217" t="str">
            <v>South Gloucestershire</v>
          </cell>
          <cell r="AK2217">
            <v>0</v>
          </cell>
          <cell r="AL2217">
            <v>0</v>
          </cell>
          <cell r="AM2217">
            <v>0</v>
          </cell>
        </row>
        <row r="2218">
          <cell r="B2218" t="str">
            <v>00HG</v>
          </cell>
          <cell r="C2218" t="str">
            <v>Plymouth</v>
          </cell>
          <cell r="F2218">
            <v>68</v>
          </cell>
          <cell r="G2218">
            <v>23</v>
          </cell>
          <cell r="H2218">
            <v>195</v>
          </cell>
          <cell r="I2218">
            <v>6</v>
          </cell>
          <cell r="L2218">
            <v>292</v>
          </cell>
          <cell r="M2218">
            <v>0</v>
          </cell>
          <cell r="O2218" t="str">
            <v>00HG</v>
          </cell>
          <cell r="P2218" t="str">
            <v>Plymouth</v>
          </cell>
          <cell r="S2218">
            <v>68</v>
          </cell>
          <cell r="T2218">
            <v>33</v>
          </cell>
          <cell r="U2218">
            <v>195</v>
          </cell>
          <cell r="V2218">
            <v>6</v>
          </cell>
          <cell r="Y2218">
            <v>302</v>
          </cell>
          <cell r="AA2218" t="str">
            <v>00HG</v>
          </cell>
          <cell r="AB2218" t="str">
            <v>Plymouth</v>
          </cell>
          <cell r="AD2218">
            <v>6</v>
          </cell>
          <cell r="AE2218">
            <v>0</v>
          </cell>
          <cell r="AF2218">
            <v>6</v>
          </cell>
          <cell r="AG2218">
            <v>6</v>
          </cell>
          <cell r="AI2218" t="str">
            <v>00HG</v>
          </cell>
          <cell r="AJ2218" t="str">
            <v>Plymouth</v>
          </cell>
          <cell r="AK2218">
            <v>0</v>
          </cell>
          <cell r="AL2218">
            <v>0</v>
          </cell>
          <cell r="AM2218">
            <v>0</v>
          </cell>
        </row>
        <row r="2219">
          <cell r="B2219" t="str">
            <v>00HH</v>
          </cell>
          <cell r="C2219" t="str">
            <v>Torbay</v>
          </cell>
          <cell r="G2219">
            <v>10</v>
          </cell>
          <cell r="H2219">
            <v>77</v>
          </cell>
          <cell r="L2219">
            <v>131</v>
          </cell>
          <cell r="M2219">
            <v>0</v>
          </cell>
          <cell r="O2219" t="str">
            <v>00HH</v>
          </cell>
          <cell r="P2219" t="str">
            <v>Torbay</v>
          </cell>
          <cell r="T2219">
            <v>9</v>
          </cell>
          <cell r="U2219">
            <v>77</v>
          </cell>
          <cell r="Y2219">
            <v>130</v>
          </cell>
          <cell r="AA2219" t="str">
            <v>00HH</v>
          </cell>
          <cell r="AB2219" t="str">
            <v>Torbay</v>
          </cell>
          <cell r="AD2219">
            <v>0</v>
          </cell>
          <cell r="AE2219">
            <v>0</v>
          </cell>
          <cell r="AF2219">
            <v>0</v>
          </cell>
          <cell r="AG2219">
            <v>0</v>
          </cell>
          <cell r="AI2219" t="str">
            <v>00HH</v>
          </cell>
          <cell r="AJ2219" t="str">
            <v>Torbay</v>
          </cell>
          <cell r="AK2219">
            <v>0</v>
          </cell>
          <cell r="AL2219">
            <v>0</v>
          </cell>
          <cell r="AM2219">
            <v>0</v>
          </cell>
        </row>
        <row r="2220">
          <cell r="B2220" t="str">
            <v>00HN</v>
          </cell>
          <cell r="C2220" t="str">
            <v>Bournemouth</v>
          </cell>
          <cell r="F2220">
            <v>19</v>
          </cell>
          <cell r="G2220">
            <v>41</v>
          </cell>
          <cell r="H2220">
            <v>55</v>
          </cell>
          <cell r="I2220">
            <v>16</v>
          </cell>
          <cell r="J2220">
            <v>1</v>
          </cell>
          <cell r="L2220">
            <v>132</v>
          </cell>
          <cell r="M2220">
            <v>1</v>
          </cell>
          <cell r="O2220" t="str">
            <v>00HN</v>
          </cell>
          <cell r="P2220" t="str">
            <v>Bournemouth</v>
          </cell>
          <cell r="S2220">
            <v>19</v>
          </cell>
          <cell r="T2220">
            <v>43</v>
          </cell>
          <cell r="U2220">
            <v>55</v>
          </cell>
          <cell r="V2220">
            <v>16</v>
          </cell>
          <cell r="W2220">
            <v>1</v>
          </cell>
          <cell r="Y2220">
            <v>134</v>
          </cell>
          <cell r="AA2220" t="str">
            <v>00HN</v>
          </cell>
          <cell r="AB2220" t="str">
            <v>Bournemouth</v>
          </cell>
          <cell r="AD2220">
            <v>0</v>
          </cell>
          <cell r="AE2220">
            <v>0</v>
          </cell>
          <cell r="AF2220">
            <v>0</v>
          </cell>
          <cell r="AG2220">
            <v>0</v>
          </cell>
          <cell r="AI2220" t="str">
            <v>00HN</v>
          </cell>
          <cell r="AJ2220" t="str">
            <v>Bournemouth</v>
          </cell>
          <cell r="AK2220">
            <v>0</v>
          </cell>
          <cell r="AL2220">
            <v>0</v>
          </cell>
          <cell r="AM2220">
            <v>0</v>
          </cell>
        </row>
        <row r="2221">
          <cell r="B2221" t="str">
            <v>00HP</v>
          </cell>
          <cell r="C2221" t="str">
            <v>Poole</v>
          </cell>
          <cell r="G2221">
            <v>27</v>
          </cell>
          <cell r="J2221">
            <v>1</v>
          </cell>
          <cell r="L2221">
            <v>28</v>
          </cell>
          <cell r="M2221">
            <v>1</v>
          </cell>
          <cell r="O2221" t="str">
            <v>00HP</v>
          </cell>
          <cell r="P2221" t="str">
            <v>Poole</v>
          </cell>
          <cell r="T2221">
            <v>28</v>
          </cell>
          <cell r="W2221">
            <v>1</v>
          </cell>
          <cell r="Y2221">
            <v>29</v>
          </cell>
          <cell r="AA2221" t="str">
            <v>00HP</v>
          </cell>
          <cell r="AB2221" t="str">
            <v>Poole</v>
          </cell>
          <cell r="AD2221">
            <v>0</v>
          </cell>
          <cell r="AF2221">
            <v>0</v>
          </cell>
          <cell r="AG2221">
            <v>0</v>
          </cell>
          <cell r="AI2221" t="str">
            <v>00HP</v>
          </cell>
          <cell r="AJ2221" t="str">
            <v>Poole</v>
          </cell>
          <cell r="AK2221">
            <v>0</v>
          </cell>
          <cell r="AL2221">
            <v>0</v>
          </cell>
          <cell r="AM2221">
            <v>0</v>
          </cell>
        </row>
        <row r="2222">
          <cell r="B2222" t="str">
            <v>00HX</v>
          </cell>
          <cell r="C2222" t="str">
            <v>Swindon</v>
          </cell>
          <cell r="D2222">
            <v>8</v>
          </cell>
          <cell r="F2222">
            <v>37</v>
          </cell>
          <cell r="G2222">
            <v>22</v>
          </cell>
          <cell r="H2222">
            <v>201</v>
          </cell>
          <cell r="J2222">
            <v>1</v>
          </cell>
          <cell r="L2222">
            <v>269</v>
          </cell>
          <cell r="M2222">
            <v>1</v>
          </cell>
          <cell r="O2222" t="str">
            <v>00HX</v>
          </cell>
          <cell r="P2222" t="str">
            <v>Swindon</v>
          </cell>
          <cell r="Q2222">
            <v>8</v>
          </cell>
          <cell r="S2222">
            <v>37</v>
          </cell>
          <cell r="T2222">
            <v>25</v>
          </cell>
          <cell r="U2222">
            <v>201</v>
          </cell>
          <cell r="W2222">
            <v>1</v>
          </cell>
          <cell r="Y2222">
            <v>272</v>
          </cell>
          <cell r="AA2222" t="str">
            <v>00HX</v>
          </cell>
          <cell r="AB2222" t="str">
            <v>Swindon</v>
          </cell>
          <cell r="AC2222">
            <v>0</v>
          </cell>
          <cell r="AD2222">
            <v>17</v>
          </cell>
          <cell r="AE2222">
            <v>0</v>
          </cell>
          <cell r="AF2222">
            <v>17</v>
          </cell>
          <cell r="AG2222">
            <v>17</v>
          </cell>
          <cell r="AI2222" t="str">
            <v>00HX</v>
          </cell>
          <cell r="AJ2222" t="str">
            <v>Swindon</v>
          </cell>
          <cell r="AK2222">
            <v>0</v>
          </cell>
          <cell r="AL2222">
            <v>0</v>
          </cell>
          <cell r="AM2222">
            <v>0</v>
          </cell>
        </row>
        <row r="2223">
          <cell r="B2223" t="str">
            <v>00JA</v>
          </cell>
          <cell r="C2223" t="str">
            <v>Peterborough</v>
          </cell>
          <cell r="D2223">
            <v>16</v>
          </cell>
          <cell r="F2223">
            <v>82</v>
          </cell>
          <cell r="G2223">
            <v>40</v>
          </cell>
          <cell r="H2223">
            <v>282</v>
          </cell>
          <cell r="J2223">
            <v>2</v>
          </cell>
          <cell r="L2223">
            <v>422</v>
          </cell>
          <cell r="M2223">
            <v>2</v>
          </cell>
          <cell r="O2223" t="str">
            <v>00JA</v>
          </cell>
          <cell r="P2223" t="str">
            <v>Peterborough</v>
          </cell>
          <cell r="Q2223">
            <v>16</v>
          </cell>
          <cell r="S2223">
            <v>82</v>
          </cell>
          <cell r="T2223">
            <v>38</v>
          </cell>
          <cell r="U2223">
            <v>282</v>
          </cell>
          <cell r="W2223">
            <v>2</v>
          </cell>
          <cell r="Y2223">
            <v>420</v>
          </cell>
          <cell r="AA2223" t="str">
            <v>00JA</v>
          </cell>
          <cell r="AB2223" t="str">
            <v>Peterborough</v>
          </cell>
          <cell r="AC2223">
            <v>0</v>
          </cell>
          <cell r="AD2223">
            <v>0</v>
          </cell>
          <cell r="AE2223">
            <v>0</v>
          </cell>
          <cell r="AF2223">
            <v>0</v>
          </cell>
          <cell r="AG2223">
            <v>0</v>
          </cell>
          <cell r="AI2223" t="str">
            <v>00JA</v>
          </cell>
          <cell r="AJ2223" t="str">
            <v>Peterborough</v>
          </cell>
          <cell r="AK2223">
            <v>0</v>
          </cell>
          <cell r="AL2223">
            <v>0</v>
          </cell>
          <cell r="AM2223">
            <v>0</v>
          </cell>
        </row>
        <row r="2224">
          <cell r="B2224" t="str">
            <v>00KA</v>
          </cell>
          <cell r="C2224" t="str">
            <v>Luton</v>
          </cell>
          <cell r="D2224">
            <v>66</v>
          </cell>
          <cell r="G2224">
            <v>38</v>
          </cell>
          <cell r="H2224">
            <v>54</v>
          </cell>
          <cell r="I2224">
            <v>2</v>
          </cell>
          <cell r="J2224">
            <v>1</v>
          </cell>
          <cell r="K2224">
            <v>1</v>
          </cell>
          <cell r="L2224">
            <v>171</v>
          </cell>
          <cell r="M2224">
            <v>2</v>
          </cell>
          <cell r="O2224" t="str">
            <v>00KA</v>
          </cell>
          <cell r="P2224" t="str">
            <v>Luton</v>
          </cell>
          <cell r="Q2224">
            <v>66</v>
          </cell>
          <cell r="T2224">
            <v>38</v>
          </cell>
          <cell r="U2224">
            <v>54</v>
          </cell>
          <cell r="V2224">
            <v>2</v>
          </cell>
          <cell r="W2224">
            <v>1</v>
          </cell>
          <cell r="X2224">
            <v>1</v>
          </cell>
          <cell r="Y2224">
            <v>171</v>
          </cell>
          <cell r="AA2224" t="str">
            <v>00KA</v>
          </cell>
          <cell r="AB2224" t="str">
            <v>Luton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  <cell r="AG2224">
            <v>0</v>
          </cell>
          <cell r="AI2224" t="str">
            <v>00KA</v>
          </cell>
          <cell r="AJ2224" t="str">
            <v>Luton</v>
          </cell>
          <cell r="AK2224">
            <v>9</v>
          </cell>
          <cell r="AL2224">
            <v>0</v>
          </cell>
          <cell r="AM2224">
            <v>0</v>
          </cell>
        </row>
        <row r="2225">
          <cell r="B2225" t="str">
            <v>00KF</v>
          </cell>
          <cell r="C2225" t="str">
            <v>Southend-on-Sea</v>
          </cell>
          <cell r="D2225">
            <v>8</v>
          </cell>
          <cell r="F2225">
            <v>31</v>
          </cell>
          <cell r="G2225">
            <v>22</v>
          </cell>
          <cell r="H2225">
            <v>99</v>
          </cell>
          <cell r="I2225">
            <v>14</v>
          </cell>
          <cell r="L2225">
            <v>174</v>
          </cell>
          <cell r="M2225">
            <v>0</v>
          </cell>
          <cell r="O2225" t="str">
            <v>00KF</v>
          </cell>
          <cell r="P2225" t="str">
            <v>Southend-on-Sea</v>
          </cell>
          <cell r="Q2225">
            <v>8</v>
          </cell>
          <cell r="S2225">
            <v>31</v>
          </cell>
          <cell r="T2225">
            <v>29</v>
          </cell>
          <cell r="U2225">
            <v>99</v>
          </cell>
          <cell r="V2225">
            <v>14</v>
          </cell>
          <cell r="Y2225">
            <v>181</v>
          </cell>
          <cell r="AA2225" t="str">
            <v>00KF</v>
          </cell>
          <cell r="AB2225" t="str">
            <v>Southend-on-Sea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  <cell r="AG2225">
            <v>0</v>
          </cell>
          <cell r="AI2225" t="str">
            <v>00KF</v>
          </cell>
          <cell r="AJ2225" t="str">
            <v>Southend-on-Sea</v>
          </cell>
          <cell r="AK2225">
            <v>0</v>
          </cell>
          <cell r="AL2225">
            <v>0</v>
          </cell>
          <cell r="AM2225">
            <v>0</v>
          </cell>
        </row>
        <row r="2226">
          <cell r="B2226" t="str">
            <v>00KG</v>
          </cell>
          <cell r="C2226" t="str">
            <v>Thurrock</v>
          </cell>
          <cell r="G2226">
            <v>12</v>
          </cell>
          <cell r="H2226">
            <v>8</v>
          </cell>
          <cell r="L2226">
            <v>20</v>
          </cell>
          <cell r="M2226">
            <v>0</v>
          </cell>
          <cell r="O2226" t="str">
            <v>00KG</v>
          </cell>
          <cell r="P2226" t="str">
            <v>Thurrock</v>
          </cell>
          <cell r="T2226">
            <v>25</v>
          </cell>
          <cell r="U2226">
            <v>8</v>
          </cell>
          <cell r="Y2226">
            <v>33</v>
          </cell>
          <cell r="AA2226" t="str">
            <v>00KG</v>
          </cell>
          <cell r="AB2226" t="str">
            <v>Thurrock</v>
          </cell>
          <cell r="AD2226">
            <v>0</v>
          </cell>
          <cell r="AE2226">
            <v>0</v>
          </cell>
          <cell r="AF2226">
            <v>0</v>
          </cell>
          <cell r="AG2226">
            <v>0</v>
          </cell>
          <cell r="AI2226" t="str">
            <v>00KG</v>
          </cell>
          <cell r="AJ2226" t="str">
            <v>Thurrock</v>
          </cell>
          <cell r="AK2226">
            <v>0</v>
          </cell>
          <cell r="AL2226">
            <v>0</v>
          </cell>
          <cell r="AM2226">
            <v>0</v>
          </cell>
        </row>
        <row r="2227">
          <cell r="B2227" t="str">
            <v>00LC</v>
          </cell>
          <cell r="C2227" t="str">
            <v>Medway</v>
          </cell>
          <cell r="D2227">
            <v>10</v>
          </cell>
          <cell r="F2227">
            <v>213</v>
          </cell>
          <cell r="G2227">
            <v>30</v>
          </cell>
          <cell r="H2227">
            <v>185</v>
          </cell>
          <cell r="L2227">
            <v>438</v>
          </cell>
          <cell r="M2227">
            <v>0</v>
          </cell>
          <cell r="O2227" t="str">
            <v>00LC</v>
          </cell>
          <cell r="P2227" t="str">
            <v>Medway</v>
          </cell>
          <cell r="Q2227">
            <v>10</v>
          </cell>
          <cell r="S2227">
            <v>213</v>
          </cell>
          <cell r="T2227">
            <v>41</v>
          </cell>
          <cell r="U2227">
            <v>185</v>
          </cell>
          <cell r="Y2227">
            <v>449</v>
          </cell>
          <cell r="AA2227" t="str">
            <v>00LC</v>
          </cell>
          <cell r="AB2227" t="str">
            <v>Medway</v>
          </cell>
          <cell r="AC2227">
            <v>0</v>
          </cell>
          <cell r="AD2227">
            <v>25</v>
          </cell>
          <cell r="AE2227">
            <v>17</v>
          </cell>
          <cell r="AF2227">
            <v>25</v>
          </cell>
          <cell r="AG2227">
            <v>42</v>
          </cell>
          <cell r="AI2227" t="str">
            <v>00LC</v>
          </cell>
          <cell r="AJ2227" t="str">
            <v>Medway</v>
          </cell>
          <cell r="AK2227">
            <v>0</v>
          </cell>
          <cell r="AL2227">
            <v>0</v>
          </cell>
          <cell r="AM2227">
            <v>0</v>
          </cell>
        </row>
        <row r="2228">
          <cell r="B2228" t="str">
            <v>00MA</v>
          </cell>
          <cell r="C2228" t="str">
            <v>Bracknell Forest</v>
          </cell>
          <cell r="F2228">
            <v>54</v>
          </cell>
          <cell r="G2228">
            <v>40</v>
          </cell>
          <cell r="H2228">
            <v>136</v>
          </cell>
          <cell r="L2228">
            <v>230</v>
          </cell>
          <cell r="M2228">
            <v>0</v>
          </cell>
          <cell r="O2228" t="str">
            <v>00MA</v>
          </cell>
          <cell r="P2228" t="str">
            <v>Bracknell Forest</v>
          </cell>
          <cell r="S2228">
            <v>54</v>
          </cell>
          <cell r="T2228">
            <v>63</v>
          </cell>
          <cell r="U2228">
            <v>136</v>
          </cell>
          <cell r="Y2228">
            <v>253</v>
          </cell>
          <cell r="AA2228" t="str">
            <v>00MA</v>
          </cell>
          <cell r="AB2228" t="str">
            <v>Bracknell Forest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I2228" t="str">
            <v>00MA</v>
          </cell>
          <cell r="AJ2228" t="str">
            <v>Bracknell Forest</v>
          </cell>
          <cell r="AK2228">
            <v>0</v>
          </cell>
          <cell r="AL2228">
            <v>0</v>
          </cell>
          <cell r="AM2228">
            <v>0</v>
          </cell>
        </row>
        <row r="2229">
          <cell r="B2229" t="str">
            <v>00MB</v>
          </cell>
          <cell r="C2229" t="str">
            <v>West Berkshire</v>
          </cell>
          <cell r="F2229">
            <v>41</v>
          </cell>
          <cell r="G2229">
            <v>55</v>
          </cell>
          <cell r="H2229">
            <v>109</v>
          </cell>
          <cell r="I2229">
            <v>3</v>
          </cell>
          <cell r="K2229">
            <v>2</v>
          </cell>
          <cell r="L2229">
            <v>210</v>
          </cell>
          <cell r="M2229">
            <v>2</v>
          </cell>
          <cell r="O2229" t="str">
            <v>00MB</v>
          </cell>
          <cell r="P2229" t="str">
            <v>West Berkshire</v>
          </cell>
          <cell r="S2229">
            <v>41</v>
          </cell>
          <cell r="T2229">
            <v>55</v>
          </cell>
          <cell r="U2229">
            <v>109</v>
          </cell>
          <cell r="V2229">
            <v>3</v>
          </cell>
          <cell r="X2229">
            <v>2</v>
          </cell>
          <cell r="Y2229">
            <v>210</v>
          </cell>
          <cell r="AA2229" t="str">
            <v>00MB</v>
          </cell>
          <cell r="AB2229" t="str">
            <v>West Berkshire</v>
          </cell>
          <cell r="AD2229">
            <v>1</v>
          </cell>
          <cell r="AE2229">
            <v>0</v>
          </cell>
          <cell r="AF2229">
            <v>1</v>
          </cell>
          <cell r="AG2229">
            <v>1</v>
          </cell>
          <cell r="AI2229" t="str">
            <v>00MB</v>
          </cell>
          <cell r="AJ2229" t="str">
            <v>West Berkshire</v>
          </cell>
          <cell r="AK2229">
            <v>0</v>
          </cell>
          <cell r="AL2229">
            <v>0</v>
          </cell>
          <cell r="AM2229">
            <v>0</v>
          </cell>
        </row>
        <row r="2230">
          <cell r="B2230" t="str">
            <v>00MC</v>
          </cell>
          <cell r="C2230" t="str">
            <v>Reading</v>
          </cell>
          <cell r="D2230">
            <v>54</v>
          </cell>
          <cell r="F2230">
            <v>66</v>
          </cell>
          <cell r="G2230">
            <v>62</v>
          </cell>
          <cell r="H2230">
            <v>46</v>
          </cell>
          <cell r="L2230">
            <v>228</v>
          </cell>
          <cell r="M2230">
            <v>0</v>
          </cell>
          <cell r="O2230" t="str">
            <v>00MC</v>
          </cell>
          <cell r="P2230" t="str">
            <v>Reading</v>
          </cell>
          <cell r="Q2230">
            <v>54</v>
          </cell>
          <cell r="S2230">
            <v>66</v>
          </cell>
          <cell r="T2230">
            <v>72</v>
          </cell>
          <cell r="U2230">
            <v>46</v>
          </cell>
          <cell r="Y2230">
            <v>238</v>
          </cell>
          <cell r="AA2230" t="str">
            <v>00MC</v>
          </cell>
          <cell r="AB2230" t="str">
            <v>Reading</v>
          </cell>
          <cell r="AC2230">
            <v>0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I2230" t="str">
            <v>00MC</v>
          </cell>
          <cell r="AJ2230" t="str">
            <v>Reading</v>
          </cell>
          <cell r="AK2230">
            <v>0</v>
          </cell>
          <cell r="AL2230">
            <v>0</v>
          </cell>
          <cell r="AM2230">
            <v>0</v>
          </cell>
        </row>
        <row r="2231">
          <cell r="B2231" t="str">
            <v>00MD</v>
          </cell>
          <cell r="C2231" t="str">
            <v>Slough</v>
          </cell>
          <cell r="D2231">
            <v>6</v>
          </cell>
          <cell r="F2231">
            <v>52</v>
          </cell>
          <cell r="G2231">
            <v>25</v>
          </cell>
          <cell r="H2231">
            <v>98</v>
          </cell>
          <cell r="J2231">
            <v>1</v>
          </cell>
          <cell r="L2231">
            <v>233</v>
          </cell>
          <cell r="M2231">
            <v>1</v>
          </cell>
          <cell r="O2231" t="str">
            <v>00MD</v>
          </cell>
          <cell r="P2231" t="str">
            <v>Slough</v>
          </cell>
          <cell r="Q2231">
            <v>6</v>
          </cell>
          <cell r="S2231">
            <v>52</v>
          </cell>
          <cell r="T2231">
            <v>23</v>
          </cell>
          <cell r="U2231">
            <v>98</v>
          </cell>
          <cell r="W2231">
            <v>1</v>
          </cell>
          <cell r="Y2231">
            <v>231</v>
          </cell>
          <cell r="AA2231" t="str">
            <v>00MD</v>
          </cell>
          <cell r="AB2231" t="str">
            <v>Slough</v>
          </cell>
          <cell r="AC2231">
            <v>0</v>
          </cell>
          <cell r="AD2231">
            <v>0</v>
          </cell>
          <cell r="AE2231">
            <v>0</v>
          </cell>
          <cell r="AF2231">
            <v>0</v>
          </cell>
          <cell r="AG2231">
            <v>0</v>
          </cell>
          <cell r="AI2231" t="str">
            <v>00MD</v>
          </cell>
          <cell r="AJ2231" t="str">
            <v>Slough</v>
          </cell>
          <cell r="AK2231">
            <v>0</v>
          </cell>
          <cell r="AL2231">
            <v>0</v>
          </cell>
          <cell r="AM2231">
            <v>0</v>
          </cell>
        </row>
        <row r="2232">
          <cell r="B2232" t="str">
            <v>00ME</v>
          </cell>
          <cell r="C2232" t="str">
            <v>Windsor and Maidenhead</v>
          </cell>
          <cell r="F2232">
            <v>67</v>
          </cell>
          <cell r="G2232">
            <v>39</v>
          </cell>
          <cell r="H2232">
            <v>116</v>
          </cell>
          <cell r="L2232">
            <v>222</v>
          </cell>
          <cell r="M2232">
            <v>0</v>
          </cell>
          <cell r="O2232" t="str">
            <v>00ME</v>
          </cell>
          <cell r="P2232" t="str">
            <v>Windsor and Maidenhead</v>
          </cell>
          <cell r="S2232">
            <v>67</v>
          </cell>
          <cell r="T2232">
            <v>24</v>
          </cell>
          <cell r="U2232">
            <v>116</v>
          </cell>
          <cell r="Y2232">
            <v>207</v>
          </cell>
          <cell r="AA2232" t="str">
            <v>00ME</v>
          </cell>
          <cell r="AB2232" t="str">
            <v>Windsor and Maidenhead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I2232" t="str">
            <v>00ME</v>
          </cell>
          <cell r="AJ2232" t="str">
            <v>Windsor and Maidenhead</v>
          </cell>
          <cell r="AK2232">
            <v>0</v>
          </cell>
          <cell r="AL2232">
            <v>0</v>
          </cell>
          <cell r="AM2232">
            <v>0</v>
          </cell>
        </row>
        <row r="2233">
          <cell r="B2233" t="str">
            <v>00MF</v>
          </cell>
          <cell r="C2233" t="str">
            <v>Wokingham</v>
          </cell>
          <cell r="F2233">
            <v>14</v>
          </cell>
          <cell r="G2233">
            <v>28</v>
          </cell>
          <cell r="H2233">
            <v>9</v>
          </cell>
          <cell r="L2233">
            <v>51</v>
          </cell>
          <cell r="M2233">
            <v>0</v>
          </cell>
          <cell r="O2233" t="str">
            <v>00MF</v>
          </cell>
          <cell r="P2233" t="str">
            <v>Wokingham</v>
          </cell>
          <cell r="S2233">
            <v>14</v>
          </cell>
          <cell r="T2233">
            <v>37</v>
          </cell>
          <cell r="U2233">
            <v>9</v>
          </cell>
          <cell r="Y2233">
            <v>60</v>
          </cell>
          <cell r="AA2233" t="str">
            <v>00MF</v>
          </cell>
          <cell r="AB2233" t="str">
            <v>Wokingham</v>
          </cell>
          <cell r="AD2233">
            <v>13</v>
          </cell>
          <cell r="AE2233">
            <v>9</v>
          </cell>
          <cell r="AF2233">
            <v>13</v>
          </cell>
          <cell r="AG2233">
            <v>22</v>
          </cell>
          <cell r="AI2233" t="str">
            <v>00MF</v>
          </cell>
          <cell r="AJ2233" t="str">
            <v>Wokingham</v>
          </cell>
          <cell r="AK2233">
            <v>0</v>
          </cell>
          <cell r="AL2233">
            <v>0</v>
          </cell>
          <cell r="AM2233">
            <v>0</v>
          </cell>
        </row>
        <row r="2234">
          <cell r="B2234" t="str">
            <v>00MG</v>
          </cell>
          <cell r="C2234" t="str">
            <v>Milton Keynes</v>
          </cell>
          <cell r="D2234">
            <v>8</v>
          </cell>
          <cell r="F2234">
            <v>66</v>
          </cell>
          <cell r="G2234">
            <v>109</v>
          </cell>
          <cell r="H2234">
            <v>145</v>
          </cell>
          <cell r="L2234">
            <v>341</v>
          </cell>
          <cell r="M2234">
            <v>0</v>
          </cell>
          <cell r="O2234" t="str">
            <v>00MG</v>
          </cell>
          <cell r="P2234" t="str">
            <v>Milton Keynes</v>
          </cell>
          <cell r="Q2234">
            <v>8</v>
          </cell>
          <cell r="S2234">
            <v>66</v>
          </cell>
          <cell r="T2234">
            <v>113</v>
          </cell>
          <cell r="U2234">
            <v>145</v>
          </cell>
          <cell r="Y2234">
            <v>345</v>
          </cell>
          <cell r="AA2234" t="str">
            <v>00MG</v>
          </cell>
          <cell r="AB2234" t="str">
            <v>Milton Keynes</v>
          </cell>
          <cell r="AC2234">
            <v>0</v>
          </cell>
          <cell r="AD2234">
            <v>0</v>
          </cell>
          <cell r="AE2234">
            <v>20</v>
          </cell>
          <cell r="AF2234">
            <v>0</v>
          </cell>
          <cell r="AG2234">
            <v>20</v>
          </cell>
          <cell r="AI2234" t="str">
            <v>00MG</v>
          </cell>
          <cell r="AJ2234" t="str">
            <v>Milton Keynes</v>
          </cell>
          <cell r="AK2234">
            <v>0</v>
          </cell>
          <cell r="AL2234">
            <v>0</v>
          </cell>
          <cell r="AM2234">
            <v>0</v>
          </cell>
        </row>
        <row r="2235">
          <cell r="B2235" t="str">
            <v>00ML</v>
          </cell>
          <cell r="C2235" t="str">
            <v>Brighton and Hove</v>
          </cell>
          <cell r="D2235">
            <v>4</v>
          </cell>
          <cell r="F2235">
            <v>79</v>
          </cell>
          <cell r="G2235">
            <v>56</v>
          </cell>
          <cell r="H2235">
            <v>204</v>
          </cell>
          <cell r="L2235">
            <v>406</v>
          </cell>
          <cell r="M2235">
            <v>0</v>
          </cell>
          <cell r="O2235" t="str">
            <v>00ML</v>
          </cell>
          <cell r="P2235" t="str">
            <v>Brighton and Hove</v>
          </cell>
          <cell r="Q2235">
            <v>4</v>
          </cell>
          <cell r="S2235">
            <v>79</v>
          </cell>
          <cell r="T2235">
            <v>55</v>
          </cell>
          <cell r="U2235">
            <v>204</v>
          </cell>
          <cell r="Y2235">
            <v>405</v>
          </cell>
          <cell r="AA2235" t="str">
            <v>00ML</v>
          </cell>
          <cell r="AB2235" t="str">
            <v>Brighton and Hove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I2235" t="str">
            <v>00ML</v>
          </cell>
          <cell r="AJ2235" t="str">
            <v>Brighton and Hove</v>
          </cell>
          <cell r="AK2235">
            <v>0</v>
          </cell>
          <cell r="AL2235">
            <v>0</v>
          </cell>
          <cell r="AM2235">
            <v>62</v>
          </cell>
        </row>
        <row r="2236">
          <cell r="B2236" t="str">
            <v>00MR</v>
          </cell>
          <cell r="C2236" t="str">
            <v>Portsmouth</v>
          </cell>
          <cell r="D2236">
            <v>29</v>
          </cell>
          <cell r="F2236">
            <v>91</v>
          </cell>
          <cell r="G2236">
            <v>30</v>
          </cell>
          <cell r="H2236">
            <v>337</v>
          </cell>
          <cell r="I2236">
            <v>1</v>
          </cell>
          <cell r="L2236">
            <v>488</v>
          </cell>
          <cell r="M2236">
            <v>0</v>
          </cell>
          <cell r="O2236" t="str">
            <v>00MR</v>
          </cell>
          <cell r="P2236" t="str">
            <v>Portsmouth</v>
          </cell>
          <cell r="Q2236">
            <v>29</v>
          </cell>
          <cell r="S2236">
            <v>91</v>
          </cell>
          <cell r="T2236">
            <v>61</v>
          </cell>
          <cell r="U2236">
            <v>337</v>
          </cell>
          <cell r="V2236">
            <v>1</v>
          </cell>
          <cell r="Y2236">
            <v>519</v>
          </cell>
          <cell r="AA2236" t="str">
            <v>00MR</v>
          </cell>
          <cell r="AB2236" t="str">
            <v>Portsmouth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  <cell r="AG2236">
            <v>0</v>
          </cell>
          <cell r="AI2236" t="str">
            <v>00MR</v>
          </cell>
          <cell r="AJ2236" t="str">
            <v>Portsmouth</v>
          </cell>
          <cell r="AK2236">
            <v>0</v>
          </cell>
          <cell r="AL2236">
            <v>0</v>
          </cell>
          <cell r="AM2236">
            <v>0</v>
          </cell>
        </row>
        <row r="2237">
          <cell r="B2237" t="str">
            <v>00MS</v>
          </cell>
          <cell r="C2237" t="str">
            <v>Southampton</v>
          </cell>
          <cell r="D2237">
            <v>8</v>
          </cell>
          <cell r="F2237">
            <v>50</v>
          </cell>
          <cell r="G2237">
            <v>44</v>
          </cell>
          <cell r="H2237">
            <v>131</v>
          </cell>
          <cell r="I2237">
            <v>28</v>
          </cell>
          <cell r="K2237">
            <v>2</v>
          </cell>
          <cell r="L2237">
            <v>271</v>
          </cell>
          <cell r="M2237">
            <v>2</v>
          </cell>
          <cell r="O2237" t="str">
            <v>00MS</v>
          </cell>
          <cell r="P2237" t="str">
            <v>Southampton</v>
          </cell>
          <cell r="Q2237">
            <v>8</v>
          </cell>
          <cell r="S2237">
            <v>50</v>
          </cell>
          <cell r="T2237">
            <v>96</v>
          </cell>
          <cell r="U2237">
            <v>131</v>
          </cell>
          <cell r="V2237">
            <v>28</v>
          </cell>
          <cell r="X2237">
            <v>2</v>
          </cell>
          <cell r="Y2237">
            <v>323</v>
          </cell>
          <cell r="AA2237" t="str">
            <v>00MS</v>
          </cell>
          <cell r="AB2237" t="str">
            <v>Southampton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  <cell r="AG2237">
            <v>0</v>
          </cell>
          <cell r="AI2237" t="str">
            <v>00MS</v>
          </cell>
          <cell r="AJ2237" t="str">
            <v>Southampton</v>
          </cell>
          <cell r="AK2237">
            <v>0</v>
          </cell>
          <cell r="AL2237">
            <v>0</v>
          </cell>
          <cell r="AM2237">
            <v>0</v>
          </cell>
        </row>
        <row r="2238">
          <cell r="B2238" t="str">
            <v>00MW</v>
          </cell>
          <cell r="C2238" t="str">
            <v>Isle of Wight</v>
          </cell>
          <cell r="D2238">
            <v>12</v>
          </cell>
          <cell r="F2238">
            <v>21</v>
          </cell>
          <cell r="G2238">
            <v>21</v>
          </cell>
          <cell r="H2238">
            <v>42</v>
          </cell>
          <cell r="L2238">
            <v>96</v>
          </cell>
          <cell r="M2238">
            <v>0</v>
          </cell>
          <cell r="O2238" t="str">
            <v>00MW</v>
          </cell>
          <cell r="P2238" t="str">
            <v>Isle of Wight</v>
          </cell>
          <cell r="Q2238">
            <v>12</v>
          </cell>
          <cell r="S2238">
            <v>21</v>
          </cell>
          <cell r="T2238">
            <v>24</v>
          </cell>
          <cell r="U2238">
            <v>42</v>
          </cell>
          <cell r="Y2238">
            <v>99</v>
          </cell>
          <cell r="AA2238" t="str">
            <v>00MW</v>
          </cell>
          <cell r="AB2238" t="str">
            <v>Isle of Wight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  <cell r="AG2238">
            <v>0</v>
          </cell>
          <cell r="AI2238" t="str">
            <v>00MW</v>
          </cell>
          <cell r="AJ2238" t="str">
            <v>Isle of Wight</v>
          </cell>
          <cell r="AK2238">
            <v>0</v>
          </cell>
          <cell r="AL2238">
            <v>0</v>
          </cell>
          <cell r="AM2238">
            <v>0</v>
          </cell>
        </row>
        <row r="2239">
          <cell r="B2239" t="str">
            <v>09UC</v>
          </cell>
          <cell r="C2239" t="str">
            <v>Mid Bedfordshire</v>
          </cell>
          <cell r="D2239">
            <v>13</v>
          </cell>
          <cell r="F2239">
            <v>28</v>
          </cell>
          <cell r="G2239">
            <v>37</v>
          </cell>
          <cell r="H2239">
            <v>46</v>
          </cell>
          <cell r="L2239">
            <v>124</v>
          </cell>
          <cell r="M2239">
            <v>0</v>
          </cell>
          <cell r="O2239" t="str">
            <v>09UC</v>
          </cell>
          <cell r="P2239" t="str">
            <v>Mid Bedfordshire</v>
          </cell>
          <cell r="Q2239">
            <v>13</v>
          </cell>
          <cell r="S2239">
            <v>28</v>
          </cell>
          <cell r="T2239">
            <v>66</v>
          </cell>
          <cell r="U2239">
            <v>46</v>
          </cell>
          <cell r="Y2239">
            <v>153</v>
          </cell>
          <cell r="AA2239" t="str">
            <v>09UC</v>
          </cell>
          <cell r="AB2239" t="str">
            <v>Mid Bedfordshire</v>
          </cell>
          <cell r="AC2239">
            <v>0</v>
          </cell>
          <cell r="AD2239">
            <v>0</v>
          </cell>
          <cell r="AE2239">
            <v>0</v>
          </cell>
          <cell r="AF2239">
            <v>0</v>
          </cell>
          <cell r="AG2239">
            <v>0</v>
          </cell>
          <cell r="AI2239" t="str">
            <v>09UC</v>
          </cell>
          <cell r="AJ2239" t="str">
            <v>Mid Bedfordshire</v>
          </cell>
          <cell r="AK2239">
            <v>0</v>
          </cell>
          <cell r="AL2239">
            <v>0</v>
          </cell>
          <cell r="AM2239">
            <v>0</v>
          </cell>
        </row>
        <row r="2240">
          <cell r="B2240" t="str">
            <v>09UD</v>
          </cell>
          <cell r="C2240" t="str">
            <v>Bedford</v>
          </cell>
          <cell r="D2240">
            <v>43</v>
          </cell>
          <cell r="F2240">
            <v>71</v>
          </cell>
          <cell r="G2240">
            <v>70</v>
          </cell>
          <cell r="H2240">
            <v>109</v>
          </cell>
          <cell r="L2240">
            <v>293</v>
          </cell>
          <cell r="M2240">
            <v>0</v>
          </cell>
          <cell r="O2240" t="str">
            <v>09UD</v>
          </cell>
          <cell r="P2240" t="str">
            <v>Bedford</v>
          </cell>
          <cell r="Q2240">
            <v>43</v>
          </cell>
          <cell r="S2240">
            <v>71</v>
          </cell>
          <cell r="T2240">
            <v>68</v>
          </cell>
          <cell r="U2240">
            <v>109</v>
          </cell>
          <cell r="Y2240">
            <v>291</v>
          </cell>
          <cell r="AA2240" t="str">
            <v>09UD</v>
          </cell>
          <cell r="AB2240" t="str">
            <v>Bedford</v>
          </cell>
          <cell r="AC2240">
            <v>0</v>
          </cell>
          <cell r="AD2240">
            <v>13</v>
          </cell>
          <cell r="AE2240">
            <v>0</v>
          </cell>
          <cell r="AF2240">
            <v>13</v>
          </cell>
          <cell r="AG2240">
            <v>13</v>
          </cell>
          <cell r="AI2240" t="str">
            <v>09UD</v>
          </cell>
          <cell r="AJ2240" t="str">
            <v>Bedford</v>
          </cell>
          <cell r="AK2240">
            <v>0</v>
          </cell>
          <cell r="AL2240">
            <v>0</v>
          </cell>
          <cell r="AM2240">
            <v>0</v>
          </cell>
        </row>
        <row r="2241">
          <cell r="B2241" t="str">
            <v>09UE</v>
          </cell>
          <cell r="C2241" t="str">
            <v>South Bedfordshire</v>
          </cell>
          <cell r="D2241">
            <v>7</v>
          </cell>
          <cell r="F2241">
            <v>14</v>
          </cell>
          <cell r="G2241">
            <v>19</v>
          </cell>
          <cell r="H2241">
            <v>55</v>
          </cell>
          <cell r="J2241">
            <v>1</v>
          </cell>
          <cell r="L2241">
            <v>96</v>
          </cell>
          <cell r="M2241">
            <v>1</v>
          </cell>
          <cell r="O2241" t="str">
            <v>09UE</v>
          </cell>
          <cell r="P2241" t="str">
            <v>South Bedfordshire</v>
          </cell>
          <cell r="Q2241">
            <v>7</v>
          </cell>
          <cell r="S2241">
            <v>14</v>
          </cell>
          <cell r="T2241">
            <v>29</v>
          </cell>
          <cell r="U2241">
            <v>55</v>
          </cell>
          <cell r="W2241">
            <v>1</v>
          </cell>
          <cell r="Y2241">
            <v>106</v>
          </cell>
          <cell r="AA2241" t="str">
            <v>09UE</v>
          </cell>
          <cell r="AB2241" t="str">
            <v>South Bedfordshire</v>
          </cell>
          <cell r="AC2241">
            <v>0</v>
          </cell>
          <cell r="AD2241">
            <v>0</v>
          </cell>
          <cell r="AE2241">
            <v>0</v>
          </cell>
          <cell r="AF2241">
            <v>0</v>
          </cell>
          <cell r="AG2241">
            <v>0</v>
          </cell>
          <cell r="AI2241" t="str">
            <v>09UE</v>
          </cell>
          <cell r="AJ2241" t="str">
            <v>South Bedfordshire</v>
          </cell>
          <cell r="AK2241">
            <v>0</v>
          </cell>
          <cell r="AL2241">
            <v>0</v>
          </cell>
          <cell r="AM2241">
            <v>0</v>
          </cell>
        </row>
        <row r="2242">
          <cell r="B2242" t="str">
            <v>11UB</v>
          </cell>
          <cell r="C2242" t="str">
            <v>Aylesbury Vale</v>
          </cell>
          <cell r="F2242">
            <v>30</v>
          </cell>
          <cell r="G2242">
            <v>39</v>
          </cell>
          <cell r="H2242">
            <v>265</v>
          </cell>
          <cell r="I2242">
            <v>26</v>
          </cell>
          <cell r="L2242">
            <v>360</v>
          </cell>
          <cell r="M2242">
            <v>0</v>
          </cell>
          <cell r="O2242" t="str">
            <v>11UB</v>
          </cell>
          <cell r="P2242" t="str">
            <v>Aylesbury Vale</v>
          </cell>
          <cell r="S2242">
            <v>30</v>
          </cell>
          <cell r="T2242">
            <v>51</v>
          </cell>
          <cell r="U2242">
            <v>265</v>
          </cell>
          <cell r="V2242">
            <v>26</v>
          </cell>
          <cell r="Y2242">
            <v>372</v>
          </cell>
          <cell r="AA2242" t="str">
            <v>11UB</v>
          </cell>
          <cell r="AB2242" t="str">
            <v>Aylesbury Vale</v>
          </cell>
          <cell r="AD2242">
            <v>0</v>
          </cell>
          <cell r="AE2242">
            <v>0</v>
          </cell>
          <cell r="AF2242">
            <v>0</v>
          </cell>
          <cell r="AG2242">
            <v>0</v>
          </cell>
          <cell r="AI2242" t="str">
            <v>11UB</v>
          </cell>
          <cell r="AJ2242" t="str">
            <v>Aylesbury Vale</v>
          </cell>
          <cell r="AK2242">
            <v>0</v>
          </cell>
          <cell r="AL2242">
            <v>0</v>
          </cell>
          <cell r="AM2242">
            <v>0</v>
          </cell>
        </row>
        <row r="2243">
          <cell r="B2243" t="str">
            <v>11UC</v>
          </cell>
          <cell r="C2243" t="str">
            <v>Chiltern</v>
          </cell>
          <cell r="F2243">
            <v>3</v>
          </cell>
          <cell r="G2243">
            <v>15</v>
          </cell>
          <cell r="H2243">
            <v>8</v>
          </cell>
          <cell r="J2243">
            <v>1</v>
          </cell>
          <cell r="L2243">
            <v>27</v>
          </cell>
          <cell r="M2243">
            <v>1</v>
          </cell>
          <cell r="O2243" t="str">
            <v>11UC</v>
          </cell>
          <cell r="P2243" t="str">
            <v>Chiltern</v>
          </cell>
          <cell r="S2243">
            <v>3</v>
          </cell>
          <cell r="T2243">
            <v>13</v>
          </cell>
          <cell r="U2243">
            <v>8</v>
          </cell>
          <cell r="W2243">
            <v>1</v>
          </cell>
          <cell r="Y2243">
            <v>25</v>
          </cell>
          <cell r="AA2243" t="str">
            <v>11UC</v>
          </cell>
          <cell r="AB2243" t="str">
            <v>Chiltern</v>
          </cell>
          <cell r="AD2243">
            <v>0</v>
          </cell>
          <cell r="AE2243">
            <v>0</v>
          </cell>
          <cell r="AF2243">
            <v>0</v>
          </cell>
          <cell r="AG2243">
            <v>0</v>
          </cell>
          <cell r="AI2243" t="str">
            <v>11UC</v>
          </cell>
          <cell r="AJ2243" t="str">
            <v>Chiltern</v>
          </cell>
          <cell r="AK2243">
            <v>0</v>
          </cell>
          <cell r="AL2243">
            <v>0</v>
          </cell>
          <cell r="AM2243">
            <v>0</v>
          </cell>
        </row>
        <row r="2244">
          <cell r="B2244" t="str">
            <v>11UE</v>
          </cell>
          <cell r="C2244" t="str">
            <v>South Bucks</v>
          </cell>
          <cell r="F2244">
            <v>27</v>
          </cell>
          <cell r="G2244">
            <v>9</v>
          </cell>
          <cell r="H2244">
            <v>5</v>
          </cell>
          <cell r="L2244">
            <v>41</v>
          </cell>
          <cell r="M2244">
            <v>0</v>
          </cell>
          <cell r="O2244" t="str">
            <v>11UE</v>
          </cell>
          <cell r="P2244" t="str">
            <v>South Bucks</v>
          </cell>
          <cell r="S2244">
            <v>27</v>
          </cell>
          <cell r="T2244">
            <v>3</v>
          </cell>
          <cell r="U2244">
            <v>5</v>
          </cell>
          <cell r="Y2244">
            <v>35</v>
          </cell>
          <cell r="AA2244" t="str">
            <v>11UE</v>
          </cell>
          <cell r="AB2244" t="str">
            <v>South Bucks</v>
          </cell>
          <cell r="AD2244">
            <v>0</v>
          </cell>
          <cell r="AE2244">
            <v>0</v>
          </cell>
          <cell r="AF2244">
            <v>0</v>
          </cell>
          <cell r="AG2244">
            <v>0</v>
          </cell>
          <cell r="AI2244" t="str">
            <v>11UE</v>
          </cell>
          <cell r="AJ2244" t="str">
            <v>South Bucks</v>
          </cell>
          <cell r="AK2244">
            <v>0</v>
          </cell>
          <cell r="AL2244">
            <v>0</v>
          </cell>
          <cell r="AM2244">
            <v>0</v>
          </cell>
        </row>
        <row r="2245">
          <cell r="B2245" t="str">
            <v>11UF</v>
          </cell>
          <cell r="C2245" t="str">
            <v>Wycombe</v>
          </cell>
          <cell r="F2245">
            <v>13</v>
          </cell>
          <cell r="G2245">
            <v>52</v>
          </cell>
          <cell r="H2245">
            <v>85</v>
          </cell>
          <cell r="J2245">
            <v>1</v>
          </cell>
          <cell r="L2245">
            <v>151</v>
          </cell>
          <cell r="M2245">
            <v>1</v>
          </cell>
          <cell r="O2245" t="str">
            <v>11UF</v>
          </cell>
          <cell r="P2245" t="str">
            <v>Wycombe</v>
          </cell>
          <cell r="S2245">
            <v>13</v>
          </cell>
          <cell r="T2245">
            <v>58</v>
          </cell>
          <cell r="U2245">
            <v>85</v>
          </cell>
          <cell r="W2245">
            <v>1</v>
          </cell>
          <cell r="Y2245">
            <v>157</v>
          </cell>
          <cell r="AA2245" t="str">
            <v>11UF</v>
          </cell>
          <cell r="AB2245" t="str">
            <v>Wycombe</v>
          </cell>
          <cell r="AD2245">
            <v>0</v>
          </cell>
          <cell r="AE2245">
            <v>0</v>
          </cell>
          <cell r="AF2245">
            <v>0</v>
          </cell>
          <cell r="AG2245">
            <v>0</v>
          </cell>
          <cell r="AI2245" t="str">
            <v>11UF</v>
          </cell>
          <cell r="AJ2245" t="str">
            <v>Wycombe</v>
          </cell>
          <cell r="AK2245">
            <v>0</v>
          </cell>
          <cell r="AL2245">
            <v>0</v>
          </cell>
          <cell r="AM2245">
            <v>0</v>
          </cell>
        </row>
        <row r="2246">
          <cell r="B2246" t="str">
            <v>12UB</v>
          </cell>
          <cell r="C2246" t="str">
            <v>Cambridge</v>
          </cell>
          <cell r="F2246">
            <v>51</v>
          </cell>
          <cell r="G2246">
            <v>40</v>
          </cell>
          <cell r="H2246">
            <v>88</v>
          </cell>
          <cell r="L2246">
            <v>179</v>
          </cell>
          <cell r="M2246">
            <v>0</v>
          </cell>
          <cell r="O2246" t="str">
            <v>12UB</v>
          </cell>
          <cell r="P2246" t="str">
            <v>Cambridge</v>
          </cell>
          <cell r="S2246">
            <v>51</v>
          </cell>
          <cell r="T2246">
            <v>26</v>
          </cell>
          <cell r="U2246">
            <v>88</v>
          </cell>
          <cell r="Y2246">
            <v>165</v>
          </cell>
          <cell r="AA2246" t="str">
            <v>12UB</v>
          </cell>
          <cell r="AB2246" t="str">
            <v>Cambridge</v>
          </cell>
          <cell r="AD2246">
            <v>0</v>
          </cell>
          <cell r="AE2246">
            <v>0</v>
          </cell>
          <cell r="AF2246">
            <v>0</v>
          </cell>
          <cell r="AG2246">
            <v>0</v>
          </cell>
          <cell r="AI2246" t="str">
            <v>12UB</v>
          </cell>
          <cell r="AJ2246" t="str">
            <v>Cambridge</v>
          </cell>
          <cell r="AK2246">
            <v>0</v>
          </cell>
          <cell r="AL2246">
            <v>0</v>
          </cell>
          <cell r="AM2246">
            <v>0</v>
          </cell>
        </row>
        <row r="2247">
          <cell r="B2247" t="str">
            <v>12UC</v>
          </cell>
          <cell r="C2247" t="str">
            <v>East Cambridgeshire</v>
          </cell>
          <cell r="F2247">
            <v>7</v>
          </cell>
          <cell r="G2247">
            <v>15</v>
          </cell>
          <cell r="H2247">
            <v>62</v>
          </cell>
          <cell r="L2247">
            <v>84</v>
          </cell>
          <cell r="M2247">
            <v>0</v>
          </cell>
          <cell r="O2247" t="str">
            <v>12UC</v>
          </cell>
          <cell r="P2247" t="str">
            <v>East Cambridgeshire</v>
          </cell>
          <cell r="S2247">
            <v>7</v>
          </cell>
          <cell r="T2247">
            <v>17</v>
          </cell>
          <cell r="U2247">
            <v>62</v>
          </cell>
          <cell r="Y2247">
            <v>86</v>
          </cell>
          <cell r="AA2247" t="str">
            <v>12UC</v>
          </cell>
          <cell r="AB2247" t="str">
            <v>East Cambridgeshire</v>
          </cell>
          <cell r="AD2247">
            <v>7</v>
          </cell>
          <cell r="AE2247">
            <v>17</v>
          </cell>
          <cell r="AF2247">
            <v>7</v>
          </cell>
          <cell r="AG2247">
            <v>24</v>
          </cell>
          <cell r="AI2247" t="str">
            <v>12UC</v>
          </cell>
          <cell r="AJ2247" t="str">
            <v>East Cambridgeshire</v>
          </cell>
          <cell r="AK2247">
            <v>0</v>
          </cell>
          <cell r="AL2247">
            <v>0</v>
          </cell>
          <cell r="AM2247">
            <v>0</v>
          </cell>
        </row>
        <row r="2248">
          <cell r="B2248" t="str">
            <v>12UD</v>
          </cell>
          <cell r="C2248" t="str">
            <v>Fenland</v>
          </cell>
          <cell r="F2248">
            <v>15</v>
          </cell>
          <cell r="G2248">
            <v>7</v>
          </cell>
          <cell r="H2248">
            <v>45</v>
          </cell>
          <cell r="L2248">
            <v>67</v>
          </cell>
          <cell r="M2248">
            <v>0</v>
          </cell>
          <cell r="O2248" t="str">
            <v>12UD</v>
          </cell>
          <cell r="P2248" t="str">
            <v>Fenland</v>
          </cell>
          <cell r="S2248">
            <v>15</v>
          </cell>
          <cell r="T2248">
            <v>7</v>
          </cell>
          <cell r="U2248">
            <v>45</v>
          </cell>
          <cell r="Y2248">
            <v>67</v>
          </cell>
          <cell r="AA2248" t="str">
            <v>12UD</v>
          </cell>
          <cell r="AB2248" t="str">
            <v>Fenland</v>
          </cell>
          <cell r="AD2248">
            <v>4</v>
          </cell>
          <cell r="AE2248">
            <v>0</v>
          </cell>
          <cell r="AF2248">
            <v>4</v>
          </cell>
          <cell r="AG2248">
            <v>4</v>
          </cell>
          <cell r="AI2248" t="str">
            <v>12UD</v>
          </cell>
          <cell r="AJ2248" t="str">
            <v>Fenland</v>
          </cell>
          <cell r="AK2248">
            <v>0</v>
          </cell>
          <cell r="AL2248">
            <v>0</v>
          </cell>
          <cell r="AM2248">
            <v>0</v>
          </cell>
        </row>
        <row r="2249">
          <cell r="B2249" t="str">
            <v>12UE</v>
          </cell>
          <cell r="C2249" t="str">
            <v>Huntingdonshire</v>
          </cell>
          <cell r="F2249">
            <v>99</v>
          </cell>
          <cell r="G2249">
            <v>48</v>
          </cell>
          <cell r="H2249">
            <v>86</v>
          </cell>
          <cell r="J2249">
            <v>1</v>
          </cell>
          <cell r="L2249">
            <v>234</v>
          </cell>
          <cell r="M2249">
            <v>1</v>
          </cell>
          <cell r="O2249" t="str">
            <v>12UE</v>
          </cell>
          <cell r="P2249" t="str">
            <v>Huntingdonshire</v>
          </cell>
          <cell r="S2249">
            <v>99</v>
          </cell>
          <cell r="T2249">
            <v>57</v>
          </cell>
          <cell r="U2249">
            <v>86</v>
          </cell>
          <cell r="W2249">
            <v>1</v>
          </cell>
          <cell r="Y2249">
            <v>243</v>
          </cell>
          <cell r="AA2249" t="str">
            <v>12UE</v>
          </cell>
          <cell r="AB2249" t="str">
            <v>Huntingdonshire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I2249" t="str">
            <v>12UE</v>
          </cell>
          <cell r="AJ2249" t="str">
            <v>Huntingdonshire</v>
          </cell>
          <cell r="AK2249">
            <v>0</v>
          </cell>
          <cell r="AL2249">
            <v>0</v>
          </cell>
          <cell r="AM2249">
            <v>0</v>
          </cell>
        </row>
        <row r="2250">
          <cell r="B2250" t="str">
            <v>12UG</v>
          </cell>
          <cell r="C2250" t="str">
            <v>South Cambridgeshire</v>
          </cell>
          <cell r="F2250">
            <v>75</v>
          </cell>
          <cell r="G2250">
            <v>25</v>
          </cell>
          <cell r="H2250">
            <v>162</v>
          </cell>
          <cell r="L2250">
            <v>264</v>
          </cell>
          <cell r="M2250">
            <v>0</v>
          </cell>
          <cell r="O2250" t="str">
            <v>12UG</v>
          </cell>
          <cell r="P2250" t="str">
            <v>South Cambridgeshire</v>
          </cell>
          <cell r="S2250">
            <v>75</v>
          </cell>
          <cell r="T2250">
            <v>24</v>
          </cell>
          <cell r="U2250">
            <v>162</v>
          </cell>
          <cell r="Y2250">
            <v>263</v>
          </cell>
          <cell r="AA2250" t="str">
            <v>12UG</v>
          </cell>
          <cell r="AB2250" t="str">
            <v>South Cambridgeshire</v>
          </cell>
          <cell r="AD2250">
            <v>16</v>
          </cell>
          <cell r="AE2250">
            <v>0</v>
          </cell>
          <cell r="AF2250">
            <v>16</v>
          </cell>
          <cell r="AG2250">
            <v>16</v>
          </cell>
          <cell r="AI2250" t="str">
            <v>12UG</v>
          </cell>
          <cell r="AJ2250" t="str">
            <v>South Cambridgeshire</v>
          </cell>
          <cell r="AK2250">
            <v>0</v>
          </cell>
          <cell r="AL2250">
            <v>0</v>
          </cell>
          <cell r="AM2250">
            <v>0</v>
          </cell>
        </row>
        <row r="2251">
          <cell r="B2251" t="str">
            <v>13UB</v>
          </cell>
          <cell r="C2251" t="str">
            <v>Chester</v>
          </cell>
          <cell r="F2251">
            <v>99</v>
          </cell>
          <cell r="G2251">
            <v>5</v>
          </cell>
          <cell r="H2251">
            <v>79</v>
          </cell>
          <cell r="L2251">
            <v>191</v>
          </cell>
          <cell r="M2251">
            <v>0</v>
          </cell>
          <cell r="O2251" t="str">
            <v>13UB</v>
          </cell>
          <cell r="P2251" t="str">
            <v>Chester</v>
          </cell>
          <cell r="S2251">
            <v>99</v>
          </cell>
          <cell r="T2251">
            <v>4</v>
          </cell>
          <cell r="U2251">
            <v>79</v>
          </cell>
          <cell r="Y2251">
            <v>190</v>
          </cell>
          <cell r="AA2251" t="str">
            <v>13UB</v>
          </cell>
          <cell r="AB2251" t="str">
            <v>Chester</v>
          </cell>
          <cell r="AD2251">
            <v>51</v>
          </cell>
          <cell r="AE2251">
            <v>0</v>
          </cell>
          <cell r="AF2251">
            <v>51</v>
          </cell>
          <cell r="AG2251">
            <v>51</v>
          </cell>
          <cell r="AI2251" t="str">
            <v>13UB</v>
          </cell>
          <cell r="AJ2251" t="str">
            <v>Chester</v>
          </cell>
          <cell r="AK2251">
            <v>0</v>
          </cell>
          <cell r="AL2251">
            <v>0</v>
          </cell>
          <cell r="AM2251">
            <v>0</v>
          </cell>
        </row>
        <row r="2252">
          <cell r="B2252" t="str">
            <v>13UC</v>
          </cell>
          <cell r="C2252" t="str">
            <v>Congleton</v>
          </cell>
          <cell r="G2252">
            <v>3</v>
          </cell>
          <cell r="H2252">
            <v>34</v>
          </cell>
          <cell r="L2252">
            <v>37</v>
          </cell>
          <cell r="M2252">
            <v>0</v>
          </cell>
          <cell r="O2252" t="str">
            <v>13UC</v>
          </cell>
          <cell r="P2252" t="str">
            <v>Congleton</v>
          </cell>
          <cell r="T2252">
            <v>3</v>
          </cell>
          <cell r="U2252">
            <v>34</v>
          </cell>
          <cell r="Y2252">
            <v>37</v>
          </cell>
          <cell r="AA2252" t="str">
            <v>13UC</v>
          </cell>
          <cell r="AB2252" t="str">
            <v>Congleton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I2252" t="str">
            <v>13UC</v>
          </cell>
          <cell r="AJ2252" t="str">
            <v>Congleton</v>
          </cell>
          <cell r="AK2252">
            <v>0</v>
          </cell>
          <cell r="AL2252">
            <v>0</v>
          </cell>
          <cell r="AM2252">
            <v>0</v>
          </cell>
        </row>
        <row r="2253">
          <cell r="B2253" t="str">
            <v>13UD</v>
          </cell>
          <cell r="C2253" t="str">
            <v>Crewe and Nantwich</v>
          </cell>
          <cell r="G2253">
            <v>1</v>
          </cell>
          <cell r="H2253">
            <v>59</v>
          </cell>
          <cell r="L2253">
            <v>60</v>
          </cell>
          <cell r="M2253">
            <v>0</v>
          </cell>
          <cell r="O2253" t="str">
            <v>13UD</v>
          </cell>
          <cell r="P2253" t="str">
            <v>Crewe and Nantwich</v>
          </cell>
          <cell r="T2253">
            <v>2</v>
          </cell>
          <cell r="U2253">
            <v>59</v>
          </cell>
          <cell r="Y2253">
            <v>61</v>
          </cell>
          <cell r="AA2253" t="str">
            <v>13UD</v>
          </cell>
          <cell r="AB2253" t="str">
            <v>Crewe and Nantwich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I2253" t="str">
            <v>13UD</v>
          </cell>
          <cell r="AJ2253" t="str">
            <v>Crewe and Nantwich</v>
          </cell>
          <cell r="AK2253">
            <v>0</v>
          </cell>
          <cell r="AL2253">
            <v>0</v>
          </cell>
          <cell r="AM2253">
            <v>0</v>
          </cell>
        </row>
        <row r="2254">
          <cell r="B2254" t="str">
            <v>13UE</v>
          </cell>
          <cell r="C2254" t="str">
            <v>Ellesmere Port and Neston</v>
          </cell>
          <cell r="F2254">
            <v>6</v>
          </cell>
          <cell r="G2254">
            <v>1</v>
          </cell>
          <cell r="H2254">
            <v>28</v>
          </cell>
          <cell r="L2254">
            <v>35</v>
          </cell>
          <cell r="M2254">
            <v>0</v>
          </cell>
          <cell r="O2254" t="str">
            <v>13UE</v>
          </cell>
          <cell r="P2254" t="str">
            <v>Ellesmere Port and Neston</v>
          </cell>
          <cell r="S2254">
            <v>6</v>
          </cell>
          <cell r="T2254">
            <v>3</v>
          </cell>
          <cell r="U2254">
            <v>28</v>
          </cell>
          <cell r="Y2254">
            <v>37</v>
          </cell>
          <cell r="AA2254" t="str">
            <v>13UE</v>
          </cell>
          <cell r="AB2254" t="str">
            <v>Ellesmere Port and Neston</v>
          </cell>
          <cell r="AD2254">
            <v>6</v>
          </cell>
          <cell r="AE2254">
            <v>0</v>
          </cell>
          <cell r="AF2254">
            <v>6</v>
          </cell>
          <cell r="AG2254">
            <v>6</v>
          </cell>
          <cell r="AI2254" t="str">
            <v>13UE</v>
          </cell>
          <cell r="AJ2254" t="str">
            <v>Ellesmere Port and Neston</v>
          </cell>
          <cell r="AK2254">
            <v>0</v>
          </cell>
          <cell r="AL2254">
            <v>0</v>
          </cell>
          <cell r="AM2254">
            <v>0</v>
          </cell>
        </row>
        <row r="2255">
          <cell r="B2255" t="str">
            <v>13UG</v>
          </cell>
          <cell r="C2255" t="str">
            <v>Macclesfield</v>
          </cell>
          <cell r="F2255">
            <v>28</v>
          </cell>
          <cell r="G2255">
            <v>8</v>
          </cell>
          <cell r="H2255">
            <v>42</v>
          </cell>
          <cell r="I2255">
            <v>31</v>
          </cell>
          <cell r="L2255">
            <v>109</v>
          </cell>
          <cell r="M2255">
            <v>0</v>
          </cell>
          <cell r="O2255" t="str">
            <v>13UG</v>
          </cell>
          <cell r="P2255" t="str">
            <v>Macclesfield</v>
          </cell>
          <cell r="S2255">
            <v>28</v>
          </cell>
          <cell r="T2255">
            <v>7</v>
          </cell>
          <cell r="U2255">
            <v>42</v>
          </cell>
          <cell r="V2255">
            <v>31</v>
          </cell>
          <cell r="Y2255">
            <v>108</v>
          </cell>
          <cell r="AA2255" t="str">
            <v>13UG</v>
          </cell>
          <cell r="AB2255" t="str">
            <v>Macclesfield</v>
          </cell>
          <cell r="AD2255">
            <v>0</v>
          </cell>
          <cell r="AE2255">
            <v>0</v>
          </cell>
          <cell r="AF2255">
            <v>0</v>
          </cell>
          <cell r="AG2255">
            <v>0</v>
          </cell>
          <cell r="AI2255" t="str">
            <v>13UG</v>
          </cell>
          <cell r="AJ2255" t="str">
            <v>Macclesfield</v>
          </cell>
          <cell r="AK2255">
            <v>0</v>
          </cell>
          <cell r="AL2255">
            <v>0</v>
          </cell>
          <cell r="AM2255">
            <v>0</v>
          </cell>
        </row>
        <row r="2256">
          <cell r="B2256" t="str">
            <v>13UH</v>
          </cell>
          <cell r="C2256" t="str">
            <v>Vale Royal</v>
          </cell>
          <cell r="G2256">
            <v>12</v>
          </cell>
          <cell r="I2256">
            <v>8</v>
          </cell>
          <cell r="J2256">
            <v>1</v>
          </cell>
          <cell r="L2256">
            <v>21</v>
          </cell>
          <cell r="M2256">
            <v>1</v>
          </cell>
          <cell r="O2256" t="str">
            <v>13UH</v>
          </cell>
          <cell r="P2256" t="str">
            <v>Vale Royal</v>
          </cell>
          <cell r="T2256">
            <v>12</v>
          </cell>
          <cell r="V2256">
            <v>8</v>
          </cell>
          <cell r="W2256">
            <v>1</v>
          </cell>
          <cell r="Y2256">
            <v>21</v>
          </cell>
          <cell r="AA2256" t="str">
            <v>13UH</v>
          </cell>
          <cell r="AB2256" t="str">
            <v>Vale Royal</v>
          </cell>
          <cell r="AD2256">
            <v>0</v>
          </cell>
          <cell r="AE2256">
            <v>0</v>
          </cell>
          <cell r="AF2256">
            <v>0</v>
          </cell>
          <cell r="AG2256">
            <v>0</v>
          </cell>
          <cell r="AI2256" t="str">
            <v>13UH</v>
          </cell>
          <cell r="AJ2256" t="str">
            <v>Vale Royal</v>
          </cell>
          <cell r="AK2256">
            <v>0</v>
          </cell>
          <cell r="AL2256">
            <v>0</v>
          </cell>
          <cell r="AM2256">
            <v>0</v>
          </cell>
        </row>
        <row r="2257">
          <cell r="B2257" t="str">
            <v>15UB</v>
          </cell>
          <cell r="C2257" t="str">
            <v>Caradon</v>
          </cell>
          <cell r="F2257">
            <v>11</v>
          </cell>
          <cell r="G2257">
            <v>2</v>
          </cell>
          <cell r="H2257">
            <v>61</v>
          </cell>
          <cell r="L2257">
            <v>74</v>
          </cell>
          <cell r="M2257">
            <v>0</v>
          </cell>
          <cell r="O2257" t="str">
            <v>15UB</v>
          </cell>
          <cell r="P2257" t="str">
            <v>Caradon</v>
          </cell>
          <cell r="S2257">
            <v>11</v>
          </cell>
          <cell r="T2257">
            <v>6</v>
          </cell>
          <cell r="U2257">
            <v>61</v>
          </cell>
          <cell r="Y2257">
            <v>78</v>
          </cell>
          <cell r="AA2257" t="str">
            <v>15UB</v>
          </cell>
          <cell r="AB2257" t="str">
            <v>Caradon</v>
          </cell>
          <cell r="AD2257">
            <v>0</v>
          </cell>
          <cell r="AE2257">
            <v>0</v>
          </cell>
          <cell r="AF2257">
            <v>0</v>
          </cell>
          <cell r="AG2257">
            <v>0</v>
          </cell>
          <cell r="AI2257" t="str">
            <v>15UB</v>
          </cell>
          <cell r="AJ2257" t="str">
            <v>Caradon</v>
          </cell>
          <cell r="AK2257">
            <v>0</v>
          </cell>
          <cell r="AL2257">
            <v>0</v>
          </cell>
          <cell r="AM2257">
            <v>0</v>
          </cell>
        </row>
        <row r="2258">
          <cell r="B2258" t="str">
            <v>15UC</v>
          </cell>
          <cell r="C2258" t="str">
            <v>Carrick</v>
          </cell>
          <cell r="F2258">
            <v>21</v>
          </cell>
          <cell r="G2258">
            <v>17</v>
          </cell>
          <cell r="H2258">
            <v>85</v>
          </cell>
          <cell r="L2258">
            <v>123</v>
          </cell>
          <cell r="M2258">
            <v>0</v>
          </cell>
          <cell r="O2258" t="str">
            <v>15UC</v>
          </cell>
          <cell r="P2258" t="str">
            <v>Carrick</v>
          </cell>
          <cell r="S2258">
            <v>21</v>
          </cell>
          <cell r="T2258">
            <v>19</v>
          </cell>
          <cell r="U2258">
            <v>85</v>
          </cell>
          <cell r="Y2258">
            <v>125</v>
          </cell>
          <cell r="AA2258" t="str">
            <v>15UC</v>
          </cell>
          <cell r="AB2258" t="str">
            <v>Carrick</v>
          </cell>
          <cell r="AD2258">
            <v>0</v>
          </cell>
          <cell r="AE2258">
            <v>0</v>
          </cell>
          <cell r="AF2258">
            <v>0</v>
          </cell>
          <cell r="AG2258">
            <v>0</v>
          </cell>
          <cell r="AI2258" t="str">
            <v>15UC</v>
          </cell>
          <cell r="AJ2258" t="str">
            <v>Carrick</v>
          </cell>
          <cell r="AK2258">
            <v>0</v>
          </cell>
          <cell r="AL2258">
            <v>0</v>
          </cell>
          <cell r="AM2258">
            <v>0</v>
          </cell>
        </row>
        <row r="2259">
          <cell r="B2259" t="str">
            <v>15UD</v>
          </cell>
          <cell r="C2259" t="str">
            <v>Kerrier</v>
          </cell>
          <cell r="F2259">
            <v>29</v>
          </cell>
          <cell r="G2259">
            <v>20</v>
          </cell>
          <cell r="H2259">
            <v>58</v>
          </cell>
          <cell r="L2259">
            <v>107</v>
          </cell>
          <cell r="M2259">
            <v>0</v>
          </cell>
          <cell r="O2259" t="str">
            <v>15UD</v>
          </cell>
          <cell r="P2259" t="str">
            <v>Kerrier</v>
          </cell>
          <cell r="S2259">
            <v>29</v>
          </cell>
          <cell r="T2259">
            <v>14</v>
          </cell>
          <cell r="U2259">
            <v>58</v>
          </cell>
          <cell r="Y2259">
            <v>101</v>
          </cell>
          <cell r="AA2259" t="str">
            <v>15UD</v>
          </cell>
          <cell r="AB2259" t="str">
            <v>Kerrier</v>
          </cell>
          <cell r="AD2259">
            <v>0</v>
          </cell>
          <cell r="AE2259">
            <v>0</v>
          </cell>
          <cell r="AF2259">
            <v>0</v>
          </cell>
          <cell r="AG2259">
            <v>0</v>
          </cell>
          <cell r="AI2259" t="str">
            <v>15UD</v>
          </cell>
          <cell r="AJ2259" t="str">
            <v>Kerrier</v>
          </cell>
          <cell r="AK2259">
            <v>0</v>
          </cell>
          <cell r="AL2259">
            <v>0</v>
          </cell>
          <cell r="AM2259">
            <v>0</v>
          </cell>
        </row>
        <row r="2260">
          <cell r="B2260" t="str">
            <v>15UE</v>
          </cell>
          <cell r="C2260" t="str">
            <v>North Cornwall</v>
          </cell>
          <cell r="F2260">
            <v>17</v>
          </cell>
          <cell r="G2260">
            <v>4</v>
          </cell>
          <cell r="H2260">
            <v>59</v>
          </cell>
          <cell r="I2260">
            <v>10</v>
          </cell>
          <cell r="L2260">
            <v>90</v>
          </cell>
          <cell r="M2260">
            <v>0</v>
          </cell>
          <cell r="O2260" t="str">
            <v>15UE</v>
          </cell>
          <cell r="P2260" t="str">
            <v>North Cornwall</v>
          </cell>
          <cell r="S2260">
            <v>17</v>
          </cell>
          <cell r="T2260">
            <v>7</v>
          </cell>
          <cell r="U2260">
            <v>59</v>
          </cell>
          <cell r="V2260">
            <v>10</v>
          </cell>
          <cell r="Y2260">
            <v>93</v>
          </cell>
          <cell r="AA2260" t="str">
            <v>15UE</v>
          </cell>
          <cell r="AB2260" t="str">
            <v>North Cornwall</v>
          </cell>
          <cell r="AD2260">
            <v>0</v>
          </cell>
          <cell r="AE2260">
            <v>0</v>
          </cell>
          <cell r="AF2260">
            <v>0</v>
          </cell>
          <cell r="AG2260">
            <v>0</v>
          </cell>
          <cell r="AI2260" t="str">
            <v>15UE</v>
          </cell>
          <cell r="AJ2260" t="str">
            <v>North Cornwall</v>
          </cell>
          <cell r="AK2260">
            <v>0</v>
          </cell>
          <cell r="AL2260">
            <v>0</v>
          </cell>
          <cell r="AM2260">
            <v>0</v>
          </cell>
        </row>
        <row r="2261">
          <cell r="B2261" t="str">
            <v>15UF</v>
          </cell>
          <cell r="C2261" t="str">
            <v>Penwith</v>
          </cell>
          <cell r="F2261">
            <v>10</v>
          </cell>
          <cell r="G2261">
            <v>5</v>
          </cell>
          <cell r="H2261">
            <v>19</v>
          </cell>
          <cell r="L2261">
            <v>41</v>
          </cell>
          <cell r="M2261">
            <v>0</v>
          </cell>
          <cell r="O2261" t="str">
            <v>15UF</v>
          </cell>
          <cell r="P2261" t="str">
            <v>Penwith</v>
          </cell>
          <cell r="S2261">
            <v>10</v>
          </cell>
          <cell r="T2261">
            <v>11</v>
          </cell>
          <cell r="U2261">
            <v>19</v>
          </cell>
          <cell r="Y2261">
            <v>47</v>
          </cell>
          <cell r="AA2261" t="str">
            <v>15UF</v>
          </cell>
          <cell r="AB2261" t="str">
            <v>Penwith</v>
          </cell>
          <cell r="AD2261">
            <v>0</v>
          </cell>
          <cell r="AE2261">
            <v>0</v>
          </cell>
          <cell r="AF2261">
            <v>0</v>
          </cell>
          <cell r="AG2261">
            <v>0</v>
          </cell>
          <cell r="AI2261" t="str">
            <v>15UF</v>
          </cell>
          <cell r="AJ2261" t="str">
            <v>Penwith</v>
          </cell>
          <cell r="AK2261">
            <v>0</v>
          </cell>
          <cell r="AL2261">
            <v>0</v>
          </cell>
          <cell r="AM2261">
            <v>0</v>
          </cell>
        </row>
        <row r="2262">
          <cell r="B2262" t="str">
            <v>15UG</v>
          </cell>
          <cell r="C2262" t="str">
            <v>Restormel</v>
          </cell>
          <cell r="F2262">
            <v>74</v>
          </cell>
          <cell r="G2262">
            <v>8</v>
          </cell>
          <cell r="H2262">
            <v>62</v>
          </cell>
          <cell r="I2262">
            <v>17</v>
          </cell>
          <cell r="L2262">
            <v>161</v>
          </cell>
          <cell r="M2262">
            <v>0</v>
          </cell>
          <cell r="O2262" t="str">
            <v>15UG</v>
          </cell>
          <cell r="P2262" t="str">
            <v>Restormel</v>
          </cell>
          <cell r="S2262">
            <v>74</v>
          </cell>
          <cell r="T2262">
            <v>15</v>
          </cell>
          <cell r="U2262">
            <v>62</v>
          </cell>
          <cell r="V2262">
            <v>17</v>
          </cell>
          <cell r="Y2262">
            <v>168</v>
          </cell>
          <cell r="AA2262" t="str">
            <v>15UG</v>
          </cell>
          <cell r="AB2262" t="str">
            <v>Restormel</v>
          </cell>
          <cell r="AD2262">
            <v>11</v>
          </cell>
          <cell r="AE2262">
            <v>0</v>
          </cell>
          <cell r="AF2262">
            <v>11</v>
          </cell>
          <cell r="AG2262">
            <v>11</v>
          </cell>
          <cell r="AI2262" t="str">
            <v>15UG</v>
          </cell>
          <cell r="AJ2262" t="str">
            <v>Restormel</v>
          </cell>
          <cell r="AK2262">
            <v>0</v>
          </cell>
          <cell r="AL2262">
            <v>0</v>
          </cell>
          <cell r="AM2262">
            <v>0</v>
          </cell>
        </row>
        <row r="2263">
          <cell r="B2263" t="str">
            <v>16UB</v>
          </cell>
          <cell r="C2263" t="str">
            <v>Allerdale</v>
          </cell>
          <cell r="F2263">
            <v>12</v>
          </cell>
          <cell r="G2263">
            <v>5</v>
          </cell>
          <cell r="H2263">
            <v>28</v>
          </cell>
          <cell r="I2263">
            <v>4</v>
          </cell>
          <cell r="J2263">
            <v>1</v>
          </cell>
          <cell r="K2263">
            <v>3</v>
          </cell>
          <cell r="L2263">
            <v>53</v>
          </cell>
          <cell r="M2263">
            <v>4</v>
          </cell>
          <cell r="O2263" t="str">
            <v>16UB</v>
          </cell>
          <cell r="P2263" t="str">
            <v>Allerdale</v>
          </cell>
          <cell r="S2263">
            <v>12</v>
          </cell>
          <cell r="T2263">
            <v>6</v>
          </cell>
          <cell r="U2263">
            <v>28</v>
          </cell>
          <cell r="V2263">
            <v>4</v>
          </cell>
          <cell r="W2263">
            <v>1</v>
          </cell>
          <cell r="X2263">
            <v>3</v>
          </cell>
          <cell r="Y2263">
            <v>54</v>
          </cell>
          <cell r="AA2263" t="str">
            <v>16UB</v>
          </cell>
          <cell r="AB2263" t="str">
            <v>Allerdale</v>
          </cell>
          <cell r="AD2263">
            <v>0</v>
          </cell>
          <cell r="AE2263">
            <v>0</v>
          </cell>
          <cell r="AF2263">
            <v>0</v>
          </cell>
          <cell r="AG2263">
            <v>0</v>
          </cell>
          <cell r="AI2263" t="str">
            <v>16UB</v>
          </cell>
          <cell r="AJ2263" t="str">
            <v>Allerdale</v>
          </cell>
          <cell r="AK2263">
            <v>0</v>
          </cell>
          <cell r="AL2263">
            <v>0</v>
          </cell>
          <cell r="AM2263">
            <v>0</v>
          </cell>
        </row>
        <row r="2264">
          <cell r="B2264" t="str">
            <v>16UC</v>
          </cell>
          <cell r="C2264" t="str">
            <v>Barrow-in-Furness</v>
          </cell>
          <cell r="G2264">
            <v>1</v>
          </cell>
          <cell r="H2264">
            <v>6</v>
          </cell>
          <cell r="L2264">
            <v>15</v>
          </cell>
          <cell r="M2264">
            <v>0</v>
          </cell>
          <cell r="O2264" t="str">
            <v>16UC</v>
          </cell>
          <cell r="P2264" t="str">
            <v>Barrow-in-Furness</v>
          </cell>
          <cell r="T2264">
            <v>1</v>
          </cell>
          <cell r="U2264">
            <v>6</v>
          </cell>
          <cell r="Y2264">
            <v>15</v>
          </cell>
          <cell r="AA2264" t="str">
            <v>16UC</v>
          </cell>
          <cell r="AB2264" t="str">
            <v>Barrow-in-Furness</v>
          </cell>
          <cell r="AD2264">
            <v>0</v>
          </cell>
          <cell r="AE2264">
            <v>0</v>
          </cell>
          <cell r="AF2264">
            <v>0</v>
          </cell>
          <cell r="AG2264">
            <v>0</v>
          </cell>
          <cell r="AI2264" t="str">
            <v>16UC</v>
          </cell>
          <cell r="AJ2264" t="str">
            <v>Barrow-in-Furness</v>
          </cell>
          <cell r="AK2264">
            <v>0</v>
          </cell>
          <cell r="AL2264">
            <v>0</v>
          </cell>
          <cell r="AM2264">
            <v>0</v>
          </cell>
        </row>
        <row r="2265">
          <cell r="B2265" t="str">
            <v>16UD</v>
          </cell>
          <cell r="C2265" t="str">
            <v>Carlisle</v>
          </cell>
          <cell r="G2265">
            <v>3</v>
          </cell>
          <cell r="H2265">
            <v>28</v>
          </cell>
          <cell r="L2265">
            <v>31</v>
          </cell>
          <cell r="M2265">
            <v>0</v>
          </cell>
          <cell r="O2265" t="str">
            <v>16UD</v>
          </cell>
          <cell r="P2265" t="str">
            <v>Carlisle</v>
          </cell>
          <cell r="T2265">
            <v>4</v>
          </cell>
          <cell r="U2265">
            <v>28</v>
          </cell>
          <cell r="Y2265">
            <v>32</v>
          </cell>
          <cell r="AA2265" t="str">
            <v>16UD</v>
          </cell>
          <cell r="AB2265" t="str">
            <v>Carlisle</v>
          </cell>
          <cell r="AD2265">
            <v>0</v>
          </cell>
          <cell r="AE2265">
            <v>0</v>
          </cell>
          <cell r="AF2265">
            <v>0</v>
          </cell>
          <cell r="AG2265">
            <v>0</v>
          </cell>
          <cell r="AI2265" t="str">
            <v>16UD</v>
          </cell>
          <cell r="AJ2265" t="str">
            <v>Carlisle</v>
          </cell>
          <cell r="AK2265">
            <v>0</v>
          </cell>
          <cell r="AL2265">
            <v>0</v>
          </cell>
          <cell r="AM2265">
            <v>0</v>
          </cell>
        </row>
        <row r="2266">
          <cell r="B2266" t="str">
            <v>16UE</v>
          </cell>
          <cell r="C2266" t="str">
            <v>Copeland</v>
          </cell>
          <cell r="G2266">
            <v>1</v>
          </cell>
          <cell r="H2266">
            <v>10</v>
          </cell>
          <cell r="I2266">
            <v>3</v>
          </cell>
          <cell r="J2266">
            <v>1</v>
          </cell>
          <cell r="K2266">
            <v>6</v>
          </cell>
          <cell r="L2266">
            <v>29</v>
          </cell>
          <cell r="M2266">
            <v>7</v>
          </cell>
          <cell r="O2266" t="str">
            <v>16UE</v>
          </cell>
          <cell r="P2266" t="str">
            <v>Copeland</v>
          </cell>
          <cell r="T2266">
            <v>1</v>
          </cell>
          <cell r="U2266">
            <v>10</v>
          </cell>
          <cell r="V2266">
            <v>3</v>
          </cell>
          <cell r="W2266">
            <v>1</v>
          </cell>
          <cell r="X2266">
            <v>6</v>
          </cell>
          <cell r="Y2266">
            <v>29</v>
          </cell>
          <cell r="AA2266" t="str">
            <v>16UE</v>
          </cell>
          <cell r="AB2266" t="str">
            <v>Copeland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I2266" t="str">
            <v>16UE</v>
          </cell>
          <cell r="AJ2266" t="str">
            <v>Copeland</v>
          </cell>
          <cell r="AK2266">
            <v>8</v>
          </cell>
          <cell r="AL2266">
            <v>0</v>
          </cell>
          <cell r="AM2266">
            <v>0</v>
          </cell>
        </row>
        <row r="2267">
          <cell r="B2267" t="str">
            <v>16UF</v>
          </cell>
          <cell r="C2267" t="str">
            <v>Eden</v>
          </cell>
          <cell r="G2267">
            <v>12</v>
          </cell>
          <cell r="H2267">
            <v>15</v>
          </cell>
          <cell r="J2267">
            <v>1</v>
          </cell>
          <cell r="L2267">
            <v>28</v>
          </cell>
          <cell r="M2267">
            <v>1</v>
          </cell>
          <cell r="O2267" t="str">
            <v>16UF</v>
          </cell>
          <cell r="P2267" t="str">
            <v>Eden</v>
          </cell>
          <cell r="T2267">
            <v>9</v>
          </cell>
          <cell r="U2267">
            <v>15</v>
          </cell>
          <cell r="W2267">
            <v>1</v>
          </cell>
          <cell r="Y2267">
            <v>25</v>
          </cell>
          <cell r="AA2267" t="str">
            <v>16UF</v>
          </cell>
          <cell r="AB2267" t="str">
            <v>Eden</v>
          </cell>
          <cell r="AD2267">
            <v>0</v>
          </cell>
          <cell r="AE2267">
            <v>0</v>
          </cell>
          <cell r="AF2267">
            <v>0</v>
          </cell>
          <cell r="AG2267">
            <v>0</v>
          </cell>
          <cell r="AI2267" t="str">
            <v>16UF</v>
          </cell>
          <cell r="AJ2267" t="str">
            <v>Eden</v>
          </cell>
          <cell r="AK2267">
            <v>0</v>
          </cell>
          <cell r="AL2267">
            <v>0</v>
          </cell>
          <cell r="AM2267">
            <v>0</v>
          </cell>
        </row>
        <row r="2268">
          <cell r="B2268" t="str">
            <v>16UG</v>
          </cell>
          <cell r="C2268" t="str">
            <v>South Lakeland</v>
          </cell>
          <cell r="F2268">
            <v>5</v>
          </cell>
          <cell r="G2268">
            <v>9</v>
          </cell>
          <cell r="H2268">
            <v>11</v>
          </cell>
          <cell r="I2268">
            <v>32</v>
          </cell>
          <cell r="L2268">
            <v>57</v>
          </cell>
          <cell r="M2268">
            <v>0</v>
          </cell>
          <cell r="O2268" t="str">
            <v>16UG</v>
          </cell>
          <cell r="P2268" t="str">
            <v>South Lakeland</v>
          </cell>
          <cell r="S2268">
            <v>5</v>
          </cell>
          <cell r="T2268">
            <v>10</v>
          </cell>
          <cell r="U2268">
            <v>11</v>
          </cell>
          <cell r="V2268">
            <v>32</v>
          </cell>
          <cell r="Y2268">
            <v>58</v>
          </cell>
          <cell r="AA2268" t="str">
            <v>16UG</v>
          </cell>
          <cell r="AB2268" t="str">
            <v>South Lakeland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I2268" t="str">
            <v>16UG</v>
          </cell>
          <cell r="AJ2268" t="str">
            <v>South Lakeland</v>
          </cell>
          <cell r="AK2268">
            <v>0</v>
          </cell>
          <cell r="AL2268">
            <v>0</v>
          </cell>
          <cell r="AM2268">
            <v>0</v>
          </cell>
        </row>
        <row r="2269">
          <cell r="B2269" t="str">
            <v>17UB</v>
          </cell>
          <cell r="C2269" t="str">
            <v>Amber Valley</v>
          </cell>
          <cell r="F2269">
            <v>4</v>
          </cell>
          <cell r="G2269">
            <v>0</v>
          </cell>
          <cell r="H2269">
            <v>15</v>
          </cell>
          <cell r="J2269">
            <v>1</v>
          </cell>
          <cell r="L2269">
            <v>20</v>
          </cell>
          <cell r="M2269">
            <v>1</v>
          </cell>
          <cell r="O2269" t="str">
            <v>17UB</v>
          </cell>
          <cell r="P2269" t="str">
            <v>Amber Valley</v>
          </cell>
          <cell r="S2269">
            <v>4</v>
          </cell>
          <cell r="T2269">
            <v>2</v>
          </cell>
          <cell r="U2269">
            <v>15</v>
          </cell>
          <cell r="W2269">
            <v>1</v>
          </cell>
          <cell r="Y2269">
            <v>22</v>
          </cell>
          <cell r="AA2269" t="str">
            <v>17UB</v>
          </cell>
          <cell r="AB2269" t="str">
            <v>Amber Valley</v>
          </cell>
          <cell r="AD2269">
            <v>4</v>
          </cell>
          <cell r="AE2269">
            <v>6</v>
          </cell>
          <cell r="AF2269">
            <v>4</v>
          </cell>
          <cell r="AG2269">
            <v>10</v>
          </cell>
          <cell r="AI2269" t="str">
            <v>17UB</v>
          </cell>
          <cell r="AJ2269" t="str">
            <v>Amber Valley</v>
          </cell>
          <cell r="AK2269">
            <v>0</v>
          </cell>
          <cell r="AL2269">
            <v>0</v>
          </cell>
          <cell r="AM2269">
            <v>0</v>
          </cell>
        </row>
        <row r="2270">
          <cell r="B2270" t="str">
            <v>17UC</v>
          </cell>
          <cell r="C2270" t="str">
            <v>Bolsover</v>
          </cell>
          <cell r="F2270">
            <v>19</v>
          </cell>
          <cell r="G2270">
            <v>0</v>
          </cell>
          <cell r="H2270">
            <v>10</v>
          </cell>
          <cell r="I2270">
            <v>16</v>
          </cell>
          <cell r="L2270">
            <v>45</v>
          </cell>
          <cell r="M2270">
            <v>0</v>
          </cell>
          <cell r="O2270" t="str">
            <v>17UC</v>
          </cell>
          <cell r="P2270" t="str">
            <v>Bolsover</v>
          </cell>
          <cell r="S2270">
            <v>19</v>
          </cell>
          <cell r="T2270">
            <v>0</v>
          </cell>
          <cell r="U2270">
            <v>10</v>
          </cell>
          <cell r="V2270">
            <v>16</v>
          </cell>
          <cell r="Y2270">
            <v>45</v>
          </cell>
          <cell r="AA2270" t="str">
            <v>17UC</v>
          </cell>
          <cell r="AB2270" t="str">
            <v>Bolsover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I2270" t="str">
            <v>17UC</v>
          </cell>
          <cell r="AJ2270" t="str">
            <v>Bolsover</v>
          </cell>
          <cell r="AK2270">
            <v>0</v>
          </cell>
          <cell r="AL2270">
            <v>0</v>
          </cell>
          <cell r="AM2270">
            <v>0</v>
          </cell>
        </row>
        <row r="2271">
          <cell r="B2271" t="str">
            <v>17UD</v>
          </cell>
          <cell r="C2271" t="str">
            <v>Chesterfield</v>
          </cell>
          <cell r="G2271">
            <v>2</v>
          </cell>
          <cell r="L2271">
            <v>8</v>
          </cell>
          <cell r="M2271">
            <v>0</v>
          </cell>
          <cell r="O2271" t="str">
            <v>17UD</v>
          </cell>
          <cell r="P2271" t="str">
            <v>Chesterfield</v>
          </cell>
          <cell r="T2271">
            <v>3</v>
          </cell>
          <cell r="Y2271">
            <v>9</v>
          </cell>
          <cell r="AA2271" t="str">
            <v>17UD</v>
          </cell>
          <cell r="AB2271" t="str">
            <v>Chesterfield</v>
          </cell>
          <cell r="AD2271">
            <v>0</v>
          </cell>
          <cell r="AF2271">
            <v>0</v>
          </cell>
          <cell r="AG2271">
            <v>0</v>
          </cell>
          <cell r="AI2271" t="str">
            <v>17UD</v>
          </cell>
          <cell r="AJ2271" t="str">
            <v>Chesterfield</v>
          </cell>
          <cell r="AK2271">
            <v>6</v>
          </cell>
          <cell r="AL2271">
            <v>0</v>
          </cell>
          <cell r="AM2271">
            <v>0</v>
          </cell>
        </row>
        <row r="2272">
          <cell r="B2272" t="str">
            <v>17UF</v>
          </cell>
          <cell r="C2272" t="str">
            <v>Derbyshire Dales</v>
          </cell>
          <cell r="F2272">
            <v>16</v>
          </cell>
          <cell r="G2272">
            <v>3</v>
          </cell>
          <cell r="H2272">
            <v>66</v>
          </cell>
          <cell r="L2272">
            <v>85</v>
          </cell>
          <cell r="M2272">
            <v>0</v>
          </cell>
          <cell r="O2272" t="str">
            <v>17UF</v>
          </cell>
          <cell r="P2272" t="str">
            <v>Derbyshire Dales</v>
          </cell>
          <cell r="S2272">
            <v>16</v>
          </cell>
          <cell r="T2272">
            <v>2</v>
          </cell>
          <cell r="U2272">
            <v>66</v>
          </cell>
          <cell r="Y2272">
            <v>84</v>
          </cell>
          <cell r="AA2272" t="str">
            <v>17UF</v>
          </cell>
          <cell r="AB2272" t="str">
            <v>Derbyshire Dales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I2272" t="str">
            <v>17UF</v>
          </cell>
          <cell r="AJ2272" t="str">
            <v>Derbyshire Dales</v>
          </cell>
          <cell r="AK2272">
            <v>0</v>
          </cell>
          <cell r="AL2272">
            <v>0</v>
          </cell>
          <cell r="AM2272">
            <v>0</v>
          </cell>
        </row>
        <row r="2273">
          <cell r="B2273" t="str">
            <v>17UG</v>
          </cell>
          <cell r="C2273" t="str">
            <v>Erewash</v>
          </cell>
          <cell r="F2273">
            <v>9</v>
          </cell>
          <cell r="G2273">
            <v>5</v>
          </cell>
          <cell r="H2273">
            <v>93</v>
          </cell>
          <cell r="I2273">
            <v>6</v>
          </cell>
          <cell r="J2273">
            <v>4</v>
          </cell>
          <cell r="L2273">
            <v>117</v>
          </cell>
          <cell r="M2273">
            <v>4</v>
          </cell>
          <cell r="O2273" t="str">
            <v>17UG</v>
          </cell>
          <cell r="P2273" t="str">
            <v>Erewash</v>
          </cell>
          <cell r="S2273">
            <v>9</v>
          </cell>
          <cell r="T2273">
            <v>4</v>
          </cell>
          <cell r="U2273">
            <v>93</v>
          </cell>
          <cell r="V2273">
            <v>6</v>
          </cell>
          <cell r="W2273">
            <v>4</v>
          </cell>
          <cell r="Y2273">
            <v>116</v>
          </cell>
          <cell r="AA2273" t="str">
            <v>17UG</v>
          </cell>
          <cell r="AB2273" t="str">
            <v>Erewash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I2273" t="str">
            <v>17UG</v>
          </cell>
          <cell r="AJ2273" t="str">
            <v>Erewash</v>
          </cell>
          <cell r="AK2273">
            <v>0</v>
          </cell>
          <cell r="AL2273">
            <v>0</v>
          </cell>
          <cell r="AM2273">
            <v>0</v>
          </cell>
        </row>
        <row r="2274">
          <cell r="B2274" t="str">
            <v>17UH</v>
          </cell>
          <cell r="C2274" t="str">
            <v>High Peak</v>
          </cell>
          <cell r="F2274">
            <v>2</v>
          </cell>
          <cell r="G2274">
            <v>0</v>
          </cell>
          <cell r="H2274">
            <v>21</v>
          </cell>
          <cell r="L2274">
            <v>23</v>
          </cell>
          <cell r="M2274">
            <v>0</v>
          </cell>
          <cell r="O2274" t="str">
            <v>17UH</v>
          </cell>
          <cell r="P2274" t="str">
            <v>High Peak</v>
          </cell>
          <cell r="S2274">
            <v>2</v>
          </cell>
          <cell r="T2274">
            <v>1</v>
          </cell>
          <cell r="U2274">
            <v>21</v>
          </cell>
          <cell r="Y2274">
            <v>24</v>
          </cell>
          <cell r="AA2274" t="str">
            <v>17UH</v>
          </cell>
          <cell r="AB2274" t="str">
            <v>High Peak</v>
          </cell>
          <cell r="AD2274">
            <v>0</v>
          </cell>
          <cell r="AE2274">
            <v>0</v>
          </cell>
          <cell r="AF2274">
            <v>0</v>
          </cell>
          <cell r="AG2274">
            <v>0</v>
          </cell>
          <cell r="AI2274" t="str">
            <v>17UH</v>
          </cell>
          <cell r="AJ2274" t="str">
            <v>High Peak</v>
          </cell>
          <cell r="AK2274">
            <v>0</v>
          </cell>
          <cell r="AL2274">
            <v>0</v>
          </cell>
          <cell r="AM2274">
            <v>0</v>
          </cell>
        </row>
        <row r="2275">
          <cell r="B2275" t="str">
            <v>17UJ</v>
          </cell>
          <cell r="C2275" t="str">
            <v>North East Derbyshire</v>
          </cell>
          <cell r="F2275">
            <v>10</v>
          </cell>
          <cell r="G2275">
            <v>0</v>
          </cell>
          <cell r="H2275">
            <v>26</v>
          </cell>
          <cell r="L2275">
            <v>36</v>
          </cell>
          <cell r="M2275">
            <v>0</v>
          </cell>
          <cell r="O2275" t="str">
            <v>17UJ</v>
          </cell>
          <cell r="P2275" t="str">
            <v>North East Derbyshire</v>
          </cell>
          <cell r="S2275">
            <v>10</v>
          </cell>
          <cell r="T2275">
            <v>0</v>
          </cell>
          <cell r="U2275">
            <v>26</v>
          </cell>
          <cell r="Y2275">
            <v>36</v>
          </cell>
          <cell r="AA2275" t="str">
            <v>17UJ</v>
          </cell>
          <cell r="AB2275" t="str">
            <v>North East Derbyshire</v>
          </cell>
          <cell r="AD2275">
            <v>0</v>
          </cell>
          <cell r="AE2275">
            <v>0</v>
          </cell>
          <cell r="AF2275">
            <v>0</v>
          </cell>
          <cell r="AG2275">
            <v>0</v>
          </cell>
          <cell r="AI2275" t="str">
            <v>17UJ</v>
          </cell>
          <cell r="AJ2275" t="str">
            <v>North East Derbyshire</v>
          </cell>
          <cell r="AK2275">
            <v>0</v>
          </cell>
          <cell r="AL2275">
            <v>0</v>
          </cell>
          <cell r="AM2275">
            <v>0</v>
          </cell>
        </row>
        <row r="2276">
          <cell r="B2276" t="str">
            <v>17UK</v>
          </cell>
          <cell r="C2276" t="str">
            <v>South Derbyshire</v>
          </cell>
          <cell r="G2276">
            <v>2</v>
          </cell>
          <cell r="H2276">
            <v>37</v>
          </cell>
          <cell r="L2276">
            <v>39</v>
          </cell>
          <cell r="M2276">
            <v>0</v>
          </cell>
          <cell r="O2276" t="str">
            <v>17UK</v>
          </cell>
          <cell r="P2276" t="str">
            <v>South Derbyshire</v>
          </cell>
          <cell r="T2276">
            <v>2</v>
          </cell>
          <cell r="U2276">
            <v>37</v>
          </cell>
          <cell r="Y2276">
            <v>39</v>
          </cell>
          <cell r="AA2276" t="str">
            <v>17UK</v>
          </cell>
          <cell r="AB2276" t="str">
            <v>South Derbyshire</v>
          </cell>
          <cell r="AD2276">
            <v>0</v>
          </cell>
          <cell r="AE2276">
            <v>13</v>
          </cell>
          <cell r="AF2276">
            <v>0</v>
          </cell>
          <cell r="AG2276">
            <v>13</v>
          </cell>
          <cell r="AI2276" t="str">
            <v>17UK</v>
          </cell>
          <cell r="AJ2276" t="str">
            <v>South Derbyshire</v>
          </cell>
          <cell r="AK2276">
            <v>0</v>
          </cell>
          <cell r="AL2276">
            <v>0</v>
          </cell>
          <cell r="AM2276">
            <v>0</v>
          </cell>
        </row>
        <row r="2277">
          <cell r="B2277" t="str">
            <v>18UB</v>
          </cell>
          <cell r="C2277" t="str">
            <v>East Devon</v>
          </cell>
          <cell r="G2277">
            <v>12</v>
          </cell>
          <cell r="L2277">
            <v>12</v>
          </cell>
          <cell r="M2277">
            <v>0</v>
          </cell>
          <cell r="O2277" t="str">
            <v>18UB</v>
          </cell>
          <cell r="P2277" t="str">
            <v>East Devon</v>
          </cell>
          <cell r="T2277">
            <v>15</v>
          </cell>
          <cell r="Y2277">
            <v>15</v>
          </cell>
          <cell r="AA2277" t="str">
            <v>18UB</v>
          </cell>
          <cell r="AB2277" t="str">
            <v>East Devon</v>
          </cell>
          <cell r="AD2277">
            <v>0</v>
          </cell>
          <cell r="AF2277">
            <v>0</v>
          </cell>
          <cell r="AG2277">
            <v>0</v>
          </cell>
          <cell r="AI2277" t="str">
            <v>18UB</v>
          </cell>
          <cell r="AJ2277" t="str">
            <v>East Devon</v>
          </cell>
          <cell r="AK2277">
            <v>0</v>
          </cell>
          <cell r="AL2277">
            <v>0</v>
          </cell>
          <cell r="AM2277">
            <v>0</v>
          </cell>
        </row>
        <row r="2278">
          <cell r="B2278" t="str">
            <v>18UC</v>
          </cell>
          <cell r="C2278" t="str">
            <v>Exeter</v>
          </cell>
          <cell r="G2278">
            <v>62</v>
          </cell>
          <cell r="H2278">
            <v>13</v>
          </cell>
          <cell r="I2278">
            <v>31</v>
          </cell>
          <cell r="L2278">
            <v>106</v>
          </cell>
          <cell r="M2278">
            <v>0</v>
          </cell>
          <cell r="O2278" t="str">
            <v>18UC</v>
          </cell>
          <cell r="P2278" t="str">
            <v>Exeter</v>
          </cell>
          <cell r="T2278">
            <v>35</v>
          </cell>
          <cell r="U2278">
            <v>13</v>
          </cell>
          <cell r="V2278">
            <v>31</v>
          </cell>
          <cell r="Y2278">
            <v>79</v>
          </cell>
          <cell r="AA2278" t="str">
            <v>18UC</v>
          </cell>
          <cell r="AB2278" t="str">
            <v>Exeter</v>
          </cell>
          <cell r="AD2278">
            <v>0</v>
          </cell>
          <cell r="AE2278">
            <v>0</v>
          </cell>
          <cell r="AF2278">
            <v>0</v>
          </cell>
          <cell r="AG2278">
            <v>0</v>
          </cell>
          <cell r="AI2278" t="str">
            <v>18UC</v>
          </cell>
          <cell r="AJ2278" t="str">
            <v>Exeter</v>
          </cell>
          <cell r="AK2278">
            <v>0</v>
          </cell>
          <cell r="AL2278">
            <v>0</v>
          </cell>
          <cell r="AM2278">
            <v>0</v>
          </cell>
        </row>
        <row r="2279">
          <cell r="B2279" t="str">
            <v>18UD</v>
          </cell>
          <cell r="C2279" t="str">
            <v>Mid Devon</v>
          </cell>
          <cell r="F2279">
            <v>22</v>
          </cell>
          <cell r="G2279">
            <v>6</v>
          </cell>
          <cell r="H2279">
            <v>63</v>
          </cell>
          <cell r="L2279">
            <v>91</v>
          </cell>
          <cell r="M2279">
            <v>0</v>
          </cell>
          <cell r="O2279" t="str">
            <v>18UD</v>
          </cell>
          <cell r="P2279" t="str">
            <v>Mid Devon</v>
          </cell>
          <cell r="S2279">
            <v>22</v>
          </cell>
          <cell r="T2279">
            <v>6</v>
          </cell>
          <cell r="U2279">
            <v>63</v>
          </cell>
          <cell r="Y2279">
            <v>91</v>
          </cell>
          <cell r="AA2279" t="str">
            <v>18UD</v>
          </cell>
          <cell r="AB2279" t="str">
            <v>Mid Devon</v>
          </cell>
          <cell r="AD2279">
            <v>0</v>
          </cell>
          <cell r="AE2279">
            <v>0</v>
          </cell>
          <cell r="AF2279">
            <v>0</v>
          </cell>
          <cell r="AG2279">
            <v>0</v>
          </cell>
          <cell r="AI2279" t="str">
            <v>18UD</v>
          </cell>
          <cell r="AJ2279" t="str">
            <v>Mid Devon</v>
          </cell>
          <cell r="AK2279">
            <v>0</v>
          </cell>
          <cell r="AL2279">
            <v>0</v>
          </cell>
          <cell r="AM2279">
            <v>0</v>
          </cell>
        </row>
        <row r="2280">
          <cell r="B2280" t="str">
            <v>18UE</v>
          </cell>
          <cell r="C2280" t="str">
            <v>North Devon</v>
          </cell>
          <cell r="E2280">
            <v>2</v>
          </cell>
          <cell r="F2280">
            <v>12</v>
          </cell>
          <cell r="G2280">
            <v>3</v>
          </cell>
          <cell r="H2280">
            <v>36</v>
          </cell>
          <cell r="L2280">
            <v>53</v>
          </cell>
          <cell r="M2280">
            <v>0</v>
          </cell>
          <cell r="O2280" t="str">
            <v>18UE</v>
          </cell>
          <cell r="P2280" t="str">
            <v>North Devon</v>
          </cell>
          <cell r="R2280">
            <v>2</v>
          </cell>
          <cell r="S2280">
            <v>12</v>
          </cell>
          <cell r="T2280">
            <v>5</v>
          </cell>
          <cell r="U2280">
            <v>36</v>
          </cell>
          <cell r="Y2280">
            <v>55</v>
          </cell>
          <cell r="AA2280" t="str">
            <v>18UE</v>
          </cell>
          <cell r="AB2280" t="str">
            <v>North Devon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  <cell r="AG2280">
            <v>0</v>
          </cell>
          <cell r="AI2280" t="str">
            <v>18UE</v>
          </cell>
          <cell r="AJ2280" t="str">
            <v>North Devon</v>
          </cell>
          <cell r="AK2280">
            <v>0</v>
          </cell>
          <cell r="AL2280">
            <v>0</v>
          </cell>
          <cell r="AM2280">
            <v>0</v>
          </cell>
        </row>
        <row r="2281">
          <cell r="B2281" t="str">
            <v>18UG</v>
          </cell>
          <cell r="C2281" t="str">
            <v>South Hams</v>
          </cell>
          <cell r="F2281">
            <v>18</v>
          </cell>
          <cell r="G2281">
            <v>6</v>
          </cell>
          <cell r="H2281">
            <v>22</v>
          </cell>
          <cell r="L2281">
            <v>46</v>
          </cell>
          <cell r="M2281">
            <v>0</v>
          </cell>
          <cell r="O2281" t="str">
            <v>18UG</v>
          </cell>
          <cell r="P2281" t="str">
            <v>South Hams</v>
          </cell>
          <cell r="S2281">
            <v>18</v>
          </cell>
          <cell r="T2281">
            <v>5</v>
          </cell>
          <cell r="U2281">
            <v>22</v>
          </cell>
          <cell r="Y2281">
            <v>45</v>
          </cell>
          <cell r="AA2281" t="str">
            <v>18UG</v>
          </cell>
          <cell r="AB2281" t="str">
            <v>South Hams</v>
          </cell>
          <cell r="AD2281">
            <v>8</v>
          </cell>
          <cell r="AE2281">
            <v>8</v>
          </cell>
          <cell r="AF2281">
            <v>8</v>
          </cell>
          <cell r="AG2281">
            <v>16</v>
          </cell>
          <cell r="AI2281" t="str">
            <v>18UG</v>
          </cell>
          <cell r="AJ2281" t="str">
            <v>South Hams</v>
          </cell>
          <cell r="AK2281">
            <v>0</v>
          </cell>
          <cell r="AL2281">
            <v>0</v>
          </cell>
          <cell r="AM2281">
            <v>0</v>
          </cell>
        </row>
        <row r="2282">
          <cell r="B2282" t="str">
            <v>18UH</v>
          </cell>
          <cell r="C2282" t="str">
            <v>Teignbridge</v>
          </cell>
          <cell r="F2282">
            <v>7</v>
          </cell>
          <cell r="G2282">
            <v>10</v>
          </cell>
          <cell r="H2282">
            <v>88</v>
          </cell>
          <cell r="I2282">
            <v>4</v>
          </cell>
          <cell r="L2282">
            <v>109</v>
          </cell>
          <cell r="M2282">
            <v>0</v>
          </cell>
          <cell r="O2282" t="str">
            <v>18UH</v>
          </cell>
          <cell r="P2282" t="str">
            <v>Teignbridge</v>
          </cell>
          <cell r="S2282">
            <v>7</v>
          </cell>
          <cell r="T2282">
            <v>13</v>
          </cell>
          <cell r="U2282">
            <v>88</v>
          </cell>
          <cell r="V2282">
            <v>4</v>
          </cell>
          <cell r="Y2282">
            <v>112</v>
          </cell>
          <cell r="AA2282" t="str">
            <v>18UH</v>
          </cell>
          <cell r="AB2282" t="str">
            <v>Teignbridge</v>
          </cell>
          <cell r="AD2282">
            <v>0</v>
          </cell>
          <cell r="AE2282">
            <v>0</v>
          </cell>
          <cell r="AF2282">
            <v>0</v>
          </cell>
          <cell r="AG2282">
            <v>0</v>
          </cell>
          <cell r="AI2282" t="str">
            <v>18UH</v>
          </cell>
          <cell r="AJ2282" t="str">
            <v>Teignbridge</v>
          </cell>
          <cell r="AK2282">
            <v>0</v>
          </cell>
          <cell r="AL2282">
            <v>0</v>
          </cell>
          <cell r="AM2282">
            <v>0</v>
          </cell>
        </row>
        <row r="2283">
          <cell r="B2283" t="str">
            <v>18UK</v>
          </cell>
          <cell r="C2283" t="str">
            <v>Torridge</v>
          </cell>
          <cell r="F2283">
            <v>32</v>
          </cell>
          <cell r="G2283">
            <v>3</v>
          </cell>
          <cell r="H2283">
            <v>60</v>
          </cell>
          <cell r="L2283">
            <v>95</v>
          </cell>
          <cell r="M2283">
            <v>0</v>
          </cell>
          <cell r="O2283" t="str">
            <v>18UK</v>
          </cell>
          <cell r="P2283" t="str">
            <v>Torridge</v>
          </cell>
          <cell r="S2283">
            <v>32</v>
          </cell>
          <cell r="T2283">
            <v>3</v>
          </cell>
          <cell r="U2283">
            <v>60</v>
          </cell>
          <cell r="Y2283">
            <v>95</v>
          </cell>
          <cell r="AA2283" t="str">
            <v>18UK</v>
          </cell>
          <cell r="AB2283" t="str">
            <v>Torridge</v>
          </cell>
          <cell r="AD2283">
            <v>0</v>
          </cell>
          <cell r="AE2283">
            <v>0</v>
          </cell>
          <cell r="AF2283">
            <v>0</v>
          </cell>
          <cell r="AG2283">
            <v>0</v>
          </cell>
          <cell r="AI2283" t="str">
            <v>18UK</v>
          </cell>
          <cell r="AJ2283" t="str">
            <v>Torridge</v>
          </cell>
          <cell r="AK2283">
            <v>0</v>
          </cell>
          <cell r="AL2283">
            <v>0</v>
          </cell>
          <cell r="AM2283">
            <v>0</v>
          </cell>
        </row>
        <row r="2284">
          <cell r="B2284" t="str">
            <v>18UL</v>
          </cell>
          <cell r="C2284" t="str">
            <v>West Devon</v>
          </cell>
          <cell r="F2284">
            <v>18</v>
          </cell>
          <cell r="G2284">
            <v>8</v>
          </cell>
          <cell r="H2284">
            <v>103</v>
          </cell>
          <cell r="L2284">
            <v>129</v>
          </cell>
          <cell r="M2284">
            <v>0</v>
          </cell>
          <cell r="O2284" t="str">
            <v>18UL</v>
          </cell>
          <cell r="P2284" t="str">
            <v>West Devon</v>
          </cell>
          <cell r="S2284">
            <v>18</v>
          </cell>
          <cell r="T2284">
            <v>1</v>
          </cell>
          <cell r="U2284">
            <v>103</v>
          </cell>
          <cell r="Y2284">
            <v>122</v>
          </cell>
          <cell r="AA2284" t="str">
            <v>18UL</v>
          </cell>
          <cell r="AB2284" t="str">
            <v>West Devon</v>
          </cell>
          <cell r="AD2284">
            <v>0</v>
          </cell>
          <cell r="AE2284">
            <v>26</v>
          </cell>
          <cell r="AF2284">
            <v>0</v>
          </cell>
          <cell r="AG2284">
            <v>26</v>
          </cell>
          <cell r="AI2284" t="str">
            <v>18UL</v>
          </cell>
          <cell r="AJ2284" t="str">
            <v>West Devon</v>
          </cell>
          <cell r="AK2284">
            <v>0</v>
          </cell>
          <cell r="AL2284">
            <v>0</v>
          </cell>
          <cell r="AM2284">
            <v>0</v>
          </cell>
        </row>
        <row r="2285">
          <cell r="B2285" t="str">
            <v>19UC</v>
          </cell>
          <cell r="C2285" t="str">
            <v>Christchurch</v>
          </cell>
          <cell r="G2285">
            <v>12</v>
          </cell>
          <cell r="I2285">
            <v>23</v>
          </cell>
          <cell r="L2285">
            <v>63</v>
          </cell>
          <cell r="M2285">
            <v>0</v>
          </cell>
          <cell r="O2285" t="str">
            <v>19UC</v>
          </cell>
          <cell r="P2285" t="str">
            <v>Christchurch</v>
          </cell>
          <cell r="T2285">
            <v>9</v>
          </cell>
          <cell r="V2285">
            <v>23</v>
          </cell>
          <cell r="Y2285">
            <v>60</v>
          </cell>
          <cell r="AA2285" t="str">
            <v>19UC</v>
          </cell>
          <cell r="AB2285" t="str">
            <v>Christchurch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I2285" t="str">
            <v>19UC</v>
          </cell>
          <cell r="AJ2285" t="str">
            <v>Christchurch</v>
          </cell>
          <cell r="AK2285">
            <v>0</v>
          </cell>
          <cell r="AL2285">
            <v>0</v>
          </cell>
          <cell r="AM2285">
            <v>0</v>
          </cell>
        </row>
        <row r="2286">
          <cell r="B2286" t="str">
            <v>19UD</v>
          </cell>
          <cell r="C2286" t="str">
            <v>East Dorset</v>
          </cell>
          <cell r="G2286">
            <v>11</v>
          </cell>
          <cell r="H2286">
            <v>19</v>
          </cell>
          <cell r="I2286">
            <v>8</v>
          </cell>
          <cell r="L2286">
            <v>38</v>
          </cell>
          <cell r="M2286">
            <v>0</v>
          </cell>
          <cell r="O2286" t="str">
            <v>19UD</v>
          </cell>
          <cell r="P2286" t="str">
            <v>East Dorset</v>
          </cell>
          <cell r="T2286">
            <v>11</v>
          </cell>
          <cell r="U2286">
            <v>19</v>
          </cell>
          <cell r="V2286">
            <v>8</v>
          </cell>
          <cell r="Y2286">
            <v>38</v>
          </cell>
          <cell r="AA2286" t="str">
            <v>19UD</v>
          </cell>
          <cell r="AB2286" t="str">
            <v>East Dorset</v>
          </cell>
          <cell r="AD2286">
            <v>0</v>
          </cell>
          <cell r="AE2286">
            <v>0</v>
          </cell>
          <cell r="AF2286">
            <v>0</v>
          </cell>
          <cell r="AG2286">
            <v>0</v>
          </cell>
          <cell r="AI2286" t="str">
            <v>19UD</v>
          </cell>
          <cell r="AJ2286" t="str">
            <v>East Dorset</v>
          </cell>
          <cell r="AK2286">
            <v>0</v>
          </cell>
          <cell r="AL2286">
            <v>0</v>
          </cell>
          <cell r="AM2286">
            <v>0</v>
          </cell>
        </row>
        <row r="2287">
          <cell r="B2287" t="str">
            <v>19UE</v>
          </cell>
          <cell r="C2287" t="str">
            <v>North Dorset</v>
          </cell>
          <cell r="F2287">
            <v>13</v>
          </cell>
          <cell r="G2287">
            <v>10</v>
          </cell>
          <cell r="H2287">
            <v>42</v>
          </cell>
          <cell r="I2287">
            <v>1</v>
          </cell>
          <cell r="L2287">
            <v>68</v>
          </cell>
          <cell r="M2287">
            <v>0</v>
          </cell>
          <cell r="O2287" t="str">
            <v>19UE</v>
          </cell>
          <cell r="P2287" t="str">
            <v>North Dorset</v>
          </cell>
          <cell r="S2287">
            <v>13</v>
          </cell>
          <cell r="T2287">
            <v>7</v>
          </cell>
          <cell r="U2287">
            <v>42</v>
          </cell>
          <cell r="V2287">
            <v>1</v>
          </cell>
          <cell r="Y2287">
            <v>65</v>
          </cell>
          <cell r="AA2287" t="str">
            <v>19UE</v>
          </cell>
          <cell r="AB2287" t="str">
            <v>North Dorset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I2287" t="str">
            <v>19UE</v>
          </cell>
          <cell r="AJ2287" t="str">
            <v>North Dorset</v>
          </cell>
          <cell r="AK2287">
            <v>0</v>
          </cell>
          <cell r="AL2287">
            <v>0</v>
          </cell>
          <cell r="AM2287">
            <v>0</v>
          </cell>
        </row>
        <row r="2288">
          <cell r="B2288" t="str">
            <v>19UG</v>
          </cell>
          <cell r="C2288" t="str">
            <v>Purbeck</v>
          </cell>
          <cell r="F2288">
            <v>23</v>
          </cell>
          <cell r="G2288">
            <v>6</v>
          </cell>
          <cell r="H2288">
            <v>61</v>
          </cell>
          <cell r="L2288">
            <v>90</v>
          </cell>
          <cell r="M2288">
            <v>0</v>
          </cell>
          <cell r="O2288" t="str">
            <v>19UG</v>
          </cell>
          <cell r="P2288" t="str">
            <v>Purbeck</v>
          </cell>
          <cell r="S2288">
            <v>23</v>
          </cell>
          <cell r="T2288">
            <v>2</v>
          </cell>
          <cell r="U2288">
            <v>61</v>
          </cell>
          <cell r="Y2288">
            <v>86</v>
          </cell>
          <cell r="AA2288" t="str">
            <v>19UG</v>
          </cell>
          <cell r="AB2288" t="str">
            <v>Purbeck</v>
          </cell>
          <cell r="AD2288">
            <v>0</v>
          </cell>
          <cell r="AE2288">
            <v>0</v>
          </cell>
          <cell r="AF2288">
            <v>0</v>
          </cell>
          <cell r="AG2288">
            <v>0</v>
          </cell>
          <cell r="AI2288" t="str">
            <v>19UG</v>
          </cell>
          <cell r="AJ2288" t="str">
            <v>Purbeck</v>
          </cell>
          <cell r="AK2288">
            <v>0</v>
          </cell>
          <cell r="AL2288">
            <v>0</v>
          </cell>
          <cell r="AM2288">
            <v>0</v>
          </cell>
        </row>
        <row r="2289">
          <cell r="B2289" t="str">
            <v>19UH</v>
          </cell>
          <cell r="C2289" t="str">
            <v>West Dorset</v>
          </cell>
          <cell r="F2289">
            <v>19</v>
          </cell>
          <cell r="G2289">
            <v>25</v>
          </cell>
          <cell r="H2289">
            <v>54</v>
          </cell>
          <cell r="I2289">
            <v>8</v>
          </cell>
          <cell r="L2289">
            <v>106</v>
          </cell>
          <cell r="M2289">
            <v>0</v>
          </cell>
          <cell r="O2289" t="str">
            <v>19UH</v>
          </cell>
          <cell r="P2289" t="str">
            <v>West Dorset</v>
          </cell>
          <cell r="S2289">
            <v>19</v>
          </cell>
          <cell r="T2289">
            <v>24</v>
          </cell>
          <cell r="U2289">
            <v>54</v>
          </cell>
          <cell r="V2289">
            <v>8</v>
          </cell>
          <cell r="Y2289">
            <v>105</v>
          </cell>
          <cell r="AA2289" t="str">
            <v>19UH</v>
          </cell>
          <cell r="AB2289" t="str">
            <v>West Dorset</v>
          </cell>
          <cell r="AD2289">
            <v>3</v>
          </cell>
          <cell r="AE2289">
            <v>0</v>
          </cell>
          <cell r="AF2289">
            <v>3</v>
          </cell>
          <cell r="AG2289">
            <v>3</v>
          </cell>
          <cell r="AI2289" t="str">
            <v>19UH</v>
          </cell>
          <cell r="AJ2289" t="str">
            <v>West Dorset</v>
          </cell>
          <cell r="AK2289">
            <v>0</v>
          </cell>
          <cell r="AL2289">
            <v>0</v>
          </cell>
          <cell r="AM2289">
            <v>0</v>
          </cell>
        </row>
        <row r="2290">
          <cell r="B2290" t="str">
            <v>19UJ</v>
          </cell>
          <cell r="C2290" t="str">
            <v>Weymouth and Portland</v>
          </cell>
          <cell r="F2290">
            <v>8</v>
          </cell>
          <cell r="G2290">
            <v>8</v>
          </cell>
          <cell r="H2290">
            <v>10</v>
          </cell>
          <cell r="I2290">
            <v>2</v>
          </cell>
          <cell r="L2290">
            <v>28</v>
          </cell>
          <cell r="M2290">
            <v>0</v>
          </cell>
          <cell r="O2290" t="str">
            <v>19UJ</v>
          </cell>
          <cell r="P2290" t="str">
            <v>Weymouth and Portland</v>
          </cell>
          <cell r="S2290">
            <v>8</v>
          </cell>
          <cell r="T2290">
            <v>11</v>
          </cell>
          <cell r="U2290">
            <v>10</v>
          </cell>
          <cell r="V2290">
            <v>2</v>
          </cell>
          <cell r="Y2290">
            <v>31</v>
          </cell>
          <cell r="AA2290" t="str">
            <v>19UJ</v>
          </cell>
          <cell r="AB2290" t="str">
            <v>Weymouth and Portland</v>
          </cell>
          <cell r="AD2290">
            <v>4</v>
          </cell>
          <cell r="AE2290">
            <v>0</v>
          </cell>
          <cell r="AF2290">
            <v>4</v>
          </cell>
          <cell r="AG2290">
            <v>4</v>
          </cell>
          <cell r="AI2290" t="str">
            <v>19UJ</v>
          </cell>
          <cell r="AJ2290" t="str">
            <v>Weymouth and Portland</v>
          </cell>
          <cell r="AK2290">
            <v>0</v>
          </cell>
          <cell r="AL2290">
            <v>0</v>
          </cell>
          <cell r="AM2290">
            <v>0</v>
          </cell>
        </row>
        <row r="2291">
          <cell r="B2291" t="str">
            <v>20UB</v>
          </cell>
          <cell r="C2291" t="str">
            <v>Chester-le-Street</v>
          </cell>
          <cell r="F2291">
            <v>4</v>
          </cell>
          <cell r="G2291">
            <v>1</v>
          </cell>
          <cell r="H2291">
            <v>16</v>
          </cell>
          <cell r="L2291">
            <v>21</v>
          </cell>
          <cell r="M2291">
            <v>0</v>
          </cell>
          <cell r="O2291" t="str">
            <v>20UB</v>
          </cell>
          <cell r="P2291" t="str">
            <v>Chester-le-Street</v>
          </cell>
          <cell r="S2291">
            <v>4</v>
          </cell>
          <cell r="T2291">
            <v>1</v>
          </cell>
          <cell r="U2291">
            <v>16</v>
          </cell>
          <cell r="Y2291">
            <v>21</v>
          </cell>
          <cell r="AA2291" t="str">
            <v>20UB</v>
          </cell>
          <cell r="AB2291" t="str">
            <v>Chester-le-Street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I2291" t="str">
            <v>20UB</v>
          </cell>
          <cell r="AJ2291" t="str">
            <v>Chester-le-Street</v>
          </cell>
          <cell r="AK2291">
            <v>0</v>
          </cell>
          <cell r="AL2291">
            <v>0</v>
          </cell>
          <cell r="AM2291">
            <v>0</v>
          </cell>
        </row>
        <row r="2292">
          <cell r="B2292" t="str">
            <v>20UD</v>
          </cell>
          <cell r="C2292" t="str">
            <v>Derwentside</v>
          </cell>
          <cell r="G2292">
            <v>0</v>
          </cell>
          <cell r="H2292">
            <v>44</v>
          </cell>
          <cell r="L2292">
            <v>44</v>
          </cell>
          <cell r="M2292">
            <v>0</v>
          </cell>
          <cell r="O2292" t="str">
            <v>20UD</v>
          </cell>
          <cell r="P2292" t="str">
            <v>Derwentside</v>
          </cell>
          <cell r="T2292">
            <v>0</v>
          </cell>
          <cell r="U2292">
            <v>44</v>
          </cell>
          <cell r="Y2292">
            <v>44</v>
          </cell>
          <cell r="AA2292" t="str">
            <v>20UD</v>
          </cell>
          <cell r="AB2292" t="str">
            <v>Derwentside</v>
          </cell>
          <cell r="AE2292">
            <v>0</v>
          </cell>
          <cell r="AF2292">
            <v>0</v>
          </cell>
          <cell r="AG2292">
            <v>0</v>
          </cell>
          <cell r="AI2292" t="str">
            <v>20UD</v>
          </cell>
          <cell r="AJ2292" t="str">
            <v>Derwentside</v>
          </cell>
          <cell r="AK2292">
            <v>0</v>
          </cell>
          <cell r="AL2292">
            <v>0</v>
          </cell>
          <cell r="AM2292">
            <v>0</v>
          </cell>
        </row>
        <row r="2293">
          <cell r="B2293" t="str">
            <v>20UE</v>
          </cell>
          <cell r="C2293" t="str">
            <v>Durham</v>
          </cell>
          <cell r="F2293">
            <v>7</v>
          </cell>
          <cell r="G2293">
            <v>3</v>
          </cell>
          <cell r="H2293">
            <v>30</v>
          </cell>
          <cell r="L2293">
            <v>40</v>
          </cell>
          <cell r="M2293">
            <v>0</v>
          </cell>
          <cell r="O2293" t="str">
            <v>20UE</v>
          </cell>
          <cell r="P2293" t="str">
            <v>Durham</v>
          </cell>
          <cell r="S2293">
            <v>7</v>
          </cell>
          <cell r="T2293">
            <v>3</v>
          </cell>
          <cell r="U2293">
            <v>30</v>
          </cell>
          <cell r="Y2293">
            <v>40</v>
          </cell>
          <cell r="AA2293" t="str">
            <v>20UE</v>
          </cell>
          <cell r="AB2293" t="str">
            <v>Durham</v>
          </cell>
          <cell r="AD2293">
            <v>0</v>
          </cell>
          <cell r="AE2293">
            <v>0</v>
          </cell>
          <cell r="AF2293">
            <v>0</v>
          </cell>
          <cell r="AG2293">
            <v>0</v>
          </cell>
          <cell r="AI2293" t="str">
            <v>20UE</v>
          </cell>
          <cell r="AJ2293" t="str">
            <v>Durham</v>
          </cell>
          <cell r="AK2293">
            <v>0</v>
          </cell>
          <cell r="AL2293">
            <v>0</v>
          </cell>
          <cell r="AM2293">
            <v>0</v>
          </cell>
        </row>
        <row r="2294">
          <cell r="B2294" t="str">
            <v>20UF</v>
          </cell>
          <cell r="C2294" t="str">
            <v>Easington</v>
          </cell>
          <cell r="G2294">
            <v>0</v>
          </cell>
          <cell r="H2294">
            <v>14</v>
          </cell>
          <cell r="L2294">
            <v>14</v>
          </cell>
          <cell r="M2294">
            <v>0</v>
          </cell>
          <cell r="O2294" t="str">
            <v>20UF</v>
          </cell>
          <cell r="P2294" t="str">
            <v>Easington</v>
          </cell>
          <cell r="T2294">
            <v>0</v>
          </cell>
          <cell r="U2294">
            <v>14</v>
          </cell>
          <cell r="Y2294">
            <v>14</v>
          </cell>
          <cell r="AA2294" t="str">
            <v>20UF</v>
          </cell>
          <cell r="AB2294" t="str">
            <v>Easington</v>
          </cell>
          <cell r="AE2294">
            <v>0</v>
          </cell>
          <cell r="AF2294">
            <v>0</v>
          </cell>
          <cell r="AG2294">
            <v>0</v>
          </cell>
          <cell r="AI2294" t="str">
            <v>20UF</v>
          </cell>
          <cell r="AJ2294" t="str">
            <v>Easington</v>
          </cell>
          <cell r="AK2294">
            <v>0</v>
          </cell>
          <cell r="AL2294">
            <v>0</v>
          </cell>
          <cell r="AM2294">
            <v>0</v>
          </cell>
        </row>
        <row r="2295">
          <cell r="B2295" t="str">
            <v>20UG</v>
          </cell>
          <cell r="C2295" t="str">
            <v>Sedgefield</v>
          </cell>
          <cell r="D2295">
            <v>19</v>
          </cell>
          <cell r="F2295">
            <v>31</v>
          </cell>
          <cell r="G2295">
            <v>0</v>
          </cell>
          <cell r="H2295">
            <v>37</v>
          </cell>
          <cell r="L2295">
            <v>87</v>
          </cell>
          <cell r="M2295">
            <v>0</v>
          </cell>
          <cell r="O2295" t="str">
            <v>20UG</v>
          </cell>
          <cell r="P2295" t="str">
            <v>Sedgefield</v>
          </cell>
          <cell r="Q2295">
            <v>19</v>
          </cell>
          <cell r="S2295">
            <v>31</v>
          </cell>
          <cell r="T2295">
            <v>0</v>
          </cell>
          <cell r="U2295">
            <v>37</v>
          </cell>
          <cell r="Y2295">
            <v>87</v>
          </cell>
          <cell r="AA2295" t="str">
            <v>20UG</v>
          </cell>
          <cell r="AB2295" t="str">
            <v>Sedgefield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  <cell r="AG2295">
            <v>0</v>
          </cell>
          <cell r="AI2295" t="str">
            <v>20UG</v>
          </cell>
          <cell r="AJ2295" t="str">
            <v>Sedgefield</v>
          </cell>
          <cell r="AK2295">
            <v>0</v>
          </cell>
          <cell r="AL2295">
            <v>0</v>
          </cell>
          <cell r="AM2295">
            <v>0</v>
          </cell>
        </row>
        <row r="2296">
          <cell r="B2296" t="str">
            <v>20UH</v>
          </cell>
          <cell r="C2296" t="str">
            <v>Teesdale</v>
          </cell>
          <cell r="F2296">
            <v>4</v>
          </cell>
          <cell r="G2296">
            <v>1</v>
          </cell>
          <cell r="H2296">
            <v>4</v>
          </cell>
          <cell r="L2296">
            <v>9</v>
          </cell>
          <cell r="M2296">
            <v>0</v>
          </cell>
          <cell r="O2296" t="str">
            <v>20UH</v>
          </cell>
          <cell r="P2296" t="str">
            <v>Teesdale</v>
          </cell>
          <cell r="S2296">
            <v>4</v>
          </cell>
          <cell r="T2296">
            <v>0</v>
          </cell>
          <cell r="U2296">
            <v>4</v>
          </cell>
          <cell r="Y2296">
            <v>8</v>
          </cell>
          <cell r="AA2296" t="str">
            <v>20UH</v>
          </cell>
          <cell r="AB2296" t="str">
            <v>Teesdale</v>
          </cell>
          <cell r="AD2296">
            <v>0</v>
          </cell>
          <cell r="AE2296">
            <v>0</v>
          </cell>
          <cell r="AF2296">
            <v>0</v>
          </cell>
          <cell r="AG2296">
            <v>0</v>
          </cell>
          <cell r="AI2296" t="str">
            <v>20UH</v>
          </cell>
          <cell r="AJ2296" t="str">
            <v>Teesdale</v>
          </cell>
          <cell r="AK2296">
            <v>0</v>
          </cell>
          <cell r="AL2296">
            <v>0</v>
          </cell>
          <cell r="AM2296">
            <v>0</v>
          </cell>
        </row>
        <row r="2297">
          <cell r="B2297" t="str">
            <v>20UJ</v>
          </cell>
          <cell r="C2297" t="str">
            <v>Wear Valley</v>
          </cell>
          <cell r="G2297">
            <v>0</v>
          </cell>
          <cell r="H2297">
            <v>6</v>
          </cell>
          <cell r="L2297">
            <v>6</v>
          </cell>
          <cell r="M2297">
            <v>0</v>
          </cell>
          <cell r="O2297" t="str">
            <v>20UJ</v>
          </cell>
          <cell r="P2297" t="str">
            <v>Wear Valley</v>
          </cell>
          <cell r="T2297">
            <v>0</v>
          </cell>
          <cell r="U2297">
            <v>6</v>
          </cell>
          <cell r="Y2297">
            <v>6</v>
          </cell>
          <cell r="AA2297" t="str">
            <v>20UJ</v>
          </cell>
          <cell r="AB2297" t="str">
            <v>Wear Valley</v>
          </cell>
          <cell r="AE2297">
            <v>0</v>
          </cell>
          <cell r="AF2297">
            <v>0</v>
          </cell>
          <cell r="AG2297">
            <v>0</v>
          </cell>
          <cell r="AI2297" t="str">
            <v>20UJ</v>
          </cell>
          <cell r="AJ2297" t="str">
            <v>Wear Valley</v>
          </cell>
          <cell r="AK2297">
            <v>0</v>
          </cell>
          <cell r="AL2297">
            <v>0</v>
          </cell>
          <cell r="AM2297">
            <v>0</v>
          </cell>
        </row>
        <row r="2298">
          <cell r="B2298" t="str">
            <v>21UC</v>
          </cell>
          <cell r="C2298" t="str">
            <v>Eastbourne</v>
          </cell>
          <cell r="G2298">
            <v>22</v>
          </cell>
          <cell r="L2298">
            <v>23</v>
          </cell>
          <cell r="M2298">
            <v>0</v>
          </cell>
          <cell r="O2298" t="str">
            <v>21UC</v>
          </cell>
          <cell r="P2298" t="str">
            <v>Eastbourne</v>
          </cell>
          <cell r="T2298">
            <v>24</v>
          </cell>
          <cell r="Y2298">
            <v>25</v>
          </cell>
          <cell r="AA2298" t="str">
            <v>21UC</v>
          </cell>
          <cell r="AB2298" t="str">
            <v>Eastbourne</v>
          </cell>
          <cell r="AD2298">
            <v>0</v>
          </cell>
          <cell r="AF2298">
            <v>0</v>
          </cell>
          <cell r="AG2298">
            <v>0</v>
          </cell>
          <cell r="AI2298" t="str">
            <v>21UC</v>
          </cell>
          <cell r="AJ2298" t="str">
            <v>Eastbourne</v>
          </cell>
          <cell r="AK2298">
            <v>0</v>
          </cell>
          <cell r="AL2298">
            <v>0</v>
          </cell>
          <cell r="AM2298">
            <v>0</v>
          </cell>
        </row>
        <row r="2299">
          <cell r="B2299" t="str">
            <v>21UD</v>
          </cell>
          <cell r="C2299" t="str">
            <v>Hastings</v>
          </cell>
          <cell r="F2299">
            <v>8</v>
          </cell>
          <cell r="G2299">
            <v>10</v>
          </cell>
          <cell r="H2299">
            <v>33</v>
          </cell>
          <cell r="L2299">
            <v>51</v>
          </cell>
          <cell r="M2299">
            <v>0</v>
          </cell>
          <cell r="O2299" t="str">
            <v>21UD</v>
          </cell>
          <cell r="P2299" t="str">
            <v>Hastings</v>
          </cell>
          <cell r="S2299">
            <v>8</v>
          </cell>
          <cell r="T2299">
            <v>8</v>
          </cell>
          <cell r="U2299">
            <v>33</v>
          </cell>
          <cell r="Y2299">
            <v>49</v>
          </cell>
          <cell r="AA2299" t="str">
            <v>21UD</v>
          </cell>
          <cell r="AB2299" t="str">
            <v>Hastings</v>
          </cell>
          <cell r="AD2299">
            <v>0</v>
          </cell>
          <cell r="AE2299">
            <v>0</v>
          </cell>
          <cell r="AF2299">
            <v>0</v>
          </cell>
          <cell r="AG2299">
            <v>0</v>
          </cell>
          <cell r="AI2299" t="str">
            <v>21UD</v>
          </cell>
          <cell r="AJ2299" t="str">
            <v>Hastings</v>
          </cell>
          <cell r="AK2299">
            <v>0</v>
          </cell>
          <cell r="AL2299">
            <v>0</v>
          </cell>
          <cell r="AM2299">
            <v>0</v>
          </cell>
        </row>
        <row r="2300">
          <cell r="B2300" t="str">
            <v>21UF</v>
          </cell>
          <cell r="C2300" t="str">
            <v>Lewes</v>
          </cell>
          <cell r="D2300">
            <v>17</v>
          </cell>
          <cell r="F2300">
            <v>29</v>
          </cell>
          <cell r="G2300">
            <v>7</v>
          </cell>
          <cell r="H2300">
            <v>39</v>
          </cell>
          <cell r="L2300">
            <v>93</v>
          </cell>
          <cell r="M2300">
            <v>0</v>
          </cell>
          <cell r="O2300" t="str">
            <v>21UF</v>
          </cell>
          <cell r="P2300" t="str">
            <v>Lewes</v>
          </cell>
          <cell r="Q2300">
            <v>17</v>
          </cell>
          <cell r="S2300">
            <v>29</v>
          </cell>
          <cell r="T2300">
            <v>13</v>
          </cell>
          <cell r="U2300">
            <v>39</v>
          </cell>
          <cell r="Y2300">
            <v>99</v>
          </cell>
          <cell r="AA2300" t="str">
            <v>21UF</v>
          </cell>
          <cell r="AB2300" t="str">
            <v>Lewes</v>
          </cell>
          <cell r="AC2300">
            <v>0</v>
          </cell>
          <cell r="AD2300">
            <v>14</v>
          </cell>
          <cell r="AE2300">
            <v>0</v>
          </cell>
          <cell r="AF2300">
            <v>14</v>
          </cell>
          <cell r="AG2300">
            <v>14</v>
          </cell>
          <cell r="AI2300" t="str">
            <v>21UF</v>
          </cell>
          <cell r="AJ2300" t="str">
            <v>Lewes</v>
          </cell>
          <cell r="AK2300">
            <v>0</v>
          </cell>
          <cell r="AL2300">
            <v>0</v>
          </cell>
          <cell r="AM2300">
            <v>0</v>
          </cell>
        </row>
        <row r="2301">
          <cell r="B2301" t="str">
            <v>21UG</v>
          </cell>
          <cell r="C2301" t="str">
            <v>Rother</v>
          </cell>
          <cell r="G2301">
            <v>3</v>
          </cell>
          <cell r="L2301">
            <v>3</v>
          </cell>
          <cell r="M2301">
            <v>0</v>
          </cell>
          <cell r="O2301" t="str">
            <v>21UG</v>
          </cell>
          <cell r="P2301" t="str">
            <v>Rother</v>
          </cell>
          <cell r="T2301">
            <v>5</v>
          </cell>
          <cell r="Y2301">
            <v>5</v>
          </cell>
          <cell r="AA2301" t="str">
            <v>21UG</v>
          </cell>
          <cell r="AB2301" t="str">
            <v>Rother</v>
          </cell>
          <cell r="AD2301">
            <v>0</v>
          </cell>
          <cell r="AF2301">
            <v>0</v>
          </cell>
          <cell r="AG2301">
            <v>0</v>
          </cell>
          <cell r="AI2301" t="str">
            <v>21UG</v>
          </cell>
          <cell r="AJ2301" t="str">
            <v>Rother</v>
          </cell>
          <cell r="AK2301">
            <v>0</v>
          </cell>
          <cell r="AL2301">
            <v>0</v>
          </cell>
          <cell r="AM2301">
            <v>0</v>
          </cell>
        </row>
        <row r="2302">
          <cell r="B2302" t="str">
            <v>21UH</v>
          </cell>
          <cell r="C2302" t="str">
            <v>Wealden</v>
          </cell>
          <cell r="F2302">
            <v>7</v>
          </cell>
          <cell r="G2302">
            <v>14</v>
          </cell>
          <cell r="H2302">
            <v>34</v>
          </cell>
          <cell r="L2302">
            <v>55</v>
          </cell>
          <cell r="M2302">
            <v>0</v>
          </cell>
          <cell r="O2302" t="str">
            <v>21UH</v>
          </cell>
          <cell r="P2302" t="str">
            <v>Wealden</v>
          </cell>
          <cell r="S2302">
            <v>7</v>
          </cell>
          <cell r="T2302">
            <v>17</v>
          </cell>
          <cell r="U2302">
            <v>34</v>
          </cell>
          <cell r="Y2302">
            <v>58</v>
          </cell>
          <cell r="AA2302" t="str">
            <v>21UH</v>
          </cell>
          <cell r="AB2302" t="str">
            <v>Wealden</v>
          </cell>
          <cell r="AD2302">
            <v>4</v>
          </cell>
          <cell r="AE2302">
            <v>0</v>
          </cell>
          <cell r="AF2302">
            <v>4</v>
          </cell>
          <cell r="AG2302">
            <v>4</v>
          </cell>
          <cell r="AI2302" t="str">
            <v>21UH</v>
          </cell>
          <cell r="AJ2302" t="str">
            <v>Wealden</v>
          </cell>
          <cell r="AK2302">
            <v>0</v>
          </cell>
          <cell r="AL2302">
            <v>0</v>
          </cell>
          <cell r="AM2302">
            <v>0</v>
          </cell>
        </row>
        <row r="2303">
          <cell r="B2303" t="str">
            <v>22UB</v>
          </cell>
          <cell r="C2303" t="str">
            <v>Basildon</v>
          </cell>
          <cell r="D2303">
            <v>15</v>
          </cell>
          <cell r="F2303">
            <v>50</v>
          </cell>
          <cell r="G2303">
            <v>15</v>
          </cell>
          <cell r="H2303">
            <v>100</v>
          </cell>
          <cell r="J2303">
            <v>1</v>
          </cell>
          <cell r="L2303">
            <v>181</v>
          </cell>
          <cell r="M2303">
            <v>1</v>
          </cell>
          <cell r="O2303" t="str">
            <v>22UB</v>
          </cell>
          <cell r="P2303" t="str">
            <v>Basildon</v>
          </cell>
          <cell r="Q2303">
            <v>15</v>
          </cell>
          <cell r="S2303">
            <v>50</v>
          </cell>
          <cell r="T2303">
            <v>26</v>
          </cell>
          <cell r="U2303">
            <v>100</v>
          </cell>
          <cell r="W2303">
            <v>1</v>
          </cell>
          <cell r="Y2303">
            <v>192</v>
          </cell>
          <cell r="AA2303" t="str">
            <v>22UB</v>
          </cell>
          <cell r="AB2303" t="str">
            <v>Basildon</v>
          </cell>
          <cell r="AC2303">
            <v>0</v>
          </cell>
          <cell r="AD2303">
            <v>0</v>
          </cell>
          <cell r="AE2303">
            <v>0</v>
          </cell>
          <cell r="AF2303">
            <v>0</v>
          </cell>
          <cell r="AG2303">
            <v>0</v>
          </cell>
          <cell r="AI2303" t="str">
            <v>22UB</v>
          </cell>
          <cell r="AJ2303" t="str">
            <v>Basildon</v>
          </cell>
          <cell r="AK2303">
            <v>0</v>
          </cell>
          <cell r="AL2303">
            <v>0</v>
          </cell>
          <cell r="AM2303">
            <v>0</v>
          </cell>
        </row>
        <row r="2304">
          <cell r="B2304" t="str">
            <v>22UC</v>
          </cell>
          <cell r="C2304" t="str">
            <v>Braintree</v>
          </cell>
          <cell r="F2304">
            <v>15</v>
          </cell>
          <cell r="G2304">
            <v>19</v>
          </cell>
          <cell r="H2304">
            <v>92</v>
          </cell>
          <cell r="I2304">
            <v>6</v>
          </cell>
          <cell r="L2304">
            <v>132</v>
          </cell>
          <cell r="M2304">
            <v>0</v>
          </cell>
          <cell r="O2304" t="str">
            <v>22UC</v>
          </cell>
          <cell r="P2304" t="str">
            <v>Braintree</v>
          </cell>
          <cell r="S2304">
            <v>15</v>
          </cell>
          <cell r="T2304">
            <v>19</v>
          </cell>
          <cell r="U2304">
            <v>92</v>
          </cell>
          <cell r="V2304">
            <v>6</v>
          </cell>
          <cell r="Y2304">
            <v>132</v>
          </cell>
          <cell r="AA2304" t="str">
            <v>22UC</v>
          </cell>
          <cell r="AB2304" t="str">
            <v>Braintree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I2304" t="str">
            <v>22UC</v>
          </cell>
          <cell r="AJ2304" t="str">
            <v>Braintree</v>
          </cell>
          <cell r="AK2304">
            <v>0</v>
          </cell>
          <cell r="AL2304">
            <v>0</v>
          </cell>
          <cell r="AM2304">
            <v>0</v>
          </cell>
        </row>
        <row r="2305">
          <cell r="B2305" t="str">
            <v>22UD</v>
          </cell>
          <cell r="C2305" t="str">
            <v>Brentwood</v>
          </cell>
          <cell r="G2305">
            <v>10</v>
          </cell>
          <cell r="H2305">
            <v>7</v>
          </cell>
          <cell r="L2305">
            <v>17</v>
          </cell>
          <cell r="M2305">
            <v>0</v>
          </cell>
          <cell r="O2305" t="str">
            <v>22UD</v>
          </cell>
          <cell r="P2305" t="str">
            <v>Brentwood</v>
          </cell>
          <cell r="T2305">
            <v>7</v>
          </cell>
          <cell r="U2305">
            <v>7</v>
          </cell>
          <cell r="Y2305">
            <v>14</v>
          </cell>
          <cell r="AA2305" t="str">
            <v>22UD</v>
          </cell>
          <cell r="AB2305" t="str">
            <v>Brentwood</v>
          </cell>
          <cell r="AD2305">
            <v>0</v>
          </cell>
          <cell r="AE2305">
            <v>0</v>
          </cell>
          <cell r="AF2305">
            <v>0</v>
          </cell>
          <cell r="AG2305">
            <v>0</v>
          </cell>
          <cell r="AI2305" t="str">
            <v>22UD</v>
          </cell>
          <cell r="AJ2305" t="str">
            <v>Brentwood</v>
          </cell>
          <cell r="AK2305">
            <v>0</v>
          </cell>
          <cell r="AL2305">
            <v>0</v>
          </cell>
          <cell r="AM2305">
            <v>0</v>
          </cell>
        </row>
        <row r="2306">
          <cell r="B2306" t="str">
            <v>22UE</v>
          </cell>
          <cell r="C2306" t="str">
            <v>Castle Point</v>
          </cell>
          <cell r="G2306">
            <v>3</v>
          </cell>
          <cell r="L2306">
            <v>3</v>
          </cell>
          <cell r="M2306">
            <v>0</v>
          </cell>
          <cell r="O2306" t="str">
            <v>22UE</v>
          </cell>
          <cell r="P2306" t="str">
            <v>Castle Point</v>
          </cell>
          <cell r="T2306">
            <v>6</v>
          </cell>
          <cell r="Y2306">
            <v>6</v>
          </cell>
          <cell r="AA2306" t="str">
            <v>22UE</v>
          </cell>
          <cell r="AB2306" t="str">
            <v>Castle Point</v>
          </cell>
          <cell r="AD2306">
            <v>0</v>
          </cell>
          <cell r="AF2306">
            <v>0</v>
          </cell>
          <cell r="AG2306">
            <v>0</v>
          </cell>
          <cell r="AI2306" t="str">
            <v>22UE</v>
          </cell>
          <cell r="AJ2306" t="str">
            <v>Castle Point</v>
          </cell>
          <cell r="AK2306">
            <v>0</v>
          </cell>
          <cell r="AL2306">
            <v>0</v>
          </cell>
          <cell r="AM2306">
            <v>0</v>
          </cell>
        </row>
        <row r="2307">
          <cell r="B2307" t="str">
            <v>22UF</v>
          </cell>
          <cell r="C2307" t="str">
            <v>Chelmsford</v>
          </cell>
          <cell r="D2307">
            <v>153</v>
          </cell>
          <cell r="F2307">
            <v>30</v>
          </cell>
          <cell r="G2307">
            <v>26</v>
          </cell>
          <cell r="H2307">
            <v>175</v>
          </cell>
          <cell r="J2307">
            <v>1</v>
          </cell>
          <cell r="L2307">
            <v>385</v>
          </cell>
          <cell r="M2307">
            <v>1</v>
          </cell>
          <cell r="O2307" t="str">
            <v>22UF</v>
          </cell>
          <cell r="P2307" t="str">
            <v>Chelmsford</v>
          </cell>
          <cell r="Q2307">
            <v>153</v>
          </cell>
          <cell r="S2307">
            <v>30</v>
          </cell>
          <cell r="T2307">
            <v>35</v>
          </cell>
          <cell r="U2307">
            <v>175</v>
          </cell>
          <cell r="W2307">
            <v>1</v>
          </cell>
          <cell r="Y2307">
            <v>394</v>
          </cell>
          <cell r="AA2307" t="str">
            <v>22UF</v>
          </cell>
          <cell r="AB2307" t="str">
            <v>Chelmsford</v>
          </cell>
          <cell r="AC2307">
            <v>0</v>
          </cell>
          <cell r="AD2307">
            <v>28</v>
          </cell>
          <cell r="AE2307">
            <v>8</v>
          </cell>
          <cell r="AF2307">
            <v>28</v>
          </cell>
          <cell r="AG2307">
            <v>36</v>
          </cell>
          <cell r="AI2307" t="str">
            <v>22UF</v>
          </cell>
          <cell r="AJ2307" t="str">
            <v>Chelmsford</v>
          </cell>
          <cell r="AK2307">
            <v>0</v>
          </cell>
          <cell r="AL2307">
            <v>0</v>
          </cell>
          <cell r="AM2307">
            <v>0</v>
          </cell>
        </row>
        <row r="2308">
          <cell r="B2308" t="str">
            <v>22UG</v>
          </cell>
          <cell r="C2308" t="str">
            <v>Colchester</v>
          </cell>
          <cell r="D2308">
            <v>7</v>
          </cell>
          <cell r="G2308">
            <v>25</v>
          </cell>
          <cell r="H2308">
            <v>86</v>
          </cell>
          <cell r="I2308">
            <v>2</v>
          </cell>
          <cell r="J2308">
            <v>1</v>
          </cell>
          <cell r="L2308">
            <v>121</v>
          </cell>
          <cell r="M2308">
            <v>1</v>
          </cell>
          <cell r="O2308" t="str">
            <v>22UG</v>
          </cell>
          <cell r="P2308" t="str">
            <v>Colchester</v>
          </cell>
          <cell r="Q2308">
            <v>7</v>
          </cell>
          <cell r="T2308">
            <v>30</v>
          </cell>
          <cell r="U2308">
            <v>86</v>
          </cell>
          <cell r="V2308">
            <v>2</v>
          </cell>
          <cell r="W2308">
            <v>1</v>
          </cell>
          <cell r="Y2308">
            <v>126</v>
          </cell>
          <cell r="AA2308" t="str">
            <v>22UG</v>
          </cell>
          <cell r="AB2308" t="str">
            <v>Colchester</v>
          </cell>
          <cell r="AC2308">
            <v>0</v>
          </cell>
          <cell r="AD2308">
            <v>0</v>
          </cell>
          <cell r="AE2308">
            <v>16</v>
          </cell>
          <cell r="AF2308">
            <v>0</v>
          </cell>
          <cell r="AG2308">
            <v>16</v>
          </cell>
          <cell r="AI2308" t="str">
            <v>22UG</v>
          </cell>
          <cell r="AJ2308" t="str">
            <v>Colchester</v>
          </cell>
          <cell r="AK2308">
            <v>0</v>
          </cell>
          <cell r="AL2308">
            <v>0</v>
          </cell>
          <cell r="AM2308">
            <v>0</v>
          </cell>
        </row>
        <row r="2309">
          <cell r="B2309" t="str">
            <v>22UH</v>
          </cell>
          <cell r="C2309" t="str">
            <v>Epping Forest</v>
          </cell>
          <cell r="F2309">
            <v>14</v>
          </cell>
          <cell r="G2309">
            <v>4</v>
          </cell>
          <cell r="H2309">
            <v>1</v>
          </cell>
          <cell r="L2309">
            <v>19</v>
          </cell>
          <cell r="M2309">
            <v>0</v>
          </cell>
          <cell r="O2309" t="str">
            <v>22UH</v>
          </cell>
          <cell r="P2309" t="str">
            <v>Epping Forest</v>
          </cell>
          <cell r="S2309">
            <v>14</v>
          </cell>
          <cell r="T2309">
            <v>13</v>
          </cell>
          <cell r="U2309">
            <v>1</v>
          </cell>
          <cell r="Y2309">
            <v>28</v>
          </cell>
          <cell r="AA2309" t="str">
            <v>22UH</v>
          </cell>
          <cell r="AB2309" t="str">
            <v>Epping Forest</v>
          </cell>
          <cell r="AD2309">
            <v>9</v>
          </cell>
          <cell r="AE2309">
            <v>0</v>
          </cell>
          <cell r="AF2309">
            <v>9</v>
          </cell>
          <cell r="AG2309">
            <v>9</v>
          </cell>
          <cell r="AI2309" t="str">
            <v>22UH</v>
          </cell>
          <cell r="AJ2309" t="str">
            <v>Epping Forest</v>
          </cell>
          <cell r="AK2309">
            <v>0</v>
          </cell>
          <cell r="AL2309">
            <v>0</v>
          </cell>
          <cell r="AM2309">
            <v>0</v>
          </cell>
        </row>
        <row r="2310">
          <cell r="B2310" t="str">
            <v>22UJ</v>
          </cell>
          <cell r="C2310" t="str">
            <v>Harlow</v>
          </cell>
          <cell r="F2310">
            <v>11</v>
          </cell>
          <cell r="G2310">
            <v>13</v>
          </cell>
          <cell r="H2310">
            <v>15</v>
          </cell>
          <cell r="J2310">
            <v>1</v>
          </cell>
          <cell r="L2310">
            <v>54</v>
          </cell>
          <cell r="M2310">
            <v>1</v>
          </cell>
          <cell r="O2310" t="str">
            <v>22UJ</v>
          </cell>
          <cell r="P2310" t="str">
            <v>Harlow</v>
          </cell>
          <cell r="S2310">
            <v>11</v>
          </cell>
          <cell r="T2310">
            <v>16</v>
          </cell>
          <cell r="U2310">
            <v>15</v>
          </cell>
          <cell r="W2310">
            <v>1</v>
          </cell>
          <cell r="Y2310">
            <v>57</v>
          </cell>
          <cell r="AA2310" t="str">
            <v>22UJ</v>
          </cell>
          <cell r="AB2310" t="str">
            <v>Harlow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I2310" t="str">
            <v>22UJ</v>
          </cell>
          <cell r="AJ2310" t="str">
            <v>Harlow</v>
          </cell>
          <cell r="AK2310">
            <v>0</v>
          </cell>
          <cell r="AL2310">
            <v>0</v>
          </cell>
          <cell r="AM2310">
            <v>0</v>
          </cell>
        </row>
        <row r="2311">
          <cell r="B2311" t="str">
            <v>22UK</v>
          </cell>
          <cell r="C2311" t="str">
            <v>Maldon</v>
          </cell>
          <cell r="D2311">
            <v>5</v>
          </cell>
          <cell r="F2311">
            <v>4</v>
          </cell>
          <cell r="G2311">
            <v>6</v>
          </cell>
          <cell r="H2311">
            <v>30</v>
          </cell>
          <cell r="L2311">
            <v>45</v>
          </cell>
          <cell r="M2311">
            <v>0</v>
          </cell>
          <cell r="O2311" t="str">
            <v>22UK</v>
          </cell>
          <cell r="P2311" t="str">
            <v>Maldon</v>
          </cell>
          <cell r="Q2311">
            <v>5</v>
          </cell>
          <cell r="S2311">
            <v>4</v>
          </cell>
          <cell r="T2311">
            <v>1</v>
          </cell>
          <cell r="U2311">
            <v>30</v>
          </cell>
          <cell r="Y2311">
            <v>40</v>
          </cell>
          <cell r="AA2311" t="str">
            <v>22UK</v>
          </cell>
          <cell r="AB2311" t="str">
            <v>Maldon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I2311" t="str">
            <v>22UK</v>
          </cell>
          <cell r="AJ2311" t="str">
            <v>Maldon</v>
          </cell>
          <cell r="AK2311">
            <v>0</v>
          </cell>
          <cell r="AL2311">
            <v>0</v>
          </cell>
          <cell r="AM2311">
            <v>0</v>
          </cell>
        </row>
        <row r="2312">
          <cell r="B2312" t="str">
            <v>22UL</v>
          </cell>
          <cell r="C2312" t="str">
            <v>Rochford</v>
          </cell>
          <cell r="G2312">
            <v>9</v>
          </cell>
          <cell r="L2312">
            <v>9</v>
          </cell>
          <cell r="M2312">
            <v>0</v>
          </cell>
          <cell r="O2312" t="str">
            <v>22UL</v>
          </cell>
          <cell r="P2312" t="str">
            <v>Rochford</v>
          </cell>
          <cell r="T2312">
            <v>6</v>
          </cell>
          <cell r="Y2312">
            <v>6</v>
          </cell>
          <cell r="AA2312" t="str">
            <v>22UL</v>
          </cell>
          <cell r="AB2312" t="str">
            <v>Rochford</v>
          </cell>
          <cell r="AD2312">
            <v>0</v>
          </cell>
          <cell r="AF2312">
            <v>0</v>
          </cell>
          <cell r="AG2312">
            <v>0</v>
          </cell>
          <cell r="AI2312" t="str">
            <v>22UL</v>
          </cell>
          <cell r="AJ2312" t="str">
            <v>Rochford</v>
          </cell>
          <cell r="AK2312">
            <v>0</v>
          </cell>
          <cell r="AL2312">
            <v>0</v>
          </cell>
          <cell r="AM2312">
            <v>0</v>
          </cell>
        </row>
        <row r="2313">
          <cell r="B2313" t="str">
            <v>22UN</v>
          </cell>
          <cell r="C2313" t="str">
            <v>Tendring</v>
          </cell>
          <cell r="G2313">
            <v>9</v>
          </cell>
          <cell r="H2313">
            <v>18</v>
          </cell>
          <cell r="I2313">
            <v>5</v>
          </cell>
          <cell r="L2313">
            <v>32</v>
          </cell>
          <cell r="M2313">
            <v>0</v>
          </cell>
          <cell r="O2313" t="str">
            <v>22UN</v>
          </cell>
          <cell r="P2313" t="str">
            <v>Tendring</v>
          </cell>
          <cell r="T2313">
            <v>8</v>
          </cell>
          <cell r="U2313">
            <v>18</v>
          </cell>
          <cell r="V2313">
            <v>5</v>
          </cell>
          <cell r="Y2313">
            <v>31</v>
          </cell>
          <cell r="AA2313" t="str">
            <v>22UN</v>
          </cell>
          <cell r="AB2313" t="str">
            <v>Tendring</v>
          </cell>
          <cell r="AD2313">
            <v>0</v>
          </cell>
          <cell r="AE2313">
            <v>0</v>
          </cell>
          <cell r="AF2313">
            <v>0</v>
          </cell>
          <cell r="AG2313">
            <v>0</v>
          </cell>
          <cell r="AI2313" t="str">
            <v>22UN</v>
          </cell>
          <cell r="AJ2313" t="str">
            <v>Tendring</v>
          </cell>
          <cell r="AK2313">
            <v>0</v>
          </cell>
          <cell r="AL2313">
            <v>0</v>
          </cell>
          <cell r="AM2313">
            <v>0</v>
          </cell>
        </row>
        <row r="2314">
          <cell r="B2314" t="str">
            <v>22UQ</v>
          </cell>
          <cell r="C2314" t="str">
            <v>Uttlesford</v>
          </cell>
          <cell r="F2314">
            <v>42</v>
          </cell>
          <cell r="G2314">
            <v>5</v>
          </cell>
          <cell r="H2314">
            <v>93</v>
          </cell>
          <cell r="L2314">
            <v>140</v>
          </cell>
          <cell r="M2314">
            <v>0</v>
          </cell>
          <cell r="O2314" t="str">
            <v>22UQ</v>
          </cell>
          <cell r="P2314" t="str">
            <v>Uttlesford</v>
          </cell>
          <cell r="S2314">
            <v>42</v>
          </cell>
          <cell r="T2314">
            <v>6</v>
          </cell>
          <cell r="U2314">
            <v>93</v>
          </cell>
          <cell r="Y2314">
            <v>141</v>
          </cell>
          <cell r="AA2314" t="str">
            <v>22UQ</v>
          </cell>
          <cell r="AB2314" t="str">
            <v>Uttlesford</v>
          </cell>
          <cell r="AD2314">
            <v>3</v>
          </cell>
          <cell r="AE2314">
            <v>0</v>
          </cell>
          <cell r="AF2314">
            <v>3</v>
          </cell>
          <cell r="AG2314">
            <v>3</v>
          </cell>
          <cell r="AI2314" t="str">
            <v>22UQ</v>
          </cell>
          <cell r="AJ2314" t="str">
            <v>Uttlesford</v>
          </cell>
          <cell r="AK2314">
            <v>0</v>
          </cell>
          <cell r="AL2314">
            <v>0</v>
          </cell>
          <cell r="AM2314">
            <v>0</v>
          </cell>
        </row>
        <row r="2315">
          <cell r="B2315" t="str">
            <v>23UB</v>
          </cell>
          <cell r="C2315" t="str">
            <v>Cheltenham</v>
          </cell>
          <cell r="F2315">
            <v>17</v>
          </cell>
          <cell r="G2315">
            <v>19</v>
          </cell>
          <cell r="H2315">
            <v>23</v>
          </cell>
          <cell r="L2315">
            <v>59</v>
          </cell>
          <cell r="M2315">
            <v>0</v>
          </cell>
          <cell r="O2315" t="str">
            <v>23UB</v>
          </cell>
          <cell r="P2315" t="str">
            <v>Cheltenham</v>
          </cell>
          <cell r="S2315">
            <v>17</v>
          </cell>
          <cell r="T2315">
            <v>21</v>
          </cell>
          <cell r="U2315">
            <v>23</v>
          </cell>
          <cell r="Y2315">
            <v>61</v>
          </cell>
          <cell r="AA2315" t="str">
            <v>23UB</v>
          </cell>
          <cell r="AB2315" t="str">
            <v>Cheltenham</v>
          </cell>
          <cell r="AD2315">
            <v>0</v>
          </cell>
          <cell r="AE2315">
            <v>0</v>
          </cell>
          <cell r="AF2315">
            <v>0</v>
          </cell>
          <cell r="AG2315">
            <v>0</v>
          </cell>
          <cell r="AI2315" t="str">
            <v>23UB</v>
          </cell>
          <cell r="AJ2315" t="str">
            <v>Cheltenham</v>
          </cell>
          <cell r="AK2315">
            <v>0</v>
          </cell>
          <cell r="AL2315">
            <v>0</v>
          </cell>
          <cell r="AM2315">
            <v>0</v>
          </cell>
        </row>
        <row r="2316">
          <cell r="B2316" t="str">
            <v>23UC</v>
          </cell>
          <cell r="C2316" t="str">
            <v>Cotswold</v>
          </cell>
          <cell r="F2316">
            <v>26</v>
          </cell>
          <cell r="G2316">
            <v>5</v>
          </cell>
          <cell r="H2316">
            <v>27</v>
          </cell>
          <cell r="J2316">
            <v>1</v>
          </cell>
          <cell r="L2316">
            <v>59</v>
          </cell>
          <cell r="M2316">
            <v>1</v>
          </cell>
          <cell r="O2316" t="str">
            <v>23UC</v>
          </cell>
          <cell r="P2316" t="str">
            <v>Cotswold</v>
          </cell>
          <cell r="S2316">
            <v>26</v>
          </cell>
          <cell r="T2316">
            <v>3</v>
          </cell>
          <cell r="U2316">
            <v>27</v>
          </cell>
          <cell r="W2316">
            <v>1</v>
          </cell>
          <cell r="Y2316">
            <v>57</v>
          </cell>
          <cell r="AA2316" t="str">
            <v>23UC</v>
          </cell>
          <cell r="AB2316" t="str">
            <v>Cotswold</v>
          </cell>
          <cell r="AD2316">
            <v>0</v>
          </cell>
          <cell r="AE2316">
            <v>8</v>
          </cell>
          <cell r="AF2316">
            <v>0</v>
          </cell>
          <cell r="AG2316">
            <v>8</v>
          </cell>
          <cell r="AI2316" t="str">
            <v>23UC</v>
          </cell>
          <cell r="AJ2316" t="str">
            <v>Cotswold</v>
          </cell>
          <cell r="AK2316">
            <v>0</v>
          </cell>
          <cell r="AL2316">
            <v>0</v>
          </cell>
          <cell r="AM2316">
            <v>0</v>
          </cell>
        </row>
        <row r="2317">
          <cell r="B2317" t="str">
            <v>23UD</v>
          </cell>
          <cell r="C2317" t="str">
            <v>Forest of Dean</v>
          </cell>
          <cell r="F2317">
            <v>4</v>
          </cell>
          <cell r="G2317">
            <v>7</v>
          </cell>
          <cell r="H2317">
            <v>21</v>
          </cell>
          <cell r="L2317">
            <v>32</v>
          </cell>
          <cell r="M2317">
            <v>0</v>
          </cell>
          <cell r="O2317" t="str">
            <v>23UD</v>
          </cell>
          <cell r="P2317" t="str">
            <v>Forest of Dean</v>
          </cell>
          <cell r="S2317">
            <v>4</v>
          </cell>
          <cell r="T2317">
            <v>7</v>
          </cell>
          <cell r="U2317">
            <v>21</v>
          </cell>
          <cell r="Y2317">
            <v>32</v>
          </cell>
          <cell r="AA2317" t="str">
            <v>23UD</v>
          </cell>
          <cell r="AB2317" t="str">
            <v>Forest of Dean</v>
          </cell>
          <cell r="AD2317">
            <v>0</v>
          </cell>
          <cell r="AE2317">
            <v>0</v>
          </cell>
          <cell r="AF2317">
            <v>0</v>
          </cell>
          <cell r="AG2317">
            <v>0</v>
          </cell>
          <cell r="AI2317" t="str">
            <v>23UD</v>
          </cell>
          <cell r="AJ2317" t="str">
            <v>Forest of Dean</v>
          </cell>
          <cell r="AK2317">
            <v>0</v>
          </cell>
          <cell r="AL2317">
            <v>0</v>
          </cell>
          <cell r="AM2317">
            <v>0</v>
          </cell>
        </row>
        <row r="2318">
          <cell r="B2318" t="str">
            <v>23UE</v>
          </cell>
          <cell r="C2318" t="str">
            <v>Gloucester</v>
          </cell>
          <cell r="D2318">
            <v>8</v>
          </cell>
          <cell r="F2318">
            <v>39</v>
          </cell>
          <cell r="G2318">
            <v>23</v>
          </cell>
          <cell r="H2318">
            <v>232</v>
          </cell>
          <cell r="I2318">
            <v>11</v>
          </cell>
          <cell r="L2318">
            <v>324</v>
          </cell>
          <cell r="M2318">
            <v>0</v>
          </cell>
          <cell r="O2318" t="str">
            <v>23UE</v>
          </cell>
          <cell r="P2318" t="str">
            <v>Gloucester</v>
          </cell>
          <cell r="Q2318">
            <v>8</v>
          </cell>
          <cell r="S2318">
            <v>39</v>
          </cell>
          <cell r="T2318">
            <v>22</v>
          </cell>
          <cell r="U2318">
            <v>232</v>
          </cell>
          <cell r="V2318">
            <v>11</v>
          </cell>
          <cell r="Y2318">
            <v>323</v>
          </cell>
          <cell r="AA2318" t="str">
            <v>23UE</v>
          </cell>
          <cell r="AB2318" t="str">
            <v>Gloucester</v>
          </cell>
          <cell r="AC2318">
            <v>0</v>
          </cell>
          <cell r="AD2318">
            <v>0</v>
          </cell>
          <cell r="AE2318">
            <v>0</v>
          </cell>
          <cell r="AF2318">
            <v>0</v>
          </cell>
          <cell r="AG2318">
            <v>0</v>
          </cell>
          <cell r="AI2318" t="str">
            <v>23UE</v>
          </cell>
          <cell r="AJ2318" t="str">
            <v>Gloucester</v>
          </cell>
          <cell r="AK2318">
            <v>11</v>
          </cell>
          <cell r="AL2318">
            <v>0</v>
          </cell>
          <cell r="AM2318">
            <v>0</v>
          </cell>
        </row>
        <row r="2319">
          <cell r="B2319" t="str">
            <v>23UF</v>
          </cell>
          <cell r="C2319" t="str">
            <v>Stroud</v>
          </cell>
          <cell r="G2319">
            <v>23</v>
          </cell>
          <cell r="H2319">
            <v>40</v>
          </cell>
          <cell r="L2319">
            <v>63</v>
          </cell>
          <cell r="M2319">
            <v>0</v>
          </cell>
          <cell r="O2319" t="str">
            <v>23UF</v>
          </cell>
          <cell r="P2319" t="str">
            <v>Stroud</v>
          </cell>
          <cell r="T2319">
            <v>24</v>
          </cell>
          <cell r="U2319">
            <v>40</v>
          </cell>
          <cell r="Y2319">
            <v>64</v>
          </cell>
          <cell r="AA2319" t="str">
            <v>23UF</v>
          </cell>
          <cell r="AB2319" t="str">
            <v>Stroud</v>
          </cell>
          <cell r="AD2319">
            <v>0</v>
          </cell>
          <cell r="AE2319">
            <v>0</v>
          </cell>
          <cell r="AF2319">
            <v>0</v>
          </cell>
          <cell r="AG2319">
            <v>0</v>
          </cell>
          <cell r="AI2319" t="str">
            <v>23UF</v>
          </cell>
          <cell r="AJ2319" t="str">
            <v>Stroud</v>
          </cell>
          <cell r="AK2319">
            <v>0</v>
          </cell>
          <cell r="AL2319">
            <v>0</v>
          </cell>
          <cell r="AM2319">
            <v>0</v>
          </cell>
        </row>
        <row r="2320">
          <cell r="B2320" t="str">
            <v>23UG</v>
          </cell>
          <cell r="C2320" t="str">
            <v>Tewkesbury</v>
          </cell>
          <cell r="F2320">
            <v>58</v>
          </cell>
          <cell r="G2320">
            <v>10</v>
          </cell>
          <cell r="H2320">
            <v>71</v>
          </cell>
          <cell r="L2320">
            <v>139</v>
          </cell>
          <cell r="M2320">
            <v>0</v>
          </cell>
          <cell r="O2320" t="str">
            <v>23UG</v>
          </cell>
          <cell r="P2320" t="str">
            <v>Tewkesbury</v>
          </cell>
          <cell r="S2320">
            <v>58</v>
          </cell>
          <cell r="T2320">
            <v>11</v>
          </cell>
          <cell r="U2320">
            <v>71</v>
          </cell>
          <cell r="Y2320">
            <v>140</v>
          </cell>
          <cell r="AA2320" t="str">
            <v>23UG</v>
          </cell>
          <cell r="AB2320" t="str">
            <v>Tewkesbury</v>
          </cell>
          <cell r="AD2320">
            <v>0</v>
          </cell>
          <cell r="AE2320">
            <v>12</v>
          </cell>
          <cell r="AF2320">
            <v>0</v>
          </cell>
          <cell r="AG2320">
            <v>12</v>
          </cell>
          <cell r="AI2320" t="str">
            <v>23UG</v>
          </cell>
          <cell r="AJ2320" t="str">
            <v>Tewkesbury</v>
          </cell>
          <cell r="AK2320">
            <v>0</v>
          </cell>
          <cell r="AL2320">
            <v>0</v>
          </cell>
          <cell r="AM2320">
            <v>0</v>
          </cell>
        </row>
        <row r="2321">
          <cell r="B2321" t="str">
            <v>24UB</v>
          </cell>
          <cell r="C2321" t="str">
            <v>Basingstoke and Deane</v>
          </cell>
          <cell r="D2321">
            <v>11</v>
          </cell>
          <cell r="F2321">
            <v>77</v>
          </cell>
          <cell r="G2321">
            <v>109</v>
          </cell>
          <cell r="H2321">
            <v>279</v>
          </cell>
          <cell r="L2321">
            <v>476</v>
          </cell>
          <cell r="M2321">
            <v>0</v>
          </cell>
          <cell r="O2321" t="str">
            <v>24UB</v>
          </cell>
          <cell r="P2321" t="str">
            <v>Basingstoke and Deane</v>
          </cell>
          <cell r="Q2321">
            <v>11</v>
          </cell>
          <cell r="S2321">
            <v>77</v>
          </cell>
          <cell r="T2321">
            <v>124</v>
          </cell>
          <cell r="U2321">
            <v>279</v>
          </cell>
          <cell r="Y2321">
            <v>491</v>
          </cell>
          <cell r="AA2321" t="str">
            <v>24UB</v>
          </cell>
          <cell r="AB2321" t="str">
            <v>Basingstoke and Deane</v>
          </cell>
          <cell r="AC2321">
            <v>0</v>
          </cell>
          <cell r="AD2321">
            <v>0</v>
          </cell>
          <cell r="AE2321">
            <v>0</v>
          </cell>
          <cell r="AF2321">
            <v>0</v>
          </cell>
          <cell r="AG2321">
            <v>0</v>
          </cell>
          <cell r="AI2321" t="str">
            <v>24UB</v>
          </cell>
          <cell r="AJ2321" t="str">
            <v>Basingstoke and Deane</v>
          </cell>
          <cell r="AK2321">
            <v>0</v>
          </cell>
          <cell r="AL2321">
            <v>0</v>
          </cell>
          <cell r="AM2321">
            <v>0</v>
          </cell>
        </row>
        <row r="2322">
          <cell r="B2322" t="str">
            <v>24UC</v>
          </cell>
          <cell r="C2322" t="str">
            <v>East Hampshire</v>
          </cell>
          <cell r="D2322">
            <v>10</v>
          </cell>
          <cell r="F2322">
            <v>41</v>
          </cell>
          <cell r="G2322">
            <v>17</v>
          </cell>
          <cell r="H2322">
            <v>163</v>
          </cell>
          <cell r="L2322">
            <v>231</v>
          </cell>
          <cell r="M2322">
            <v>0</v>
          </cell>
          <cell r="O2322" t="str">
            <v>24UC</v>
          </cell>
          <cell r="P2322" t="str">
            <v>East Hampshire</v>
          </cell>
          <cell r="Q2322">
            <v>10</v>
          </cell>
          <cell r="S2322">
            <v>41</v>
          </cell>
          <cell r="T2322">
            <v>16</v>
          </cell>
          <cell r="U2322">
            <v>163</v>
          </cell>
          <cell r="Y2322">
            <v>230</v>
          </cell>
          <cell r="AA2322" t="str">
            <v>24UC</v>
          </cell>
          <cell r="AB2322" t="str">
            <v>East Hampshire</v>
          </cell>
          <cell r="AC2322">
            <v>0</v>
          </cell>
          <cell r="AD2322">
            <v>21</v>
          </cell>
          <cell r="AE2322">
            <v>0</v>
          </cell>
          <cell r="AF2322">
            <v>21</v>
          </cell>
          <cell r="AG2322">
            <v>21</v>
          </cell>
          <cell r="AI2322" t="str">
            <v>24UC</v>
          </cell>
          <cell r="AJ2322" t="str">
            <v>East Hampshire</v>
          </cell>
          <cell r="AK2322">
            <v>0</v>
          </cell>
          <cell r="AL2322">
            <v>0</v>
          </cell>
          <cell r="AM2322">
            <v>0</v>
          </cell>
        </row>
        <row r="2323">
          <cell r="B2323" t="str">
            <v>24UD</v>
          </cell>
          <cell r="C2323" t="str">
            <v>Eastleigh</v>
          </cell>
          <cell r="D2323">
            <v>28</v>
          </cell>
          <cell r="F2323">
            <v>88</v>
          </cell>
          <cell r="G2323">
            <v>20</v>
          </cell>
          <cell r="H2323">
            <v>175</v>
          </cell>
          <cell r="L2323">
            <v>311</v>
          </cell>
          <cell r="M2323">
            <v>0</v>
          </cell>
          <cell r="O2323" t="str">
            <v>24UD</v>
          </cell>
          <cell r="P2323" t="str">
            <v>Eastleigh</v>
          </cell>
          <cell r="Q2323">
            <v>28</v>
          </cell>
          <cell r="S2323">
            <v>88</v>
          </cell>
          <cell r="T2323">
            <v>31</v>
          </cell>
          <cell r="U2323">
            <v>175</v>
          </cell>
          <cell r="Y2323">
            <v>322</v>
          </cell>
          <cell r="AA2323" t="str">
            <v>24UD</v>
          </cell>
          <cell r="AB2323" t="str">
            <v>Eastleigh</v>
          </cell>
          <cell r="AC2323">
            <v>0</v>
          </cell>
          <cell r="AD2323">
            <v>15</v>
          </cell>
          <cell r="AE2323">
            <v>8</v>
          </cell>
          <cell r="AF2323">
            <v>15</v>
          </cell>
          <cell r="AG2323">
            <v>23</v>
          </cell>
          <cell r="AI2323" t="str">
            <v>24UD</v>
          </cell>
          <cell r="AJ2323" t="str">
            <v>Eastleigh</v>
          </cell>
          <cell r="AK2323">
            <v>0</v>
          </cell>
          <cell r="AL2323">
            <v>0</v>
          </cell>
          <cell r="AM2323">
            <v>0</v>
          </cell>
        </row>
        <row r="2324">
          <cell r="B2324" t="str">
            <v>24UE</v>
          </cell>
          <cell r="C2324" t="str">
            <v>Fareham</v>
          </cell>
          <cell r="F2324">
            <v>11</v>
          </cell>
          <cell r="G2324">
            <v>13</v>
          </cell>
          <cell r="H2324">
            <v>120</v>
          </cell>
          <cell r="L2324">
            <v>144</v>
          </cell>
          <cell r="M2324">
            <v>0</v>
          </cell>
          <cell r="O2324" t="str">
            <v>24UE</v>
          </cell>
          <cell r="P2324" t="str">
            <v>Fareham</v>
          </cell>
          <cell r="S2324">
            <v>11</v>
          </cell>
          <cell r="T2324">
            <v>30</v>
          </cell>
          <cell r="U2324">
            <v>120</v>
          </cell>
          <cell r="Y2324">
            <v>161</v>
          </cell>
          <cell r="AA2324" t="str">
            <v>24UE</v>
          </cell>
          <cell r="AB2324" t="str">
            <v>Fareham</v>
          </cell>
          <cell r="AD2324">
            <v>8</v>
          </cell>
          <cell r="AE2324">
            <v>5</v>
          </cell>
          <cell r="AF2324">
            <v>8</v>
          </cell>
          <cell r="AG2324">
            <v>13</v>
          </cell>
          <cell r="AI2324" t="str">
            <v>24UE</v>
          </cell>
          <cell r="AJ2324" t="str">
            <v>Fareham</v>
          </cell>
          <cell r="AK2324">
            <v>0</v>
          </cell>
          <cell r="AL2324">
            <v>0</v>
          </cell>
          <cell r="AM2324">
            <v>0</v>
          </cell>
        </row>
        <row r="2325">
          <cell r="B2325" t="str">
            <v>24UF</v>
          </cell>
          <cell r="C2325" t="str">
            <v>Gosport</v>
          </cell>
          <cell r="F2325">
            <v>17</v>
          </cell>
          <cell r="G2325">
            <v>8</v>
          </cell>
          <cell r="H2325">
            <v>58</v>
          </cell>
          <cell r="L2325">
            <v>83</v>
          </cell>
          <cell r="M2325">
            <v>0</v>
          </cell>
          <cell r="O2325" t="str">
            <v>24UF</v>
          </cell>
          <cell r="P2325" t="str">
            <v>Gosport</v>
          </cell>
          <cell r="S2325">
            <v>17</v>
          </cell>
          <cell r="T2325">
            <v>14</v>
          </cell>
          <cell r="U2325">
            <v>58</v>
          </cell>
          <cell r="Y2325">
            <v>89</v>
          </cell>
          <cell r="AA2325" t="str">
            <v>24UF</v>
          </cell>
          <cell r="AB2325" t="str">
            <v>Gosport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I2325" t="str">
            <v>24UF</v>
          </cell>
          <cell r="AJ2325" t="str">
            <v>Gosport</v>
          </cell>
          <cell r="AK2325">
            <v>0</v>
          </cell>
          <cell r="AL2325">
            <v>0</v>
          </cell>
          <cell r="AM2325">
            <v>0</v>
          </cell>
        </row>
        <row r="2326">
          <cell r="B2326" t="str">
            <v>24UG</v>
          </cell>
          <cell r="C2326" t="str">
            <v>Hart</v>
          </cell>
          <cell r="G2326">
            <v>14</v>
          </cell>
          <cell r="L2326">
            <v>14</v>
          </cell>
          <cell r="M2326">
            <v>0</v>
          </cell>
          <cell r="O2326" t="str">
            <v>24UG</v>
          </cell>
          <cell r="P2326" t="str">
            <v>Hart</v>
          </cell>
          <cell r="T2326">
            <v>19</v>
          </cell>
          <cell r="Y2326">
            <v>19</v>
          </cell>
          <cell r="AA2326" t="str">
            <v>24UG</v>
          </cell>
          <cell r="AB2326" t="str">
            <v>Hart</v>
          </cell>
          <cell r="AD2326">
            <v>0</v>
          </cell>
          <cell r="AF2326">
            <v>0</v>
          </cell>
          <cell r="AG2326">
            <v>0</v>
          </cell>
          <cell r="AI2326" t="str">
            <v>24UG</v>
          </cell>
          <cell r="AJ2326" t="str">
            <v>Hart</v>
          </cell>
          <cell r="AK2326">
            <v>0</v>
          </cell>
          <cell r="AL2326">
            <v>0</v>
          </cell>
          <cell r="AM2326">
            <v>0</v>
          </cell>
        </row>
        <row r="2327">
          <cell r="B2327" t="str">
            <v>24UH</v>
          </cell>
          <cell r="C2327" t="str">
            <v>Havant</v>
          </cell>
          <cell r="F2327">
            <v>36</v>
          </cell>
          <cell r="G2327">
            <v>11</v>
          </cell>
          <cell r="H2327">
            <v>47</v>
          </cell>
          <cell r="L2327">
            <v>94</v>
          </cell>
          <cell r="M2327">
            <v>0</v>
          </cell>
          <cell r="O2327" t="str">
            <v>24UH</v>
          </cell>
          <cell r="P2327" t="str">
            <v>Havant</v>
          </cell>
          <cell r="S2327">
            <v>36</v>
          </cell>
          <cell r="T2327">
            <v>24</v>
          </cell>
          <cell r="U2327">
            <v>47</v>
          </cell>
          <cell r="Y2327">
            <v>107</v>
          </cell>
          <cell r="AA2327" t="str">
            <v>24UH</v>
          </cell>
          <cell r="AB2327" t="str">
            <v>Havant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I2327" t="str">
            <v>24UH</v>
          </cell>
          <cell r="AJ2327" t="str">
            <v>Havant</v>
          </cell>
          <cell r="AK2327">
            <v>0</v>
          </cell>
          <cell r="AL2327">
            <v>0</v>
          </cell>
          <cell r="AM2327">
            <v>0</v>
          </cell>
        </row>
        <row r="2328">
          <cell r="B2328" t="str">
            <v>24UJ</v>
          </cell>
          <cell r="C2328" t="str">
            <v>New Forest</v>
          </cell>
          <cell r="F2328">
            <v>47</v>
          </cell>
          <cell r="G2328">
            <v>33</v>
          </cell>
          <cell r="H2328">
            <v>87</v>
          </cell>
          <cell r="L2328">
            <v>167</v>
          </cell>
          <cell r="M2328">
            <v>0</v>
          </cell>
          <cell r="O2328" t="str">
            <v>24UJ</v>
          </cell>
          <cell r="P2328" t="str">
            <v>New Forest</v>
          </cell>
          <cell r="S2328">
            <v>47</v>
          </cell>
          <cell r="T2328">
            <v>47</v>
          </cell>
          <cell r="U2328">
            <v>87</v>
          </cell>
          <cell r="Y2328">
            <v>181</v>
          </cell>
          <cell r="AA2328" t="str">
            <v>24UJ</v>
          </cell>
          <cell r="AB2328" t="str">
            <v>New Forest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I2328" t="str">
            <v>24UJ</v>
          </cell>
          <cell r="AJ2328" t="str">
            <v>New Forest</v>
          </cell>
          <cell r="AK2328">
            <v>0</v>
          </cell>
          <cell r="AL2328">
            <v>0</v>
          </cell>
          <cell r="AM2328">
            <v>0</v>
          </cell>
        </row>
        <row r="2329">
          <cell r="B2329" t="str">
            <v>24UL</v>
          </cell>
          <cell r="C2329" t="str">
            <v>Rushmoor</v>
          </cell>
          <cell r="F2329">
            <v>66</v>
          </cell>
          <cell r="G2329">
            <v>32</v>
          </cell>
          <cell r="H2329">
            <v>39</v>
          </cell>
          <cell r="I2329">
            <v>40</v>
          </cell>
          <cell r="L2329">
            <v>202</v>
          </cell>
          <cell r="M2329">
            <v>0</v>
          </cell>
          <cell r="O2329" t="str">
            <v>24UL</v>
          </cell>
          <cell r="P2329" t="str">
            <v>Rushmoor</v>
          </cell>
          <cell r="S2329">
            <v>66</v>
          </cell>
          <cell r="T2329">
            <v>43</v>
          </cell>
          <cell r="U2329">
            <v>39</v>
          </cell>
          <cell r="V2329">
            <v>40</v>
          </cell>
          <cell r="Y2329">
            <v>213</v>
          </cell>
          <cell r="AA2329" t="str">
            <v>24UL</v>
          </cell>
          <cell r="AB2329" t="str">
            <v>Rushmoor</v>
          </cell>
          <cell r="AD2329">
            <v>0</v>
          </cell>
          <cell r="AE2329">
            <v>8</v>
          </cell>
          <cell r="AF2329">
            <v>0</v>
          </cell>
          <cell r="AG2329">
            <v>8</v>
          </cell>
          <cell r="AI2329" t="str">
            <v>24UL</v>
          </cell>
          <cell r="AJ2329" t="str">
            <v>Rushmoor</v>
          </cell>
          <cell r="AK2329">
            <v>0</v>
          </cell>
          <cell r="AL2329">
            <v>0</v>
          </cell>
          <cell r="AM2329">
            <v>25</v>
          </cell>
        </row>
        <row r="2330">
          <cell r="B2330" t="str">
            <v>24UN</v>
          </cell>
          <cell r="C2330" t="str">
            <v>Test Valley</v>
          </cell>
          <cell r="G2330">
            <v>11</v>
          </cell>
          <cell r="H2330">
            <v>36</v>
          </cell>
          <cell r="L2330">
            <v>47</v>
          </cell>
          <cell r="M2330">
            <v>0</v>
          </cell>
          <cell r="O2330" t="str">
            <v>24UN</v>
          </cell>
          <cell r="P2330" t="str">
            <v>Test Valley</v>
          </cell>
          <cell r="T2330">
            <v>13</v>
          </cell>
          <cell r="U2330">
            <v>36</v>
          </cell>
          <cell r="Y2330">
            <v>49</v>
          </cell>
          <cell r="AA2330" t="str">
            <v>24UN</v>
          </cell>
          <cell r="AB2330" t="str">
            <v>Test Valley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I2330" t="str">
            <v>24UN</v>
          </cell>
          <cell r="AJ2330" t="str">
            <v>Test Valley</v>
          </cell>
          <cell r="AK2330">
            <v>0</v>
          </cell>
          <cell r="AL2330">
            <v>0</v>
          </cell>
          <cell r="AM2330">
            <v>0</v>
          </cell>
        </row>
        <row r="2331">
          <cell r="B2331" t="str">
            <v>24UP</v>
          </cell>
          <cell r="C2331" t="str">
            <v>Winchester</v>
          </cell>
          <cell r="D2331">
            <v>6</v>
          </cell>
          <cell r="F2331">
            <v>9</v>
          </cell>
          <cell r="G2331">
            <v>178</v>
          </cell>
          <cell r="H2331">
            <v>12</v>
          </cell>
          <cell r="L2331">
            <v>205</v>
          </cell>
          <cell r="M2331">
            <v>0</v>
          </cell>
          <cell r="O2331" t="str">
            <v>24UP</v>
          </cell>
          <cell r="P2331" t="str">
            <v>Winchester</v>
          </cell>
          <cell r="Q2331">
            <v>6</v>
          </cell>
          <cell r="S2331">
            <v>9</v>
          </cell>
          <cell r="T2331">
            <v>25</v>
          </cell>
          <cell r="U2331">
            <v>12</v>
          </cell>
          <cell r="Y2331">
            <v>52</v>
          </cell>
          <cell r="AA2331" t="str">
            <v>24UP</v>
          </cell>
          <cell r="AB2331" t="str">
            <v>Winchester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  <cell r="AG2331">
            <v>0</v>
          </cell>
          <cell r="AI2331" t="str">
            <v>24UP</v>
          </cell>
          <cell r="AJ2331" t="str">
            <v>Winchester</v>
          </cell>
          <cell r="AK2331">
            <v>0</v>
          </cell>
          <cell r="AL2331">
            <v>0</v>
          </cell>
          <cell r="AM2331">
            <v>0</v>
          </cell>
        </row>
        <row r="2332">
          <cell r="B2332" t="str">
            <v>26UB</v>
          </cell>
          <cell r="C2332" t="str">
            <v>Broxbourne</v>
          </cell>
          <cell r="D2332">
            <v>4</v>
          </cell>
          <cell r="F2332">
            <v>12</v>
          </cell>
          <cell r="G2332">
            <v>18</v>
          </cell>
          <cell r="H2332">
            <v>12</v>
          </cell>
          <cell r="J2332">
            <v>3</v>
          </cell>
          <cell r="L2332">
            <v>49</v>
          </cell>
          <cell r="M2332">
            <v>3</v>
          </cell>
          <cell r="O2332" t="str">
            <v>26UB</v>
          </cell>
          <cell r="P2332" t="str">
            <v>Broxbourne</v>
          </cell>
          <cell r="Q2332">
            <v>4</v>
          </cell>
          <cell r="S2332">
            <v>12</v>
          </cell>
          <cell r="T2332">
            <v>19</v>
          </cell>
          <cell r="U2332">
            <v>12</v>
          </cell>
          <cell r="W2332">
            <v>3</v>
          </cell>
          <cell r="Y2332">
            <v>50</v>
          </cell>
          <cell r="AA2332" t="str">
            <v>26UB</v>
          </cell>
          <cell r="AB2332" t="str">
            <v>Broxbourne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  <cell r="AG2332">
            <v>0</v>
          </cell>
          <cell r="AI2332" t="str">
            <v>26UB</v>
          </cell>
          <cell r="AJ2332" t="str">
            <v>Broxbourne</v>
          </cell>
          <cell r="AK2332">
            <v>0</v>
          </cell>
          <cell r="AL2332">
            <v>0</v>
          </cell>
          <cell r="AM2332">
            <v>0</v>
          </cell>
        </row>
        <row r="2333">
          <cell r="B2333" t="str">
            <v>26UC</v>
          </cell>
          <cell r="C2333" t="str">
            <v>Dacorum</v>
          </cell>
          <cell r="D2333">
            <v>24</v>
          </cell>
          <cell r="F2333">
            <v>14</v>
          </cell>
          <cell r="G2333">
            <v>25</v>
          </cell>
          <cell r="H2333">
            <v>65</v>
          </cell>
          <cell r="L2333">
            <v>128</v>
          </cell>
          <cell r="M2333">
            <v>0</v>
          </cell>
          <cell r="O2333" t="str">
            <v>26UC</v>
          </cell>
          <cell r="P2333" t="str">
            <v>Dacorum</v>
          </cell>
          <cell r="Q2333">
            <v>24</v>
          </cell>
          <cell r="S2333">
            <v>14</v>
          </cell>
          <cell r="T2333">
            <v>34</v>
          </cell>
          <cell r="U2333">
            <v>65</v>
          </cell>
          <cell r="Y2333">
            <v>137</v>
          </cell>
          <cell r="AA2333" t="str">
            <v>26UC</v>
          </cell>
          <cell r="AB2333" t="str">
            <v>Dacorum</v>
          </cell>
          <cell r="AC2333">
            <v>0</v>
          </cell>
          <cell r="AD2333">
            <v>0</v>
          </cell>
          <cell r="AE2333">
            <v>0</v>
          </cell>
          <cell r="AF2333">
            <v>0</v>
          </cell>
          <cell r="AG2333">
            <v>0</v>
          </cell>
          <cell r="AI2333" t="str">
            <v>26UC</v>
          </cell>
          <cell r="AJ2333" t="str">
            <v>Dacorum</v>
          </cell>
          <cell r="AK2333">
            <v>0</v>
          </cell>
          <cell r="AL2333">
            <v>0</v>
          </cell>
          <cell r="AM2333">
            <v>0</v>
          </cell>
        </row>
        <row r="2334">
          <cell r="B2334" t="str">
            <v>26UD</v>
          </cell>
          <cell r="C2334" t="str">
            <v>East Hertfordshire</v>
          </cell>
          <cell r="F2334">
            <v>17</v>
          </cell>
          <cell r="G2334">
            <v>33</v>
          </cell>
          <cell r="H2334">
            <v>27</v>
          </cell>
          <cell r="L2334">
            <v>77</v>
          </cell>
          <cell r="M2334">
            <v>0</v>
          </cell>
          <cell r="O2334" t="str">
            <v>26UD</v>
          </cell>
          <cell r="P2334" t="str">
            <v>East Hertfordshire</v>
          </cell>
          <cell r="S2334">
            <v>17</v>
          </cell>
          <cell r="T2334">
            <v>30</v>
          </cell>
          <cell r="U2334">
            <v>27</v>
          </cell>
          <cell r="Y2334">
            <v>74</v>
          </cell>
          <cell r="AA2334" t="str">
            <v>26UD</v>
          </cell>
          <cell r="AB2334" t="str">
            <v>East Hertfordshire</v>
          </cell>
          <cell r="AD2334">
            <v>0</v>
          </cell>
          <cell r="AE2334">
            <v>0</v>
          </cell>
          <cell r="AF2334">
            <v>0</v>
          </cell>
          <cell r="AG2334">
            <v>0</v>
          </cell>
          <cell r="AI2334" t="str">
            <v>26UD</v>
          </cell>
          <cell r="AJ2334" t="str">
            <v>East Hertfordshire</v>
          </cell>
          <cell r="AK2334">
            <v>0</v>
          </cell>
          <cell r="AL2334">
            <v>0</v>
          </cell>
          <cell r="AM2334">
            <v>0</v>
          </cell>
        </row>
        <row r="2335">
          <cell r="B2335" t="str">
            <v>26UE</v>
          </cell>
          <cell r="C2335" t="str">
            <v>Hertsmere</v>
          </cell>
          <cell r="G2335">
            <v>19</v>
          </cell>
          <cell r="H2335">
            <v>20</v>
          </cell>
          <cell r="K2335">
            <v>1</v>
          </cell>
          <cell r="L2335">
            <v>40</v>
          </cell>
          <cell r="M2335">
            <v>1</v>
          </cell>
          <cell r="O2335" t="str">
            <v>26UE</v>
          </cell>
          <cell r="P2335" t="str">
            <v>Hertsmere</v>
          </cell>
          <cell r="T2335">
            <v>14</v>
          </cell>
          <cell r="U2335">
            <v>20</v>
          </cell>
          <cell r="X2335">
            <v>1</v>
          </cell>
          <cell r="Y2335">
            <v>35</v>
          </cell>
          <cell r="AA2335" t="str">
            <v>26UE</v>
          </cell>
          <cell r="AB2335" t="str">
            <v>Hertsmere</v>
          </cell>
          <cell r="AD2335">
            <v>0</v>
          </cell>
          <cell r="AE2335">
            <v>0</v>
          </cell>
          <cell r="AF2335">
            <v>0</v>
          </cell>
          <cell r="AG2335">
            <v>0</v>
          </cell>
          <cell r="AI2335" t="str">
            <v>26UE</v>
          </cell>
          <cell r="AJ2335" t="str">
            <v>Hertsmere</v>
          </cell>
          <cell r="AK2335">
            <v>0</v>
          </cell>
          <cell r="AL2335">
            <v>0</v>
          </cell>
          <cell r="AM2335">
            <v>0</v>
          </cell>
        </row>
        <row r="2336">
          <cell r="B2336" t="str">
            <v>26UF</v>
          </cell>
          <cell r="C2336" t="str">
            <v>North Hertfordshire</v>
          </cell>
          <cell r="D2336">
            <v>5</v>
          </cell>
          <cell r="F2336">
            <v>38</v>
          </cell>
          <cell r="G2336">
            <v>41</v>
          </cell>
          <cell r="H2336">
            <v>43</v>
          </cell>
          <cell r="L2336">
            <v>127</v>
          </cell>
          <cell r="M2336">
            <v>0</v>
          </cell>
          <cell r="O2336" t="str">
            <v>26UF</v>
          </cell>
          <cell r="P2336" t="str">
            <v>North Hertfordshire</v>
          </cell>
          <cell r="Q2336">
            <v>5</v>
          </cell>
          <cell r="S2336">
            <v>38</v>
          </cell>
          <cell r="T2336">
            <v>36</v>
          </cell>
          <cell r="U2336">
            <v>43</v>
          </cell>
          <cell r="Y2336">
            <v>122</v>
          </cell>
          <cell r="AA2336" t="str">
            <v>26UF</v>
          </cell>
          <cell r="AB2336" t="str">
            <v>North Hertfordshire</v>
          </cell>
          <cell r="AC2336">
            <v>0</v>
          </cell>
          <cell r="AD2336">
            <v>0</v>
          </cell>
          <cell r="AE2336">
            <v>4</v>
          </cell>
          <cell r="AF2336">
            <v>0</v>
          </cell>
          <cell r="AG2336">
            <v>4</v>
          </cell>
          <cell r="AI2336" t="str">
            <v>26UF</v>
          </cell>
          <cell r="AJ2336" t="str">
            <v>North Hertfordshire</v>
          </cell>
          <cell r="AK2336">
            <v>0</v>
          </cell>
          <cell r="AL2336">
            <v>0</v>
          </cell>
          <cell r="AM2336">
            <v>0</v>
          </cell>
        </row>
        <row r="2337">
          <cell r="B2337" t="str">
            <v>26UG</v>
          </cell>
          <cell r="C2337" t="str">
            <v>St Albans</v>
          </cell>
          <cell r="D2337">
            <v>34</v>
          </cell>
          <cell r="G2337">
            <v>51</v>
          </cell>
          <cell r="H2337">
            <v>52</v>
          </cell>
          <cell r="L2337">
            <v>137</v>
          </cell>
          <cell r="M2337">
            <v>0</v>
          </cell>
          <cell r="O2337" t="str">
            <v>26UG</v>
          </cell>
          <cell r="P2337" t="str">
            <v>St Albans</v>
          </cell>
          <cell r="Q2337">
            <v>34</v>
          </cell>
          <cell r="T2337">
            <v>37</v>
          </cell>
          <cell r="U2337">
            <v>52</v>
          </cell>
          <cell r="Y2337">
            <v>123</v>
          </cell>
          <cell r="AA2337" t="str">
            <v>26UG</v>
          </cell>
          <cell r="AB2337" t="str">
            <v>St Albans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  <cell r="AG2337">
            <v>0</v>
          </cell>
          <cell r="AI2337" t="str">
            <v>26UG</v>
          </cell>
          <cell r="AJ2337" t="str">
            <v>St Albans</v>
          </cell>
          <cell r="AK2337">
            <v>0</v>
          </cell>
          <cell r="AL2337">
            <v>0</v>
          </cell>
          <cell r="AM2337">
            <v>0</v>
          </cell>
        </row>
        <row r="2338">
          <cell r="B2338" t="str">
            <v>26UH</v>
          </cell>
          <cell r="C2338" t="str">
            <v>Stevenage</v>
          </cell>
          <cell r="F2338">
            <v>22</v>
          </cell>
          <cell r="G2338">
            <v>39</v>
          </cell>
          <cell r="H2338">
            <v>72</v>
          </cell>
          <cell r="L2338">
            <v>133</v>
          </cell>
          <cell r="M2338">
            <v>0</v>
          </cell>
          <cell r="O2338" t="str">
            <v>26UH</v>
          </cell>
          <cell r="P2338" t="str">
            <v>Stevenage</v>
          </cell>
          <cell r="S2338">
            <v>22</v>
          </cell>
          <cell r="T2338">
            <v>59</v>
          </cell>
          <cell r="U2338">
            <v>72</v>
          </cell>
          <cell r="Y2338">
            <v>153</v>
          </cell>
          <cell r="AA2338" t="str">
            <v>26UH</v>
          </cell>
          <cell r="AB2338" t="str">
            <v>Stevenage</v>
          </cell>
          <cell r="AD2338">
            <v>0</v>
          </cell>
          <cell r="AE2338">
            <v>0</v>
          </cell>
          <cell r="AF2338">
            <v>0</v>
          </cell>
          <cell r="AG2338">
            <v>0</v>
          </cell>
          <cell r="AI2338" t="str">
            <v>26UH</v>
          </cell>
          <cell r="AJ2338" t="str">
            <v>Stevenage</v>
          </cell>
          <cell r="AK2338">
            <v>0</v>
          </cell>
          <cell r="AL2338">
            <v>0</v>
          </cell>
          <cell r="AM2338">
            <v>0</v>
          </cell>
        </row>
        <row r="2339">
          <cell r="B2339" t="str">
            <v>26UJ</v>
          </cell>
          <cell r="C2339" t="str">
            <v>Three Rivers</v>
          </cell>
          <cell r="G2339">
            <v>17</v>
          </cell>
          <cell r="H2339">
            <v>17</v>
          </cell>
          <cell r="I2339">
            <v>3</v>
          </cell>
          <cell r="L2339">
            <v>53</v>
          </cell>
          <cell r="M2339">
            <v>0</v>
          </cell>
          <cell r="O2339" t="str">
            <v>26UJ</v>
          </cell>
          <cell r="P2339" t="str">
            <v>Three Rivers</v>
          </cell>
          <cell r="T2339">
            <v>10</v>
          </cell>
          <cell r="U2339">
            <v>17</v>
          </cell>
          <cell r="V2339">
            <v>3</v>
          </cell>
          <cell r="Y2339">
            <v>46</v>
          </cell>
          <cell r="AA2339" t="str">
            <v>26UJ</v>
          </cell>
          <cell r="AB2339" t="str">
            <v>Three Rivers</v>
          </cell>
          <cell r="AD2339">
            <v>0</v>
          </cell>
          <cell r="AE2339">
            <v>0</v>
          </cell>
          <cell r="AF2339">
            <v>0</v>
          </cell>
          <cell r="AG2339">
            <v>0</v>
          </cell>
          <cell r="AI2339" t="str">
            <v>26UJ</v>
          </cell>
          <cell r="AJ2339" t="str">
            <v>Three Rivers</v>
          </cell>
          <cell r="AK2339">
            <v>0</v>
          </cell>
          <cell r="AL2339">
            <v>0</v>
          </cell>
          <cell r="AM2339">
            <v>0</v>
          </cell>
        </row>
        <row r="2340">
          <cell r="B2340" t="str">
            <v>26UK</v>
          </cell>
          <cell r="C2340" t="str">
            <v>Watford</v>
          </cell>
          <cell r="D2340">
            <v>6</v>
          </cell>
          <cell r="F2340">
            <v>1</v>
          </cell>
          <cell r="G2340">
            <v>39</v>
          </cell>
          <cell r="H2340">
            <v>14</v>
          </cell>
          <cell r="L2340">
            <v>66</v>
          </cell>
          <cell r="M2340">
            <v>0</v>
          </cell>
          <cell r="O2340" t="str">
            <v>26UK</v>
          </cell>
          <cell r="P2340" t="str">
            <v>Watford</v>
          </cell>
          <cell r="Q2340">
            <v>6</v>
          </cell>
          <cell r="S2340">
            <v>1</v>
          </cell>
          <cell r="T2340">
            <v>55</v>
          </cell>
          <cell r="U2340">
            <v>14</v>
          </cell>
          <cell r="Y2340">
            <v>82</v>
          </cell>
          <cell r="AA2340" t="str">
            <v>26UK</v>
          </cell>
          <cell r="AB2340" t="str">
            <v>Watford</v>
          </cell>
          <cell r="AC2340">
            <v>0</v>
          </cell>
          <cell r="AD2340">
            <v>0</v>
          </cell>
          <cell r="AE2340">
            <v>0</v>
          </cell>
          <cell r="AF2340">
            <v>0</v>
          </cell>
          <cell r="AG2340">
            <v>0</v>
          </cell>
          <cell r="AI2340" t="str">
            <v>26UK</v>
          </cell>
          <cell r="AJ2340" t="str">
            <v>Watford</v>
          </cell>
          <cell r="AK2340">
            <v>0</v>
          </cell>
          <cell r="AL2340">
            <v>0</v>
          </cell>
          <cell r="AM2340">
            <v>0</v>
          </cell>
        </row>
        <row r="2341">
          <cell r="B2341" t="str">
            <v>26UL</v>
          </cell>
          <cell r="C2341" t="str">
            <v>Welwyn Hatfield</v>
          </cell>
          <cell r="D2341">
            <v>89</v>
          </cell>
          <cell r="F2341">
            <v>34</v>
          </cell>
          <cell r="G2341">
            <v>35</v>
          </cell>
          <cell r="H2341">
            <v>76</v>
          </cell>
          <cell r="L2341">
            <v>234</v>
          </cell>
          <cell r="M2341">
            <v>0</v>
          </cell>
          <cell r="O2341" t="str">
            <v>26UL</v>
          </cell>
          <cell r="P2341" t="str">
            <v>Welwyn Hatfield</v>
          </cell>
          <cell r="Q2341">
            <v>89</v>
          </cell>
          <cell r="S2341">
            <v>34</v>
          </cell>
          <cell r="T2341">
            <v>31</v>
          </cell>
          <cell r="U2341">
            <v>76</v>
          </cell>
          <cell r="Y2341">
            <v>230</v>
          </cell>
          <cell r="AA2341" t="str">
            <v>26UL</v>
          </cell>
          <cell r="AB2341" t="str">
            <v>Welwyn Hatfield</v>
          </cell>
          <cell r="AC2341">
            <v>0</v>
          </cell>
          <cell r="AD2341">
            <v>0</v>
          </cell>
          <cell r="AE2341">
            <v>0</v>
          </cell>
          <cell r="AF2341">
            <v>0</v>
          </cell>
          <cell r="AG2341">
            <v>0</v>
          </cell>
          <cell r="AI2341" t="str">
            <v>26UL</v>
          </cell>
          <cell r="AJ2341" t="str">
            <v>Welwyn Hatfield</v>
          </cell>
          <cell r="AK2341">
            <v>0</v>
          </cell>
          <cell r="AL2341">
            <v>0</v>
          </cell>
          <cell r="AM2341">
            <v>0</v>
          </cell>
        </row>
        <row r="2342">
          <cell r="B2342" t="str">
            <v>29UB</v>
          </cell>
          <cell r="C2342" t="str">
            <v>Ashford</v>
          </cell>
          <cell r="F2342">
            <v>80</v>
          </cell>
          <cell r="G2342">
            <v>12</v>
          </cell>
          <cell r="H2342">
            <v>166</v>
          </cell>
          <cell r="K2342">
            <v>1</v>
          </cell>
          <cell r="L2342">
            <v>259</v>
          </cell>
          <cell r="M2342">
            <v>1</v>
          </cell>
          <cell r="O2342" t="str">
            <v>29UB</v>
          </cell>
          <cell r="P2342" t="str">
            <v>Ashford</v>
          </cell>
          <cell r="S2342">
            <v>80</v>
          </cell>
          <cell r="T2342">
            <v>14</v>
          </cell>
          <cell r="U2342">
            <v>166</v>
          </cell>
          <cell r="X2342">
            <v>1</v>
          </cell>
          <cell r="Y2342">
            <v>261</v>
          </cell>
          <cell r="AA2342" t="str">
            <v>29UB</v>
          </cell>
          <cell r="AB2342" t="str">
            <v>Ashford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I2342" t="str">
            <v>29UB</v>
          </cell>
          <cell r="AJ2342" t="str">
            <v>Ashford</v>
          </cell>
          <cell r="AK2342">
            <v>0</v>
          </cell>
          <cell r="AL2342">
            <v>0</v>
          </cell>
          <cell r="AM2342">
            <v>0</v>
          </cell>
        </row>
        <row r="2343">
          <cell r="B2343" t="str">
            <v>29UC</v>
          </cell>
          <cell r="C2343" t="str">
            <v>Canterbury</v>
          </cell>
          <cell r="D2343">
            <v>35</v>
          </cell>
          <cell r="F2343">
            <v>14</v>
          </cell>
          <cell r="G2343">
            <v>21</v>
          </cell>
          <cell r="H2343">
            <v>42</v>
          </cell>
          <cell r="L2343">
            <v>125</v>
          </cell>
          <cell r="M2343">
            <v>0</v>
          </cell>
          <cell r="O2343" t="str">
            <v>29UC</v>
          </cell>
          <cell r="P2343" t="str">
            <v>Canterbury</v>
          </cell>
          <cell r="Q2343">
            <v>35</v>
          </cell>
          <cell r="S2343">
            <v>14</v>
          </cell>
          <cell r="T2343">
            <v>17</v>
          </cell>
          <cell r="U2343">
            <v>42</v>
          </cell>
          <cell r="Y2343">
            <v>121</v>
          </cell>
          <cell r="AA2343" t="str">
            <v>29UC</v>
          </cell>
          <cell r="AB2343" t="str">
            <v>Canterbury</v>
          </cell>
          <cell r="AC2343">
            <v>0</v>
          </cell>
          <cell r="AD2343">
            <v>0</v>
          </cell>
          <cell r="AE2343">
            <v>2</v>
          </cell>
          <cell r="AF2343">
            <v>0</v>
          </cell>
          <cell r="AG2343">
            <v>2</v>
          </cell>
          <cell r="AI2343" t="str">
            <v>29UC</v>
          </cell>
          <cell r="AJ2343" t="str">
            <v>Canterbury</v>
          </cell>
          <cell r="AK2343">
            <v>12</v>
          </cell>
          <cell r="AL2343">
            <v>0</v>
          </cell>
          <cell r="AM2343">
            <v>0</v>
          </cell>
        </row>
        <row r="2344">
          <cell r="B2344" t="str">
            <v>29UD</v>
          </cell>
          <cell r="C2344" t="str">
            <v>Dartford</v>
          </cell>
          <cell r="D2344">
            <v>20</v>
          </cell>
          <cell r="F2344">
            <v>96</v>
          </cell>
          <cell r="G2344">
            <v>14</v>
          </cell>
          <cell r="H2344">
            <v>41</v>
          </cell>
          <cell r="I2344">
            <v>12</v>
          </cell>
          <cell r="L2344">
            <v>183</v>
          </cell>
          <cell r="M2344">
            <v>0</v>
          </cell>
          <cell r="O2344" t="str">
            <v>29UD</v>
          </cell>
          <cell r="P2344" t="str">
            <v>Dartford</v>
          </cell>
          <cell r="Q2344">
            <v>20</v>
          </cell>
          <cell r="S2344">
            <v>96</v>
          </cell>
          <cell r="T2344">
            <v>30</v>
          </cell>
          <cell r="U2344">
            <v>41</v>
          </cell>
          <cell r="V2344">
            <v>12</v>
          </cell>
          <cell r="Y2344">
            <v>199</v>
          </cell>
          <cell r="AA2344" t="str">
            <v>29UD</v>
          </cell>
          <cell r="AB2344" t="str">
            <v>Dartford</v>
          </cell>
          <cell r="AC2344">
            <v>0</v>
          </cell>
          <cell r="AD2344">
            <v>3</v>
          </cell>
          <cell r="AE2344">
            <v>0</v>
          </cell>
          <cell r="AF2344">
            <v>3</v>
          </cell>
          <cell r="AG2344">
            <v>3</v>
          </cell>
          <cell r="AI2344" t="str">
            <v>29UD</v>
          </cell>
          <cell r="AJ2344" t="str">
            <v>Dartford</v>
          </cell>
          <cell r="AK2344">
            <v>0</v>
          </cell>
          <cell r="AL2344">
            <v>0</v>
          </cell>
          <cell r="AM2344">
            <v>0</v>
          </cell>
        </row>
        <row r="2345">
          <cell r="B2345" t="str">
            <v>29UE</v>
          </cell>
          <cell r="C2345" t="str">
            <v>Dover</v>
          </cell>
          <cell r="F2345">
            <v>12</v>
          </cell>
          <cell r="G2345">
            <v>3</v>
          </cell>
          <cell r="H2345">
            <v>12</v>
          </cell>
          <cell r="L2345">
            <v>32</v>
          </cell>
          <cell r="M2345">
            <v>0</v>
          </cell>
          <cell r="O2345" t="str">
            <v>29UE</v>
          </cell>
          <cell r="P2345" t="str">
            <v>Dover</v>
          </cell>
          <cell r="S2345">
            <v>12</v>
          </cell>
          <cell r="T2345">
            <v>6</v>
          </cell>
          <cell r="U2345">
            <v>12</v>
          </cell>
          <cell r="Y2345">
            <v>35</v>
          </cell>
          <cell r="AA2345" t="str">
            <v>29UE</v>
          </cell>
          <cell r="AB2345" t="str">
            <v>Dover</v>
          </cell>
          <cell r="AD2345">
            <v>12</v>
          </cell>
          <cell r="AE2345">
            <v>0</v>
          </cell>
          <cell r="AF2345">
            <v>12</v>
          </cell>
          <cell r="AG2345">
            <v>12</v>
          </cell>
          <cell r="AI2345" t="str">
            <v>29UE</v>
          </cell>
          <cell r="AJ2345" t="str">
            <v>Dover</v>
          </cell>
          <cell r="AK2345">
            <v>5</v>
          </cell>
          <cell r="AL2345">
            <v>0</v>
          </cell>
          <cell r="AM2345">
            <v>0</v>
          </cell>
        </row>
        <row r="2346">
          <cell r="B2346" t="str">
            <v>29UG</v>
          </cell>
          <cell r="C2346" t="str">
            <v>Gravesham</v>
          </cell>
          <cell r="F2346">
            <v>19</v>
          </cell>
          <cell r="G2346">
            <v>12</v>
          </cell>
          <cell r="H2346">
            <v>95</v>
          </cell>
          <cell r="I2346">
            <v>10</v>
          </cell>
          <cell r="L2346">
            <v>136</v>
          </cell>
          <cell r="M2346">
            <v>0</v>
          </cell>
          <cell r="O2346" t="str">
            <v>29UG</v>
          </cell>
          <cell r="P2346" t="str">
            <v>Gravesham</v>
          </cell>
          <cell r="S2346">
            <v>19</v>
          </cell>
          <cell r="T2346">
            <v>18</v>
          </cell>
          <cell r="U2346">
            <v>95</v>
          </cell>
          <cell r="V2346">
            <v>10</v>
          </cell>
          <cell r="Y2346">
            <v>142</v>
          </cell>
          <cell r="AA2346" t="str">
            <v>29UG</v>
          </cell>
          <cell r="AB2346" t="str">
            <v>Gravesham</v>
          </cell>
          <cell r="AD2346">
            <v>4</v>
          </cell>
          <cell r="AE2346">
            <v>0</v>
          </cell>
          <cell r="AF2346">
            <v>4</v>
          </cell>
          <cell r="AG2346">
            <v>4</v>
          </cell>
          <cell r="AI2346" t="str">
            <v>29UG</v>
          </cell>
          <cell r="AJ2346" t="str">
            <v>Gravesham</v>
          </cell>
          <cell r="AK2346">
            <v>0</v>
          </cell>
          <cell r="AL2346">
            <v>0</v>
          </cell>
          <cell r="AM2346">
            <v>0</v>
          </cell>
        </row>
        <row r="2347">
          <cell r="B2347" t="str">
            <v>29UH</v>
          </cell>
          <cell r="C2347" t="str">
            <v>Maidstone</v>
          </cell>
          <cell r="D2347">
            <v>36</v>
          </cell>
          <cell r="F2347">
            <v>47</v>
          </cell>
          <cell r="G2347">
            <v>55</v>
          </cell>
          <cell r="H2347">
            <v>197</v>
          </cell>
          <cell r="J2347">
            <v>1</v>
          </cell>
          <cell r="L2347">
            <v>336</v>
          </cell>
          <cell r="M2347">
            <v>1</v>
          </cell>
          <cell r="O2347" t="str">
            <v>29UH</v>
          </cell>
          <cell r="P2347" t="str">
            <v>Maidstone</v>
          </cell>
          <cell r="Q2347">
            <v>36</v>
          </cell>
          <cell r="S2347">
            <v>47</v>
          </cell>
          <cell r="T2347">
            <v>50</v>
          </cell>
          <cell r="U2347">
            <v>197</v>
          </cell>
          <cell r="W2347">
            <v>1</v>
          </cell>
          <cell r="Y2347">
            <v>331</v>
          </cell>
          <cell r="AA2347" t="str">
            <v>29UH</v>
          </cell>
          <cell r="AB2347" t="str">
            <v>Maidstone</v>
          </cell>
          <cell r="AC2347">
            <v>0</v>
          </cell>
          <cell r="AD2347">
            <v>32</v>
          </cell>
          <cell r="AE2347">
            <v>0</v>
          </cell>
          <cell r="AF2347">
            <v>32</v>
          </cell>
          <cell r="AG2347">
            <v>32</v>
          </cell>
          <cell r="AI2347" t="str">
            <v>29UH</v>
          </cell>
          <cell r="AJ2347" t="str">
            <v>Maidstone</v>
          </cell>
          <cell r="AK2347">
            <v>0</v>
          </cell>
          <cell r="AL2347">
            <v>0</v>
          </cell>
          <cell r="AM2347">
            <v>0</v>
          </cell>
        </row>
        <row r="2348">
          <cell r="B2348" t="str">
            <v>29UK</v>
          </cell>
          <cell r="C2348" t="str">
            <v>Sevenoaks</v>
          </cell>
          <cell r="F2348">
            <v>41</v>
          </cell>
          <cell r="G2348">
            <v>12</v>
          </cell>
          <cell r="H2348">
            <v>7</v>
          </cell>
          <cell r="K2348">
            <v>1</v>
          </cell>
          <cell r="L2348">
            <v>61</v>
          </cell>
          <cell r="M2348">
            <v>1</v>
          </cell>
          <cell r="O2348" t="str">
            <v>29UK</v>
          </cell>
          <cell r="P2348" t="str">
            <v>Sevenoaks</v>
          </cell>
          <cell r="S2348">
            <v>41</v>
          </cell>
          <cell r="T2348">
            <v>16</v>
          </cell>
          <cell r="U2348">
            <v>7</v>
          </cell>
          <cell r="X2348">
            <v>1</v>
          </cell>
          <cell r="Y2348">
            <v>65</v>
          </cell>
          <cell r="AA2348" t="str">
            <v>29UK</v>
          </cell>
          <cell r="AB2348" t="str">
            <v>Sevenoaks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I2348" t="str">
            <v>29UK</v>
          </cell>
          <cell r="AJ2348" t="str">
            <v>Sevenoaks</v>
          </cell>
          <cell r="AK2348">
            <v>0</v>
          </cell>
          <cell r="AL2348">
            <v>0</v>
          </cell>
          <cell r="AM2348">
            <v>0</v>
          </cell>
        </row>
        <row r="2349">
          <cell r="B2349" t="str">
            <v>29UL</v>
          </cell>
          <cell r="C2349" t="str">
            <v>Shepway</v>
          </cell>
          <cell r="F2349">
            <v>14</v>
          </cell>
          <cell r="G2349">
            <v>12</v>
          </cell>
          <cell r="H2349">
            <v>37</v>
          </cell>
          <cell r="I2349">
            <v>9</v>
          </cell>
          <cell r="L2349">
            <v>73</v>
          </cell>
          <cell r="M2349">
            <v>0</v>
          </cell>
          <cell r="O2349" t="str">
            <v>29UL</v>
          </cell>
          <cell r="P2349" t="str">
            <v>Shepway</v>
          </cell>
          <cell r="S2349">
            <v>14</v>
          </cell>
          <cell r="T2349">
            <v>8</v>
          </cell>
          <cell r="U2349">
            <v>37</v>
          </cell>
          <cell r="V2349">
            <v>9</v>
          </cell>
          <cell r="Y2349">
            <v>69</v>
          </cell>
          <cell r="AA2349" t="str">
            <v>29UL</v>
          </cell>
          <cell r="AB2349" t="str">
            <v>Shepway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I2349" t="str">
            <v>29UL</v>
          </cell>
          <cell r="AJ2349" t="str">
            <v>Shepway</v>
          </cell>
          <cell r="AK2349">
            <v>0</v>
          </cell>
          <cell r="AL2349">
            <v>0</v>
          </cell>
          <cell r="AM2349">
            <v>0</v>
          </cell>
        </row>
        <row r="2350">
          <cell r="B2350" t="str">
            <v>29UM</v>
          </cell>
          <cell r="C2350" t="str">
            <v>Swale</v>
          </cell>
          <cell r="D2350">
            <v>2</v>
          </cell>
          <cell r="F2350">
            <v>92</v>
          </cell>
          <cell r="G2350">
            <v>29</v>
          </cell>
          <cell r="H2350">
            <v>45</v>
          </cell>
          <cell r="L2350">
            <v>174</v>
          </cell>
          <cell r="M2350">
            <v>0</v>
          </cell>
          <cell r="O2350" t="str">
            <v>29UM</v>
          </cell>
          <cell r="P2350" t="str">
            <v>Swale</v>
          </cell>
          <cell r="Q2350">
            <v>2</v>
          </cell>
          <cell r="S2350">
            <v>92</v>
          </cell>
          <cell r="T2350">
            <v>38</v>
          </cell>
          <cell r="U2350">
            <v>45</v>
          </cell>
          <cell r="Y2350">
            <v>183</v>
          </cell>
          <cell r="AA2350" t="str">
            <v>29UM</v>
          </cell>
          <cell r="AB2350" t="str">
            <v>Swale</v>
          </cell>
          <cell r="AC2350">
            <v>0</v>
          </cell>
          <cell r="AD2350">
            <v>25</v>
          </cell>
          <cell r="AE2350">
            <v>0</v>
          </cell>
          <cell r="AF2350">
            <v>25</v>
          </cell>
          <cell r="AG2350">
            <v>25</v>
          </cell>
          <cell r="AI2350" t="str">
            <v>29UM</v>
          </cell>
          <cell r="AJ2350" t="str">
            <v>Swale</v>
          </cell>
          <cell r="AK2350">
            <v>0</v>
          </cell>
          <cell r="AL2350">
            <v>0</v>
          </cell>
          <cell r="AM2350">
            <v>0</v>
          </cell>
        </row>
        <row r="2351">
          <cell r="B2351" t="str">
            <v>29UN</v>
          </cell>
          <cell r="C2351" t="str">
            <v>Thanet</v>
          </cell>
          <cell r="F2351">
            <v>2</v>
          </cell>
          <cell r="G2351">
            <v>17</v>
          </cell>
          <cell r="H2351">
            <v>46</v>
          </cell>
          <cell r="I2351">
            <v>1</v>
          </cell>
          <cell r="L2351">
            <v>66</v>
          </cell>
          <cell r="M2351">
            <v>0</v>
          </cell>
          <cell r="O2351" t="str">
            <v>29UN</v>
          </cell>
          <cell r="P2351" t="str">
            <v>Thanet</v>
          </cell>
          <cell r="S2351">
            <v>2</v>
          </cell>
          <cell r="T2351">
            <v>18</v>
          </cell>
          <cell r="U2351">
            <v>46</v>
          </cell>
          <cell r="V2351">
            <v>1</v>
          </cell>
          <cell r="Y2351">
            <v>67</v>
          </cell>
          <cell r="AA2351" t="str">
            <v>29UN</v>
          </cell>
          <cell r="AB2351" t="str">
            <v>Thanet</v>
          </cell>
          <cell r="AD2351">
            <v>0</v>
          </cell>
          <cell r="AE2351">
            <v>0</v>
          </cell>
          <cell r="AF2351">
            <v>0</v>
          </cell>
          <cell r="AG2351">
            <v>0</v>
          </cell>
          <cell r="AI2351" t="str">
            <v>29UN</v>
          </cell>
          <cell r="AJ2351" t="str">
            <v>Thanet</v>
          </cell>
          <cell r="AK2351">
            <v>0</v>
          </cell>
          <cell r="AL2351">
            <v>0</v>
          </cell>
          <cell r="AM2351">
            <v>0</v>
          </cell>
        </row>
        <row r="2352">
          <cell r="B2352" t="str">
            <v>29UP</v>
          </cell>
          <cell r="C2352" t="str">
            <v>Tonbridge and Malling</v>
          </cell>
          <cell r="F2352">
            <v>79</v>
          </cell>
          <cell r="G2352">
            <v>17</v>
          </cell>
          <cell r="H2352">
            <v>139</v>
          </cell>
          <cell r="L2352">
            <v>235</v>
          </cell>
          <cell r="M2352">
            <v>0</v>
          </cell>
          <cell r="O2352" t="str">
            <v>29UP</v>
          </cell>
          <cell r="P2352" t="str">
            <v>Tonbridge and Malling</v>
          </cell>
          <cell r="S2352">
            <v>79</v>
          </cell>
          <cell r="T2352">
            <v>26</v>
          </cell>
          <cell r="U2352">
            <v>139</v>
          </cell>
          <cell r="Y2352">
            <v>244</v>
          </cell>
          <cell r="AA2352" t="str">
            <v>29UP</v>
          </cell>
          <cell r="AB2352" t="str">
            <v>Tonbridge and Malling</v>
          </cell>
          <cell r="AD2352">
            <v>4</v>
          </cell>
          <cell r="AE2352">
            <v>0</v>
          </cell>
          <cell r="AF2352">
            <v>4</v>
          </cell>
          <cell r="AG2352">
            <v>4</v>
          </cell>
          <cell r="AI2352" t="str">
            <v>29UP</v>
          </cell>
          <cell r="AJ2352" t="str">
            <v>Tonbridge and Malling</v>
          </cell>
          <cell r="AK2352">
            <v>0</v>
          </cell>
          <cell r="AL2352">
            <v>0</v>
          </cell>
          <cell r="AM2352">
            <v>0</v>
          </cell>
        </row>
        <row r="2353">
          <cell r="B2353" t="str">
            <v>29UQ</v>
          </cell>
          <cell r="C2353" t="str">
            <v>Tunbridge Wells</v>
          </cell>
          <cell r="F2353">
            <v>12</v>
          </cell>
          <cell r="G2353">
            <v>12</v>
          </cell>
          <cell r="H2353">
            <v>50</v>
          </cell>
          <cell r="I2353">
            <v>2</v>
          </cell>
          <cell r="K2353">
            <v>4</v>
          </cell>
          <cell r="L2353">
            <v>82</v>
          </cell>
          <cell r="M2353">
            <v>4</v>
          </cell>
          <cell r="O2353" t="str">
            <v>29UQ</v>
          </cell>
          <cell r="P2353" t="str">
            <v>Tunbridge Wells</v>
          </cell>
          <cell r="S2353">
            <v>12</v>
          </cell>
          <cell r="T2353">
            <v>17</v>
          </cell>
          <cell r="U2353">
            <v>50</v>
          </cell>
          <cell r="V2353">
            <v>2</v>
          </cell>
          <cell r="X2353">
            <v>4</v>
          </cell>
          <cell r="Y2353">
            <v>87</v>
          </cell>
          <cell r="AA2353" t="str">
            <v>29UQ</v>
          </cell>
          <cell r="AB2353" t="str">
            <v>Tunbridge Wells</v>
          </cell>
          <cell r="AD2353">
            <v>0</v>
          </cell>
          <cell r="AE2353">
            <v>0</v>
          </cell>
          <cell r="AF2353">
            <v>0</v>
          </cell>
          <cell r="AG2353">
            <v>0</v>
          </cell>
          <cell r="AI2353" t="str">
            <v>29UQ</v>
          </cell>
          <cell r="AJ2353" t="str">
            <v>Tunbridge Wells</v>
          </cell>
          <cell r="AK2353">
            <v>0</v>
          </cell>
          <cell r="AL2353">
            <v>0</v>
          </cell>
          <cell r="AM2353">
            <v>0</v>
          </cell>
        </row>
        <row r="2354">
          <cell r="B2354" t="str">
            <v>30UD</v>
          </cell>
          <cell r="C2354" t="str">
            <v>Burnley</v>
          </cell>
          <cell r="G2354">
            <v>0</v>
          </cell>
          <cell r="H2354">
            <v>10</v>
          </cell>
          <cell r="J2354">
            <v>2</v>
          </cell>
          <cell r="K2354">
            <v>1</v>
          </cell>
          <cell r="L2354">
            <v>13</v>
          </cell>
          <cell r="M2354">
            <v>3</v>
          </cell>
          <cell r="O2354" t="str">
            <v>30UD</v>
          </cell>
          <cell r="P2354" t="str">
            <v>Burnley</v>
          </cell>
          <cell r="T2354">
            <v>0</v>
          </cell>
          <cell r="U2354">
            <v>10</v>
          </cell>
          <cell r="W2354">
            <v>2</v>
          </cell>
          <cell r="X2354">
            <v>1</v>
          </cell>
          <cell r="Y2354">
            <v>13</v>
          </cell>
          <cell r="AA2354" t="str">
            <v>30UD</v>
          </cell>
          <cell r="AB2354" t="str">
            <v>Burnley</v>
          </cell>
          <cell r="AE2354">
            <v>0</v>
          </cell>
          <cell r="AF2354">
            <v>0</v>
          </cell>
          <cell r="AG2354">
            <v>0</v>
          </cell>
          <cell r="AI2354" t="str">
            <v>30UD</v>
          </cell>
          <cell r="AJ2354" t="str">
            <v>Burnley</v>
          </cell>
          <cell r="AK2354">
            <v>0</v>
          </cell>
          <cell r="AL2354">
            <v>0</v>
          </cell>
          <cell r="AM2354">
            <v>0</v>
          </cell>
        </row>
        <row r="2355">
          <cell r="B2355" t="str">
            <v>30UE</v>
          </cell>
          <cell r="C2355" t="str">
            <v>Chorley</v>
          </cell>
          <cell r="F2355">
            <v>16</v>
          </cell>
          <cell r="G2355">
            <v>1</v>
          </cell>
          <cell r="H2355">
            <v>14</v>
          </cell>
          <cell r="I2355">
            <v>14</v>
          </cell>
          <cell r="L2355">
            <v>45</v>
          </cell>
          <cell r="M2355">
            <v>0</v>
          </cell>
          <cell r="O2355" t="str">
            <v>30UE</v>
          </cell>
          <cell r="P2355" t="str">
            <v>Chorley</v>
          </cell>
          <cell r="S2355">
            <v>16</v>
          </cell>
          <cell r="T2355">
            <v>2</v>
          </cell>
          <cell r="U2355">
            <v>14</v>
          </cell>
          <cell r="V2355">
            <v>14</v>
          </cell>
          <cell r="Y2355">
            <v>46</v>
          </cell>
          <cell r="AA2355" t="str">
            <v>30UE</v>
          </cell>
          <cell r="AB2355" t="str">
            <v>Chorley</v>
          </cell>
          <cell r="AD2355">
            <v>0</v>
          </cell>
          <cell r="AE2355">
            <v>0</v>
          </cell>
          <cell r="AF2355">
            <v>0</v>
          </cell>
          <cell r="AG2355">
            <v>0</v>
          </cell>
          <cell r="AI2355" t="str">
            <v>30UE</v>
          </cell>
          <cell r="AJ2355" t="str">
            <v>Chorley</v>
          </cell>
          <cell r="AK2355">
            <v>0</v>
          </cell>
          <cell r="AL2355">
            <v>0</v>
          </cell>
          <cell r="AM2355">
            <v>0</v>
          </cell>
        </row>
        <row r="2356">
          <cell r="B2356" t="str">
            <v>30UF</v>
          </cell>
          <cell r="C2356" t="str">
            <v>Fylde</v>
          </cell>
          <cell r="F2356">
            <v>7</v>
          </cell>
          <cell r="G2356">
            <v>0</v>
          </cell>
          <cell r="H2356">
            <v>46</v>
          </cell>
          <cell r="I2356">
            <v>3</v>
          </cell>
          <cell r="L2356">
            <v>56</v>
          </cell>
          <cell r="M2356">
            <v>0</v>
          </cell>
          <cell r="O2356" t="str">
            <v>30UF</v>
          </cell>
          <cell r="P2356" t="str">
            <v>Fylde</v>
          </cell>
          <cell r="S2356">
            <v>7</v>
          </cell>
          <cell r="T2356">
            <v>1</v>
          </cell>
          <cell r="U2356">
            <v>46</v>
          </cell>
          <cell r="V2356">
            <v>3</v>
          </cell>
          <cell r="Y2356">
            <v>57</v>
          </cell>
          <cell r="AA2356" t="str">
            <v>30UF</v>
          </cell>
          <cell r="AB2356" t="str">
            <v>Fylde</v>
          </cell>
          <cell r="AD2356">
            <v>7</v>
          </cell>
          <cell r="AE2356">
            <v>0</v>
          </cell>
          <cell r="AF2356">
            <v>7</v>
          </cell>
          <cell r="AG2356">
            <v>7</v>
          </cell>
          <cell r="AI2356" t="str">
            <v>30UF</v>
          </cell>
          <cell r="AJ2356" t="str">
            <v>Fylde</v>
          </cell>
          <cell r="AK2356">
            <v>0</v>
          </cell>
          <cell r="AL2356">
            <v>0</v>
          </cell>
          <cell r="AM2356">
            <v>0</v>
          </cell>
        </row>
        <row r="2357">
          <cell r="B2357" t="str">
            <v>30UG</v>
          </cell>
          <cell r="C2357" t="str">
            <v>Hyndburn</v>
          </cell>
          <cell r="G2357">
            <v>0</v>
          </cell>
          <cell r="H2357">
            <v>28</v>
          </cell>
          <cell r="I2357">
            <v>4</v>
          </cell>
          <cell r="L2357">
            <v>40</v>
          </cell>
          <cell r="M2357">
            <v>0</v>
          </cell>
          <cell r="O2357" t="str">
            <v>30UG</v>
          </cell>
          <cell r="P2357" t="str">
            <v>Hyndburn</v>
          </cell>
          <cell r="T2357">
            <v>0</v>
          </cell>
          <cell r="U2357">
            <v>28</v>
          </cell>
          <cell r="V2357">
            <v>4</v>
          </cell>
          <cell r="Y2357">
            <v>40</v>
          </cell>
          <cell r="AA2357" t="str">
            <v>30UG</v>
          </cell>
          <cell r="AB2357" t="str">
            <v>Hyndburn</v>
          </cell>
          <cell r="AE2357">
            <v>0</v>
          </cell>
          <cell r="AF2357">
            <v>0</v>
          </cell>
          <cell r="AG2357">
            <v>0</v>
          </cell>
          <cell r="AI2357" t="str">
            <v>30UG</v>
          </cell>
          <cell r="AJ2357" t="str">
            <v>Hyndburn</v>
          </cell>
          <cell r="AK2357">
            <v>0</v>
          </cell>
          <cell r="AL2357">
            <v>0</v>
          </cell>
          <cell r="AM2357">
            <v>0</v>
          </cell>
        </row>
        <row r="2358">
          <cell r="B2358" t="str">
            <v>30UH</v>
          </cell>
          <cell r="C2358" t="str">
            <v>Lancaster</v>
          </cell>
          <cell r="F2358">
            <v>3</v>
          </cell>
          <cell r="G2358">
            <v>52</v>
          </cell>
          <cell r="H2358">
            <v>49</v>
          </cell>
          <cell r="L2358">
            <v>116</v>
          </cell>
          <cell r="M2358">
            <v>0</v>
          </cell>
          <cell r="O2358" t="str">
            <v>30UH</v>
          </cell>
          <cell r="P2358" t="str">
            <v>Lancaster</v>
          </cell>
          <cell r="S2358">
            <v>3</v>
          </cell>
          <cell r="T2358">
            <v>53</v>
          </cell>
          <cell r="U2358">
            <v>49</v>
          </cell>
          <cell r="Y2358">
            <v>117</v>
          </cell>
          <cell r="AA2358" t="str">
            <v>30UH</v>
          </cell>
          <cell r="AB2358" t="str">
            <v>Lancaster</v>
          </cell>
          <cell r="AD2358">
            <v>3</v>
          </cell>
          <cell r="AE2358">
            <v>29</v>
          </cell>
          <cell r="AF2358">
            <v>3</v>
          </cell>
          <cell r="AG2358">
            <v>32</v>
          </cell>
          <cell r="AI2358" t="str">
            <v>30UH</v>
          </cell>
          <cell r="AJ2358" t="str">
            <v>Lancaster</v>
          </cell>
          <cell r="AK2358">
            <v>0</v>
          </cell>
          <cell r="AL2358">
            <v>0</v>
          </cell>
          <cell r="AM2358">
            <v>0</v>
          </cell>
        </row>
        <row r="2359">
          <cell r="B2359" t="str">
            <v>30UJ</v>
          </cell>
          <cell r="C2359" t="str">
            <v>Pendle</v>
          </cell>
          <cell r="G2359">
            <v>1</v>
          </cell>
          <cell r="H2359">
            <v>10</v>
          </cell>
          <cell r="J2359">
            <v>1</v>
          </cell>
          <cell r="L2359">
            <v>12</v>
          </cell>
          <cell r="M2359">
            <v>1</v>
          </cell>
          <cell r="O2359" t="str">
            <v>30UJ</v>
          </cell>
          <cell r="P2359" t="str">
            <v>Pendle</v>
          </cell>
          <cell r="T2359">
            <v>1</v>
          </cell>
          <cell r="U2359">
            <v>10</v>
          </cell>
          <cell r="W2359">
            <v>1</v>
          </cell>
          <cell r="Y2359">
            <v>12</v>
          </cell>
          <cell r="AA2359" t="str">
            <v>30UJ</v>
          </cell>
          <cell r="AB2359" t="str">
            <v>Pendle</v>
          </cell>
          <cell r="AD2359">
            <v>0</v>
          </cell>
          <cell r="AE2359">
            <v>0</v>
          </cell>
          <cell r="AF2359">
            <v>0</v>
          </cell>
          <cell r="AG2359">
            <v>0</v>
          </cell>
          <cell r="AI2359" t="str">
            <v>30UJ</v>
          </cell>
          <cell r="AJ2359" t="str">
            <v>Pendle</v>
          </cell>
          <cell r="AK2359">
            <v>0</v>
          </cell>
          <cell r="AL2359">
            <v>0</v>
          </cell>
          <cell r="AM2359">
            <v>0</v>
          </cell>
        </row>
        <row r="2360">
          <cell r="B2360" t="str">
            <v>30UK</v>
          </cell>
          <cell r="C2360" t="str">
            <v>Preston</v>
          </cell>
          <cell r="G2360">
            <v>9</v>
          </cell>
          <cell r="H2360">
            <v>33</v>
          </cell>
          <cell r="L2360">
            <v>42</v>
          </cell>
          <cell r="M2360">
            <v>0</v>
          </cell>
          <cell r="O2360" t="str">
            <v>30UK</v>
          </cell>
          <cell r="P2360" t="str">
            <v>Preston</v>
          </cell>
          <cell r="T2360">
            <v>10</v>
          </cell>
          <cell r="U2360">
            <v>33</v>
          </cell>
          <cell r="Y2360">
            <v>43</v>
          </cell>
          <cell r="AA2360" t="str">
            <v>30UK</v>
          </cell>
          <cell r="AB2360" t="str">
            <v>Preston</v>
          </cell>
          <cell r="AD2360">
            <v>0</v>
          </cell>
          <cell r="AE2360">
            <v>0</v>
          </cell>
          <cell r="AF2360">
            <v>0</v>
          </cell>
          <cell r="AG2360">
            <v>0</v>
          </cell>
          <cell r="AI2360" t="str">
            <v>30UK</v>
          </cell>
          <cell r="AJ2360" t="str">
            <v>Preston</v>
          </cell>
          <cell r="AK2360">
            <v>0</v>
          </cell>
          <cell r="AL2360">
            <v>0</v>
          </cell>
          <cell r="AM2360">
            <v>0</v>
          </cell>
        </row>
        <row r="2361">
          <cell r="B2361" t="str">
            <v>30UL</v>
          </cell>
          <cell r="C2361" t="str">
            <v>Ribble Valley</v>
          </cell>
          <cell r="F2361">
            <v>16</v>
          </cell>
          <cell r="G2361">
            <v>2</v>
          </cell>
          <cell r="I2361">
            <v>8</v>
          </cell>
          <cell r="L2361">
            <v>26</v>
          </cell>
          <cell r="M2361">
            <v>0</v>
          </cell>
          <cell r="O2361" t="str">
            <v>30UL</v>
          </cell>
          <cell r="P2361" t="str">
            <v>Ribble Valley</v>
          </cell>
          <cell r="S2361">
            <v>16</v>
          </cell>
          <cell r="T2361">
            <v>2</v>
          </cell>
          <cell r="V2361">
            <v>8</v>
          </cell>
          <cell r="Y2361">
            <v>26</v>
          </cell>
          <cell r="AA2361" t="str">
            <v>30UL</v>
          </cell>
          <cell r="AB2361" t="str">
            <v>Ribble Valley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I2361" t="str">
            <v>30UL</v>
          </cell>
          <cell r="AJ2361" t="str">
            <v>Ribble Valley</v>
          </cell>
          <cell r="AK2361">
            <v>0</v>
          </cell>
          <cell r="AL2361">
            <v>0</v>
          </cell>
          <cell r="AM2361">
            <v>0</v>
          </cell>
        </row>
        <row r="2362">
          <cell r="B2362" t="str">
            <v>30UM</v>
          </cell>
          <cell r="C2362" t="str">
            <v>Rossendale</v>
          </cell>
          <cell r="G2362">
            <v>1</v>
          </cell>
          <cell r="L2362">
            <v>1</v>
          </cell>
          <cell r="M2362">
            <v>0</v>
          </cell>
          <cell r="O2362" t="str">
            <v>30UM</v>
          </cell>
          <cell r="P2362" t="str">
            <v>Rossendale</v>
          </cell>
          <cell r="T2362">
            <v>1</v>
          </cell>
          <cell r="Y2362">
            <v>1</v>
          </cell>
          <cell r="AA2362" t="str">
            <v>30UM</v>
          </cell>
          <cell r="AB2362" t="str">
            <v>Rossendale</v>
          </cell>
          <cell r="AD2362">
            <v>0</v>
          </cell>
          <cell r="AF2362">
            <v>0</v>
          </cell>
          <cell r="AG2362">
            <v>0</v>
          </cell>
          <cell r="AI2362" t="str">
            <v>30UM</v>
          </cell>
          <cell r="AJ2362" t="str">
            <v>Rossendale</v>
          </cell>
          <cell r="AK2362">
            <v>0</v>
          </cell>
          <cell r="AL2362">
            <v>0</v>
          </cell>
          <cell r="AM2362">
            <v>0</v>
          </cell>
        </row>
        <row r="2363">
          <cell r="B2363" t="str">
            <v>30UN</v>
          </cell>
          <cell r="C2363" t="str">
            <v>South Ribble</v>
          </cell>
          <cell r="G2363">
            <v>1</v>
          </cell>
          <cell r="H2363">
            <v>26</v>
          </cell>
          <cell r="L2363">
            <v>27</v>
          </cell>
          <cell r="M2363">
            <v>0</v>
          </cell>
          <cell r="O2363" t="str">
            <v>30UN</v>
          </cell>
          <cell r="P2363" t="str">
            <v>South Ribble</v>
          </cell>
          <cell r="T2363">
            <v>1</v>
          </cell>
          <cell r="U2363">
            <v>26</v>
          </cell>
          <cell r="Y2363">
            <v>27</v>
          </cell>
          <cell r="AA2363" t="str">
            <v>30UN</v>
          </cell>
          <cell r="AB2363" t="str">
            <v>South Ribble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I2363" t="str">
            <v>30UN</v>
          </cell>
          <cell r="AJ2363" t="str">
            <v>South Ribble</v>
          </cell>
          <cell r="AK2363">
            <v>0</v>
          </cell>
          <cell r="AL2363">
            <v>0</v>
          </cell>
          <cell r="AM2363">
            <v>0</v>
          </cell>
        </row>
        <row r="2364">
          <cell r="B2364" t="str">
            <v>30UP</v>
          </cell>
          <cell r="C2364" t="str">
            <v>West Lancashire</v>
          </cell>
          <cell r="F2364">
            <v>12</v>
          </cell>
          <cell r="G2364">
            <v>3</v>
          </cell>
          <cell r="I2364">
            <v>12</v>
          </cell>
          <cell r="L2364">
            <v>27</v>
          </cell>
          <cell r="M2364">
            <v>0</v>
          </cell>
          <cell r="O2364" t="str">
            <v>30UP</v>
          </cell>
          <cell r="P2364" t="str">
            <v>West Lancashire</v>
          </cell>
          <cell r="S2364">
            <v>12</v>
          </cell>
          <cell r="T2364">
            <v>5</v>
          </cell>
          <cell r="V2364">
            <v>12</v>
          </cell>
          <cell r="Y2364">
            <v>29</v>
          </cell>
          <cell r="AA2364" t="str">
            <v>30UP</v>
          </cell>
          <cell r="AB2364" t="str">
            <v>West Lancashire</v>
          </cell>
          <cell r="AD2364">
            <v>0</v>
          </cell>
          <cell r="AE2364">
            <v>0</v>
          </cell>
          <cell r="AF2364">
            <v>0</v>
          </cell>
          <cell r="AG2364">
            <v>0</v>
          </cell>
          <cell r="AI2364" t="str">
            <v>30UP</v>
          </cell>
          <cell r="AJ2364" t="str">
            <v>West Lancashire</v>
          </cell>
          <cell r="AK2364">
            <v>0</v>
          </cell>
          <cell r="AL2364">
            <v>0</v>
          </cell>
          <cell r="AM2364">
            <v>0</v>
          </cell>
        </row>
        <row r="2365">
          <cell r="B2365" t="str">
            <v>30UQ</v>
          </cell>
          <cell r="C2365" t="str">
            <v>Wyre</v>
          </cell>
          <cell r="G2365">
            <v>2</v>
          </cell>
          <cell r="H2365">
            <v>18</v>
          </cell>
          <cell r="I2365">
            <v>32</v>
          </cell>
          <cell r="L2365">
            <v>52</v>
          </cell>
          <cell r="M2365">
            <v>0</v>
          </cell>
          <cell r="O2365" t="str">
            <v>30UQ</v>
          </cell>
          <cell r="P2365" t="str">
            <v>Wyre</v>
          </cell>
          <cell r="T2365">
            <v>2</v>
          </cell>
          <cell r="U2365">
            <v>18</v>
          </cell>
          <cell r="V2365">
            <v>32</v>
          </cell>
          <cell r="Y2365">
            <v>52</v>
          </cell>
          <cell r="AA2365" t="str">
            <v>30UQ</v>
          </cell>
          <cell r="AB2365" t="str">
            <v>Wyre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I2365" t="str">
            <v>30UQ</v>
          </cell>
          <cell r="AJ2365" t="str">
            <v>Wyre</v>
          </cell>
          <cell r="AK2365">
            <v>0</v>
          </cell>
          <cell r="AL2365">
            <v>0</v>
          </cell>
          <cell r="AM2365">
            <v>0</v>
          </cell>
        </row>
        <row r="2366">
          <cell r="B2366" t="str">
            <v>31UB</v>
          </cell>
          <cell r="C2366" t="str">
            <v>Blaby</v>
          </cell>
          <cell r="F2366">
            <v>5</v>
          </cell>
          <cell r="G2366">
            <v>6</v>
          </cell>
          <cell r="H2366">
            <v>5</v>
          </cell>
          <cell r="L2366">
            <v>16</v>
          </cell>
          <cell r="M2366">
            <v>0</v>
          </cell>
          <cell r="O2366" t="str">
            <v>31UB</v>
          </cell>
          <cell r="P2366" t="str">
            <v>Blaby</v>
          </cell>
          <cell r="S2366">
            <v>5</v>
          </cell>
          <cell r="T2366">
            <v>3</v>
          </cell>
          <cell r="U2366">
            <v>5</v>
          </cell>
          <cell r="Y2366">
            <v>13</v>
          </cell>
          <cell r="AA2366" t="str">
            <v>31UB</v>
          </cell>
          <cell r="AB2366" t="str">
            <v>Blaby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I2366" t="str">
            <v>31UB</v>
          </cell>
          <cell r="AJ2366" t="str">
            <v>Blaby</v>
          </cell>
          <cell r="AK2366">
            <v>0</v>
          </cell>
          <cell r="AL2366">
            <v>0</v>
          </cell>
          <cell r="AM2366">
            <v>0</v>
          </cell>
        </row>
        <row r="2367">
          <cell r="B2367" t="str">
            <v>31UC</v>
          </cell>
          <cell r="C2367" t="str">
            <v>Charnwood</v>
          </cell>
          <cell r="F2367">
            <v>34</v>
          </cell>
          <cell r="G2367">
            <v>8</v>
          </cell>
          <cell r="H2367">
            <v>106</v>
          </cell>
          <cell r="L2367">
            <v>148</v>
          </cell>
          <cell r="M2367">
            <v>0</v>
          </cell>
          <cell r="O2367" t="str">
            <v>31UC</v>
          </cell>
          <cell r="P2367" t="str">
            <v>Charnwood</v>
          </cell>
          <cell r="S2367">
            <v>34</v>
          </cell>
          <cell r="T2367">
            <v>7</v>
          </cell>
          <cell r="U2367">
            <v>106</v>
          </cell>
          <cell r="Y2367">
            <v>147</v>
          </cell>
          <cell r="AA2367" t="str">
            <v>31UC</v>
          </cell>
          <cell r="AB2367" t="str">
            <v>Charnwood</v>
          </cell>
          <cell r="AD2367">
            <v>2</v>
          </cell>
          <cell r="AE2367">
            <v>0</v>
          </cell>
          <cell r="AF2367">
            <v>2</v>
          </cell>
          <cell r="AG2367">
            <v>2</v>
          </cell>
          <cell r="AI2367" t="str">
            <v>31UC</v>
          </cell>
          <cell r="AJ2367" t="str">
            <v>Charnwood</v>
          </cell>
          <cell r="AK2367">
            <v>0</v>
          </cell>
          <cell r="AL2367">
            <v>0</v>
          </cell>
          <cell r="AM2367">
            <v>0</v>
          </cell>
        </row>
        <row r="2368">
          <cell r="B2368" t="str">
            <v>31UD</v>
          </cell>
          <cell r="C2368" t="str">
            <v>Harborough</v>
          </cell>
          <cell r="F2368">
            <v>36</v>
          </cell>
          <cell r="G2368">
            <v>8</v>
          </cell>
          <cell r="H2368">
            <v>43</v>
          </cell>
          <cell r="L2368">
            <v>87</v>
          </cell>
          <cell r="M2368">
            <v>0</v>
          </cell>
          <cell r="O2368" t="str">
            <v>31UD</v>
          </cell>
          <cell r="P2368" t="str">
            <v>Harborough</v>
          </cell>
          <cell r="S2368">
            <v>36</v>
          </cell>
          <cell r="T2368">
            <v>7</v>
          </cell>
          <cell r="U2368">
            <v>43</v>
          </cell>
          <cell r="Y2368">
            <v>86</v>
          </cell>
          <cell r="AA2368" t="str">
            <v>31UD</v>
          </cell>
          <cell r="AB2368" t="str">
            <v>Harborough</v>
          </cell>
          <cell r="AD2368">
            <v>4</v>
          </cell>
          <cell r="AE2368">
            <v>0</v>
          </cell>
          <cell r="AF2368">
            <v>4</v>
          </cell>
          <cell r="AG2368">
            <v>4</v>
          </cell>
          <cell r="AI2368" t="str">
            <v>31UD</v>
          </cell>
          <cell r="AJ2368" t="str">
            <v>Harborough</v>
          </cell>
          <cell r="AK2368">
            <v>0</v>
          </cell>
          <cell r="AL2368">
            <v>0</v>
          </cell>
          <cell r="AM2368">
            <v>0</v>
          </cell>
        </row>
        <row r="2369">
          <cell r="B2369" t="str">
            <v>31UE</v>
          </cell>
          <cell r="C2369" t="str">
            <v>Hinckley and Bosworth</v>
          </cell>
          <cell r="F2369">
            <v>25</v>
          </cell>
          <cell r="G2369">
            <v>6</v>
          </cell>
          <cell r="H2369">
            <v>75</v>
          </cell>
          <cell r="I2369">
            <v>6</v>
          </cell>
          <cell r="L2369">
            <v>112</v>
          </cell>
          <cell r="M2369">
            <v>0</v>
          </cell>
          <cell r="O2369" t="str">
            <v>31UE</v>
          </cell>
          <cell r="P2369" t="str">
            <v>Hinckley and Bosworth</v>
          </cell>
          <cell r="S2369">
            <v>25</v>
          </cell>
          <cell r="T2369">
            <v>9</v>
          </cell>
          <cell r="U2369">
            <v>75</v>
          </cell>
          <cell r="V2369">
            <v>6</v>
          </cell>
          <cell r="Y2369">
            <v>115</v>
          </cell>
          <cell r="AA2369" t="str">
            <v>31UE</v>
          </cell>
          <cell r="AB2369" t="str">
            <v>Hinckley and Bosworth</v>
          </cell>
          <cell r="AD2369">
            <v>0</v>
          </cell>
          <cell r="AE2369">
            <v>10</v>
          </cell>
          <cell r="AF2369">
            <v>0</v>
          </cell>
          <cell r="AG2369">
            <v>10</v>
          </cell>
          <cell r="AI2369" t="str">
            <v>31UE</v>
          </cell>
          <cell r="AJ2369" t="str">
            <v>Hinckley and Bosworth</v>
          </cell>
          <cell r="AK2369">
            <v>0</v>
          </cell>
          <cell r="AL2369">
            <v>0</v>
          </cell>
          <cell r="AM2369">
            <v>0</v>
          </cell>
        </row>
        <row r="2370">
          <cell r="B2370" t="str">
            <v>31UG</v>
          </cell>
          <cell r="C2370" t="str">
            <v>Melton</v>
          </cell>
          <cell r="F2370">
            <v>72</v>
          </cell>
          <cell r="G2370">
            <v>5</v>
          </cell>
          <cell r="H2370">
            <v>33</v>
          </cell>
          <cell r="L2370">
            <v>110</v>
          </cell>
          <cell r="M2370">
            <v>0</v>
          </cell>
          <cell r="O2370" t="str">
            <v>31UG</v>
          </cell>
          <cell r="P2370" t="str">
            <v>Melton</v>
          </cell>
          <cell r="S2370">
            <v>72</v>
          </cell>
          <cell r="T2370">
            <v>5</v>
          </cell>
          <cell r="U2370">
            <v>33</v>
          </cell>
          <cell r="Y2370">
            <v>110</v>
          </cell>
          <cell r="AA2370" t="str">
            <v>31UG</v>
          </cell>
          <cell r="AB2370" t="str">
            <v>Melton</v>
          </cell>
          <cell r="AD2370">
            <v>0</v>
          </cell>
          <cell r="AE2370">
            <v>6</v>
          </cell>
          <cell r="AF2370">
            <v>0</v>
          </cell>
          <cell r="AG2370">
            <v>6</v>
          </cell>
          <cell r="AI2370" t="str">
            <v>31UG</v>
          </cell>
          <cell r="AJ2370" t="str">
            <v>Melton</v>
          </cell>
          <cell r="AK2370">
            <v>0</v>
          </cell>
          <cell r="AL2370">
            <v>0</v>
          </cell>
          <cell r="AM2370">
            <v>0</v>
          </cell>
        </row>
        <row r="2371">
          <cell r="B2371" t="str">
            <v>31UH</v>
          </cell>
          <cell r="C2371" t="str">
            <v>North West Leicestershire</v>
          </cell>
          <cell r="D2371">
            <v>19</v>
          </cell>
          <cell r="F2371">
            <v>2</v>
          </cell>
          <cell r="G2371">
            <v>1</v>
          </cell>
          <cell r="H2371">
            <v>21</v>
          </cell>
          <cell r="L2371">
            <v>43</v>
          </cell>
          <cell r="M2371">
            <v>0</v>
          </cell>
          <cell r="O2371" t="str">
            <v>31UH</v>
          </cell>
          <cell r="P2371" t="str">
            <v>North West Leicestershire</v>
          </cell>
          <cell r="Q2371">
            <v>19</v>
          </cell>
          <cell r="S2371">
            <v>2</v>
          </cell>
          <cell r="T2371">
            <v>3</v>
          </cell>
          <cell r="U2371">
            <v>21</v>
          </cell>
          <cell r="Y2371">
            <v>45</v>
          </cell>
          <cell r="AA2371" t="str">
            <v>31UH</v>
          </cell>
          <cell r="AB2371" t="str">
            <v>North West Leicestershire</v>
          </cell>
          <cell r="AC2371">
            <v>19</v>
          </cell>
          <cell r="AD2371">
            <v>2</v>
          </cell>
          <cell r="AE2371">
            <v>10</v>
          </cell>
          <cell r="AF2371">
            <v>21</v>
          </cell>
          <cell r="AG2371">
            <v>31</v>
          </cell>
          <cell r="AI2371" t="str">
            <v>31UH</v>
          </cell>
          <cell r="AJ2371" t="str">
            <v>North West Leicestershire</v>
          </cell>
          <cell r="AK2371">
            <v>0</v>
          </cell>
          <cell r="AL2371">
            <v>0</v>
          </cell>
          <cell r="AM2371">
            <v>0</v>
          </cell>
        </row>
        <row r="2372">
          <cell r="B2372" t="str">
            <v>31UJ</v>
          </cell>
          <cell r="C2372" t="str">
            <v>Oadby and Wigston</v>
          </cell>
          <cell r="G2372">
            <v>2</v>
          </cell>
          <cell r="L2372">
            <v>2</v>
          </cell>
          <cell r="M2372">
            <v>0</v>
          </cell>
          <cell r="O2372" t="str">
            <v>31UJ</v>
          </cell>
          <cell r="P2372" t="str">
            <v>Oadby and Wigston</v>
          </cell>
          <cell r="T2372">
            <v>2</v>
          </cell>
          <cell r="Y2372">
            <v>2</v>
          </cell>
          <cell r="AA2372" t="str">
            <v>31UJ</v>
          </cell>
          <cell r="AB2372" t="str">
            <v>Oadby and Wigston</v>
          </cell>
          <cell r="AD2372">
            <v>0</v>
          </cell>
          <cell r="AF2372">
            <v>0</v>
          </cell>
          <cell r="AG2372">
            <v>0</v>
          </cell>
          <cell r="AI2372" t="str">
            <v>31UJ</v>
          </cell>
          <cell r="AJ2372" t="str">
            <v>Oadby and Wigston</v>
          </cell>
          <cell r="AK2372">
            <v>0</v>
          </cell>
          <cell r="AL2372">
            <v>0</v>
          </cell>
          <cell r="AM2372">
            <v>0</v>
          </cell>
        </row>
        <row r="2373">
          <cell r="B2373" t="str">
            <v>32UB</v>
          </cell>
          <cell r="C2373" t="str">
            <v>Boston</v>
          </cell>
          <cell r="F2373">
            <v>6</v>
          </cell>
          <cell r="G2373">
            <v>1</v>
          </cell>
          <cell r="H2373">
            <v>12</v>
          </cell>
          <cell r="L2373">
            <v>19</v>
          </cell>
          <cell r="M2373">
            <v>0</v>
          </cell>
          <cell r="O2373" t="str">
            <v>32UB</v>
          </cell>
          <cell r="P2373" t="str">
            <v>Boston</v>
          </cell>
          <cell r="S2373">
            <v>6</v>
          </cell>
          <cell r="T2373">
            <v>1</v>
          </cell>
          <cell r="U2373">
            <v>12</v>
          </cell>
          <cell r="Y2373">
            <v>19</v>
          </cell>
          <cell r="AA2373" t="str">
            <v>32UB</v>
          </cell>
          <cell r="AB2373" t="str">
            <v>Boston</v>
          </cell>
          <cell r="AD2373">
            <v>0</v>
          </cell>
          <cell r="AE2373">
            <v>0</v>
          </cell>
          <cell r="AF2373">
            <v>0</v>
          </cell>
          <cell r="AG2373">
            <v>0</v>
          </cell>
          <cell r="AI2373" t="str">
            <v>32UB</v>
          </cell>
          <cell r="AJ2373" t="str">
            <v>Boston</v>
          </cell>
          <cell r="AK2373">
            <v>0</v>
          </cell>
          <cell r="AL2373">
            <v>0</v>
          </cell>
          <cell r="AM2373">
            <v>0</v>
          </cell>
        </row>
        <row r="2374">
          <cell r="B2374" t="str">
            <v>32UC</v>
          </cell>
          <cell r="C2374" t="str">
            <v>East Lindsey</v>
          </cell>
          <cell r="F2374">
            <v>89</v>
          </cell>
          <cell r="G2374">
            <v>5</v>
          </cell>
          <cell r="H2374">
            <v>215</v>
          </cell>
          <cell r="L2374">
            <v>309</v>
          </cell>
          <cell r="M2374">
            <v>0</v>
          </cell>
          <cell r="O2374" t="str">
            <v>32UC</v>
          </cell>
          <cell r="P2374" t="str">
            <v>East Lindsey</v>
          </cell>
          <cell r="S2374">
            <v>89</v>
          </cell>
          <cell r="T2374">
            <v>3</v>
          </cell>
          <cell r="U2374">
            <v>215</v>
          </cell>
          <cell r="Y2374">
            <v>307</v>
          </cell>
          <cell r="AA2374" t="str">
            <v>32UC</v>
          </cell>
          <cell r="AB2374" t="str">
            <v>East Lindsey</v>
          </cell>
          <cell r="AD2374">
            <v>8</v>
          </cell>
          <cell r="AE2374">
            <v>9</v>
          </cell>
          <cell r="AF2374">
            <v>8</v>
          </cell>
          <cell r="AG2374">
            <v>17</v>
          </cell>
          <cell r="AI2374" t="str">
            <v>32UC</v>
          </cell>
          <cell r="AJ2374" t="str">
            <v>East Lindsey</v>
          </cell>
          <cell r="AK2374">
            <v>0</v>
          </cell>
          <cell r="AL2374">
            <v>0</v>
          </cell>
          <cell r="AM2374">
            <v>0</v>
          </cell>
        </row>
        <row r="2375">
          <cell r="B2375" t="str">
            <v>32UD</v>
          </cell>
          <cell r="C2375" t="str">
            <v>Lincoln</v>
          </cell>
          <cell r="F2375">
            <v>10</v>
          </cell>
          <cell r="G2375">
            <v>12</v>
          </cell>
          <cell r="H2375">
            <v>20</v>
          </cell>
          <cell r="L2375">
            <v>46</v>
          </cell>
          <cell r="M2375">
            <v>0</v>
          </cell>
          <cell r="O2375" t="str">
            <v>32UD</v>
          </cell>
          <cell r="P2375" t="str">
            <v>Lincoln</v>
          </cell>
          <cell r="S2375">
            <v>10</v>
          </cell>
          <cell r="T2375">
            <v>11</v>
          </cell>
          <cell r="U2375">
            <v>20</v>
          </cell>
          <cell r="Y2375">
            <v>45</v>
          </cell>
          <cell r="AA2375" t="str">
            <v>32UD</v>
          </cell>
          <cell r="AB2375" t="str">
            <v>Lincoln</v>
          </cell>
          <cell r="AD2375">
            <v>0</v>
          </cell>
          <cell r="AE2375">
            <v>11</v>
          </cell>
          <cell r="AF2375">
            <v>0</v>
          </cell>
          <cell r="AG2375">
            <v>11</v>
          </cell>
          <cell r="AI2375" t="str">
            <v>32UD</v>
          </cell>
          <cell r="AJ2375" t="str">
            <v>Lincoln</v>
          </cell>
          <cell r="AK2375">
            <v>4</v>
          </cell>
          <cell r="AL2375">
            <v>0</v>
          </cell>
          <cell r="AM2375">
            <v>0</v>
          </cell>
        </row>
        <row r="2376">
          <cell r="B2376" t="str">
            <v>32UE</v>
          </cell>
          <cell r="C2376" t="str">
            <v>North Kesteven</v>
          </cell>
          <cell r="F2376">
            <v>13</v>
          </cell>
          <cell r="G2376">
            <v>2</v>
          </cell>
          <cell r="H2376">
            <v>69</v>
          </cell>
          <cell r="L2376">
            <v>84</v>
          </cell>
          <cell r="M2376">
            <v>0</v>
          </cell>
          <cell r="O2376" t="str">
            <v>32UE</v>
          </cell>
          <cell r="P2376" t="str">
            <v>North Kesteven</v>
          </cell>
          <cell r="S2376">
            <v>13</v>
          </cell>
          <cell r="T2376">
            <v>6</v>
          </cell>
          <cell r="U2376">
            <v>69</v>
          </cell>
          <cell r="Y2376">
            <v>88</v>
          </cell>
          <cell r="AA2376" t="str">
            <v>32UE</v>
          </cell>
          <cell r="AB2376" t="str">
            <v>North Kesteven</v>
          </cell>
          <cell r="AD2376">
            <v>0</v>
          </cell>
          <cell r="AE2376">
            <v>0</v>
          </cell>
          <cell r="AF2376">
            <v>0</v>
          </cell>
          <cell r="AG2376">
            <v>0</v>
          </cell>
          <cell r="AI2376" t="str">
            <v>32UE</v>
          </cell>
          <cell r="AJ2376" t="str">
            <v>North Kesteven</v>
          </cell>
          <cell r="AK2376">
            <v>0</v>
          </cell>
          <cell r="AL2376">
            <v>0</v>
          </cell>
          <cell r="AM2376">
            <v>0</v>
          </cell>
        </row>
        <row r="2377">
          <cell r="B2377" t="str">
            <v>32UF</v>
          </cell>
          <cell r="C2377" t="str">
            <v>South Holland</v>
          </cell>
          <cell r="F2377">
            <v>8</v>
          </cell>
          <cell r="G2377">
            <v>0</v>
          </cell>
          <cell r="H2377">
            <v>21</v>
          </cell>
          <cell r="L2377">
            <v>29</v>
          </cell>
          <cell r="M2377">
            <v>0</v>
          </cell>
          <cell r="O2377" t="str">
            <v>32UF</v>
          </cell>
          <cell r="P2377" t="str">
            <v>South Holland</v>
          </cell>
          <cell r="S2377">
            <v>8</v>
          </cell>
          <cell r="T2377">
            <v>1</v>
          </cell>
          <cell r="U2377">
            <v>21</v>
          </cell>
          <cell r="Y2377">
            <v>30</v>
          </cell>
          <cell r="AA2377" t="str">
            <v>32UF</v>
          </cell>
          <cell r="AB2377" t="str">
            <v>South Holland</v>
          </cell>
          <cell r="AD2377">
            <v>0</v>
          </cell>
          <cell r="AE2377">
            <v>0</v>
          </cell>
          <cell r="AF2377">
            <v>0</v>
          </cell>
          <cell r="AG2377">
            <v>0</v>
          </cell>
          <cell r="AI2377" t="str">
            <v>32UF</v>
          </cell>
          <cell r="AJ2377" t="str">
            <v>South Holland</v>
          </cell>
          <cell r="AK2377">
            <v>0</v>
          </cell>
          <cell r="AL2377">
            <v>0</v>
          </cell>
          <cell r="AM2377">
            <v>0</v>
          </cell>
        </row>
        <row r="2378">
          <cell r="B2378" t="str">
            <v>32UG</v>
          </cell>
          <cell r="C2378" t="str">
            <v>South Kesteven</v>
          </cell>
          <cell r="F2378">
            <v>74</v>
          </cell>
          <cell r="G2378">
            <v>7</v>
          </cell>
          <cell r="H2378">
            <v>172</v>
          </cell>
          <cell r="L2378">
            <v>253</v>
          </cell>
          <cell r="M2378">
            <v>0</v>
          </cell>
          <cell r="O2378" t="str">
            <v>32UG</v>
          </cell>
          <cell r="P2378" t="str">
            <v>South Kesteven</v>
          </cell>
          <cell r="S2378">
            <v>74</v>
          </cell>
          <cell r="T2378">
            <v>8</v>
          </cell>
          <cell r="U2378">
            <v>172</v>
          </cell>
          <cell r="Y2378">
            <v>254</v>
          </cell>
          <cell r="AA2378" t="str">
            <v>32UG</v>
          </cell>
          <cell r="AB2378" t="str">
            <v>South Kesteven</v>
          </cell>
          <cell r="AD2378">
            <v>12</v>
          </cell>
          <cell r="AE2378">
            <v>1</v>
          </cell>
          <cell r="AF2378">
            <v>12</v>
          </cell>
          <cell r="AG2378">
            <v>13</v>
          </cell>
          <cell r="AI2378" t="str">
            <v>32UG</v>
          </cell>
          <cell r="AJ2378" t="str">
            <v>South Kesteven</v>
          </cell>
          <cell r="AK2378">
            <v>0</v>
          </cell>
          <cell r="AL2378">
            <v>0</v>
          </cell>
          <cell r="AM2378">
            <v>0</v>
          </cell>
        </row>
        <row r="2379">
          <cell r="B2379" t="str">
            <v>32UH</v>
          </cell>
          <cell r="C2379" t="str">
            <v>West Lindsey</v>
          </cell>
          <cell r="F2379">
            <v>29</v>
          </cell>
          <cell r="G2379">
            <v>1</v>
          </cell>
          <cell r="H2379">
            <v>62</v>
          </cell>
          <cell r="I2379">
            <v>3</v>
          </cell>
          <cell r="L2379">
            <v>95</v>
          </cell>
          <cell r="M2379">
            <v>0</v>
          </cell>
          <cell r="O2379" t="str">
            <v>32UH</v>
          </cell>
          <cell r="P2379" t="str">
            <v>West Lindsey</v>
          </cell>
          <cell r="S2379">
            <v>29</v>
          </cell>
          <cell r="T2379">
            <v>1</v>
          </cell>
          <cell r="U2379">
            <v>62</v>
          </cell>
          <cell r="V2379">
            <v>3</v>
          </cell>
          <cell r="Y2379">
            <v>95</v>
          </cell>
          <cell r="AA2379" t="str">
            <v>32UH</v>
          </cell>
          <cell r="AB2379" t="str">
            <v>West Lindsey</v>
          </cell>
          <cell r="AD2379">
            <v>13</v>
          </cell>
          <cell r="AE2379">
            <v>0</v>
          </cell>
          <cell r="AF2379">
            <v>13</v>
          </cell>
          <cell r="AG2379">
            <v>13</v>
          </cell>
          <cell r="AI2379" t="str">
            <v>32UH</v>
          </cell>
          <cell r="AJ2379" t="str">
            <v>West Lindsey</v>
          </cell>
          <cell r="AK2379">
            <v>0</v>
          </cell>
          <cell r="AL2379">
            <v>0</v>
          </cell>
          <cell r="AM2379">
            <v>0</v>
          </cell>
        </row>
        <row r="2380">
          <cell r="B2380" t="str">
            <v>33UB</v>
          </cell>
          <cell r="C2380" t="str">
            <v>Breckland</v>
          </cell>
          <cell r="D2380">
            <v>11</v>
          </cell>
          <cell r="F2380">
            <v>33</v>
          </cell>
          <cell r="G2380">
            <v>20</v>
          </cell>
          <cell r="H2380">
            <v>144</v>
          </cell>
          <cell r="L2380">
            <v>208</v>
          </cell>
          <cell r="M2380">
            <v>0</v>
          </cell>
          <cell r="O2380" t="str">
            <v>33UB</v>
          </cell>
          <cell r="P2380" t="str">
            <v>Breckland</v>
          </cell>
          <cell r="S2380">
            <v>33</v>
          </cell>
          <cell r="T2380">
            <v>21</v>
          </cell>
          <cell r="U2380">
            <v>144</v>
          </cell>
          <cell r="Y2380">
            <v>198</v>
          </cell>
          <cell r="AA2380" t="str">
            <v>33UB</v>
          </cell>
          <cell r="AB2380" t="str">
            <v>Breckland</v>
          </cell>
          <cell r="AC2380">
            <v>11</v>
          </cell>
          <cell r="AD2380">
            <v>0</v>
          </cell>
          <cell r="AE2380">
            <v>0</v>
          </cell>
          <cell r="AF2380">
            <v>11</v>
          </cell>
          <cell r="AG2380">
            <v>11</v>
          </cell>
          <cell r="AI2380" t="str">
            <v>33UB</v>
          </cell>
          <cell r="AJ2380" t="str">
            <v>Breckland</v>
          </cell>
          <cell r="AK2380">
            <v>0</v>
          </cell>
          <cell r="AL2380">
            <v>0</v>
          </cell>
          <cell r="AM2380">
            <v>0</v>
          </cell>
        </row>
        <row r="2381">
          <cell r="B2381" t="str">
            <v>33UC</v>
          </cell>
          <cell r="C2381" t="str">
            <v>Broadland</v>
          </cell>
          <cell r="F2381">
            <v>10</v>
          </cell>
          <cell r="G2381">
            <v>11</v>
          </cell>
          <cell r="H2381">
            <v>39</v>
          </cell>
          <cell r="L2381">
            <v>60</v>
          </cell>
          <cell r="M2381">
            <v>0</v>
          </cell>
          <cell r="O2381" t="str">
            <v>33UC</v>
          </cell>
          <cell r="P2381" t="str">
            <v>Broadland</v>
          </cell>
          <cell r="S2381">
            <v>10</v>
          </cell>
          <cell r="T2381">
            <v>13</v>
          </cell>
          <cell r="U2381">
            <v>39</v>
          </cell>
          <cell r="Y2381">
            <v>62</v>
          </cell>
          <cell r="AA2381" t="str">
            <v>33UC</v>
          </cell>
          <cell r="AB2381" t="str">
            <v>Broadland</v>
          </cell>
          <cell r="AD2381">
            <v>0</v>
          </cell>
          <cell r="AE2381">
            <v>0</v>
          </cell>
          <cell r="AF2381">
            <v>0</v>
          </cell>
          <cell r="AG2381">
            <v>0</v>
          </cell>
          <cell r="AI2381" t="str">
            <v>33UC</v>
          </cell>
          <cell r="AJ2381" t="str">
            <v>Broadland</v>
          </cell>
          <cell r="AK2381">
            <v>0</v>
          </cell>
          <cell r="AL2381">
            <v>0</v>
          </cell>
          <cell r="AM2381">
            <v>0</v>
          </cell>
        </row>
        <row r="2382">
          <cell r="B2382" t="str">
            <v>33UD</v>
          </cell>
          <cell r="C2382" t="str">
            <v>Great Yarmouth</v>
          </cell>
          <cell r="G2382">
            <v>13</v>
          </cell>
          <cell r="H2382">
            <v>17</v>
          </cell>
          <cell r="I2382">
            <v>17</v>
          </cell>
          <cell r="L2382">
            <v>47</v>
          </cell>
          <cell r="M2382">
            <v>0</v>
          </cell>
          <cell r="O2382" t="str">
            <v>33UD</v>
          </cell>
          <cell r="P2382" t="str">
            <v>Great Yarmouth</v>
          </cell>
          <cell r="T2382">
            <v>14</v>
          </cell>
          <cell r="U2382">
            <v>17</v>
          </cell>
          <cell r="V2382">
            <v>17</v>
          </cell>
          <cell r="Y2382">
            <v>48</v>
          </cell>
          <cell r="AA2382" t="str">
            <v>33UD</v>
          </cell>
          <cell r="AB2382" t="str">
            <v>Great Yarmouth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I2382" t="str">
            <v>33UD</v>
          </cell>
          <cell r="AJ2382" t="str">
            <v>Great Yarmouth</v>
          </cell>
          <cell r="AK2382">
            <v>0</v>
          </cell>
          <cell r="AL2382">
            <v>0</v>
          </cell>
          <cell r="AM2382">
            <v>0</v>
          </cell>
        </row>
        <row r="2383">
          <cell r="B2383" t="str">
            <v>33UE</v>
          </cell>
          <cell r="C2383" t="str">
            <v>Kings Lynn and West Norfolk</v>
          </cell>
          <cell r="F2383">
            <v>17</v>
          </cell>
          <cell r="G2383">
            <v>11</v>
          </cell>
          <cell r="H2383">
            <v>70</v>
          </cell>
          <cell r="L2383">
            <v>98</v>
          </cell>
          <cell r="M2383">
            <v>0</v>
          </cell>
          <cell r="O2383" t="str">
            <v>33UE</v>
          </cell>
          <cell r="P2383" t="str">
            <v>Kings Lynn and West Norfolk</v>
          </cell>
          <cell r="S2383">
            <v>17</v>
          </cell>
          <cell r="T2383">
            <v>9</v>
          </cell>
          <cell r="U2383">
            <v>70</v>
          </cell>
          <cell r="Y2383">
            <v>96</v>
          </cell>
          <cell r="AA2383" t="str">
            <v>33UE</v>
          </cell>
          <cell r="AB2383" t="str">
            <v>Kings Lynn and West Norfolk</v>
          </cell>
          <cell r="AD2383">
            <v>15</v>
          </cell>
          <cell r="AE2383">
            <v>0</v>
          </cell>
          <cell r="AF2383">
            <v>15</v>
          </cell>
          <cell r="AG2383">
            <v>15</v>
          </cell>
          <cell r="AI2383" t="str">
            <v>33UE</v>
          </cell>
          <cell r="AJ2383" t="str">
            <v>Kings Lynn and West Norfolk</v>
          </cell>
          <cell r="AK2383">
            <v>0</v>
          </cell>
          <cell r="AL2383">
            <v>0</v>
          </cell>
          <cell r="AM2383">
            <v>0</v>
          </cell>
        </row>
        <row r="2384">
          <cell r="B2384" t="str">
            <v>33UF</v>
          </cell>
          <cell r="C2384" t="str">
            <v>North Norfolk</v>
          </cell>
          <cell r="F2384">
            <v>2</v>
          </cell>
          <cell r="G2384">
            <v>7</v>
          </cell>
          <cell r="H2384">
            <v>33</v>
          </cell>
          <cell r="L2384">
            <v>42</v>
          </cell>
          <cell r="M2384">
            <v>0</v>
          </cell>
          <cell r="O2384" t="str">
            <v>33UF</v>
          </cell>
          <cell r="P2384" t="str">
            <v>North Norfolk</v>
          </cell>
          <cell r="S2384">
            <v>2</v>
          </cell>
          <cell r="T2384">
            <v>7</v>
          </cell>
          <cell r="U2384">
            <v>33</v>
          </cell>
          <cell r="Y2384">
            <v>42</v>
          </cell>
          <cell r="AA2384" t="str">
            <v>33UF</v>
          </cell>
          <cell r="AB2384" t="str">
            <v>North Norfolk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I2384" t="str">
            <v>33UF</v>
          </cell>
          <cell r="AJ2384" t="str">
            <v>North Norfolk</v>
          </cell>
          <cell r="AK2384">
            <v>0</v>
          </cell>
          <cell r="AL2384">
            <v>0</v>
          </cell>
          <cell r="AM2384">
            <v>0</v>
          </cell>
        </row>
        <row r="2385">
          <cell r="B2385" t="str">
            <v>33UG</v>
          </cell>
          <cell r="C2385" t="str">
            <v>Norwich</v>
          </cell>
          <cell r="F2385">
            <v>59</v>
          </cell>
          <cell r="G2385">
            <v>60</v>
          </cell>
          <cell r="H2385">
            <v>179</v>
          </cell>
          <cell r="I2385">
            <v>4</v>
          </cell>
          <cell r="L2385">
            <v>318</v>
          </cell>
          <cell r="M2385">
            <v>0</v>
          </cell>
          <cell r="O2385" t="str">
            <v>33UG</v>
          </cell>
          <cell r="P2385" t="str">
            <v>Norwich</v>
          </cell>
          <cell r="S2385">
            <v>59</v>
          </cell>
          <cell r="T2385">
            <v>67</v>
          </cell>
          <cell r="U2385">
            <v>179</v>
          </cell>
          <cell r="V2385">
            <v>4</v>
          </cell>
          <cell r="Y2385">
            <v>325</v>
          </cell>
          <cell r="AA2385" t="str">
            <v>33UG</v>
          </cell>
          <cell r="AB2385" t="str">
            <v>Norwich</v>
          </cell>
          <cell r="AD2385">
            <v>2</v>
          </cell>
          <cell r="AE2385">
            <v>4</v>
          </cell>
          <cell r="AF2385">
            <v>2</v>
          </cell>
          <cell r="AG2385">
            <v>6</v>
          </cell>
          <cell r="AI2385" t="str">
            <v>33UG</v>
          </cell>
          <cell r="AJ2385" t="str">
            <v>Norwich</v>
          </cell>
          <cell r="AK2385">
            <v>16</v>
          </cell>
          <cell r="AL2385">
            <v>0</v>
          </cell>
          <cell r="AM2385">
            <v>0</v>
          </cell>
        </row>
        <row r="2386">
          <cell r="B2386" t="str">
            <v>33UH</v>
          </cell>
          <cell r="C2386" t="str">
            <v>South Norfolk</v>
          </cell>
          <cell r="D2386">
            <v>9</v>
          </cell>
          <cell r="F2386">
            <v>39</v>
          </cell>
          <cell r="G2386">
            <v>23</v>
          </cell>
          <cell r="H2386">
            <v>253</v>
          </cell>
          <cell r="I2386">
            <v>3</v>
          </cell>
          <cell r="L2386">
            <v>327</v>
          </cell>
          <cell r="M2386">
            <v>0</v>
          </cell>
          <cell r="O2386" t="str">
            <v>33UH</v>
          </cell>
          <cell r="P2386" t="str">
            <v>South Norfolk</v>
          </cell>
          <cell r="Q2386">
            <v>9</v>
          </cell>
          <cell r="S2386">
            <v>39</v>
          </cell>
          <cell r="T2386">
            <v>18</v>
          </cell>
          <cell r="U2386">
            <v>253</v>
          </cell>
          <cell r="V2386">
            <v>3</v>
          </cell>
          <cell r="Y2386">
            <v>322</v>
          </cell>
          <cell r="AA2386" t="str">
            <v>33UH</v>
          </cell>
          <cell r="AB2386" t="str">
            <v>South Norfolk</v>
          </cell>
          <cell r="AC2386">
            <v>0</v>
          </cell>
          <cell r="AD2386">
            <v>16</v>
          </cell>
          <cell r="AE2386">
            <v>56</v>
          </cell>
          <cell r="AF2386">
            <v>16</v>
          </cell>
          <cell r="AG2386">
            <v>72</v>
          </cell>
          <cell r="AI2386" t="str">
            <v>33UH</v>
          </cell>
          <cell r="AJ2386" t="str">
            <v>South Norfolk</v>
          </cell>
          <cell r="AK2386">
            <v>0</v>
          </cell>
          <cell r="AL2386">
            <v>0</v>
          </cell>
          <cell r="AM2386">
            <v>0</v>
          </cell>
        </row>
        <row r="2387">
          <cell r="B2387" t="str">
            <v>34UB</v>
          </cell>
          <cell r="C2387" t="str">
            <v>Corby</v>
          </cell>
          <cell r="D2387">
            <v>25</v>
          </cell>
          <cell r="F2387">
            <v>10</v>
          </cell>
          <cell r="G2387">
            <v>5</v>
          </cell>
          <cell r="H2387">
            <v>18</v>
          </cell>
          <cell r="L2387">
            <v>58</v>
          </cell>
          <cell r="M2387">
            <v>0</v>
          </cell>
          <cell r="O2387" t="str">
            <v>34UB</v>
          </cell>
          <cell r="P2387" t="str">
            <v>Corby</v>
          </cell>
          <cell r="Q2387">
            <v>25</v>
          </cell>
          <cell r="S2387">
            <v>10</v>
          </cell>
          <cell r="T2387">
            <v>7</v>
          </cell>
          <cell r="U2387">
            <v>18</v>
          </cell>
          <cell r="Y2387">
            <v>60</v>
          </cell>
          <cell r="AA2387" t="str">
            <v>34UB</v>
          </cell>
          <cell r="AB2387" t="str">
            <v>Corby</v>
          </cell>
          <cell r="AC2387">
            <v>0</v>
          </cell>
          <cell r="AD2387">
            <v>0</v>
          </cell>
          <cell r="AE2387">
            <v>12</v>
          </cell>
          <cell r="AF2387">
            <v>0</v>
          </cell>
          <cell r="AG2387">
            <v>12</v>
          </cell>
          <cell r="AI2387" t="str">
            <v>34UB</v>
          </cell>
          <cell r="AJ2387" t="str">
            <v>Corby</v>
          </cell>
          <cell r="AK2387">
            <v>0</v>
          </cell>
          <cell r="AL2387">
            <v>0</v>
          </cell>
          <cell r="AM2387">
            <v>0</v>
          </cell>
        </row>
        <row r="2388">
          <cell r="B2388" t="str">
            <v>34UC</v>
          </cell>
          <cell r="C2388" t="str">
            <v>Daventry</v>
          </cell>
          <cell r="F2388">
            <v>31</v>
          </cell>
          <cell r="G2388">
            <v>4</v>
          </cell>
          <cell r="H2388">
            <v>60</v>
          </cell>
          <cell r="L2388">
            <v>95</v>
          </cell>
          <cell r="M2388">
            <v>0</v>
          </cell>
          <cell r="O2388" t="str">
            <v>34UC</v>
          </cell>
          <cell r="P2388" t="str">
            <v>Daventry</v>
          </cell>
          <cell r="S2388">
            <v>31</v>
          </cell>
          <cell r="T2388">
            <v>5</v>
          </cell>
          <cell r="U2388">
            <v>60</v>
          </cell>
          <cell r="Y2388">
            <v>96</v>
          </cell>
          <cell r="AA2388" t="str">
            <v>34UC</v>
          </cell>
          <cell r="AB2388" t="str">
            <v>Daventry</v>
          </cell>
          <cell r="AD2388">
            <v>8</v>
          </cell>
          <cell r="AE2388">
            <v>9</v>
          </cell>
          <cell r="AF2388">
            <v>8</v>
          </cell>
          <cell r="AG2388">
            <v>17</v>
          </cell>
          <cell r="AI2388" t="str">
            <v>34UC</v>
          </cell>
          <cell r="AJ2388" t="str">
            <v>Daventry</v>
          </cell>
          <cell r="AK2388">
            <v>0</v>
          </cell>
          <cell r="AL2388">
            <v>0</v>
          </cell>
          <cell r="AM2388">
            <v>0</v>
          </cell>
        </row>
        <row r="2389">
          <cell r="B2389" t="str">
            <v>34UD</v>
          </cell>
          <cell r="C2389" t="str">
            <v>East Northamptonshire</v>
          </cell>
          <cell r="F2389">
            <v>4</v>
          </cell>
          <cell r="G2389">
            <v>10</v>
          </cell>
          <cell r="H2389">
            <v>4</v>
          </cell>
          <cell r="L2389">
            <v>18</v>
          </cell>
          <cell r="M2389">
            <v>0</v>
          </cell>
          <cell r="O2389" t="str">
            <v>34UD</v>
          </cell>
          <cell r="P2389" t="str">
            <v>East Northamptonshire</v>
          </cell>
          <cell r="S2389">
            <v>4</v>
          </cell>
          <cell r="T2389">
            <v>10</v>
          </cell>
          <cell r="U2389">
            <v>4</v>
          </cell>
          <cell r="Y2389">
            <v>18</v>
          </cell>
          <cell r="AA2389" t="str">
            <v>34UD</v>
          </cell>
          <cell r="AB2389" t="str">
            <v>East Northamptonshire</v>
          </cell>
          <cell r="AD2389">
            <v>0</v>
          </cell>
          <cell r="AE2389">
            <v>0</v>
          </cell>
          <cell r="AF2389">
            <v>0</v>
          </cell>
          <cell r="AG2389">
            <v>0</v>
          </cell>
          <cell r="AI2389" t="str">
            <v>34UD</v>
          </cell>
          <cell r="AJ2389" t="str">
            <v>East Northamptonshire</v>
          </cell>
          <cell r="AK2389">
            <v>0</v>
          </cell>
          <cell r="AL2389">
            <v>0</v>
          </cell>
          <cell r="AM2389">
            <v>0</v>
          </cell>
        </row>
        <row r="2390">
          <cell r="B2390" t="str">
            <v>34UE</v>
          </cell>
          <cell r="C2390" t="str">
            <v>Kettering</v>
          </cell>
          <cell r="F2390">
            <v>49</v>
          </cell>
          <cell r="G2390">
            <v>13</v>
          </cell>
          <cell r="H2390">
            <v>146</v>
          </cell>
          <cell r="L2390">
            <v>208</v>
          </cell>
          <cell r="M2390">
            <v>0</v>
          </cell>
          <cell r="O2390" t="str">
            <v>34UE</v>
          </cell>
          <cell r="P2390" t="str">
            <v>Kettering</v>
          </cell>
          <cell r="S2390">
            <v>49</v>
          </cell>
          <cell r="T2390">
            <v>15</v>
          </cell>
          <cell r="U2390">
            <v>146</v>
          </cell>
          <cell r="Y2390">
            <v>210</v>
          </cell>
          <cell r="AA2390" t="str">
            <v>34UE</v>
          </cell>
          <cell r="AB2390" t="str">
            <v>Kettering</v>
          </cell>
          <cell r="AD2390">
            <v>0</v>
          </cell>
          <cell r="AE2390">
            <v>3</v>
          </cell>
          <cell r="AF2390">
            <v>0</v>
          </cell>
          <cell r="AG2390">
            <v>3</v>
          </cell>
          <cell r="AI2390" t="str">
            <v>34UE</v>
          </cell>
          <cell r="AJ2390" t="str">
            <v>Kettering</v>
          </cell>
          <cell r="AK2390">
            <v>0</v>
          </cell>
          <cell r="AL2390">
            <v>0</v>
          </cell>
          <cell r="AM2390">
            <v>0</v>
          </cell>
        </row>
        <row r="2391">
          <cell r="B2391" t="str">
            <v>34UF</v>
          </cell>
          <cell r="C2391" t="str">
            <v>Northampton</v>
          </cell>
          <cell r="F2391">
            <v>151</v>
          </cell>
          <cell r="G2391">
            <v>44</v>
          </cell>
          <cell r="H2391">
            <v>172</v>
          </cell>
          <cell r="I2391">
            <v>5</v>
          </cell>
          <cell r="L2391">
            <v>372</v>
          </cell>
          <cell r="M2391">
            <v>0</v>
          </cell>
          <cell r="O2391" t="str">
            <v>34UF</v>
          </cell>
          <cell r="P2391" t="str">
            <v>Northampton</v>
          </cell>
          <cell r="S2391">
            <v>151</v>
          </cell>
          <cell r="T2391">
            <v>49</v>
          </cell>
          <cell r="U2391">
            <v>172</v>
          </cell>
          <cell r="V2391">
            <v>5</v>
          </cell>
          <cell r="Y2391">
            <v>377</v>
          </cell>
          <cell r="AA2391" t="str">
            <v>34UF</v>
          </cell>
          <cell r="AB2391" t="str">
            <v>Northampton</v>
          </cell>
          <cell r="AD2391">
            <v>0</v>
          </cell>
          <cell r="AE2391">
            <v>0</v>
          </cell>
          <cell r="AF2391">
            <v>0</v>
          </cell>
          <cell r="AG2391">
            <v>0</v>
          </cell>
          <cell r="AI2391" t="str">
            <v>34UF</v>
          </cell>
          <cell r="AJ2391" t="str">
            <v>Northampton</v>
          </cell>
          <cell r="AK2391">
            <v>0</v>
          </cell>
          <cell r="AL2391">
            <v>0</v>
          </cell>
          <cell r="AM2391">
            <v>0</v>
          </cell>
        </row>
        <row r="2392">
          <cell r="B2392" t="str">
            <v>34UG</v>
          </cell>
          <cell r="C2392" t="str">
            <v>South Northamptonshire</v>
          </cell>
          <cell r="F2392">
            <v>15</v>
          </cell>
          <cell r="G2392">
            <v>6</v>
          </cell>
          <cell r="H2392">
            <v>37</v>
          </cell>
          <cell r="L2392">
            <v>61</v>
          </cell>
          <cell r="M2392">
            <v>0</v>
          </cell>
          <cell r="O2392" t="str">
            <v>34UG</v>
          </cell>
          <cell r="P2392" t="str">
            <v>South Northamptonshire</v>
          </cell>
          <cell r="S2392">
            <v>15</v>
          </cell>
          <cell r="T2392">
            <v>6</v>
          </cell>
          <cell r="U2392">
            <v>30</v>
          </cell>
          <cell r="Y2392">
            <v>54</v>
          </cell>
          <cell r="AA2392" t="str">
            <v>34UG</v>
          </cell>
          <cell r="AB2392" t="str">
            <v>South Northamptonshire</v>
          </cell>
          <cell r="AD2392">
            <v>0</v>
          </cell>
          <cell r="AE2392">
            <v>0</v>
          </cell>
          <cell r="AF2392">
            <v>0</v>
          </cell>
          <cell r="AG2392">
            <v>0</v>
          </cell>
          <cell r="AI2392" t="str">
            <v>34UG</v>
          </cell>
          <cell r="AJ2392" t="str">
            <v>South Northamptonshire</v>
          </cell>
          <cell r="AK2392">
            <v>3</v>
          </cell>
          <cell r="AL2392">
            <v>0</v>
          </cell>
          <cell r="AM2392">
            <v>0</v>
          </cell>
        </row>
        <row r="2393">
          <cell r="B2393" t="str">
            <v>34UH</v>
          </cell>
          <cell r="C2393" t="str">
            <v>Wellingborough</v>
          </cell>
          <cell r="D2393">
            <v>15</v>
          </cell>
          <cell r="F2393">
            <v>10</v>
          </cell>
          <cell r="G2393">
            <v>15</v>
          </cell>
          <cell r="H2393">
            <v>45</v>
          </cell>
          <cell r="J2393">
            <v>1</v>
          </cell>
          <cell r="L2393">
            <v>86</v>
          </cell>
          <cell r="M2393">
            <v>1</v>
          </cell>
          <cell r="O2393" t="str">
            <v>34UH</v>
          </cell>
          <cell r="P2393" t="str">
            <v>Wellingborough</v>
          </cell>
          <cell r="Q2393">
            <v>15</v>
          </cell>
          <cell r="S2393">
            <v>10</v>
          </cell>
          <cell r="T2393">
            <v>17</v>
          </cell>
          <cell r="U2393">
            <v>52</v>
          </cell>
          <cell r="W2393">
            <v>1</v>
          </cell>
          <cell r="Y2393">
            <v>95</v>
          </cell>
          <cell r="AA2393" t="str">
            <v>34UH</v>
          </cell>
          <cell r="AB2393" t="str">
            <v>Wellingborough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  <cell r="AG2393">
            <v>0</v>
          </cell>
          <cell r="AI2393" t="str">
            <v>34UH</v>
          </cell>
          <cell r="AJ2393" t="str">
            <v>Wellingborough</v>
          </cell>
          <cell r="AK2393">
            <v>0</v>
          </cell>
          <cell r="AL2393">
            <v>0</v>
          </cell>
          <cell r="AM2393">
            <v>0</v>
          </cell>
        </row>
        <row r="2394">
          <cell r="B2394" t="str">
            <v>35UB</v>
          </cell>
          <cell r="C2394" t="str">
            <v>Alnwick</v>
          </cell>
          <cell r="G2394">
            <v>0</v>
          </cell>
          <cell r="H2394">
            <v>8</v>
          </cell>
          <cell r="I2394">
            <v>9</v>
          </cell>
          <cell r="L2394">
            <v>17</v>
          </cell>
          <cell r="M2394">
            <v>0</v>
          </cell>
          <cell r="O2394" t="str">
            <v>35UB</v>
          </cell>
          <cell r="P2394" t="str">
            <v>Alnwick</v>
          </cell>
          <cell r="T2394">
            <v>0</v>
          </cell>
          <cell r="U2394">
            <v>8</v>
          </cell>
          <cell r="V2394">
            <v>9</v>
          </cell>
          <cell r="Y2394">
            <v>17</v>
          </cell>
          <cell r="AA2394" t="str">
            <v>35UB</v>
          </cell>
          <cell r="AB2394" t="str">
            <v>Alnwick</v>
          </cell>
          <cell r="AE2394">
            <v>0</v>
          </cell>
          <cell r="AF2394">
            <v>0</v>
          </cell>
          <cell r="AG2394">
            <v>0</v>
          </cell>
          <cell r="AI2394" t="str">
            <v>35UB</v>
          </cell>
          <cell r="AJ2394" t="str">
            <v>Alnwick</v>
          </cell>
          <cell r="AK2394">
            <v>0</v>
          </cell>
          <cell r="AL2394">
            <v>0</v>
          </cell>
          <cell r="AM2394">
            <v>0</v>
          </cell>
        </row>
        <row r="2395">
          <cell r="B2395" t="str">
            <v>35UD</v>
          </cell>
          <cell r="C2395" t="str">
            <v>Blyth Valley</v>
          </cell>
          <cell r="G2395">
            <v>0</v>
          </cell>
          <cell r="H2395">
            <v>8</v>
          </cell>
          <cell r="L2395">
            <v>8</v>
          </cell>
          <cell r="M2395">
            <v>0</v>
          </cell>
          <cell r="O2395" t="str">
            <v>35UD</v>
          </cell>
          <cell r="P2395" t="str">
            <v>Blyth Valley</v>
          </cell>
          <cell r="T2395">
            <v>1</v>
          </cell>
          <cell r="U2395">
            <v>8</v>
          </cell>
          <cell r="Y2395">
            <v>9</v>
          </cell>
          <cell r="AA2395" t="str">
            <v>35UD</v>
          </cell>
          <cell r="AB2395" t="str">
            <v>Blyth Valley</v>
          </cell>
          <cell r="AE2395">
            <v>0</v>
          </cell>
          <cell r="AF2395">
            <v>0</v>
          </cell>
          <cell r="AG2395">
            <v>0</v>
          </cell>
          <cell r="AI2395" t="str">
            <v>35UD</v>
          </cell>
          <cell r="AJ2395" t="str">
            <v>Blyth Valley</v>
          </cell>
          <cell r="AK2395">
            <v>0</v>
          </cell>
          <cell r="AL2395">
            <v>0</v>
          </cell>
          <cell r="AM2395">
            <v>0</v>
          </cell>
        </row>
        <row r="2396">
          <cell r="B2396" t="str">
            <v>35UE</v>
          </cell>
          <cell r="C2396" t="str">
            <v>Castle Morpeth</v>
          </cell>
          <cell r="G2396">
            <v>1</v>
          </cell>
          <cell r="H2396">
            <v>2</v>
          </cell>
          <cell r="L2396">
            <v>3</v>
          </cell>
          <cell r="M2396">
            <v>0</v>
          </cell>
          <cell r="O2396" t="str">
            <v>35UE</v>
          </cell>
          <cell r="P2396" t="str">
            <v>Castle Morpeth</v>
          </cell>
          <cell r="T2396">
            <v>1</v>
          </cell>
          <cell r="U2396">
            <v>2</v>
          </cell>
          <cell r="Y2396">
            <v>3</v>
          </cell>
          <cell r="AA2396" t="str">
            <v>35UE</v>
          </cell>
          <cell r="AB2396" t="str">
            <v>Castle Morpeth</v>
          </cell>
          <cell r="AD2396">
            <v>0</v>
          </cell>
          <cell r="AE2396">
            <v>0</v>
          </cell>
          <cell r="AF2396">
            <v>0</v>
          </cell>
          <cell r="AG2396">
            <v>0</v>
          </cell>
          <cell r="AI2396" t="str">
            <v>35UE</v>
          </cell>
          <cell r="AJ2396" t="str">
            <v>Castle Morpeth</v>
          </cell>
          <cell r="AK2396">
            <v>0</v>
          </cell>
          <cell r="AL2396">
            <v>0</v>
          </cell>
          <cell r="AM2396">
            <v>0</v>
          </cell>
        </row>
        <row r="2397">
          <cell r="B2397" t="str">
            <v>35UF</v>
          </cell>
          <cell r="C2397" t="str">
            <v>Tynedale</v>
          </cell>
          <cell r="F2397">
            <v>6</v>
          </cell>
          <cell r="G2397">
            <v>2</v>
          </cell>
          <cell r="H2397">
            <v>38</v>
          </cell>
          <cell r="I2397">
            <v>4</v>
          </cell>
          <cell r="L2397">
            <v>50</v>
          </cell>
          <cell r="M2397">
            <v>0</v>
          </cell>
          <cell r="O2397" t="str">
            <v>35UF</v>
          </cell>
          <cell r="P2397" t="str">
            <v>Tynedale</v>
          </cell>
          <cell r="S2397">
            <v>6</v>
          </cell>
          <cell r="T2397">
            <v>2</v>
          </cell>
          <cell r="U2397">
            <v>38</v>
          </cell>
          <cell r="V2397">
            <v>4</v>
          </cell>
          <cell r="Y2397">
            <v>50</v>
          </cell>
          <cell r="AA2397" t="str">
            <v>35UF</v>
          </cell>
          <cell r="AB2397" t="str">
            <v>Tynedale</v>
          </cell>
          <cell r="AD2397">
            <v>0</v>
          </cell>
          <cell r="AE2397">
            <v>0</v>
          </cell>
          <cell r="AF2397">
            <v>0</v>
          </cell>
          <cell r="AG2397">
            <v>0</v>
          </cell>
          <cell r="AI2397" t="str">
            <v>35UF</v>
          </cell>
          <cell r="AJ2397" t="str">
            <v>Tynedale</v>
          </cell>
          <cell r="AK2397">
            <v>0</v>
          </cell>
          <cell r="AL2397">
            <v>0</v>
          </cell>
          <cell r="AM2397">
            <v>0</v>
          </cell>
        </row>
        <row r="2398">
          <cell r="B2398" t="str">
            <v>35UG</v>
          </cell>
          <cell r="C2398" t="str">
            <v>Wansbeck</v>
          </cell>
          <cell r="D2398">
            <v>6</v>
          </cell>
          <cell r="G2398">
            <v>0</v>
          </cell>
          <cell r="H2398">
            <v>68</v>
          </cell>
          <cell r="L2398">
            <v>74</v>
          </cell>
          <cell r="M2398">
            <v>0</v>
          </cell>
          <cell r="O2398" t="str">
            <v>35UG</v>
          </cell>
          <cell r="P2398" t="str">
            <v>Wansbeck</v>
          </cell>
          <cell r="Q2398">
            <v>6</v>
          </cell>
          <cell r="T2398">
            <v>0</v>
          </cell>
          <cell r="U2398">
            <v>68</v>
          </cell>
          <cell r="Y2398">
            <v>74</v>
          </cell>
          <cell r="AA2398" t="str">
            <v>35UG</v>
          </cell>
          <cell r="AB2398" t="str">
            <v>Wansbeck</v>
          </cell>
          <cell r="AC2398">
            <v>0</v>
          </cell>
          <cell r="AE2398">
            <v>0</v>
          </cell>
          <cell r="AF2398">
            <v>0</v>
          </cell>
          <cell r="AG2398">
            <v>0</v>
          </cell>
          <cell r="AI2398" t="str">
            <v>35UG</v>
          </cell>
          <cell r="AJ2398" t="str">
            <v>Wansbeck</v>
          </cell>
          <cell r="AK2398">
            <v>0</v>
          </cell>
          <cell r="AL2398">
            <v>0</v>
          </cell>
          <cell r="AM2398">
            <v>0</v>
          </cell>
        </row>
        <row r="2399">
          <cell r="B2399" t="str">
            <v>36UB</v>
          </cell>
          <cell r="C2399" t="str">
            <v>Craven</v>
          </cell>
          <cell r="G2399">
            <v>2</v>
          </cell>
          <cell r="H2399">
            <v>20</v>
          </cell>
          <cell r="L2399">
            <v>22</v>
          </cell>
          <cell r="M2399">
            <v>0</v>
          </cell>
          <cell r="O2399" t="str">
            <v>36UB</v>
          </cell>
          <cell r="P2399" t="str">
            <v>Craven</v>
          </cell>
          <cell r="T2399">
            <v>2</v>
          </cell>
          <cell r="U2399">
            <v>20</v>
          </cell>
          <cell r="Y2399">
            <v>22</v>
          </cell>
          <cell r="AA2399" t="str">
            <v>36UB</v>
          </cell>
          <cell r="AB2399" t="str">
            <v>Craven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I2399" t="str">
            <v>36UB</v>
          </cell>
          <cell r="AJ2399" t="str">
            <v>Craven</v>
          </cell>
          <cell r="AK2399">
            <v>0</v>
          </cell>
          <cell r="AL2399">
            <v>0</v>
          </cell>
          <cell r="AM2399">
            <v>0</v>
          </cell>
        </row>
        <row r="2400">
          <cell r="B2400" t="str">
            <v>36UC</v>
          </cell>
          <cell r="C2400" t="str">
            <v>Hambleton</v>
          </cell>
          <cell r="F2400">
            <v>10</v>
          </cell>
          <cell r="G2400">
            <v>8</v>
          </cell>
          <cell r="H2400">
            <v>32</v>
          </cell>
          <cell r="I2400">
            <v>10</v>
          </cell>
          <cell r="L2400">
            <v>60</v>
          </cell>
          <cell r="M2400">
            <v>0</v>
          </cell>
          <cell r="O2400" t="str">
            <v>36UC</v>
          </cell>
          <cell r="P2400" t="str">
            <v>Hambleton</v>
          </cell>
          <cell r="S2400">
            <v>10</v>
          </cell>
          <cell r="T2400">
            <v>8</v>
          </cell>
          <cell r="U2400">
            <v>32</v>
          </cell>
          <cell r="V2400">
            <v>10</v>
          </cell>
          <cell r="Y2400">
            <v>60</v>
          </cell>
          <cell r="AA2400" t="str">
            <v>36UC</v>
          </cell>
          <cell r="AB2400" t="str">
            <v>Hambleton</v>
          </cell>
          <cell r="AD2400">
            <v>0</v>
          </cell>
          <cell r="AE2400">
            <v>0</v>
          </cell>
          <cell r="AF2400">
            <v>0</v>
          </cell>
          <cell r="AG2400">
            <v>0</v>
          </cell>
          <cell r="AI2400" t="str">
            <v>36UC</v>
          </cell>
          <cell r="AJ2400" t="str">
            <v>Hambleton</v>
          </cell>
          <cell r="AK2400">
            <v>0</v>
          </cell>
          <cell r="AL2400">
            <v>0</v>
          </cell>
          <cell r="AM2400">
            <v>0</v>
          </cell>
        </row>
        <row r="2401">
          <cell r="B2401" t="str">
            <v>36UD</v>
          </cell>
          <cell r="C2401" t="str">
            <v>Harrogate</v>
          </cell>
          <cell r="F2401">
            <v>4</v>
          </cell>
          <cell r="G2401">
            <v>16</v>
          </cell>
          <cell r="H2401">
            <v>21</v>
          </cell>
          <cell r="I2401">
            <v>14</v>
          </cell>
          <cell r="L2401">
            <v>55</v>
          </cell>
          <cell r="M2401">
            <v>0</v>
          </cell>
          <cell r="O2401" t="str">
            <v>36UD</v>
          </cell>
          <cell r="P2401" t="str">
            <v>Harrogate</v>
          </cell>
          <cell r="S2401">
            <v>4</v>
          </cell>
          <cell r="T2401">
            <v>13</v>
          </cell>
          <cell r="U2401">
            <v>21</v>
          </cell>
          <cell r="V2401">
            <v>14</v>
          </cell>
          <cell r="Y2401">
            <v>52</v>
          </cell>
          <cell r="AA2401" t="str">
            <v>36UD</v>
          </cell>
          <cell r="AB2401" t="str">
            <v>Harrogate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I2401" t="str">
            <v>36UD</v>
          </cell>
          <cell r="AJ2401" t="str">
            <v>Harrogate</v>
          </cell>
          <cell r="AK2401">
            <v>0</v>
          </cell>
          <cell r="AL2401">
            <v>0</v>
          </cell>
          <cell r="AM2401">
            <v>0</v>
          </cell>
        </row>
        <row r="2402">
          <cell r="B2402" t="str">
            <v>36UE</v>
          </cell>
          <cell r="C2402" t="str">
            <v>Richmondshire</v>
          </cell>
          <cell r="G2402">
            <v>13</v>
          </cell>
          <cell r="H2402">
            <v>5</v>
          </cell>
          <cell r="I2402">
            <v>16</v>
          </cell>
          <cell r="L2402">
            <v>34</v>
          </cell>
          <cell r="M2402">
            <v>0</v>
          </cell>
          <cell r="O2402" t="str">
            <v>36UE</v>
          </cell>
          <cell r="P2402" t="str">
            <v>Richmondshire</v>
          </cell>
          <cell r="T2402">
            <v>10</v>
          </cell>
          <cell r="U2402">
            <v>5</v>
          </cell>
          <cell r="V2402">
            <v>16</v>
          </cell>
          <cell r="Y2402">
            <v>31</v>
          </cell>
          <cell r="AA2402" t="str">
            <v>36UE</v>
          </cell>
          <cell r="AB2402" t="str">
            <v>Richmondshire</v>
          </cell>
          <cell r="AD2402">
            <v>0</v>
          </cell>
          <cell r="AE2402">
            <v>0</v>
          </cell>
          <cell r="AF2402">
            <v>0</v>
          </cell>
          <cell r="AG2402">
            <v>0</v>
          </cell>
          <cell r="AI2402" t="str">
            <v>36UE</v>
          </cell>
          <cell r="AJ2402" t="str">
            <v>Richmondshire</v>
          </cell>
          <cell r="AK2402">
            <v>0</v>
          </cell>
          <cell r="AL2402">
            <v>0</v>
          </cell>
          <cell r="AM2402">
            <v>0</v>
          </cell>
        </row>
        <row r="2403">
          <cell r="B2403" t="str">
            <v>36UF</v>
          </cell>
          <cell r="C2403" t="str">
            <v>Ryedale</v>
          </cell>
          <cell r="G2403">
            <v>0</v>
          </cell>
          <cell r="H2403">
            <v>49</v>
          </cell>
          <cell r="I2403">
            <v>6</v>
          </cell>
          <cell r="L2403">
            <v>55</v>
          </cell>
          <cell r="M2403">
            <v>0</v>
          </cell>
          <cell r="O2403" t="str">
            <v>36UF</v>
          </cell>
          <cell r="P2403" t="str">
            <v>Ryedale</v>
          </cell>
          <cell r="T2403">
            <v>0</v>
          </cell>
          <cell r="U2403">
            <v>49</v>
          </cell>
          <cell r="V2403">
            <v>6</v>
          </cell>
          <cell r="Y2403">
            <v>55</v>
          </cell>
          <cell r="AA2403" t="str">
            <v>36UF</v>
          </cell>
          <cell r="AB2403" t="str">
            <v>Ryedale</v>
          </cell>
          <cell r="AE2403">
            <v>44</v>
          </cell>
          <cell r="AF2403">
            <v>0</v>
          </cell>
          <cell r="AG2403">
            <v>44</v>
          </cell>
          <cell r="AI2403" t="str">
            <v>36UF</v>
          </cell>
          <cell r="AJ2403" t="str">
            <v>Ryedale</v>
          </cell>
          <cell r="AK2403">
            <v>0</v>
          </cell>
          <cell r="AL2403">
            <v>0</v>
          </cell>
          <cell r="AM2403">
            <v>0</v>
          </cell>
        </row>
        <row r="2404">
          <cell r="B2404" t="str">
            <v>36UG</v>
          </cell>
          <cell r="C2404" t="str">
            <v>Scarborough</v>
          </cell>
          <cell r="G2404">
            <v>4</v>
          </cell>
          <cell r="H2404">
            <v>18</v>
          </cell>
          <cell r="I2404">
            <v>5</v>
          </cell>
          <cell r="L2404">
            <v>27</v>
          </cell>
          <cell r="M2404">
            <v>0</v>
          </cell>
          <cell r="O2404" t="str">
            <v>36UG</v>
          </cell>
          <cell r="P2404" t="str">
            <v>Scarborough</v>
          </cell>
          <cell r="T2404">
            <v>4</v>
          </cell>
          <cell r="U2404">
            <v>18</v>
          </cell>
          <cell r="V2404">
            <v>5</v>
          </cell>
          <cell r="Y2404">
            <v>27</v>
          </cell>
          <cell r="AA2404" t="str">
            <v>36UG</v>
          </cell>
          <cell r="AB2404" t="str">
            <v>Scarborough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I2404" t="str">
            <v>36UG</v>
          </cell>
          <cell r="AJ2404" t="str">
            <v>Scarborough</v>
          </cell>
          <cell r="AK2404">
            <v>0</v>
          </cell>
          <cell r="AL2404">
            <v>0</v>
          </cell>
          <cell r="AM2404">
            <v>0</v>
          </cell>
        </row>
        <row r="2405">
          <cell r="B2405" t="str">
            <v>36UH</v>
          </cell>
          <cell r="C2405" t="str">
            <v>Selby</v>
          </cell>
          <cell r="F2405">
            <v>1</v>
          </cell>
          <cell r="G2405">
            <v>6</v>
          </cell>
          <cell r="H2405">
            <v>10</v>
          </cell>
          <cell r="I2405">
            <v>3</v>
          </cell>
          <cell r="L2405">
            <v>20</v>
          </cell>
          <cell r="M2405">
            <v>0</v>
          </cell>
          <cell r="O2405" t="str">
            <v>36UH</v>
          </cell>
          <cell r="P2405" t="str">
            <v>Selby</v>
          </cell>
          <cell r="S2405">
            <v>1</v>
          </cell>
          <cell r="T2405">
            <v>5</v>
          </cell>
          <cell r="U2405">
            <v>10</v>
          </cell>
          <cell r="V2405">
            <v>3</v>
          </cell>
          <cell r="Y2405">
            <v>19</v>
          </cell>
          <cell r="AA2405" t="str">
            <v>36UH</v>
          </cell>
          <cell r="AB2405" t="str">
            <v>Selby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I2405" t="str">
            <v>36UH</v>
          </cell>
          <cell r="AJ2405" t="str">
            <v>Selby</v>
          </cell>
          <cell r="AK2405">
            <v>0</v>
          </cell>
          <cell r="AL2405">
            <v>0</v>
          </cell>
          <cell r="AM2405">
            <v>0</v>
          </cell>
        </row>
        <row r="2406">
          <cell r="B2406" t="str">
            <v>37UB</v>
          </cell>
          <cell r="C2406" t="str">
            <v>Ashfield</v>
          </cell>
          <cell r="F2406">
            <v>24</v>
          </cell>
          <cell r="G2406">
            <v>1</v>
          </cell>
          <cell r="H2406">
            <v>81</v>
          </cell>
          <cell r="L2406">
            <v>106</v>
          </cell>
          <cell r="M2406">
            <v>0</v>
          </cell>
          <cell r="O2406" t="str">
            <v>37UB</v>
          </cell>
          <cell r="P2406" t="str">
            <v>Ashfield</v>
          </cell>
          <cell r="S2406">
            <v>24</v>
          </cell>
          <cell r="T2406">
            <v>1</v>
          </cell>
          <cell r="U2406">
            <v>81</v>
          </cell>
          <cell r="Y2406">
            <v>106</v>
          </cell>
          <cell r="AA2406" t="str">
            <v>37UB</v>
          </cell>
          <cell r="AB2406" t="str">
            <v>Ashfield</v>
          </cell>
          <cell r="AD2406">
            <v>10</v>
          </cell>
          <cell r="AE2406">
            <v>21</v>
          </cell>
          <cell r="AF2406">
            <v>10</v>
          </cell>
          <cell r="AG2406">
            <v>31</v>
          </cell>
          <cell r="AI2406" t="str">
            <v>37UB</v>
          </cell>
          <cell r="AJ2406" t="str">
            <v>Ashfield</v>
          </cell>
          <cell r="AK2406">
            <v>0</v>
          </cell>
          <cell r="AL2406">
            <v>0</v>
          </cell>
          <cell r="AM2406">
            <v>0</v>
          </cell>
        </row>
        <row r="2407">
          <cell r="B2407" t="str">
            <v>37UC</v>
          </cell>
          <cell r="C2407" t="str">
            <v>Bassetlaw</v>
          </cell>
          <cell r="F2407">
            <v>13</v>
          </cell>
          <cell r="G2407">
            <v>1</v>
          </cell>
          <cell r="H2407">
            <v>8</v>
          </cell>
          <cell r="I2407">
            <v>3</v>
          </cell>
          <cell r="L2407">
            <v>25</v>
          </cell>
          <cell r="M2407">
            <v>0</v>
          </cell>
          <cell r="O2407" t="str">
            <v>37UC</v>
          </cell>
          <cell r="P2407" t="str">
            <v>Bassetlaw</v>
          </cell>
          <cell r="S2407">
            <v>13</v>
          </cell>
          <cell r="T2407">
            <v>1</v>
          </cell>
          <cell r="U2407">
            <v>8</v>
          </cell>
          <cell r="V2407">
            <v>3</v>
          </cell>
          <cell r="Y2407">
            <v>25</v>
          </cell>
          <cell r="AA2407" t="str">
            <v>37UC</v>
          </cell>
          <cell r="AB2407" t="str">
            <v>Bassetlaw</v>
          </cell>
          <cell r="AD2407">
            <v>0</v>
          </cell>
          <cell r="AE2407">
            <v>0</v>
          </cell>
          <cell r="AF2407">
            <v>0</v>
          </cell>
          <cell r="AG2407">
            <v>0</v>
          </cell>
          <cell r="AI2407" t="str">
            <v>37UC</v>
          </cell>
          <cell r="AJ2407" t="str">
            <v>Bassetlaw</v>
          </cell>
          <cell r="AK2407">
            <v>0</v>
          </cell>
          <cell r="AL2407">
            <v>0</v>
          </cell>
          <cell r="AM2407">
            <v>0</v>
          </cell>
        </row>
        <row r="2408">
          <cell r="B2408" t="str">
            <v>37UD</v>
          </cell>
          <cell r="C2408" t="str">
            <v>Broxtowe</v>
          </cell>
          <cell r="G2408">
            <v>0</v>
          </cell>
          <cell r="H2408">
            <v>13</v>
          </cell>
          <cell r="L2408">
            <v>13</v>
          </cell>
          <cell r="M2408">
            <v>0</v>
          </cell>
          <cell r="O2408" t="str">
            <v>37UD</v>
          </cell>
          <cell r="P2408" t="str">
            <v>Broxtowe</v>
          </cell>
          <cell r="T2408">
            <v>1</v>
          </cell>
          <cell r="U2408">
            <v>13</v>
          </cell>
          <cell r="Y2408">
            <v>14</v>
          </cell>
          <cell r="AA2408" t="str">
            <v>37UD</v>
          </cell>
          <cell r="AB2408" t="str">
            <v>Broxtowe</v>
          </cell>
          <cell r="AE2408">
            <v>0</v>
          </cell>
          <cell r="AF2408">
            <v>0</v>
          </cell>
          <cell r="AG2408">
            <v>0</v>
          </cell>
          <cell r="AI2408" t="str">
            <v>37UD</v>
          </cell>
          <cell r="AJ2408" t="str">
            <v>Broxtowe</v>
          </cell>
          <cell r="AK2408">
            <v>0</v>
          </cell>
          <cell r="AL2408">
            <v>0</v>
          </cell>
          <cell r="AM2408">
            <v>0</v>
          </cell>
        </row>
        <row r="2409">
          <cell r="B2409" t="str">
            <v>37UE</v>
          </cell>
          <cell r="C2409" t="str">
            <v>Gedling</v>
          </cell>
          <cell r="F2409">
            <v>10</v>
          </cell>
          <cell r="G2409">
            <v>4</v>
          </cell>
          <cell r="H2409">
            <v>13</v>
          </cell>
          <cell r="L2409">
            <v>27</v>
          </cell>
          <cell r="M2409">
            <v>0</v>
          </cell>
          <cell r="O2409" t="str">
            <v>37UE</v>
          </cell>
          <cell r="P2409" t="str">
            <v>Gedling</v>
          </cell>
          <cell r="S2409">
            <v>10</v>
          </cell>
          <cell r="T2409">
            <v>7</v>
          </cell>
          <cell r="U2409">
            <v>13</v>
          </cell>
          <cell r="Y2409">
            <v>30</v>
          </cell>
          <cell r="AA2409" t="str">
            <v>37UE</v>
          </cell>
          <cell r="AB2409" t="str">
            <v>Gedling</v>
          </cell>
          <cell r="AD2409">
            <v>0</v>
          </cell>
          <cell r="AE2409">
            <v>0</v>
          </cell>
          <cell r="AF2409">
            <v>0</v>
          </cell>
          <cell r="AG2409">
            <v>0</v>
          </cell>
          <cell r="AI2409" t="str">
            <v>37UE</v>
          </cell>
          <cell r="AJ2409" t="str">
            <v>Gedling</v>
          </cell>
          <cell r="AK2409">
            <v>0</v>
          </cell>
          <cell r="AL2409">
            <v>0</v>
          </cell>
          <cell r="AM2409">
            <v>0</v>
          </cell>
        </row>
        <row r="2410">
          <cell r="B2410" t="str">
            <v>37UF</v>
          </cell>
          <cell r="C2410" t="str">
            <v>Mansfield</v>
          </cell>
          <cell r="F2410">
            <v>25</v>
          </cell>
          <cell r="G2410">
            <v>4</v>
          </cell>
          <cell r="H2410">
            <v>26</v>
          </cell>
          <cell r="I2410">
            <v>3</v>
          </cell>
          <cell r="L2410">
            <v>58</v>
          </cell>
          <cell r="M2410">
            <v>0</v>
          </cell>
          <cell r="O2410" t="str">
            <v>37UF</v>
          </cell>
          <cell r="P2410" t="str">
            <v>Mansfield</v>
          </cell>
          <cell r="S2410">
            <v>25</v>
          </cell>
          <cell r="T2410">
            <v>5</v>
          </cell>
          <cell r="U2410">
            <v>26</v>
          </cell>
          <cell r="V2410">
            <v>3</v>
          </cell>
          <cell r="Y2410">
            <v>59</v>
          </cell>
          <cell r="AA2410" t="str">
            <v>37UF</v>
          </cell>
          <cell r="AB2410" t="str">
            <v>Mansfield</v>
          </cell>
          <cell r="AD2410">
            <v>0</v>
          </cell>
          <cell r="AE2410">
            <v>0</v>
          </cell>
          <cell r="AF2410">
            <v>0</v>
          </cell>
          <cell r="AG2410">
            <v>0</v>
          </cell>
          <cell r="AI2410" t="str">
            <v>37UF</v>
          </cell>
          <cell r="AJ2410" t="str">
            <v>Mansfield</v>
          </cell>
          <cell r="AK2410">
            <v>0</v>
          </cell>
          <cell r="AL2410">
            <v>0</v>
          </cell>
          <cell r="AM2410">
            <v>0</v>
          </cell>
        </row>
        <row r="2411">
          <cell r="B2411" t="str">
            <v>37UG</v>
          </cell>
          <cell r="C2411" t="str">
            <v>Newark and Sherwood</v>
          </cell>
          <cell r="F2411">
            <v>6</v>
          </cell>
          <cell r="G2411">
            <v>2</v>
          </cell>
          <cell r="H2411">
            <v>28</v>
          </cell>
          <cell r="J2411">
            <v>2</v>
          </cell>
          <cell r="L2411">
            <v>38</v>
          </cell>
          <cell r="M2411">
            <v>2</v>
          </cell>
          <cell r="O2411" t="str">
            <v>37UG</v>
          </cell>
          <cell r="P2411" t="str">
            <v>Newark and Sherwood</v>
          </cell>
          <cell r="S2411">
            <v>6</v>
          </cell>
          <cell r="T2411">
            <v>0</v>
          </cell>
          <cell r="U2411">
            <v>28</v>
          </cell>
          <cell r="W2411">
            <v>2</v>
          </cell>
          <cell r="Y2411">
            <v>36</v>
          </cell>
          <cell r="AA2411" t="str">
            <v>37UG</v>
          </cell>
          <cell r="AB2411" t="str">
            <v>Newark and Sherwood</v>
          </cell>
          <cell r="AD2411">
            <v>2</v>
          </cell>
          <cell r="AE2411">
            <v>0</v>
          </cell>
          <cell r="AF2411">
            <v>2</v>
          </cell>
          <cell r="AG2411">
            <v>2</v>
          </cell>
          <cell r="AI2411" t="str">
            <v>37UG</v>
          </cell>
          <cell r="AJ2411" t="str">
            <v>Newark and Sherwood</v>
          </cell>
          <cell r="AK2411">
            <v>0</v>
          </cell>
          <cell r="AL2411">
            <v>0</v>
          </cell>
          <cell r="AM2411">
            <v>0</v>
          </cell>
        </row>
        <row r="2412">
          <cell r="B2412" t="str">
            <v>37UJ</v>
          </cell>
          <cell r="C2412" t="str">
            <v>Rushcliffe</v>
          </cell>
          <cell r="F2412">
            <v>10</v>
          </cell>
          <cell r="G2412">
            <v>1</v>
          </cell>
          <cell r="H2412">
            <v>44</v>
          </cell>
          <cell r="I2412">
            <v>9</v>
          </cell>
          <cell r="L2412">
            <v>64</v>
          </cell>
          <cell r="M2412">
            <v>0</v>
          </cell>
          <cell r="O2412" t="str">
            <v>37UJ</v>
          </cell>
          <cell r="P2412" t="str">
            <v>Rushcliffe</v>
          </cell>
          <cell r="S2412">
            <v>10</v>
          </cell>
          <cell r="T2412">
            <v>0</v>
          </cell>
          <cell r="U2412">
            <v>44</v>
          </cell>
          <cell r="V2412">
            <v>9</v>
          </cell>
          <cell r="Y2412">
            <v>63</v>
          </cell>
          <cell r="AA2412" t="str">
            <v>37UJ</v>
          </cell>
          <cell r="AB2412" t="str">
            <v>Rushcliffe</v>
          </cell>
          <cell r="AD2412">
            <v>0</v>
          </cell>
          <cell r="AE2412">
            <v>0</v>
          </cell>
          <cell r="AF2412">
            <v>0</v>
          </cell>
          <cell r="AG2412">
            <v>0</v>
          </cell>
          <cell r="AI2412" t="str">
            <v>37UJ</v>
          </cell>
          <cell r="AJ2412" t="str">
            <v>Rushcliffe</v>
          </cell>
          <cell r="AK2412">
            <v>0</v>
          </cell>
          <cell r="AL2412">
            <v>0</v>
          </cell>
          <cell r="AM2412">
            <v>0</v>
          </cell>
        </row>
        <row r="2413">
          <cell r="B2413" t="str">
            <v>38UB</v>
          </cell>
          <cell r="C2413" t="str">
            <v>Cherwell</v>
          </cell>
          <cell r="G2413">
            <v>41</v>
          </cell>
          <cell r="H2413">
            <v>43</v>
          </cell>
          <cell r="L2413">
            <v>84</v>
          </cell>
          <cell r="M2413">
            <v>0</v>
          </cell>
          <cell r="O2413" t="str">
            <v>38UB</v>
          </cell>
          <cell r="P2413" t="str">
            <v>Cherwell</v>
          </cell>
          <cell r="T2413">
            <v>40</v>
          </cell>
          <cell r="U2413">
            <v>43</v>
          </cell>
          <cell r="Y2413">
            <v>83</v>
          </cell>
          <cell r="AA2413" t="str">
            <v>38UB</v>
          </cell>
          <cell r="AB2413" t="str">
            <v>Cherwell</v>
          </cell>
          <cell r="AD2413">
            <v>0</v>
          </cell>
          <cell r="AE2413">
            <v>0</v>
          </cell>
          <cell r="AF2413">
            <v>0</v>
          </cell>
          <cell r="AG2413">
            <v>0</v>
          </cell>
          <cell r="AI2413" t="str">
            <v>38UB</v>
          </cell>
          <cell r="AJ2413" t="str">
            <v>Cherwell</v>
          </cell>
          <cell r="AK2413">
            <v>0</v>
          </cell>
          <cell r="AL2413">
            <v>0</v>
          </cell>
          <cell r="AM2413">
            <v>0</v>
          </cell>
        </row>
        <row r="2414">
          <cell r="B2414" t="str">
            <v>38UC</v>
          </cell>
          <cell r="C2414" t="str">
            <v>Oxford</v>
          </cell>
          <cell r="F2414">
            <v>41</v>
          </cell>
          <cell r="G2414">
            <v>66</v>
          </cell>
          <cell r="H2414">
            <v>116</v>
          </cell>
          <cell r="L2414">
            <v>226</v>
          </cell>
          <cell r="M2414">
            <v>0</v>
          </cell>
          <cell r="O2414" t="str">
            <v>38UC</v>
          </cell>
          <cell r="P2414" t="str">
            <v>Oxford</v>
          </cell>
          <cell r="S2414">
            <v>41</v>
          </cell>
          <cell r="T2414">
            <v>55</v>
          </cell>
          <cell r="U2414">
            <v>116</v>
          </cell>
          <cell r="Y2414">
            <v>215</v>
          </cell>
          <cell r="AA2414" t="str">
            <v>38UC</v>
          </cell>
          <cell r="AB2414" t="str">
            <v>Oxford</v>
          </cell>
          <cell r="AD2414">
            <v>0</v>
          </cell>
          <cell r="AE2414">
            <v>0</v>
          </cell>
          <cell r="AF2414">
            <v>0</v>
          </cell>
          <cell r="AG2414">
            <v>0</v>
          </cell>
          <cell r="AI2414" t="str">
            <v>38UC</v>
          </cell>
          <cell r="AJ2414" t="str">
            <v>Oxford</v>
          </cell>
          <cell r="AK2414">
            <v>0</v>
          </cell>
          <cell r="AL2414">
            <v>0</v>
          </cell>
          <cell r="AM2414">
            <v>0</v>
          </cell>
        </row>
        <row r="2415">
          <cell r="B2415" t="str">
            <v>38UD</v>
          </cell>
          <cell r="C2415" t="str">
            <v>South Oxfordshire</v>
          </cell>
          <cell r="F2415">
            <v>31</v>
          </cell>
          <cell r="G2415">
            <v>24</v>
          </cell>
          <cell r="H2415">
            <v>117</v>
          </cell>
          <cell r="L2415">
            <v>172</v>
          </cell>
          <cell r="M2415">
            <v>0</v>
          </cell>
          <cell r="O2415" t="str">
            <v>38UD</v>
          </cell>
          <cell r="P2415" t="str">
            <v>South Oxfordshire</v>
          </cell>
          <cell r="S2415">
            <v>31</v>
          </cell>
          <cell r="T2415">
            <v>19</v>
          </cell>
          <cell r="U2415">
            <v>117</v>
          </cell>
          <cell r="Y2415">
            <v>167</v>
          </cell>
          <cell r="AA2415" t="str">
            <v>38UD</v>
          </cell>
          <cell r="AB2415" t="str">
            <v>South Oxfordshire</v>
          </cell>
          <cell r="AD2415">
            <v>0</v>
          </cell>
          <cell r="AE2415">
            <v>0</v>
          </cell>
          <cell r="AF2415">
            <v>0</v>
          </cell>
          <cell r="AG2415">
            <v>0</v>
          </cell>
          <cell r="AI2415" t="str">
            <v>38UD</v>
          </cell>
          <cell r="AJ2415" t="str">
            <v>South Oxfordshire</v>
          </cell>
          <cell r="AK2415">
            <v>0</v>
          </cell>
          <cell r="AL2415">
            <v>0</v>
          </cell>
          <cell r="AM2415">
            <v>0</v>
          </cell>
        </row>
        <row r="2416">
          <cell r="B2416" t="str">
            <v>38UE</v>
          </cell>
          <cell r="C2416" t="str">
            <v>Vale of the White Horse</v>
          </cell>
          <cell r="D2416">
            <v>55</v>
          </cell>
          <cell r="F2416">
            <v>6</v>
          </cell>
          <cell r="G2416">
            <v>23</v>
          </cell>
          <cell r="H2416">
            <v>42</v>
          </cell>
          <cell r="J2416">
            <v>1</v>
          </cell>
          <cell r="L2416">
            <v>131</v>
          </cell>
          <cell r="M2416">
            <v>1</v>
          </cell>
          <cell r="O2416" t="str">
            <v>38UE</v>
          </cell>
          <cell r="P2416" t="str">
            <v>Vale of the White Horse</v>
          </cell>
          <cell r="Q2416">
            <v>66</v>
          </cell>
          <cell r="S2416">
            <v>6</v>
          </cell>
          <cell r="T2416">
            <v>35</v>
          </cell>
          <cell r="U2416">
            <v>42</v>
          </cell>
          <cell r="W2416">
            <v>1</v>
          </cell>
          <cell r="Y2416">
            <v>154</v>
          </cell>
          <cell r="AA2416" t="str">
            <v>38UE</v>
          </cell>
          <cell r="AB2416" t="str">
            <v>Vale of the White Horse</v>
          </cell>
          <cell r="AC2416">
            <v>55</v>
          </cell>
          <cell r="AD2416">
            <v>0</v>
          </cell>
          <cell r="AE2416">
            <v>0</v>
          </cell>
          <cell r="AF2416">
            <v>55</v>
          </cell>
          <cell r="AG2416">
            <v>55</v>
          </cell>
          <cell r="AI2416" t="str">
            <v>38UE</v>
          </cell>
          <cell r="AJ2416" t="str">
            <v>Vale of the White Horse</v>
          </cell>
          <cell r="AK2416">
            <v>0</v>
          </cell>
          <cell r="AL2416">
            <v>0</v>
          </cell>
          <cell r="AM2416">
            <v>0</v>
          </cell>
        </row>
        <row r="2417">
          <cell r="B2417" t="str">
            <v>38UF</v>
          </cell>
          <cell r="C2417" t="str">
            <v>West Oxfordshire</v>
          </cell>
          <cell r="F2417">
            <v>4</v>
          </cell>
          <cell r="G2417">
            <v>32</v>
          </cell>
          <cell r="H2417">
            <v>58</v>
          </cell>
          <cell r="L2417">
            <v>97</v>
          </cell>
          <cell r="M2417">
            <v>0</v>
          </cell>
          <cell r="O2417" t="str">
            <v>38UF</v>
          </cell>
          <cell r="P2417" t="str">
            <v>West Oxfordshire</v>
          </cell>
          <cell r="S2417">
            <v>4</v>
          </cell>
          <cell r="T2417">
            <v>32</v>
          </cell>
          <cell r="U2417">
            <v>58</v>
          </cell>
          <cell r="Y2417">
            <v>97</v>
          </cell>
          <cell r="AA2417" t="str">
            <v>38UF</v>
          </cell>
          <cell r="AB2417" t="str">
            <v>West Oxfordshire</v>
          </cell>
          <cell r="AD2417">
            <v>2</v>
          </cell>
          <cell r="AE2417">
            <v>0</v>
          </cell>
          <cell r="AF2417">
            <v>2</v>
          </cell>
          <cell r="AG2417">
            <v>2</v>
          </cell>
          <cell r="AI2417" t="str">
            <v>38UF</v>
          </cell>
          <cell r="AJ2417" t="str">
            <v>West Oxfordshire</v>
          </cell>
          <cell r="AK2417">
            <v>0</v>
          </cell>
          <cell r="AL2417">
            <v>0</v>
          </cell>
          <cell r="AM2417">
            <v>0</v>
          </cell>
        </row>
        <row r="2418">
          <cell r="B2418" t="str">
            <v>39UB</v>
          </cell>
          <cell r="C2418" t="str">
            <v>Bridgnorth</v>
          </cell>
          <cell r="G2418">
            <v>4</v>
          </cell>
          <cell r="H2418">
            <v>60</v>
          </cell>
          <cell r="L2418">
            <v>64</v>
          </cell>
          <cell r="M2418">
            <v>0</v>
          </cell>
          <cell r="O2418" t="str">
            <v>39UB</v>
          </cell>
          <cell r="P2418" t="str">
            <v>Bridgnorth</v>
          </cell>
          <cell r="T2418">
            <v>2</v>
          </cell>
          <cell r="U2418">
            <v>60</v>
          </cell>
          <cell r="Y2418">
            <v>62</v>
          </cell>
          <cell r="AA2418" t="str">
            <v>39UB</v>
          </cell>
          <cell r="AB2418" t="str">
            <v>Bridgnorth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I2418" t="str">
            <v>39UB</v>
          </cell>
          <cell r="AJ2418" t="str">
            <v>Bridgnorth</v>
          </cell>
          <cell r="AK2418">
            <v>0</v>
          </cell>
          <cell r="AL2418">
            <v>0</v>
          </cell>
          <cell r="AM2418">
            <v>0</v>
          </cell>
        </row>
        <row r="2419">
          <cell r="B2419" t="str">
            <v>39UC</v>
          </cell>
          <cell r="C2419" t="str">
            <v>North Shropshire</v>
          </cell>
          <cell r="F2419">
            <v>8</v>
          </cell>
          <cell r="G2419">
            <v>0</v>
          </cell>
          <cell r="H2419">
            <v>30</v>
          </cell>
          <cell r="I2419">
            <v>1</v>
          </cell>
          <cell r="L2419">
            <v>39</v>
          </cell>
          <cell r="M2419">
            <v>0</v>
          </cell>
          <cell r="O2419" t="str">
            <v>39UC</v>
          </cell>
          <cell r="P2419" t="str">
            <v>North Shropshire</v>
          </cell>
          <cell r="S2419">
            <v>8</v>
          </cell>
          <cell r="T2419">
            <v>0</v>
          </cell>
          <cell r="U2419">
            <v>30</v>
          </cell>
          <cell r="V2419">
            <v>1</v>
          </cell>
          <cell r="Y2419">
            <v>39</v>
          </cell>
          <cell r="AA2419" t="str">
            <v>39UC</v>
          </cell>
          <cell r="AB2419" t="str">
            <v>North Shropshire</v>
          </cell>
          <cell r="AD2419">
            <v>0</v>
          </cell>
          <cell r="AE2419">
            <v>0</v>
          </cell>
          <cell r="AF2419">
            <v>0</v>
          </cell>
          <cell r="AG2419">
            <v>0</v>
          </cell>
          <cell r="AI2419" t="str">
            <v>39UC</v>
          </cell>
          <cell r="AJ2419" t="str">
            <v>North Shropshire</v>
          </cell>
          <cell r="AK2419">
            <v>0</v>
          </cell>
          <cell r="AL2419">
            <v>0</v>
          </cell>
          <cell r="AM2419">
            <v>0</v>
          </cell>
        </row>
        <row r="2420">
          <cell r="B2420" t="str">
            <v>39UD</v>
          </cell>
          <cell r="C2420" t="str">
            <v>Oswestry</v>
          </cell>
          <cell r="G2420">
            <v>4</v>
          </cell>
          <cell r="H2420">
            <v>26</v>
          </cell>
          <cell r="L2420">
            <v>30</v>
          </cell>
          <cell r="M2420">
            <v>0</v>
          </cell>
          <cell r="O2420" t="str">
            <v>39UD</v>
          </cell>
          <cell r="P2420" t="str">
            <v>Oswestry</v>
          </cell>
          <cell r="T2420">
            <v>4</v>
          </cell>
          <cell r="U2420">
            <v>26</v>
          </cell>
          <cell r="Y2420">
            <v>30</v>
          </cell>
          <cell r="AA2420" t="str">
            <v>39UD</v>
          </cell>
          <cell r="AB2420" t="str">
            <v>Oswestry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I2420" t="str">
            <v>39UD</v>
          </cell>
          <cell r="AJ2420" t="str">
            <v>Oswestry</v>
          </cell>
          <cell r="AK2420">
            <v>0</v>
          </cell>
          <cell r="AL2420">
            <v>0</v>
          </cell>
          <cell r="AM2420">
            <v>0</v>
          </cell>
        </row>
        <row r="2421">
          <cell r="B2421" t="str">
            <v>39UE</v>
          </cell>
          <cell r="C2421" t="str">
            <v>Shrewsbury and Atcham</v>
          </cell>
          <cell r="D2421">
            <v>9</v>
          </cell>
          <cell r="F2421">
            <v>12</v>
          </cell>
          <cell r="G2421">
            <v>4</v>
          </cell>
          <cell r="H2421">
            <v>7</v>
          </cell>
          <cell r="I2421">
            <v>4</v>
          </cell>
          <cell r="L2421">
            <v>36</v>
          </cell>
          <cell r="M2421">
            <v>0</v>
          </cell>
          <cell r="O2421" t="str">
            <v>39UE</v>
          </cell>
          <cell r="P2421" t="str">
            <v>Shrewsbury and Atcham</v>
          </cell>
          <cell r="Q2421">
            <v>9</v>
          </cell>
          <cell r="S2421">
            <v>12</v>
          </cell>
          <cell r="T2421">
            <v>5</v>
          </cell>
          <cell r="U2421">
            <v>7</v>
          </cell>
          <cell r="V2421">
            <v>4</v>
          </cell>
          <cell r="Y2421">
            <v>37</v>
          </cell>
          <cell r="AA2421" t="str">
            <v>39UE</v>
          </cell>
          <cell r="AB2421" t="str">
            <v>Shrewsbury and Atcham</v>
          </cell>
          <cell r="AC2421">
            <v>0</v>
          </cell>
          <cell r="AD2421">
            <v>0</v>
          </cell>
          <cell r="AE2421">
            <v>0</v>
          </cell>
          <cell r="AF2421">
            <v>0</v>
          </cell>
          <cell r="AG2421">
            <v>0</v>
          </cell>
          <cell r="AI2421" t="str">
            <v>39UE</v>
          </cell>
          <cell r="AJ2421" t="str">
            <v>Shrewsbury and Atcham</v>
          </cell>
          <cell r="AK2421">
            <v>0</v>
          </cell>
          <cell r="AL2421">
            <v>0</v>
          </cell>
          <cell r="AM2421">
            <v>0</v>
          </cell>
        </row>
        <row r="2422">
          <cell r="B2422" t="str">
            <v>39UF</v>
          </cell>
          <cell r="C2422" t="str">
            <v>South Shropshire</v>
          </cell>
          <cell r="F2422">
            <v>57</v>
          </cell>
          <cell r="G2422">
            <v>0</v>
          </cell>
          <cell r="H2422">
            <v>84</v>
          </cell>
          <cell r="L2422">
            <v>141</v>
          </cell>
          <cell r="M2422">
            <v>0</v>
          </cell>
          <cell r="O2422" t="str">
            <v>39UF</v>
          </cell>
          <cell r="P2422" t="str">
            <v>South Shropshire</v>
          </cell>
          <cell r="S2422">
            <v>57</v>
          </cell>
          <cell r="T2422">
            <v>0</v>
          </cell>
          <cell r="U2422">
            <v>84</v>
          </cell>
          <cell r="Y2422">
            <v>141</v>
          </cell>
          <cell r="AA2422" t="str">
            <v>39UF</v>
          </cell>
          <cell r="AB2422" t="str">
            <v>South Shropshire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I2422" t="str">
            <v>39UF</v>
          </cell>
          <cell r="AJ2422" t="str">
            <v>South Shropshire</v>
          </cell>
          <cell r="AK2422">
            <v>0</v>
          </cell>
          <cell r="AL2422">
            <v>0</v>
          </cell>
          <cell r="AM2422">
            <v>0</v>
          </cell>
        </row>
        <row r="2423">
          <cell r="B2423" t="str">
            <v>40UB</v>
          </cell>
          <cell r="C2423" t="str">
            <v>Mendip</v>
          </cell>
          <cell r="F2423">
            <v>17</v>
          </cell>
          <cell r="G2423">
            <v>22</v>
          </cell>
          <cell r="H2423">
            <v>111</v>
          </cell>
          <cell r="L2423">
            <v>150</v>
          </cell>
          <cell r="M2423">
            <v>0</v>
          </cell>
          <cell r="O2423" t="str">
            <v>40UB</v>
          </cell>
          <cell r="P2423" t="str">
            <v>Mendip</v>
          </cell>
          <cell r="S2423">
            <v>17</v>
          </cell>
          <cell r="T2423">
            <v>23</v>
          </cell>
          <cell r="U2423">
            <v>111</v>
          </cell>
          <cell r="Y2423">
            <v>151</v>
          </cell>
          <cell r="AA2423" t="str">
            <v>40UB</v>
          </cell>
          <cell r="AB2423" t="str">
            <v>Mendip</v>
          </cell>
          <cell r="AD2423">
            <v>13</v>
          </cell>
          <cell r="AE2423">
            <v>9</v>
          </cell>
          <cell r="AF2423">
            <v>13</v>
          </cell>
          <cell r="AG2423">
            <v>22</v>
          </cell>
          <cell r="AI2423" t="str">
            <v>40UB</v>
          </cell>
          <cell r="AJ2423" t="str">
            <v>Mendip</v>
          </cell>
          <cell r="AK2423">
            <v>0</v>
          </cell>
          <cell r="AL2423">
            <v>0</v>
          </cell>
          <cell r="AM2423">
            <v>0</v>
          </cell>
        </row>
        <row r="2424">
          <cell r="B2424" t="str">
            <v>40UC</v>
          </cell>
          <cell r="C2424" t="str">
            <v>Sedgemoor</v>
          </cell>
          <cell r="G2424">
            <v>11</v>
          </cell>
          <cell r="H2424">
            <v>27</v>
          </cell>
          <cell r="I2424">
            <v>14</v>
          </cell>
          <cell r="L2424">
            <v>52</v>
          </cell>
          <cell r="M2424">
            <v>0</v>
          </cell>
          <cell r="O2424" t="str">
            <v>40UC</v>
          </cell>
          <cell r="P2424" t="str">
            <v>Sedgemoor</v>
          </cell>
          <cell r="T2424">
            <v>10</v>
          </cell>
          <cell r="U2424">
            <v>27</v>
          </cell>
          <cell r="V2424">
            <v>14</v>
          </cell>
          <cell r="Y2424">
            <v>51</v>
          </cell>
          <cell r="AA2424" t="str">
            <v>40UC</v>
          </cell>
          <cell r="AB2424" t="str">
            <v>Sedgemoor</v>
          </cell>
          <cell r="AD2424">
            <v>0</v>
          </cell>
          <cell r="AE2424">
            <v>9</v>
          </cell>
          <cell r="AF2424">
            <v>0</v>
          </cell>
          <cell r="AG2424">
            <v>9</v>
          </cell>
          <cell r="AI2424" t="str">
            <v>40UC</v>
          </cell>
          <cell r="AJ2424" t="str">
            <v>Sedgemoor</v>
          </cell>
          <cell r="AK2424">
            <v>0</v>
          </cell>
          <cell r="AL2424">
            <v>0</v>
          </cell>
          <cell r="AM2424">
            <v>0</v>
          </cell>
        </row>
        <row r="2425">
          <cell r="B2425" t="str">
            <v>40UD</v>
          </cell>
          <cell r="C2425" t="str">
            <v>South Somerset</v>
          </cell>
          <cell r="F2425">
            <v>46</v>
          </cell>
          <cell r="G2425">
            <v>21</v>
          </cell>
          <cell r="H2425">
            <v>92</v>
          </cell>
          <cell r="I2425">
            <v>5</v>
          </cell>
          <cell r="L2425">
            <v>164</v>
          </cell>
          <cell r="M2425">
            <v>0</v>
          </cell>
          <cell r="O2425" t="str">
            <v>40UD</v>
          </cell>
          <cell r="P2425" t="str">
            <v>South Somerset</v>
          </cell>
          <cell r="S2425">
            <v>46</v>
          </cell>
          <cell r="T2425">
            <v>27</v>
          </cell>
          <cell r="U2425">
            <v>92</v>
          </cell>
          <cell r="V2425">
            <v>5</v>
          </cell>
          <cell r="Y2425">
            <v>170</v>
          </cell>
          <cell r="AA2425" t="str">
            <v>40UD</v>
          </cell>
          <cell r="AB2425" t="str">
            <v>South Somerset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I2425" t="str">
            <v>40UD</v>
          </cell>
          <cell r="AJ2425" t="str">
            <v>South Somerset</v>
          </cell>
          <cell r="AK2425">
            <v>0</v>
          </cell>
          <cell r="AL2425">
            <v>0</v>
          </cell>
          <cell r="AM2425">
            <v>0</v>
          </cell>
        </row>
        <row r="2426">
          <cell r="B2426" t="str">
            <v>40UE</v>
          </cell>
          <cell r="C2426" t="str">
            <v>Taunton Deane</v>
          </cell>
          <cell r="E2426">
            <v>1</v>
          </cell>
          <cell r="G2426">
            <v>15</v>
          </cell>
          <cell r="H2426">
            <v>57</v>
          </cell>
          <cell r="I2426">
            <v>4</v>
          </cell>
          <cell r="J2426">
            <v>1</v>
          </cell>
          <cell r="L2426">
            <v>78</v>
          </cell>
          <cell r="M2426">
            <v>1</v>
          </cell>
          <cell r="O2426" t="str">
            <v>40UE</v>
          </cell>
          <cell r="P2426" t="str">
            <v>Taunton Deane</v>
          </cell>
          <cell r="R2426">
            <v>1</v>
          </cell>
          <cell r="T2426">
            <v>18</v>
          </cell>
          <cell r="U2426">
            <v>57</v>
          </cell>
          <cell r="V2426">
            <v>4</v>
          </cell>
          <cell r="W2426">
            <v>1</v>
          </cell>
          <cell r="Y2426">
            <v>81</v>
          </cell>
          <cell r="AA2426" t="str">
            <v>40UE</v>
          </cell>
          <cell r="AB2426" t="str">
            <v>Taunton Deane</v>
          </cell>
          <cell r="AC2426">
            <v>0</v>
          </cell>
          <cell r="AD2426">
            <v>0</v>
          </cell>
          <cell r="AE2426">
            <v>0</v>
          </cell>
          <cell r="AF2426">
            <v>0</v>
          </cell>
          <cell r="AG2426">
            <v>0</v>
          </cell>
          <cell r="AI2426" t="str">
            <v>40UE</v>
          </cell>
          <cell r="AJ2426" t="str">
            <v>Taunton Deane</v>
          </cell>
          <cell r="AK2426">
            <v>0</v>
          </cell>
          <cell r="AL2426">
            <v>0</v>
          </cell>
          <cell r="AM2426">
            <v>0</v>
          </cell>
        </row>
        <row r="2427">
          <cell r="B2427" t="str">
            <v>40UF</v>
          </cell>
          <cell r="C2427" t="str">
            <v>West Somerset</v>
          </cell>
          <cell r="F2427">
            <v>5</v>
          </cell>
          <cell r="G2427">
            <v>0</v>
          </cell>
          <cell r="H2427">
            <v>11</v>
          </cell>
          <cell r="L2427">
            <v>26</v>
          </cell>
          <cell r="M2427">
            <v>0</v>
          </cell>
          <cell r="O2427" t="str">
            <v>40UF</v>
          </cell>
          <cell r="P2427" t="str">
            <v>West Somerset</v>
          </cell>
          <cell r="S2427">
            <v>5</v>
          </cell>
          <cell r="T2427">
            <v>0</v>
          </cell>
          <cell r="U2427">
            <v>11</v>
          </cell>
          <cell r="Y2427">
            <v>26</v>
          </cell>
          <cell r="AA2427" t="str">
            <v>40UF</v>
          </cell>
          <cell r="AB2427" t="str">
            <v>West Somerset</v>
          </cell>
          <cell r="AD2427">
            <v>0</v>
          </cell>
          <cell r="AE2427">
            <v>0</v>
          </cell>
          <cell r="AF2427">
            <v>0</v>
          </cell>
          <cell r="AG2427">
            <v>0</v>
          </cell>
          <cell r="AI2427" t="str">
            <v>40UF</v>
          </cell>
          <cell r="AJ2427" t="str">
            <v>West Somerset</v>
          </cell>
          <cell r="AK2427">
            <v>10</v>
          </cell>
          <cell r="AL2427">
            <v>0</v>
          </cell>
          <cell r="AM2427">
            <v>0</v>
          </cell>
        </row>
        <row r="2428">
          <cell r="B2428" t="str">
            <v>41UB</v>
          </cell>
          <cell r="C2428" t="str">
            <v>Cannock Chase</v>
          </cell>
          <cell r="F2428">
            <v>4</v>
          </cell>
          <cell r="G2428">
            <v>4</v>
          </cell>
          <cell r="H2428">
            <v>54</v>
          </cell>
          <cell r="I2428">
            <v>6</v>
          </cell>
          <cell r="L2428">
            <v>68</v>
          </cell>
          <cell r="M2428">
            <v>0</v>
          </cell>
          <cell r="O2428" t="str">
            <v>41UB</v>
          </cell>
          <cell r="P2428" t="str">
            <v>Cannock Chase</v>
          </cell>
          <cell r="S2428">
            <v>4</v>
          </cell>
          <cell r="T2428">
            <v>8</v>
          </cell>
          <cell r="U2428">
            <v>54</v>
          </cell>
          <cell r="V2428">
            <v>6</v>
          </cell>
          <cell r="Y2428">
            <v>72</v>
          </cell>
          <cell r="AA2428" t="str">
            <v>41UB</v>
          </cell>
          <cell r="AB2428" t="str">
            <v>Cannock Chase</v>
          </cell>
          <cell r="AD2428">
            <v>0</v>
          </cell>
          <cell r="AE2428">
            <v>0</v>
          </cell>
          <cell r="AF2428">
            <v>0</v>
          </cell>
          <cell r="AG2428">
            <v>0</v>
          </cell>
          <cell r="AI2428" t="str">
            <v>41UB</v>
          </cell>
          <cell r="AJ2428" t="str">
            <v>Cannock Chase</v>
          </cell>
          <cell r="AK2428">
            <v>0</v>
          </cell>
          <cell r="AL2428">
            <v>0</v>
          </cell>
          <cell r="AM2428">
            <v>0</v>
          </cell>
        </row>
        <row r="2429">
          <cell r="B2429" t="str">
            <v>41UC</v>
          </cell>
          <cell r="C2429" t="str">
            <v>East Staffordshire</v>
          </cell>
          <cell r="G2429">
            <v>4</v>
          </cell>
          <cell r="H2429">
            <v>3</v>
          </cell>
          <cell r="L2429">
            <v>7</v>
          </cell>
          <cell r="M2429">
            <v>0</v>
          </cell>
          <cell r="O2429" t="str">
            <v>41UC</v>
          </cell>
          <cell r="P2429" t="str">
            <v>East Staffordshire</v>
          </cell>
          <cell r="T2429">
            <v>2</v>
          </cell>
          <cell r="U2429">
            <v>3</v>
          </cell>
          <cell r="Y2429">
            <v>5</v>
          </cell>
          <cell r="AA2429" t="str">
            <v>41UC</v>
          </cell>
          <cell r="AB2429" t="str">
            <v>East Staffordshire</v>
          </cell>
          <cell r="AD2429">
            <v>0</v>
          </cell>
          <cell r="AE2429">
            <v>0</v>
          </cell>
          <cell r="AF2429">
            <v>0</v>
          </cell>
          <cell r="AG2429">
            <v>0</v>
          </cell>
          <cell r="AI2429" t="str">
            <v>41UC</v>
          </cell>
          <cell r="AJ2429" t="str">
            <v>East Staffordshire</v>
          </cell>
          <cell r="AK2429">
            <v>0</v>
          </cell>
          <cell r="AL2429">
            <v>0</v>
          </cell>
          <cell r="AM2429">
            <v>0</v>
          </cell>
        </row>
        <row r="2430">
          <cell r="B2430" t="str">
            <v>41UD</v>
          </cell>
          <cell r="C2430" t="str">
            <v>Lichfield</v>
          </cell>
          <cell r="G2430">
            <v>10</v>
          </cell>
          <cell r="H2430">
            <v>10</v>
          </cell>
          <cell r="L2430">
            <v>20</v>
          </cell>
          <cell r="M2430">
            <v>0</v>
          </cell>
          <cell r="O2430" t="str">
            <v>41UD</v>
          </cell>
          <cell r="P2430" t="str">
            <v>Lichfield</v>
          </cell>
          <cell r="T2430">
            <v>9</v>
          </cell>
          <cell r="U2430">
            <v>10</v>
          </cell>
          <cell r="X2430">
            <v>1</v>
          </cell>
          <cell r="Y2430">
            <v>20</v>
          </cell>
          <cell r="AA2430" t="str">
            <v>41UD</v>
          </cell>
          <cell r="AB2430" t="str">
            <v>Lichfield</v>
          </cell>
          <cell r="AD2430">
            <v>0</v>
          </cell>
          <cell r="AE2430">
            <v>0</v>
          </cell>
          <cell r="AF2430">
            <v>0</v>
          </cell>
          <cell r="AG2430">
            <v>0</v>
          </cell>
          <cell r="AI2430" t="str">
            <v>41UD</v>
          </cell>
          <cell r="AJ2430" t="str">
            <v>Lichfield</v>
          </cell>
          <cell r="AK2430">
            <v>0</v>
          </cell>
          <cell r="AL2430">
            <v>0</v>
          </cell>
          <cell r="AM2430">
            <v>0</v>
          </cell>
        </row>
        <row r="2431">
          <cell r="B2431" t="str">
            <v>41UE</v>
          </cell>
          <cell r="C2431" t="str">
            <v>Newcastle-under-Lyme</v>
          </cell>
          <cell r="F2431">
            <v>15</v>
          </cell>
          <cell r="G2431">
            <v>0</v>
          </cell>
          <cell r="H2431">
            <v>52</v>
          </cell>
          <cell r="I2431">
            <v>4</v>
          </cell>
          <cell r="J2431">
            <v>4</v>
          </cell>
          <cell r="L2431">
            <v>75</v>
          </cell>
          <cell r="M2431">
            <v>4</v>
          </cell>
          <cell r="O2431" t="str">
            <v>41UE</v>
          </cell>
          <cell r="P2431" t="str">
            <v>Newcastle-under-Lyme</v>
          </cell>
          <cell r="S2431">
            <v>15</v>
          </cell>
          <cell r="T2431">
            <v>1</v>
          </cell>
          <cell r="U2431">
            <v>52</v>
          </cell>
          <cell r="V2431">
            <v>4</v>
          </cell>
          <cell r="W2431">
            <v>4</v>
          </cell>
          <cell r="Y2431">
            <v>76</v>
          </cell>
          <cell r="AA2431" t="str">
            <v>41UE</v>
          </cell>
          <cell r="AB2431" t="str">
            <v>Newcastle-under-Lyme</v>
          </cell>
          <cell r="AD2431">
            <v>0</v>
          </cell>
          <cell r="AE2431">
            <v>0</v>
          </cell>
          <cell r="AF2431">
            <v>0</v>
          </cell>
          <cell r="AG2431">
            <v>0</v>
          </cell>
          <cell r="AI2431" t="str">
            <v>41UE</v>
          </cell>
          <cell r="AJ2431" t="str">
            <v>Newcastle-under-Lyme</v>
          </cell>
          <cell r="AK2431">
            <v>0</v>
          </cell>
          <cell r="AL2431">
            <v>0</v>
          </cell>
          <cell r="AM2431">
            <v>0</v>
          </cell>
        </row>
        <row r="2432">
          <cell r="B2432" t="str">
            <v>41UF</v>
          </cell>
          <cell r="C2432" t="str">
            <v>South Staffordshire</v>
          </cell>
          <cell r="F2432">
            <v>65</v>
          </cell>
          <cell r="G2432">
            <v>7</v>
          </cell>
          <cell r="H2432">
            <v>20</v>
          </cell>
          <cell r="I2432">
            <v>7</v>
          </cell>
          <cell r="J2432">
            <v>1</v>
          </cell>
          <cell r="L2432">
            <v>100</v>
          </cell>
          <cell r="M2432">
            <v>1</v>
          </cell>
          <cell r="O2432" t="str">
            <v>41UF</v>
          </cell>
          <cell r="P2432" t="str">
            <v>South Staffordshire</v>
          </cell>
          <cell r="S2432">
            <v>65</v>
          </cell>
          <cell r="T2432">
            <v>6</v>
          </cell>
          <cell r="U2432">
            <v>20</v>
          </cell>
          <cell r="V2432">
            <v>7</v>
          </cell>
          <cell r="W2432">
            <v>1</v>
          </cell>
          <cell r="Y2432">
            <v>99</v>
          </cell>
          <cell r="AA2432" t="str">
            <v>41UF</v>
          </cell>
          <cell r="AB2432" t="str">
            <v>South Staffordshire</v>
          </cell>
          <cell r="AD2432">
            <v>0</v>
          </cell>
          <cell r="AE2432">
            <v>0</v>
          </cell>
          <cell r="AF2432">
            <v>0</v>
          </cell>
          <cell r="AG2432">
            <v>0</v>
          </cell>
          <cell r="AI2432" t="str">
            <v>41UF</v>
          </cell>
          <cell r="AJ2432" t="str">
            <v>South Staffordshire</v>
          </cell>
          <cell r="AK2432">
            <v>0</v>
          </cell>
          <cell r="AL2432">
            <v>0</v>
          </cell>
          <cell r="AM2432">
            <v>0</v>
          </cell>
        </row>
        <row r="2433">
          <cell r="B2433" t="str">
            <v>41UG</v>
          </cell>
          <cell r="C2433" t="str">
            <v>Stafford</v>
          </cell>
          <cell r="F2433">
            <v>1</v>
          </cell>
          <cell r="G2433">
            <v>14</v>
          </cell>
          <cell r="H2433">
            <v>5</v>
          </cell>
          <cell r="I2433">
            <v>9</v>
          </cell>
          <cell r="L2433">
            <v>29</v>
          </cell>
          <cell r="M2433">
            <v>0</v>
          </cell>
          <cell r="O2433" t="str">
            <v>41UG</v>
          </cell>
          <cell r="P2433" t="str">
            <v>Stafford</v>
          </cell>
          <cell r="S2433">
            <v>1</v>
          </cell>
          <cell r="T2433">
            <v>12</v>
          </cell>
          <cell r="U2433">
            <v>5</v>
          </cell>
          <cell r="V2433">
            <v>9</v>
          </cell>
          <cell r="Y2433">
            <v>27</v>
          </cell>
          <cell r="AA2433" t="str">
            <v>41UG</v>
          </cell>
          <cell r="AB2433" t="str">
            <v>Stafford</v>
          </cell>
          <cell r="AD2433">
            <v>0</v>
          </cell>
          <cell r="AE2433">
            <v>0</v>
          </cell>
          <cell r="AF2433">
            <v>0</v>
          </cell>
          <cell r="AG2433">
            <v>0</v>
          </cell>
          <cell r="AI2433" t="str">
            <v>41UG</v>
          </cell>
          <cell r="AJ2433" t="str">
            <v>Stafford</v>
          </cell>
          <cell r="AK2433">
            <v>0</v>
          </cell>
          <cell r="AL2433">
            <v>0</v>
          </cell>
          <cell r="AM2433">
            <v>0</v>
          </cell>
        </row>
        <row r="2434">
          <cell r="B2434" t="str">
            <v>41UH</v>
          </cell>
          <cell r="C2434" t="str">
            <v>Staffordshire Moorlands</v>
          </cell>
          <cell r="G2434">
            <v>8</v>
          </cell>
          <cell r="H2434">
            <v>4</v>
          </cell>
          <cell r="J2434">
            <v>1</v>
          </cell>
          <cell r="L2434">
            <v>13</v>
          </cell>
          <cell r="M2434">
            <v>1</v>
          </cell>
          <cell r="O2434" t="str">
            <v>41UH</v>
          </cell>
          <cell r="P2434" t="str">
            <v>Staffordshire Moorlands</v>
          </cell>
          <cell r="T2434">
            <v>10</v>
          </cell>
          <cell r="U2434">
            <v>4</v>
          </cell>
          <cell r="W2434">
            <v>1</v>
          </cell>
          <cell r="Y2434">
            <v>15</v>
          </cell>
          <cell r="AA2434" t="str">
            <v>41UH</v>
          </cell>
          <cell r="AB2434" t="str">
            <v>Staffordshire Moorlands</v>
          </cell>
          <cell r="AD2434">
            <v>0</v>
          </cell>
          <cell r="AE2434">
            <v>0</v>
          </cell>
          <cell r="AF2434">
            <v>0</v>
          </cell>
          <cell r="AG2434">
            <v>0</v>
          </cell>
          <cell r="AI2434" t="str">
            <v>41UH</v>
          </cell>
          <cell r="AJ2434" t="str">
            <v>Staffordshire Moorlands</v>
          </cell>
          <cell r="AK2434">
            <v>0</v>
          </cell>
          <cell r="AL2434">
            <v>0</v>
          </cell>
          <cell r="AM2434">
            <v>0</v>
          </cell>
        </row>
        <row r="2435">
          <cell r="B2435" t="str">
            <v>41UK</v>
          </cell>
          <cell r="C2435" t="str">
            <v>Tamworth</v>
          </cell>
          <cell r="G2435">
            <v>3</v>
          </cell>
          <cell r="I2435">
            <v>5</v>
          </cell>
          <cell r="L2435">
            <v>8</v>
          </cell>
          <cell r="M2435">
            <v>0</v>
          </cell>
          <cell r="O2435" t="str">
            <v>41UK</v>
          </cell>
          <cell r="P2435" t="str">
            <v>Tamworth</v>
          </cell>
          <cell r="T2435">
            <v>5</v>
          </cell>
          <cell r="V2435">
            <v>5</v>
          </cell>
          <cell r="Y2435">
            <v>10</v>
          </cell>
          <cell r="AA2435" t="str">
            <v>41UK</v>
          </cell>
          <cell r="AB2435" t="str">
            <v>Tamworth</v>
          </cell>
          <cell r="AD2435">
            <v>0</v>
          </cell>
          <cell r="AE2435">
            <v>0</v>
          </cell>
          <cell r="AF2435">
            <v>0</v>
          </cell>
          <cell r="AG2435">
            <v>0</v>
          </cell>
          <cell r="AI2435" t="str">
            <v>41UK</v>
          </cell>
          <cell r="AJ2435" t="str">
            <v>Tamworth</v>
          </cell>
          <cell r="AK2435">
            <v>0</v>
          </cell>
          <cell r="AL2435">
            <v>0</v>
          </cell>
          <cell r="AM2435">
            <v>0</v>
          </cell>
        </row>
        <row r="2436">
          <cell r="B2436" t="str">
            <v>42UB</v>
          </cell>
          <cell r="C2436" t="str">
            <v>Babergh</v>
          </cell>
          <cell r="D2436">
            <v>6</v>
          </cell>
          <cell r="F2436">
            <v>4</v>
          </cell>
          <cell r="G2436">
            <v>1</v>
          </cell>
          <cell r="H2436">
            <v>57</v>
          </cell>
          <cell r="J2436">
            <v>1</v>
          </cell>
          <cell r="L2436">
            <v>69</v>
          </cell>
          <cell r="M2436">
            <v>1</v>
          </cell>
          <cell r="O2436" t="str">
            <v>42UB</v>
          </cell>
          <cell r="P2436" t="str">
            <v>Babergh</v>
          </cell>
          <cell r="Q2436">
            <v>6</v>
          </cell>
          <cell r="S2436">
            <v>4</v>
          </cell>
          <cell r="T2436">
            <v>4</v>
          </cell>
          <cell r="U2436">
            <v>57</v>
          </cell>
          <cell r="W2436">
            <v>1</v>
          </cell>
          <cell r="Y2436">
            <v>72</v>
          </cell>
          <cell r="AA2436" t="str">
            <v>42UB</v>
          </cell>
          <cell r="AB2436" t="str">
            <v>Babergh</v>
          </cell>
          <cell r="AC2436">
            <v>0</v>
          </cell>
          <cell r="AD2436">
            <v>0</v>
          </cell>
          <cell r="AE2436">
            <v>4</v>
          </cell>
          <cell r="AF2436">
            <v>0</v>
          </cell>
          <cell r="AG2436">
            <v>4</v>
          </cell>
          <cell r="AI2436" t="str">
            <v>42UB</v>
          </cell>
          <cell r="AJ2436" t="str">
            <v>Babergh</v>
          </cell>
          <cell r="AK2436">
            <v>0</v>
          </cell>
          <cell r="AL2436">
            <v>0</v>
          </cell>
          <cell r="AM2436">
            <v>0</v>
          </cell>
        </row>
        <row r="2437">
          <cell r="B2437" t="str">
            <v>42UC</v>
          </cell>
          <cell r="C2437" t="str">
            <v>Forest Heath</v>
          </cell>
          <cell r="F2437">
            <v>46</v>
          </cell>
          <cell r="G2437">
            <v>2</v>
          </cell>
          <cell r="H2437">
            <v>129</v>
          </cell>
          <cell r="L2437">
            <v>177</v>
          </cell>
          <cell r="M2437">
            <v>0</v>
          </cell>
          <cell r="O2437" t="str">
            <v>42UC</v>
          </cell>
          <cell r="P2437" t="str">
            <v>Forest Heath</v>
          </cell>
          <cell r="S2437">
            <v>46</v>
          </cell>
          <cell r="T2437">
            <v>2</v>
          </cell>
          <cell r="U2437">
            <v>129</v>
          </cell>
          <cell r="Y2437">
            <v>177</v>
          </cell>
          <cell r="AA2437" t="str">
            <v>42UC</v>
          </cell>
          <cell r="AB2437" t="str">
            <v>Forest Heath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I2437" t="str">
            <v>42UC</v>
          </cell>
          <cell r="AJ2437" t="str">
            <v>Forest Heath</v>
          </cell>
          <cell r="AK2437">
            <v>0</v>
          </cell>
          <cell r="AL2437">
            <v>0</v>
          </cell>
          <cell r="AM2437">
            <v>0</v>
          </cell>
        </row>
        <row r="2438">
          <cell r="B2438" t="str">
            <v>42UD</v>
          </cell>
          <cell r="C2438" t="str">
            <v>Ipswich</v>
          </cell>
          <cell r="F2438">
            <v>14</v>
          </cell>
          <cell r="G2438">
            <v>7</v>
          </cell>
          <cell r="H2438">
            <v>179</v>
          </cell>
          <cell r="I2438">
            <v>15</v>
          </cell>
          <cell r="L2438">
            <v>239</v>
          </cell>
          <cell r="M2438">
            <v>0</v>
          </cell>
          <cell r="O2438" t="str">
            <v>42UD</v>
          </cell>
          <cell r="P2438" t="str">
            <v>Ipswich</v>
          </cell>
          <cell r="S2438">
            <v>14</v>
          </cell>
          <cell r="T2438">
            <v>9</v>
          </cell>
          <cell r="U2438">
            <v>179</v>
          </cell>
          <cell r="V2438">
            <v>15</v>
          </cell>
          <cell r="Y2438">
            <v>241</v>
          </cell>
          <cell r="AA2438" t="str">
            <v>42UD</v>
          </cell>
          <cell r="AB2438" t="str">
            <v>Ipswich</v>
          </cell>
          <cell r="AD2438">
            <v>8</v>
          </cell>
          <cell r="AE2438">
            <v>29</v>
          </cell>
          <cell r="AF2438">
            <v>8</v>
          </cell>
          <cell r="AG2438">
            <v>37</v>
          </cell>
          <cell r="AI2438" t="str">
            <v>42UD</v>
          </cell>
          <cell r="AJ2438" t="str">
            <v>Ipswich</v>
          </cell>
          <cell r="AK2438">
            <v>0</v>
          </cell>
          <cell r="AL2438">
            <v>0</v>
          </cell>
          <cell r="AM2438">
            <v>0</v>
          </cell>
        </row>
        <row r="2439">
          <cell r="B2439" t="str">
            <v>42UE</v>
          </cell>
          <cell r="C2439" t="str">
            <v>Mid Suffolk</v>
          </cell>
          <cell r="D2439">
            <v>15</v>
          </cell>
          <cell r="F2439">
            <v>32</v>
          </cell>
          <cell r="G2439">
            <v>5</v>
          </cell>
          <cell r="H2439">
            <v>71</v>
          </cell>
          <cell r="I2439">
            <v>6</v>
          </cell>
          <cell r="L2439">
            <v>129</v>
          </cell>
          <cell r="M2439">
            <v>0</v>
          </cell>
          <cell r="O2439" t="str">
            <v>42UE</v>
          </cell>
          <cell r="P2439" t="str">
            <v>Mid Suffolk</v>
          </cell>
          <cell r="Q2439">
            <v>15</v>
          </cell>
          <cell r="S2439">
            <v>32</v>
          </cell>
          <cell r="T2439">
            <v>3</v>
          </cell>
          <cell r="U2439">
            <v>71</v>
          </cell>
          <cell r="V2439">
            <v>6</v>
          </cell>
          <cell r="Y2439">
            <v>127</v>
          </cell>
          <cell r="AA2439" t="str">
            <v>42UE</v>
          </cell>
          <cell r="AB2439" t="str">
            <v>Mid Suffolk</v>
          </cell>
          <cell r="AC2439">
            <v>0</v>
          </cell>
          <cell r="AD2439">
            <v>12</v>
          </cell>
          <cell r="AE2439">
            <v>3</v>
          </cell>
          <cell r="AF2439">
            <v>12</v>
          </cell>
          <cell r="AG2439">
            <v>15</v>
          </cell>
          <cell r="AI2439" t="str">
            <v>42UE</v>
          </cell>
          <cell r="AJ2439" t="str">
            <v>Mid Suffolk</v>
          </cell>
          <cell r="AK2439">
            <v>0</v>
          </cell>
          <cell r="AL2439">
            <v>0</v>
          </cell>
          <cell r="AM2439">
            <v>0</v>
          </cell>
        </row>
        <row r="2440">
          <cell r="B2440" t="str">
            <v>42UF</v>
          </cell>
          <cell r="C2440" t="str">
            <v>St Edmundsbury</v>
          </cell>
          <cell r="D2440">
            <v>1</v>
          </cell>
          <cell r="F2440">
            <v>30</v>
          </cell>
          <cell r="G2440">
            <v>14</v>
          </cell>
          <cell r="H2440">
            <v>130</v>
          </cell>
          <cell r="J2440">
            <v>1</v>
          </cell>
          <cell r="L2440">
            <v>176</v>
          </cell>
          <cell r="M2440">
            <v>1</v>
          </cell>
          <cell r="O2440" t="str">
            <v>42UF</v>
          </cell>
          <cell r="P2440" t="str">
            <v>St Edmundsbury</v>
          </cell>
          <cell r="Q2440">
            <v>1</v>
          </cell>
          <cell r="S2440">
            <v>30</v>
          </cell>
          <cell r="T2440">
            <v>18</v>
          </cell>
          <cell r="U2440">
            <v>130</v>
          </cell>
          <cell r="W2440">
            <v>1</v>
          </cell>
          <cell r="Y2440">
            <v>180</v>
          </cell>
          <cell r="AA2440" t="str">
            <v>42UF</v>
          </cell>
          <cell r="AB2440" t="str">
            <v>St Edmundsbury</v>
          </cell>
          <cell r="AC2440">
            <v>0</v>
          </cell>
          <cell r="AD2440">
            <v>8</v>
          </cell>
          <cell r="AE2440">
            <v>0</v>
          </cell>
          <cell r="AF2440">
            <v>8</v>
          </cell>
          <cell r="AG2440">
            <v>8</v>
          </cell>
          <cell r="AI2440" t="str">
            <v>42UF</v>
          </cell>
          <cell r="AJ2440" t="str">
            <v>St Edmundsbury</v>
          </cell>
          <cell r="AK2440">
            <v>0</v>
          </cell>
          <cell r="AL2440">
            <v>0</v>
          </cell>
          <cell r="AM2440">
            <v>0</v>
          </cell>
        </row>
        <row r="2441">
          <cell r="B2441" t="str">
            <v>42UG</v>
          </cell>
          <cell r="C2441" t="str">
            <v>Suffolk Coastal</v>
          </cell>
          <cell r="F2441">
            <v>7</v>
          </cell>
          <cell r="G2441">
            <v>9</v>
          </cell>
          <cell r="H2441">
            <v>66</v>
          </cell>
          <cell r="I2441">
            <v>9</v>
          </cell>
          <cell r="J2441">
            <v>2</v>
          </cell>
          <cell r="L2441">
            <v>93</v>
          </cell>
          <cell r="M2441">
            <v>2</v>
          </cell>
          <cell r="O2441" t="str">
            <v>42UG</v>
          </cell>
          <cell r="P2441" t="str">
            <v>Suffolk Coastal</v>
          </cell>
          <cell r="S2441">
            <v>7</v>
          </cell>
          <cell r="T2441">
            <v>9</v>
          </cell>
          <cell r="U2441">
            <v>66</v>
          </cell>
          <cell r="V2441">
            <v>9</v>
          </cell>
          <cell r="W2441">
            <v>2</v>
          </cell>
          <cell r="Y2441">
            <v>93</v>
          </cell>
          <cell r="AA2441" t="str">
            <v>42UG</v>
          </cell>
          <cell r="AB2441" t="str">
            <v>Suffolk Coastal</v>
          </cell>
          <cell r="AD2441">
            <v>5</v>
          </cell>
          <cell r="AE2441">
            <v>9</v>
          </cell>
          <cell r="AF2441">
            <v>5</v>
          </cell>
          <cell r="AG2441">
            <v>14</v>
          </cell>
          <cell r="AI2441" t="str">
            <v>42UG</v>
          </cell>
          <cell r="AJ2441" t="str">
            <v>Suffolk Coastal</v>
          </cell>
          <cell r="AK2441">
            <v>0</v>
          </cell>
          <cell r="AL2441">
            <v>0</v>
          </cell>
          <cell r="AM2441">
            <v>0</v>
          </cell>
        </row>
        <row r="2442">
          <cell r="B2442" t="str">
            <v>42UH</v>
          </cell>
          <cell r="C2442" t="str">
            <v>Waveney</v>
          </cell>
          <cell r="F2442">
            <v>16</v>
          </cell>
          <cell r="G2442">
            <v>14</v>
          </cell>
          <cell r="H2442">
            <v>60</v>
          </cell>
          <cell r="I2442">
            <v>4</v>
          </cell>
          <cell r="L2442">
            <v>94</v>
          </cell>
          <cell r="M2442">
            <v>0</v>
          </cell>
          <cell r="O2442" t="str">
            <v>42UH</v>
          </cell>
          <cell r="P2442" t="str">
            <v>Waveney</v>
          </cell>
          <cell r="S2442">
            <v>16</v>
          </cell>
          <cell r="T2442">
            <v>12</v>
          </cell>
          <cell r="U2442">
            <v>60</v>
          </cell>
          <cell r="V2442">
            <v>4</v>
          </cell>
          <cell r="Y2442">
            <v>92</v>
          </cell>
          <cell r="AA2442" t="str">
            <v>42UH</v>
          </cell>
          <cell r="AB2442" t="str">
            <v>Waveney</v>
          </cell>
          <cell r="AD2442">
            <v>5</v>
          </cell>
          <cell r="AE2442">
            <v>9</v>
          </cell>
          <cell r="AF2442">
            <v>5</v>
          </cell>
          <cell r="AG2442">
            <v>14</v>
          </cell>
          <cell r="AI2442" t="str">
            <v>42UH</v>
          </cell>
          <cell r="AJ2442" t="str">
            <v>Waveney</v>
          </cell>
          <cell r="AK2442">
            <v>0</v>
          </cell>
          <cell r="AL2442">
            <v>0</v>
          </cell>
          <cell r="AM2442">
            <v>0</v>
          </cell>
        </row>
        <row r="2443">
          <cell r="B2443" t="str">
            <v>43UB</v>
          </cell>
          <cell r="C2443" t="str">
            <v>Elmbridge</v>
          </cell>
          <cell r="F2443">
            <v>32</v>
          </cell>
          <cell r="G2443">
            <v>21</v>
          </cell>
          <cell r="H2443">
            <v>12</v>
          </cell>
          <cell r="J2443">
            <v>1</v>
          </cell>
          <cell r="L2443">
            <v>66</v>
          </cell>
          <cell r="M2443">
            <v>1</v>
          </cell>
          <cell r="O2443" t="str">
            <v>43UB</v>
          </cell>
          <cell r="P2443" t="str">
            <v>Elmbridge</v>
          </cell>
          <cell r="S2443">
            <v>32</v>
          </cell>
          <cell r="T2443">
            <v>20</v>
          </cell>
          <cell r="U2443">
            <v>12</v>
          </cell>
          <cell r="W2443">
            <v>1</v>
          </cell>
          <cell r="Y2443">
            <v>65</v>
          </cell>
          <cell r="AA2443" t="str">
            <v>43UB</v>
          </cell>
          <cell r="AB2443" t="str">
            <v>Elmbridge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I2443" t="str">
            <v>43UB</v>
          </cell>
          <cell r="AJ2443" t="str">
            <v>Elmbridge</v>
          </cell>
          <cell r="AK2443">
            <v>0</v>
          </cell>
          <cell r="AL2443">
            <v>0</v>
          </cell>
          <cell r="AM2443">
            <v>0</v>
          </cell>
        </row>
        <row r="2444">
          <cell r="B2444" t="str">
            <v>43UC</v>
          </cell>
          <cell r="C2444" t="str">
            <v>Epsom and Ewell</v>
          </cell>
          <cell r="G2444">
            <v>13</v>
          </cell>
          <cell r="H2444">
            <v>23</v>
          </cell>
          <cell r="L2444">
            <v>36</v>
          </cell>
          <cell r="M2444">
            <v>0</v>
          </cell>
          <cell r="O2444" t="str">
            <v>43UC</v>
          </cell>
          <cell r="P2444" t="str">
            <v>Epsom and Ewell</v>
          </cell>
          <cell r="T2444">
            <v>14</v>
          </cell>
          <cell r="U2444">
            <v>23</v>
          </cell>
          <cell r="Y2444">
            <v>37</v>
          </cell>
          <cell r="AA2444" t="str">
            <v>43UC</v>
          </cell>
          <cell r="AB2444" t="str">
            <v>Epsom and Ewell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I2444" t="str">
            <v>43UC</v>
          </cell>
          <cell r="AJ2444" t="str">
            <v>Epsom and Ewell</v>
          </cell>
          <cell r="AK2444">
            <v>0</v>
          </cell>
          <cell r="AL2444">
            <v>0</v>
          </cell>
          <cell r="AM2444">
            <v>0</v>
          </cell>
        </row>
        <row r="2445">
          <cell r="B2445" t="str">
            <v>43UD</v>
          </cell>
          <cell r="C2445" t="str">
            <v>Guildford</v>
          </cell>
          <cell r="F2445">
            <v>45</v>
          </cell>
          <cell r="G2445">
            <v>47</v>
          </cell>
          <cell r="H2445">
            <v>29</v>
          </cell>
          <cell r="L2445">
            <v>121</v>
          </cell>
          <cell r="M2445">
            <v>0</v>
          </cell>
          <cell r="O2445" t="str">
            <v>43UD</v>
          </cell>
          <cell r="P2445" t="str">
            <v>Guildford</v>
          </cell>
          <cell r="S2445">
            <v>45</v>
          </cell>
          <cell r="T2445">
            <v>33</v>
          </cell>
          <cell r="U2445">
            <v>29</v>
          </cell>
          <cell r="Y2445">
            <v>107</v>
          </cell>
          <cell r="AA2445" t="str">
            <v>43UD</v>
          </cell>
          <cell r="AB2445" t="str">
            <v>Guildford</v>
          </cell>
          <cell r="AD2445">
            <v>0</v>
          </cell>
          <cell r="AE2445">
            <v>0</v>
          </cell>
          <cell r="AF2445">
            <v>0</v>
          </cell>
          <cell r="AG2445">
            <v>0</v>
          </cell>
          <cell r="AI2445" t="str">
            <v>43UD</v>
          </cell>
          <cell r="AJ2445" t="str">
            <v>Guildford</v>
          </cell>
          <cell r="AK2445">
            <v>0</v>
          </cell>
          <cell r="AL2445">
            <v>0</v>
          </cell>
          <cell r="AM2445">
            <v>0</v>
          </cell>
        </row>
        <row r="2446">
          <cell r="B2446" t="str">
            <v>43UE</v>
          </cell>
          <cell r="C2446" t="str">
            <v>Mole Valley</v>
          </cell>
          <cell r="F2446">
            <v>6</v>
          </cell>
          <cell r="G2446">
            <v>11</v>
          </cell>
          <cell r="H2446">
            <v>14</v>
          </cell>
          <cell r="L2446">
            <v>32</v>
          </cell>
          <cell r="M2446">
            <v>0</v>
          </cell>
          <cell r="O2446" t="str">
            <v>43UE</v>
          </cell>
          <cell r="P2446" t="str">
            <v>Mole Valley</v>
          </cell>
          <cell r="S2446">
            <v>6</v>
          </cell>
          <cell r="T2446">
            <v>12</v>
          </cell>
          <cell r="U2446">
            <v>14</v>
          </cell>
          <cell r="Y2446">
            <v>33</v>
          </cell>
          <cell r="AA2446" t="str">
            <v>43UE</v>
          </cell>
          <cell r="AB2446" t="str">
            <v>Mole Valley</v>
          </cell>
          <cell r="AD2446">
            <v>0</v>
          </cell>
          <cell r="AE2446">
            <v>0</v>
          </cell>
          <cell r="AF2446">
            <v>0</v>
          </cell>
          <cell r="AG2446">
            <v>0</v>
          </cell>
          <cell r="AI2446" t="str">
            <v>43UE</v>
          </cell>
          <cell r="AJ2446" t="str">
            <v>Mole Valley</v>
          </cell>
          <cell r="AK2446">
            <v>0</v>
          </cell>
          <cell r="AL2446">
            <v>0</v>
          </cell>
          <cell r="AM2446">
            <v>0</v>
          </cell>
        </row>
        <row r="2447">
          <cell r="B2447" t="str">
            <v>43UF</v>
          </cell>
          <cell r="C2447" t="str">
            <v>Reigate and Banstead</v>
          </cell>
          <cell r="F2447">
            <v>35</v>
          </cell>
          <cell r="G2447">
            <v>37</v>
          </cell>
          <cell r="H2447">
            <v>23</v>
          </cell>
          <cell r="J2447">
            <v>2</v>
          </cell>
          <cell r="L2447">
            <v>98</v>
          </cell>
          <cell r="M2447">
            <v>2</v>
          </cell>
          <cell r="O2447" t="str">
            <v>43UF</v>
          </cell>
          <cell r="P2447" t="str">
            <v>Reigate and Banstead</v>
          </cell>
          <cell r="S2447">
            <v>35</v>
          </cell>
          <cell r="T2447">
            <v>36</v>
          </cell>
          <cell r="U2447">
            <v>23</v>
          </cell>
          <cell r="W2447">
            <v>2</v>
          </cell>
          <cell r="Y2447">
            <v>97</v>
          </cell>
          <cell r="AA2447" t="str">
            <v>43UF</v>
          </cell>
          <cell r="AB2447" t="str">
            <v>Reigate and Banstead</v>
          </cell>
          <cell r="AD2447">
            <v>0</v>
          </cell>
          <cell r="AE2447">
            <v>0</v>
          </cell>
          <cell r="AF2447">
            <v>0</v>
          </cell>
          <cell r="AG2447">
            <v>0</v>
          </cell>
          <cell r="AI2447" t="str">
            <v>43UF</v>
          </cell>
          <cell r="AJ2447" t="str">
            <v>Reigate and Banstead</v>
          </cell>
          <cell r="AK2447">
            <v>0</v>
          </cell>
          <cell r="AL2447">
            <v>0</v>
          </cell>
          <cell r="AM2447">
            <v>0</v>
          </cell>
        </row>
        <row r="2448">
          <cell r="B2448" t="str">
            <v>43UG</v>
          </cell>
          <cell r="C2448" t="str">
            <v>Runnymede</v>
          </cell>
          <cell r="F2448">
            <v>28</v>
          </cell>
          <cell r="G2448">
            <v>29</v>
          </cell>
          <cell r="H2448">
            <v>62</v>
          </cell>
          <cell r="L2448">
            <v>119</v>
          </cell>
          <cell r="M2448">
            <v>0</v>
          </cell>
          <cell r="O2448" t="str">
            <v>43UG</v>
          </cell>
          <cell r="P2448" t="str">
            <v>Runnymede</v>
          </cell>
          <cell r="S2448">
            <v>28</v>
          </cell>
          <cell r="T2448">
            <v>23</v>
          </cell>
          <cell r="U2448">
            <v>62</v>
          </cell>
          <cell r="Y2448">
            <v>113</v>
          </cell>
          <cell r="AA2448" t="str">
            <v>43UG</v>
          </cell>
          <cell r="AB2448" t="str">
            <v>Runnymede</v>
          </cell>
          <cell r="AD2448">
            <v>0</v>
          </cell>
          <cell r="AE2448">
            <v>0</v>
          </cell>
          <cell r="AF2448">
            <v>0</v>
          </cell>
          <cell r="AG2448">
            <v>0</v>
          </cell>
          <cell r="AI2448" t="str">
            <v>43UG</v>
          </cell>
          <cell r="AJ2448" t="str">
            <v>Runnymede</v>
          </cell>
          <cell r="AK2448">
            <v>0</v>
          </cell>
          <cell r="AL2448">
            <v>0</v>
          </cell>
          <cell r="AM2448">
            <v>0</v>
          </cell>
        </row>
        <row r="2449">
          <cell r="B2449" t="str">
            <v>43UH</v>
          </cell>
          <cell r="C2449" t="str">
            <v>Spelthorne</v>
          </cell>
          <cell r="F2449">
            <v>4</v>
          </cell>
          <cell r="G2449">
            <v>10</v>
          </cell>
          <cell r="L2449">
            <v>14</v>
          </cell>
          <cell r="M2449">
            <v>0</v>
          </cell>
          <cell r="O2449" t="str">
            <v>43UH</v>
          </cell>
          <cell r="P2449" t="str">
            <v>Spelthorne</v>
          </cell>
          <cell r="S2449">
            <v>4</v>
          </cell>
          <cell r="T2449">
            <v>15</v>
          </cell>
          <cell r="Y2449">
            <v>19</v>
          </cell>
          <cell r="AA2449" t="str">
            <v>43UH</v>
          </cell>
          <cell r="AB2449" t="str">
            <v>Spelthorne</v>
          </cell>
          <cell r="AD2449">
            <v>0</v>
          </cell>
          <cell r="AF2449">
            <v>0</v>
          </cell>
          <cell r="AG2449">
            <v>0</v>
          </cell>
          <cell r="AI2449" t="str">
            <v>43UH</v>
          </cell>
          <cell r="AJ2449" t="str">
            <v>Spelthorne</v>
          </cell>
          <cell r="AK2449">
            <v>0</v>
          </cell>
          <cell r="AL2449">
            <v>0</v>
          </cell>
          <cell r="AM2449">
            <v>0</v>
          </cell>
        </row>
        <row r="2450">
          <cell r="B2450" t="str">
            <v>43UJ</v>
          </cell>
          <cell r="C2450" t="str">
            <v>Surrey Heath</v>
          </cell>
          <cell r="F2450">
            <v>55</v>
          </cell>
          <cell r="G2450">
            <v>26</v>
          </cell>
          <cell r="L2450">
            <v>81</v>
          </cell>
          <cell r="M2450">
            <v>0</v>
          </cell>
          <cell r="O2450" t="str">
            <v>43UJ</v>
          </cell>
          <cell r="P2450" t="str">
            <v>Surrey Heath</v>
          </cell>
          <cell r="S2450">
            <v>55</v>
          </cell>
          <cell r="T2450">
            <v>26</v>
          </cell>
          <cell r="Y2450">
            <v>81</v>
          </cell>
          <cell r="AA2450" t="str">
            <v>43UJ</v>
          </cell>
          <cell r="AB2450" t="str">
            <v>Surrey Heath</v>
          </cell>
          <cell r="AD2450">
            <v>0</v>
          </cell>
          <cell r="AF2450">
            <v>0</v>
          </cell>
          <cell r="AG2450">
            <v>0</v>
          </cell>
          <cell r="AI2450" t="str">
            <v>43UJ</v>
          </cell>
          <cell r="AJ2450" t="str">
            <v>Surrey Heath</v>
          </cell>
          <cell r="AK2450">
            <v>0</v>
          </cell>
          <cell r="AL2450">
            <v>0</v>
          </cell>
          <cell r="AM2450">
            <v>0</v>
          </cell>
        </row>
        <row r="2451">
          <cell r="B2451" t="str">
            <v>43UK</v>
          </cell>
          <cell r="C2451" t="str">
            <v>Tandridge</v>
          </cell>
          <cell r="F2451">
            <v>12</v>
          </cell>
          <cell r="G2451">
            <v>12</v>
          </cell>
          <cell r="H2451">
            <v>7</v>
          </cell>
          <cell r="L2451">
            <v>31</v>
          </cell>
          <cell r="M2451">
            <v>0</v>
          </cell>
          <cell r="O2451" t="str">
            <v>43UK</v>
          </cell>
          <cell r="P2451" t="str">
            <v>Tandridge</v>
          </cell>
          <cell r="S2451">
            <v>12</v>
          </cell>
          <cell r="T2451">
            <v>16</v>
          </cell>
          <cell r="U2451">
            <v>7</v>
          </cell>
          <cell r="Y2451">
            <v>35</v>
          </cell>
          <cell r="AA2451" t="str">
            <v>43UK</v>
          </cell>
          <cell r="AB2451" t="str">
            <v>Tandridge</v>
          </cell>
          <cell r="AD2451">
            <v>0</v>
          </cell>
          <cell r="AE2451">
            <v>0</v>
          </cell>
          <cell r="AF2451">
            <v>0</v>
          </cell>
          <cell r="AG2451">
            <v>0</v>
          </cell>
          <cell r="AI2451" t="str">
            <v>43UK</v>
          </cell>
          <cell r="AJ2451" t="str">
            <v>Tandridge</v>
          </cell>
          <cell r="AK2451">
            <v>0</v>
          </cell>
          <cell r="AL2451">
            <v>0</v>
          </cell>
          <cell r="AM2451">
            <v>0</v>
          </cell>
        </row>
        <row r="2452">
          <cell r="B2452" t="str">
            <v>43UL</v>
          </cell>
          <cell r="C2452" t="str">
            <v>Waverley</v>
          </cell>
          <cell r="F2452">
            <v>5</v>
          </cell>
          <cell r="G2452">
            <v>22</v>
          </cell>
          <cell r="H2452">
            <v>10</v>
          </cell>
          <cell r="L2452">
            <v>37</v>
          </cell>
          <cell r="M2452">
            <v>0</v>
          </cell>
          <cell r="O2452" t="str">
            <v>43UL</v>
          </cell>
          <cell r="P2452" t="str">
            <v>Waverley</v>
          </cell>
          <cell r="S2452">
            <v>5</v>
          </cell>
          <cell r="T2452">
            <v>18</v>
          </cell>
          <cell r="U2452">
            <v>10</v>
          </cell>
          <cell r="Y2452">
            <v>33</v>
          </cell>
          <cell r="AA2452" t="str">
            <v>43UL</v>
          </cell>
          <cell r="AB2452" t="str">
            <v>Waverley</v>
          </cell>
          <cell r="AD2452">
            <v>5</v>
          </cell>
          <cell r="AE2452">
            <v>0</v>
          </cell>
          <cell r="AF2452">
            <v>5</v>
          </cell>
          <cell r="AG2452">
            <v>5</v>
          </cell>
          <cell r="AI2452" t="str">
            <v>43UL</v>
          </cell>
          <cell r="AJ2452" t="str">
            <v>Waverley</v>
          </cell>
          <cell r="AK2452">
            <v>0</v>
          </cell>
          <cell r="AL2452">
            <v>0</v>
          </cell>
          <cell r="AM2452">
            <v>0</v>
          </cell>
        </row>
        <row r="2453">
          <cell r="B2453" t="str">
            <v>43UM</v>
          </cell>
          <cell r="C2453" t="str">
            <v>Woking</v>
          </cell>
          <cell r="G2453">
            <v>23</v>
          </cell>
          <cell r="H2453">
            <v>15</v>
          </cell>
          <cell r="L2453">
            <v>38</v>
          </cell>
          <cell r="M2453">
            <v>0</v>
          </cell>
          <cell r="O2453" t="str">
            <v>43UM</v>
          </cell>
          <cell r="P2453" t="str">
            <v>Woking</v>
          </cell>
          <cell r="T2453">
            <v>30</v>
          </cell>
          <cell r="U2453">
            <v>15</v>
          </cell>
          <cell r="Y2453">
            <v>45</v>
          </cell>
          <cell r="AA2453" t="str">
            <v>43UM</v>
          </cell>
          <cell r="AB2453" t="str">
            <v>Woking</v>
          </cell>
          <cell r="AD2453">
            <v>0</v>
          </cell>
          <cell r="AE2453">
            <v>0</v>
          </cell>
          <cell r="AF2453">
            <v>0</v>
          </cell>
          <cell r="AG2453">
            <v>0</v>
          </cell>
          <cell r="AI2453" t="str">
            <v>43UM</v>
          </cell>
          <cell r="AJ2453" t="str">
            <v>Woking</v>
          </cell>
          <cell r="AK2453">
            <v>0</v>
          </cell>
          <cell r="AL2453">
            <v>0</v>
          </cell>
          <cell r="AM2453">
            <v>0</v>
          </cell>
        </row>
        <row r="2454">
          <cell r="B2454" t="str">
            <v>44UB</v>
          </cell>
          <cell r="C2454" t="str">
            <v>North Warwickshire</v>
          </cell>
          <cell r="F2454">
            <v>17</v>
          </cell>
          <cell r="G2454">
            <v>0</v>
          </cell>
          <cell r="H2454">
            <v>42</v>
          </cell>
          <cell r="I2454">
            <v>2</v>
          </cell>
          <cell r="L2454">
            <v>61</v>
          </cell>
          <cell r="M2454">
            <v>0</v>
          </cell>
          <cell r="O2454" t="str">
            <v>44UB</v>
          </cell>
          <cell r="P2454" t="str">
            <v>North Warwickshire</v>
          </cell>
          <cell r="S2454">
            <v>17</v>
          </cell>
          <cell r="T2454">
            <v>3</v>
          </cell>
          <cell r="U2454">
            <v>42</v>
          </cell>
          <cell r="V2454">
            <v>2</v>
          </cell>
          <cell r="Y2454">
            <v>64</v>
          </cell>
          <cell r="AA2454" t="str">
            <v>44UB</v>
          </cell>
          <cell r="AB2454" t="str">
            <v>North Warwickshire</v>
          </cell>
          <cell r="AD2454">
            <v>0</v>
          </cell>
          <cell r="AE2454">
            <v>0</v>
          </cell>
          <cell r="AF2454">
            <v>0</v>
          </cell>
          <cell r="AG2454">
            <v>0</v>
          </cell>
          <cell r="AI2454" t="str">
            <v>44UB</v>
          </cell>
          <cell r="AJ2454" t="str">
            <v>North Warwickshire</v>
          </cell>
          <cell r="AK2454">
            <v>0</v>
          </cell>
          <cell r="AL2454">
            <v>0</v>
          </cell>
          <cell r="AM2454">
            <v>0</v>
          </cell>
        </row>
        <row r="2455">
          <cell r="B2455" t="str">
            <v>44UC</v>
          </cell>
          <cell r="C2455" t="str">
            <v>Nuneaton and Bedworth</v>
          </cell>
          <cell r="F2455">
            <v>40</v>
          </cell>
          <cell r="G2455">
            <v>5</v>
          </cell>
          <cell r="H2455">
            <v>73</v>
          </cell>
          <cell r="L2455">
            <v>118</v>
          </cell>
          <cell r="M2455">
            <v>0</v>
          </cell>
          <cell r="O2455" t="str">
            <v>44UC</v>
          </cell>
          <cell r="P2455" t="str">
            <v>Nuneaton and Bedworth</v>
          </cell>
          <cell r="S2455">
            <v>40</v>
          </cell>
          <cell r="T2455">
            <v>3</v>
          </cell>
          <cell r="U2455">
            <v>73</v>
          </cell>
          <cell r="Y2455">
            <v>116</v>
          </cell>
          <cell r="AA2455" t="str">
            <v>44UC</v>
          </cell>
          <cell r="AB2455" t="str">
            <v>Nuneaton and Bedworth</v>
          </cell>
          <cell r="AD2455">
            <v>0</v>
          </cell>
          <cell r="AE2455">
            <v>0</v>
          </cell>
          <cell r="AF2455">
            <v>0</v>
          </cell>
          <cell r="AG2455">
            <v>0</v>
          </cell>
          <cell r="AI2455" t="str">
            <v>44UC</v>
          </cell>
          <cell r="AJ2455" t="str">
            <v>Nuneaton and Bedworth</v>
          </cell>
          <cell r="AK2455">
            <v>0</v>
          </cell>
          <cell r="AL2455">
            <v>0</v>
          </cell>
          <cell r="AM2455">
            <v>0</v>
          </cell>
        </row>
        <row r="2456">
          <cell r="B2456" t="str">
            <v>44UD</v>
          </cell>
          <cell r="C2456" t="str">
            <v>Rugby</v>
          </cell>
          <cell r="F2456">
            <v>19</v>
          </cell>
          <cell r="G2456">
            <v>8</v>
          </cell>
          <cell r="H2456">
            <v>42</v>
          </cell>
          <cell r="L2456">
            <v>69</v>
          </cell>
          <cell r="M2456">
            <v>0</v>
          </cell>
          <cell r="O2456" t="str">
            <v>44UD</v>
          </cell>
          <cell r="P2456" t="str">
            <v>Rugby</v>
          </cell>
          <cell r="S2456">
            <v>19</v>
          </cell>
          <cell r="T2456">
            <v>10</v>
          </cell>
          <cell r="U2456">
            <v>42</v>
          </cell>
          <cell r="Y2456">
            <v>71</v>
          </cell>
          <cell r="AA2456" t="str">
            <v>44UD</v>
          </cell>
          <cell r="AB2456" t="str">
            <v>Rugby</v>
          </cell>
          <cell r="AD2456">
            <v>6</v>
          </cell>
          <cell r="AE2456">
            <v>9</v>
          </cell>
          <cell r="AF2456">
            <v>6</v>
          </cell>
          <cell r="AG2456">
            <v>15</v>
          </cell>
          <cell r="AI2456" t="str">
            <v>44UD</v>
          </cell>
          <cell r="AJ2456" t="str">
            <v>Rugby</v>
          </cell>
          <cell r="AK2456">
            <v>0</v>
          </cell>
          <cell r="AL2456">
            <v>0</v>
          </cell>
          <cell r="AM2456">
            <v>0</v>
          </cell>
        </row>
        <row r="2457">
          <cell r="B2457" t="str">
            <v>44UE</v>
          </cell>
          <cell r="C2457" t="str">
            <v>Stratford on Avon</v>
          </cell>
          <cell r="F2457">
            <v>10</v>
          </cell>
          <cell r="G2457">
            <v>7</v>
          </cell>
          <cell r="H2457">
            <v>33</v>
          </cell>
          <cell r="L2457">
            <v>50</v>
          </cell>
          <cell r="M2457">
            <v>0</v>
          </cell>
          <cell r="O2457" t="str">
            <v>44UE</v>
          </cell>
          <cell r="P2457" t="str">
            <v>Stratford on Avon</v>
          </cell>
          <cell r="S2457">
            <v>10</v>
          </cell>
          <cell r="T2457">
            <v>8</v>
          </cell>
          <cell r="U2457">
            <v>33</v>
          </cell>
          <cell r="Y2457">
            <v>51</v>
          </cell>
          <cell r="AA2457" t="str">
            <v>44UE</v>
          </cell>
          <cell r="AB2457" t="str">
            <v>Stratford on Avon</v>
          </cell>
          <cell r="AD2457">
            <v>0</v>
          </cell>
          <cell r="AE2457">
            <v>0</v>
          </cell>
          <cell r="AF2457">
            <v>0</v>
          </cell>
          <cell r="AG2457">
            <v>0</v>
          </cell>
          <cell r="AI2457" t="str">
            <v>44UE</v>
          </cell>
          <cell r="AJ2457" t="str">
            <v>Stratford on Avon</v>
          </cell>
          <cell r="AK2457">
            <v>0</v>
          </cell>
          <cell r="AL2457">
            <v>0</v>
          </cell>
          <cell r="AM2457">
            <v>0</v>
          </cell>
        </row>
        <row r="2458">
          <cell r="B2458" t="str">
            <v>44UF</v>
          </cell>
          <cell r="C2458" t="str">
            <v>Warwick</v>
          </cell>
          <cell r="F2458">
            <v>19</v>
          </cell>
          <cell r="G2458">
            <v>39</v>
          </cell>
          <cell r="H2458">
            <v>84</v>
          </cell>
          <cell r="L2458">
            <v>142</v>
          </cell>
          <cell r="M2458">
            <v>0</v>
          </cell>
          <cell r="O2458" t="str">
            <v>44UF</v>
          </cell>
          <cell r="P2458" t="str">
            <v>Warwick</v>
          </cell>
          <cell r="S2458">
            <v>19</v>
          </cell>
          <cell r="T2458">
            <v>34</v>
          </cell>
          <cell r="U2458">
            <v>84</v>
          </cell>
          <cell r="Y2458">
            <v>137</v>
          </cell>
          <cell r="AA2458" t="str">
            <v>44UF</v>
          </cell>
          <cell r="AB2458" t="str">
            <v>Warwick</v>
          </cell>
          <cell r="AD2458">
            <v>4</v>
          </cell>
          <cell r="AE2458">
            <v>7</v>
          </cell>
          <cell r="AF2458">
            <v>4</v>
          </cell>
          <cell r="AG2458">
            <v>11</v>
          </cell>
          <cell r="AI2458" t="str">
            <v>44UF</v>
          </cell>
          <cell r="AJ2458" t="str">
            <v>Warwick</v>
          </cell>
          <cell r="AK2458">
            <v>0</v>
          </cell>
          <cell r="AL2458">
            <v>0</v>
          </cell>
          <cell r="AM2458">
            <v>0</v>
          </cell>
        </row>
        <row r="2459">
          <cell r="B2459" t="str">
            <v>45UB</v>
          </cell>
          <cell r="C2459" t="str">
            <v>Adur</v>
          </cell>
          <cell r="G2459">
            <v>8</v>
          </cell>
          <cell r="H2459">
            <v>8</v>
          </cell>
          <cell r="L2459">
            <v>16</v>
          </cell>
          <cell r="M2459">
            <v>0</v>
          </cell>
          <cell r="O2459" t="str">
            <v>45UB</v>
          </cell>
          <cell r="P2459" t="str">
            <v>Adur</v>
          </cell>
          <cell r="T2459">
            <v>10</v>
          </cell>
          <cell r="U2459">
            <v>8</v>
          </cell>
          <cell r="Y2459">
            <v>18</v>
          </cell>
          <cell r="AA2459" t="str">
            <v>45UB</v>
          </cell>
          <cell r="AB2459" t="str">
            <v>Adur</v>
          </cell>
          <cell r="AD2459">
            <v>0</v>
          </cell>
          <cell r="AE2459">
            <v>0</v>
          </cell>
          <cell r="AF2459">
            <v>0</v>
          </cell>
          <cell r="AG2459">
            <v>0</v>
          </cell>
          <cell r="AI2459" t="str">
            <v>45UB</v>
          </cell>
          <cell r="AJ2459" t="str">
            <v>Adur</v>
          </cell>
          <cell r="AK2459">
            <v>0</v>
          </cell>
          <cell r="AL2459">
            <v>0</v>
          </cell>
          <cell r="AM2459">
            <v>0</v>
          </cell>
        </row>
        <row r="2460">
          <cell r="B2460" t="str">
            <v>45UC</v>
          </cell>
          <cell r="C2460" t="str">
            <v>Arun</v>
          </cell>
          <cell r="F2460">
            <v>40</v>
          </cell>
          <cell r="G2460">
            <v>11</v>
          </cell>
          <cell r="H2460">
            <v>83</v>
          </cell>
          <cell r="L2460">
            <v>134</v>
          </cell>
          <cell r="M2460">
            <v>0</v>
          </cell>
          <cell r="O2460" t="str">
            <v>45UC</v>
          </cell>
          <cell r="P2460" t="str">
            <v>Arun</v>
          </cell>
          <cell r="S2460">
            <v>40</v>
          </cell>
          <cell r="T2460">
            <v>22</v>
          </cell>
          <cell r="U2460">
            <v>83</v>
          </cell>
          <cell r="Y2460">
            <v>145</v>
          </cell>
          <cell r="AA2460" t="str">
            <v>45UC</v>
          </cell>
          <cell r="AB2460" t="str">
            <v>Arun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I2460" t="str">
            <v>45UC</v>
          </cell>
          <cell r="AJ2460" t="str">
            <v>Arun</v>
          </cell>
          <cell r="AK2460">
            <v>0</v>
          </cell>
          <cell r="AL2460">
            <v>0</v>
          </cell>
          <cell r="AM2460">
            <v>0</v>
          </cell>
        </row>
        <row r="2461">
          <cell r="B2461" t="str">
            <v>45UD</v>
          </cell>
          <cell r="C2461" t="str">
            <v>Chichester</v>
          </cell>
          <cell r="D2461">
            <v>7</v>
          </cell>
          <cell r="F2461">
            <v>57</v>
          </cell>
          <cell r="G2461">
            <v>15</v>
          </cell>
          <cell r="H2461">
            <v>87</v>
          </cell>
          <cell r="L2461">
            <v>166</v>
          </cell>
          <cell r="M2461">
            <v>0</v>
          </cell>
          <cell r="O2461" t="str">
            <v>45UD</v>
          </cell>
          <cell r="P2461" t="str">
            <v>Chichester</v>
          </cell>
          <cell r="Q2461">
            <v>7</v>
          </cell>
          <cell r="S2461">
            <v>57</v>
          </cell>
          <cell r="T2461">
            <v>9</v>
          </cell>
          <cell r="U2461">
            <v>87</v>
          </cell>
          <cell r="Y2461">
            <v>160</v>
          </cell>
          <cell r="AA2461" t="str">
            <v>45UD</v>
          </cell>
          <cell r="AB2461" t="str">
            <v>Chichester</v>
          </cell>
          <cell r="AC2461">
            <v>0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I2461" t="str">
            <v>45UD</v>
          </cell>
          <cell r="AJ2461" t="str">
            <v>Chichester</v>
          </cell>
          <cell r="AK2461">
            <v>0</v>
          </cell>
          <cell r="AL2461">
            <v>0</v>
          </cell>
          <cell r="AM2461">
            <v>0</v>
          </cell>
        </row>
        <row r="2462">
          <cell r="B2462" t="str">
            <v>45UE</v>
          </cell>
          <cell r="C2462" t="str">
            <v>Crawley</v>
          </cell>
          <cell r="D2462">
            <v>1</v>
          </cell>
          <cell r="F2462">
            <v>41</v>
          </cell>
          <cell r="G2462">
            <v>21</v>
          </cell>
          <cell r="H2462">
            <v>38</v>
          </cell>
          <cell r="L2462">
            <v>101</v>
          </cell>
          <cell r="M2462">
            <v>0</v>
          </cell>
          <cell r="O2462" t="str">
            <v>45UE</v>
          </cell>
          <cell r="P2462" t="str">
            <v>Crawley</v>
          </cell>
          <cell r="Q2462">
            <v>1</v>
          </cell>
          <cell r="S2462">
            <v>41</v>
          </cell>
          <cell r="T2462">
            <v>22</v>
          </cell>
          <cell r="U2462">
            <v>38</v>
          </cell>
          <cell r="Y2462">
            <v>102</v>
          </cell>
          <cell r="AA2462" t="str">
            <v>45UE</v>
          </cell>
          <cell r="AB2462" t="str">
            <v>Crawley</v>
          </cell>
          <cell r="AC2462">
            <v>0</v>
          </cell>
          <cell r="AD2462">
            <v>18</v>
          </cell>
          <cell r="AE2462">
            <v>0</v>
          </cell>
          <cell r="AF2462">
            <v>18</v>
          </cell>
          <cell r="AG2462">
            <v>18</v>
          </cell>
          <cell r="AI2462" t="str">
            <v>45UE</v>
          </cell>
          <cell r="AJ2462" t="str">
            <v>Crawley</v>
          </cell>
          <cell r="AK2462">
            <v>0</v>
          </cell>
          <cell r="AL2462">
            <v>0</v>
          </cell>
          <cell r="AM2462">
            <v>0</v>
          </cell>
        </row>
        <row r="2463">
          <cell r="B2463" t="str">
            <v>45UF</v>
          </cell>
          <cell r="C2463" t="str">
            <v>Horsham</v>
          </cell>
          <cell r="F2463">
            <v>20</v>
          </cell>
          <cell r="G2463">
            <v>23</v>
          </cell>
          <cell r="H2463">
            <v>14</v>
          </cell>
          <cell r="J2463">
            <v>1</v>
          </cell>
          <cell r="L2463">
            <v>58</v>
          </cell>
          <cell r="M2463">
            <v>1</v>
          </cell>
          <cell r="O2463" t="str">
            <v>45UF</v>
          </cell>
          <cell r="P2463" t="str">
            <v>Horsham</v>
          </cell>
          <cell r="S2463">
            <v>20</v>
          </cell>
          <cell r="T2463">
            <v>25</v>
          </cell>
          <cell r="U2463">
            <v>14</v>
          </cell>
          <cell r="W2463">
            <v>1</v>
          </cell>
          <cell r="Y2463">
            <v>60</v>
          </cell>
          <cell r="AA2463" t="str">
            <v>45UF</v>
          </cell>
          <cell r="AB2463" t="str">
            <v>Horsham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I2463" t="str">
            <v>45UF</v>
          </cell>
          <cell r="AJ2463" t="str">
            <v>Horsham</v>
          </cell>
          <cell r="AK2463">
            <v>0</v>
          </cell>
          <cell r="AL2463">
            <v>0</v>
          </cell>
          <cell r="AM2463">
            <v>0</v>
          </cell>
        </row>
        <row r="2464">
          <cell r="B2464" t="str">
            <v>45UG</v>
          </cell>
          <cell r="C2464" t="str">
            <v>Mid Sussex</v>
          </cell>
          <cell r="F2464">
            <v>9</v>
          </cell>
          <cell r="G2464">
            <v>18</v>
          </cell>
          <cell r="H2464">
            <v>64</v>
          </cell>
          <cell r="L2464">
            <v>91</v>
          </cell>
          <cell r="M2464">
            <v>0</v>
          </cell>
          <cell r="O2464" t="str">
            <v>45UG</v>
          </cell>
          <cell r="P2464" t="str">
            <v>Mid Sussex</v>
          </cell>
          <cell r="S2464">
            <v>9</v>
          </cell>
          <cell r="T2464">
            <v>23</v>
          </cell>
          <cell r="U2464">
            <v>64</v>
          </cell>
          <cell r="Y2464">
            <v>96</v>
          </cell>
          <cell r="AA2464" t="str">
            <v>45UG</v>
          </cell>
          <cell r="AB2464" t="str">
            <v>Mid Sussex</v>
          </cell>
          <cell r="AD2464">
            <v>5</v>
          </cell>
          <cell r="AE2464">
            <v>0</v>
          </cell>
          <cell r="AF2464">
            <v>5</v>
          </cell>
          <cell r="AG2464">
            <v>5</v>
          </cell>
          <cell r="AI2464" t="str">
            <v>45UG</v>
          </cell>
          <cell r="AJ2464" t="str">
            <v>Mid Sussex</v>
          </cell>
          <cell r="AK2464">
            <v>0</v>
          </cell>
          <cell r="AL2464">
            <v>0</v>
          </cell>
          <cell r="AM2464">
            <v>0</v>
          </cell>
        </row>
        <row r="2465">
          <cell r="B2465" t="str">
            <v>45UH</v>
          </cell>
          <cell r="C2465" t="str">
            <v>Worthing</v>
          </cell>
          <cell r="F2465">
            <v>33</v>
          </cell>
          <cell r="G2465">
            <v>15</v>
          </cell>
          <cell r="H2465">
            <v>4</v>
          </cell>
          <cell r="I2465">
            <v>11</v>
          </cell>
          <cell r="L2465">
            <v>63</v>
          </cell>
          <cell r="M2465">
            <v>0</v>
          </cell>
          <cell r="O2465" t="str">
            <v>45UH</v>
          </cell>
          <cell r="P2465" t="str">
            <v>Worthing</v>
          </cell>
          <cell r="S2465">
            <v>33</v>
          </cell>
          <cell r="T2465">
            <v>16</v>
          </cell>
          <cell r="U2465">
            <v>4</v>
          </cell>
          <cell r="V2465">
            <v>11</v>
          </cell>
          <cell r="Y2465">
            <v>64</v>
          </cell>
          <cell r="AA2465" t="str">
            <v>45UH</v>
          </cell>
          <cell r="AB2465" t="str">
            <v>Worthing</v>
          </cell>
          <cell r="AD2465">
            <v>0</v>
          </cell>
          <cell r="AE2465">
            <v>0</v>
          </cell>
          <cell r="AF2465">
            <v>0</v>
          </cell>
          <cell r="AG2465">
            <v>0</v>
          </cell>
          <cell r="AI2465" t="str">
            <v>45UH</v>
          </cell>
          <cell r="AJ2465" t="str">
            <v>Worthing</v>
          </cell>
          <cell r="AK2465">
            <v>0</v>
          </cell>
          <cell r="AL2465">
            <v>0</v>
          </cell>
          <cell r="AM2465">
            <v>0</v>
          </cell>
        </row>
        <row r="2466">
          <cell r="B2466" t="str">
            <v>46UB</v>
          </cell>
          <cell r="C2466" t="str">
            <v>Kennet</v>
          </cell>
          <cell r="F2466">
            <v>43</v>
          </cell>
          <cell r="G2466">
            <v>6</v>
          </cell>
          <cell r="H2466">
            <v>108</v>
          </cell>
          <cell r="I2466">
            <v>6</v>
          </cell>
          <cell r="L2466">
            <v>163</v>
          </cell>
          <cell r="M2466">
            <v>0</v>
          </cell>
          <cell r="O2466" t="str">
            <v>46UB</v>
          </cell>
          <cell r="P2466" t="str">
            <v>Kennet</v>
          </cell>
          <cell r="S2466">
            <v>43</v>
          </cell>
          <cell r="T2466">
            <v>7</v>
          </cell>
          <cell r="U2466">
            <v>108</v>
          </cell>
          <cell r="V2466">
            <v>6</v>
          </cell>
          <cell r="Y2466">
            <v>164</v>
          </cell>
          <cell r="AA2466" t="str">
            <v>46UB</v>
          </cell>
          <cell r="AB2466" t="str">
            <v>Kennet</v>
          </cell>
          <cell r="AD2466">
            <v>15</v>
          </cell>
          <cell r="AE2466">
            <v>23</v>
          </cell>
          <cell r="AF2466">
            <v>15</v>
          </cell>
          <cell r="AG2466">
            <v>38</v>
          </cell>
          <cell r="AI2466" t="str">
            <v>46UB</v>
          </cell>
          <cell r="AJ2466" t="str">
            <v>Kennet</v>
          </cell>
          <cell r="AK2466">
            <v>0</v>
          </cell>
          <cell r="AL2466">
            <v>0</v>
          </cell>
          <cell r="AM2466">
            <v>0</v>
          </cell>
        </row>
        <row r="2467">
          <cell r="B2467" t="str">
            <v>46UC</v>
          </cell>
          <cell r="C2467" t="str">
            <v>North Wiltshire</v>
          </cell>
          <cell r="F2467">
            <v>50</v>
          </cell>
          <cell r="G2467">
            <v>15</v>
          </cell>
          <cell r="H2467">
            <v>177</v>
          </cell>
          <cell r="L2467">
            <v>242</v>
          </cell>
          <cell r="M2467">
            <v>0</v>
          </cell>
          <cell r="O2467" t="str">
            <v>46UC</v>
          </cell>
          <cell r="P2467" t="str">
            <v>North Wiltshire</v>
          </cell>
          <cell r="S2467">
            <v>50</v>
          </cell>
          <cell r="T2467">
            <v>18</v>
          </cell>
          <cell r="U2467">
            <v>177</v>
          </cell>
          <cell r="Y2467">
            <v>245</v>
          </cell>
          <cell r="AA2467" t="str">
            <v>46UC</v>
          </cell>
          <cell r="AB2467" t="str">
            <v>North Wiltshire</v>
          </cell>
          <cell r="AD2467">
            <v>21</v>
          </cell>
          <cell r="AE2467">
            <v>90</v>
          </cell>
          <cell r="AF2467">
            <v>21</v>
          </cell>
          <cell r="AG2467">
            <v>111</v>
          </cell>
          <cell r="AI2467" t="str">
            <v>46UC</v>
          </cell>
          <cell r="AJ2467" t="str">
            <v>North Wiltshire</v>
          </cell>
          <cell r="AK2467">
            <v>0</v>
          </cell>
          <cell r="AL2467">
            <v>0</v>
          </cell>
          <cell r="AM2467">
            <v>0</v>
          </cell>
        </row>
        <row r="2468">
          <cell r="B2468" t="str">
            <v>46UD</v>
          </cell>
          <cell r="C2468" t="str">
            <v>Salisbury</v>
          </cell>
          <cell r="F2468">
            <v>39</v>
          </cell>
          <cell r="G2468">
            <v>41</v>
          </cell>
          <cell r="H2468">
            <v>63</v>
          </cell>
          <cell r="I2468">
            <v>36</v>
          </cell>
          <cell r="J2468">
            <v>1</v>
          </cell>
          <cell r="L2468">
            <v>180</v>
          </cell>
          <cell r="M2468">
            <v>1</v>
          </cell>
          <cell r="O2468" t="str">
            <v>46UD</v>
          </cell>
          <cell r="P2468" t="str">
            <v>Salisbury</v>
          </cell>
          <cell r="S2468">
            <v>39</v>
          </cell>
          <cell r="T2468">
            <v>38</v>
          </cell>
          <cell r="U2468">
            <v>63</v>
          </cell>
          <cell r="V2468">
            <v>36</v>
          </cell>
          <cell r="W2468">
            <v>1</v>
          </cell>
          <cell r="Y2468">
            <v>177</v>
          </cell>
          <cell r="AA2468" t="str">
            <v>46UD</v>
          </cell>
          <cell r="AB2468" t="str">
            <v>Salisbury</v>
          </cell>
          <cell r="AD2468">
            <v>10</v>
          </cell>
          <cell r="AE2468">
            <v>0</v>
          </cell>
          <cell r="AF2468">
            <v>10</v>
          </cell>
          <cell r="AG2468">
            <v>10</v>
          </cell>
          <cell r="AI2468" t="str">
            <v>46UD</v>
          </cell>
          <cell r="AJ2468" t="str">
            <v>Salisbury</v>
          </cell>
          <cell r="AK2468">
            <v>0</v>
          </cell>
          <cell r="AL2468">
            <v>0</v>
          </cell>
          <cell r="AM2468">
            <v>0</v>
          </cell>
        </row>
        <row r="2469">
          <cell r="B2469" t="str">
            <v>46UF</v>
          </cell>
          <cell r="C2469" t="str">
            <v>West Wiltshire</v>
          </cell>
          <cell r="F2469">
            <v>6</v>
          </cell>
          <cell r="G2469">
            <v>9</v>
          </cell>
          <cell r="H2469">
            <v>89</v>
          </cell>
          <cell r="L2469">
            <v>104</v>
          </cell>
          <cell r="M2469">
            <v>0</v>
          </cell>
          <cell r="O2469" t="str">
            <v>46UF</v>
          </cell>
          <cell r="P2469" t="str">
            <v>West Wiltshire</v>
          </cell>
          <cell r="S2469">
            <v>6</v>
          </cell>
          <cell r="T2469">
            <v>13</v>
          </cell>
          <cell r="U2469">
            <v>89</v>
          </cell>
          <cell r="Y2469">
            <v>108</v>
          </cell>
          <cell r="AA2469" t="str">
            <v>46UF</v>
          </cell>
          <cell r="AB2469" t="str">
            <v>West Wiltshire</v>
          </cell>
          <cell r="AD2469">
            <v>6</v>
          </cell>
          <cell r="AE2469">
            <v>32</v>
          </cell>
          <cell r="AF2469">
            <v>6</v>
          </cell>
          <cell r="AG2469">
            <v>38</v>
          </cell>
          <cell r="AI2469" t="str">
            <v>46UF</v>
          </cell>
          <cell r="AJ2469" t="str">
            <v>West Wiltshire</v>
          </cell>
          <cell r="AK2469">
            <v>0</v>
          </cell>
          <cell r="AL2469">
            <v>0</v>
          </cell>
          <cell r="AM2469">
            <v>0</v>
          </cell>
        </row>
        <row r="2470">
          <cell r="B2470" t="str">
            <v>47UB</v>
          </cell>
          <cell r="C2470" t="str">
            <v>Bromsgrove</v>
          </cell>
          <cell r="D2470">
            <v>28</v>
          </cell>
          <cell r="F2470">
            <v>43</v>
          </cell>
          <cell r="G2470">
            <v>2</v>
          </cell>
          <cell r="H2470">
            <v>54</v>
          </cell>
          <cell r="L2470">
            <v>127</v>
          </cell>
          <cell r="M2470">
            <v>0</v>
          </cell>
          <cell r="O2470" t="str">
            <v>47UB</v>
          </cell>
          <cell r="P2470" t="str">
            <v>Bromsgrove</v>
          </cell>
          <cell r="Q2470">
            <v>28</v>
          </cell>
          <cell r="S2470">
            <v>43</v>
          </cell>
          <cell r="T2470">
            <v>6</v>
          </cell>
          <cell r="U2470">
            <v>54</v>
          </cell>
          <cell r="Y2470">
            <v>131</v>
          </cell>
          <cell r="AA2470" t="str">
            <v>47UB</v>
          </cell>
          <cell r="AB2470" t="str">
            <v>Bromsgrove</v>
          </cell>
          <cell r="AC2470">
            <v>0</v>
          </cell>
          <cell r="AD2470">
            <v>0</v>
          </cell>
          <cell r="AE2470">
            <v>0</v>
          </cell>
          <cell r="AF2470">
            <v>0</v>
          </cell>
          <cell r="AG2470">
            <v>0</v>
          </cell>
          <cell r="AI2470" t="str">
            <v>47UB</v>
          </cell>
          <cell r="AJ2470" t="str">
            <v>Bromsgrove</v>
          </cell>
          <cell r="AK2470">
            <v>0</v>
          </cell>
          <cell r="AL2470">
            <v>0</v>
          </cell>
          <cell r="AM2470">
            <v>0</v>
          </cell>
        </row>
        <row r="2471">
          <cell r="B2471" t="str">
            <v>47UC</v>
          </cell>
          <cell r="C2471" t="str">
            <v>Malvern Hills</v>
          </cell>
          <cell r="F2471">
            <v>15</v>
          </cell>
          <cell r="G2471">
            <v>2</v>
          </cell>
          <cell r="H2471">
            <v>10</v>
          </cell>
          <cell r="L2471">
            <v>27</v>
          </cell>
          <cell r="M2471">
            <v>0</v>
          </cell>
          <cell r="O2471" t="str">
            <v>47UC</v>
          </cell>
          <cell r="P2471" t="str">
            <v>Malvern Hills</v>
          </cell>
          <cell r="S2471">
            <v>15</v>
          </cell>
          <cell r="T2471">
            <v>4</v>
          </cell>
          <cell r="U2471">
            <v>10</v>
          </cell>
          <cell r="Y2471">
            <v>29</v>
          </cell>
          <cell r="AA2471" t="str">
            <v>47UC</v>
          </cell>
          <cell r="AB2471" t="str">
            <v>Malvern Hills</v>
          </cell>
          <cell r="AD2471">
            <v>0</v>
          </cell>
          <cell r="AE2471">
            <v>0</v>
          </cell>
          <cell r="AF2471">
            <v>0</v>
          </cell>
          <cell r="AG2471">
            <v>0</v>
          </cell>
          <cell r="AI2471" t="str">
            <v>47UC</v>
          </cell>
          <cell r="AJ2471" t="str">
            <v>Malvern Hills</v>
          </cell>
          <cell r="AK2471">
            <v>0</v>
          </cell>
          <cell r="AL2471">
            <v>0</v>
          </cell>
          <cell r="AM2471">
            <v>0</v>
          </cell>
        </row>
        <row r="2472">
          <cell r="B2472" t="str">
            <v>47UD</v>
          </cell>
          <cell r="C2472" t="str">
            <v>Redditch</v>
          </cell>
          <cell r="F2472">
            <v>4</v>
          </cell>
          <cell r="G2472">
            <v>5</v>
          </cell>
          <cell r="H2472">
            <v>8</v>
          </cell>
          <cell r="L2472">
            <v>17</v>
          </cell>
          <cell r="M2472">
            <v>0</v>
          </cell>
          <cell r="O2472" t="str">
            <v>47UD</v>
          </cell>
          <cell r="P2472" t="str">
            <v>Redditch</v>
          </cell>
          <cell r="S2472">
            <v>4</v>
          </cell>
          <cell r="T2472">
            <v>9</v>
          </cell>
          <cell r="U2472">
            <v>8</v>
          </cell>
          <cell r="Y2472">
            <v>21</v>
          </cell>
          <cell r="AA2472" t="str">
            <v>47UD</v>
          </cell>
          <cell r="AB2472" t="str">
            <v>Redditch</v>
          </cell>
          <cell r="AD2472">
            <v>0</v>
          </cell>
          <cell r="AE2472">
            <v>2</v>
          </cell>
          <cell r="AF2472">
            <v>0</v>
          </cell>
          <cell r="AG2472">
            <v>2</v>
          </cell>
          <cell r="AI2472" t="str">
            <v>47UD</v>
          </cell>
          <cell r="AJ2472" t="str">
            <v>Redditch</v>
          </cell>
          <cell r="AK2472">
            <v>0</v>
          </cell>
          <cell r="AL2472">
            <v>0</v>
          </cell>
          <cell r="AM2472">
            <v>0</v>
          </cell>
        </row>
        <row r="2473">
          <cell r="B2473" t="str">
            <v>47UE</v>
          </cell>
          <cell r="C2473" t="str">
            <v>Worcester</v>
          </cell>
          <cell r="F2473">
            <v>43</v>
          </cell>
          <cell r="G2473">
            <v>61</v>
          </cell>
          <cell r="H2473">
            <v>61</v>
          </cell>
          <cell r="I2473">
            <v>2</v>
          </cell>
          <cell r="J2473">
            <v>2</v>
          </cell>
          <cell r="L2473">
            <v>169</v>
          </cell>
          <cell r="M2473">
            <v>2</v>
          </cell>
          <cell r="O2473" t="str">
            <v>47UE</v>
          </cell>
          <cell r="P2473" t="str">
            <v>Worcester</v>
          </cell>
          <cell r="S2473">
            <v>43</v>
          </cell>
          <cell r="T2473">
            <v>32</v>
          </cell>
          <cell r="U2473">
            <v>61</v>
          </cell>
          <cell r="V2473">
            <v>2</v>
          </cell>
          <cell r="W2473">
            <v>2</v>
          </cell>
          <cell r="Y2473">
            <v>140</v>
          </cell>
          <cell r="AA2473" t="str">
            <v>47UE</v>
          </cell>
          <cell r="AB2473" t="str">
            <v>Worcester</v>
          </cell>
          <cell r="AD2473">
            <v>0</v>
          </cell>
          <cell r="AE2473">
            <v>0</v>
          </cell>
          <cell r="AF2473">
            <v>0</v>
          </cell>
          <cell r="AG2473">
            <v>0</v>
          </cell>
          <cell r="AI2473" t="str">
            <v>47UE</v>
          </cell>
          <cell r="AJ2473" t="str">
            <v>Worcester</v>
          </cell>
          <cell r="AK2473">
            <v>0</v>
          </cell>
          <cell r="AL2473">
            <v>0</v>
          </cell>
          <cell r="AM2473">
            <v>0</v>
          </cell>
        </row>
        <row r="2474">
          <cell r="B2474" t="str">
            <v>47UF</v>
          </cell>
          <cell r="C2474" t="str">
            <v>Wychavon</v>
          </cell>
          <cell r="F2474">
            <v>6</v>
          </cell>
          <cell r="G2474">
            <v>4</v>
          </cell>
          <cell r="H2474">
            <v>33</v>
          </cell>
          <cell r="K2474">
            <v>1</v>
          </cell>
          <cell r="L2474">
            <v>44</v>
          </cell>
          <cell r="M2474">
            <v>1</v>
          </cell>
          <cell r="O2474" t="str">
            <v>47UF</v>
          </cell>
          <cell r="P2474" t="str">
            <v>Wychavon</v>
          </cell>
          <cell r="S2474">
            <v>6</v>
          </cell>
          <cell r="T2474">
            <v>8</v>
          </cell>
          <cell r="U2474">
            <v>33</v>
          </cell>
          <cell r="X2474">
            <v>1</v>
          </cell>
          <cell r="Y2474">
            <v>48</v>
          </cell>
          <cell r="AA2474" t="str">
            <v>47UF</v>
          </cell>
          <cell r="AB2474" t="str">
            <v>Wychavon</v>
          </cell>
          <cell r="AD2474">
            <v>0</v>
          </cell>
          <cell r="AE2474">
            <v>7</v>
          </cell>
          <cell r="AF2474">
            <v>0</v>
          </cell>
          <cell r="AG2474">
            <v>7</v>
          </cell>
          <cell r="AI2474" t="str">
            <v>47UF</v>
          </cell>
          <cell r="AJ2474" t="str">
            <v>Wychavon</v>
          </cell>
          <cell r="AK2474">
            <v>0</v>
          </cell>
          <cell r="AL2474">
            <v>0</v>
          </cell>
          <cell r="AM2474">
            <v>0</v>
          </cell>
        </row>
        <row r="2475">
          <cell r="B2475" t="str">
            <v>47UG</v>
          </cell>
          <cell r="C2475" t="str">
            <v>Wyre Forest</v>
          </cell>
          <cell r="G2475">
            <v>2</v>
          </cell>
          <cell r="H2475">
            <v>37</v>
          </cell>
          <cell r="L2475">
            <v>39</v>
          </cell>
          <cell r="M2475">
            <v>0</v>
          </cell>
          <cell r="O2475" t="str">
            <v>47UG</v>
          </cell>
          <cell r="P2475" t="str">
            <v>Wyre Forest</v>
          </cell>
          <cell r="T2475">
            <v>6</v>
          </cell>
          <cell r="U2475">
            <v>37</v>
          </cell>
          <cell r="Y2475">
            <v>43</v>
          </cell>
          <cell r="AA2475" t="str">
            <v>47UG</v>
          </cell>
          <cell r="AB2475" t="str">
            <v>Wyre Forest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I2475" t="str">
            <v>47UG</v>
          </cell>
          <cell r="AJ2475" t="str">
            <v>Wyre Forest</v>
          </cell>
          <cell r="AK2475">
            <v>0</v>
          </cell>
          <cell r="AL2475">
            <v>0</v>
          </cell>
          <cell r="AM2475">
            <v>0</v>
          </cell>
        </row>
        <row r="2482">
          <cell r="B2482" t="str">
            <v>00AA</v>
          </cell>
          <cell r="C2482" t="str">
            <v>City of London</v>
          </cell>
          <cell r="D2482">
            <v>0</v>
          </cell>
          <cell r="E2482">
            <v>0</v>
          </cell>
          <cell r="F2482">
            <v>0</v>
          </cell>
          <cell r="G2482">
            <v>12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12</v>
          </cell>
          <cell r="M2482">
            <v>0</v>
          </cell>
          <cell r="O2482" t="str">
            <v>00AA</v>
          </cell>
          <cell r="P2482" t="str">
            <v>City of London</v>
          </cell>
          <cell r="Q2482">
            <v>0</v>
          </cell>
          <cell r="R2482">
            <v>0</v>
          </cell>
          <cell r="S2482">
            <v>0</v>
          </cell>
          <cell r="T2482">
            <v>1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1</v>
          </cell>
          <cell r="AA2482" t="str">
            <v>00AA</v>
          </cell>
          <cell r="AB2482" t="str">
            <v>City of London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I2482" t="str">
            <v>00AA</v>
          </cell>
          <cell r="AJ2482" t="str">
            <v>City of London</v>
          </cell>
          <cell r="AK2482">
            <v>0</v>
          </cell>
          <cell r="AL2482">
            <v>0</v>
          </cell>
          <cell r="AM2482" t="str">
            <v xml:space="preserve">may </v>
          </cell>
        </row>
        <row r="2483">
          <cell r="B2483" t="str">
            <v>00AB</v>
          </cell>
          <cell r="C2483" t="str">
            <v>Barking and Dagenham</v>
          </cell>
          <cell r="D2483">
            <v>24</v>
          </cell>
          <cell r="E2483">
            <v>0</v>
          </cell>
          <cell r="F2483">
            <v>38</v>
          </cell>
          <cell r="G2483">
            <v>25</v>
          </cell>
          <cell r="H2483">
            <v>47</v>
          </cell>
          <cell r="I2483">
            <v>13</v>
          </cell>
          <cell r="J2483">
            <v>0</v>
          </cell>
          <cell r="K2483">
            <v>1</v>
          </cell>
          <cell r="L2483">
            <v>148</v>
          </cell>
          <cell r="M2483">
            <v>1</v>
          </cell>
          <cell r="O2483" t="str">
            <v>00AB</v>
          </cell>
          <cell r="P2483" t="str">
            <v>Barking and Dagenham</v>
          </cell>
          <cell r="Q2483">
            <v>24</v>
          </cell>
          <cell r="R2483">
            <v>0</v>
          </cell>
          <cell r="S2483">
            <v>38</v>
          </cell>
          <cell r="T2483">
            <v>59</v>
          </cell>
          <cell r="U2483">
            <v>47</v>
          </cell>
          <cell r="V2483">
            <v>13</v>
          </cell>
          <cell r="W2483">
            <v>0</v>
          </cell>
          <cell r="X2483">
            <v>1</v>
          </cell>
          <cell r="Y2483">
            <v>182</v>
          </cell>
          <cell r="AA2483" t="str">
            <v>00AB</v>
          </cell>
          <cell r="AB2483" t="str">
            <v>Barking and Dagenham</v>
          </cell>
          <cell r="AC2483">
            <v>0</v>
          </cell>
          <cell r="AD2483">
            <v>0</v>
          </cell>
          <cell r="AE2483">
            <v>0</v>
          </cell>
          <cell r="AF2483">
            <v>0</v>
          </cell>
          <cell r="AG2483">
            <v>0</v>
          </cell>
          <cell r="AI2483" t="str">
            <v>00AB</v>
          </cell>
          <cell r="AJ2483" t="str">
            <v>Barking and Dagenham</v>
          </cell>
          <cell r="AK2483">
            <v>0</v>
          </cell>
          <cell r="AL2483">
            <v>0</v>
          </cell>
          <cell r="AM2483" t="str">
            <v xml:space="preserve">have been </v>
          </cell>
        </row>
        <row r="2484">
          <cell r="B2484" t="str">
            <v>00AC</v>
          </cell>
          <cell r="C2484" t="str">
            <v>Barnet</v>
          </cell>
          <cell r="D2484">
            <v>0</v>
          </cell>
          <cell r="E2484">
            <v>0</v>
          </cell>
          <cell r="F2484">
            <v>19</v>
          </cell>
          <cell r="G2484">
            <v>63</v>
          </cell>
          <cell r="H2484">
            <v>58</v>
          </cell>
          <cell r="I2484">
            <v>25</v>
          </cell>
          <cell r="J2484">
            <v>1</v>
          </cell>
          <cell r="K2484">
            <v>1</v>
          </cell>
          <cell r="L2484">
            <v>167</v>
          </cell>
          <cell r="M2484">
            <v>2</v>
          </cell>
          <cell r="O2484" t="str">
            <v>00AC</v>
          </cell>
          <cell r="P2484" t="str">
            <v>Barnet</v>
          </cell>
          <cell r="Q2484">
            <v>0</v>
          </cell>
          <cell r="R2484">
            <v>0</v>
          </cell>
          <cell r="S2484">
            <v>19</v>
          </cell>
          <cell r="T2484">
            <v>54</v>
          </cell>
          <cell r="U2484">
            <v>58</v>
          </cell>
          <cell r="V2484">
            <v>25</v>
          </cell>
          <cell r="W2484">
            <v>1</v>
          </cell>
          <cell r="X2484">
            <v>1</v>
          </cell>
          <cell r="Y2484">
            <v>158</v>
          </cell>
          <cell r="AA2484" t="str">
            <v>00AC</v>
          </cell>
          <cell r="AB2484" t="str">
            <v>Barnet</v>
          </cell>
          <cell r="AC2484">
            <v>0</v>
          </cell>
          <cell r="AD2484">
            <v>0</v>
          </cell>
          <cell r="AE2484">
            <v>0</v>
          </cell>
          <cell r="AF2484">
            <v>0</v>
          </cell>
          <cell r="AG2484">
            <v>0</v>
          </cell>
          <cell r="AI2484" t="str">
            <v>00AC</v>
          </cell>
          <cell r="AJ2484" t="str">
            <v>Barnet</v>
          </cell>
          <cell r="AK2484">
            <v>0</v>
          </cell>
          <cell r="AL2484">
            <v>0</v>
          </cell>
          <cell r="AM2484" t="str">
            <v>hardcoded</v>
          </cell>
        </row>
        <row r="2485">
          <cell r="B2485" t="str">
            <v>00AD</v>
          </cell>
          <cell r="C2485" t="str">
            <v>Bexley</v>
          </cell>
          <cell r="D2485">
            <v>24</v>
          </cell>
          <cell r="E2485">
            <v>3</v>
          </cell>
          <cell r="F2485">
            <v>3</v>
          </cell>
          <cell r="G2485">
            <v>71</v>
          </cell>
          <cell r="H2485">
            <v>117</v>
          </cell>
          <cell r="I2485">
            <v>31</v>
          </cell>
          <cell r="J2485">
            <v>0</v>
          </cell>
          <cell r="K2485">
            <v>0</v>
          </cell>
          <cell r="L2485">
            <v>249</v>
          </cell>
          <cell r="M2485">
            <v>0</v>
          </cell>
          <cell r="O2485" t="str">
            <v>00AD</v>
          </cell>
          <cell r="P2485" t="str">
            <v>Bexley</v>
          </cell>
          <cell r="Q2485">
            <v>24</v>
          </cell>
          <cell r="R2485">
            <v>3</v>
          </cell>
          <cell r="S2485">
            <v>3</v>
          </cell>
          <cell r="T2485">
            <v>94</v>
          </cell>
          <cell r="U2485">
            <v>117</v>
          </cell>
          <cell r="V2485">
            <v>31</v>
          </cell>
          <cell r="W2485">
            <v>0</v>
          </cell>
          <cell r="X2485">
            <v>0</v>
          </cell>
          <cell r="Y2485">
            <v>272</v>
          </cell>
          <cell r="AA2485" t="str">
            <v>00AD</v>
          </cell>
          <cell r="AB2485" t="str">
            <v>Bexley</v>
          </cell>
          <cell r="AC2485">
            <v>0</v>
          </cell>
          <cell r="AD2485">
            <v>0</v>
          </cell>
          <cell r="AE2485">
            <v>0</v>
          </cell>
          <cell r="AF2485">
            <v>0</v>
          </cell>
          <cell r="AG2485">
            <v>0</v>
          </cell>
          <cell r="AI2485" t="str">
            <v>00AD</v>
          </cell>
          <cell r="AJ2485" t="str">
            <v>Bexley</v>
          </cell>
          <cell r="AK2485">
            <v>4</v>
          </cell>
          <cell r="AL2485">
            <v>0</v>
          </cell>
          <cell r="AM2485" t="str">
            <v>last year</v>
          </cell>
        </row>
        <row r="2486">
          <cell r="B2486" t="str">
            <v>00AE</v>
          </cell>
          <cell r="C2486" t="str">
            <v>Brent</v>
          </cell>
          <cell r="D2486">
            <v>25</v>
          </cell>
          <cell r="E2486">
            <v>1</v>
          </cell>
          <cell r="F2486">
            <v>136</v>
          </cell>
          <cell r="G2486">
            <v>40</v>
          </cell>
          <cell r="H2486">
            <v>262</v>
          </cell>
          <cell r="I2486">
            <v>152</v>
          </cell>
          <cell r="J2486">
            <v>2</v>
          </cell>
          <cell r="K2486">
            <v>0</v>
          </cell>
          <cell r="L2486">
            <v>618</v>
          </cell>
          <cell r="M2486">
            <v>2</v>
          </cell>
          <cell r="O2486" t="str">
            <v>00AE</v>
          </cell>
          <cell r="P2486" t="str">
            <v>Brent</v>
          </cell>
          <cell r="Q2486">
            <v>25</v>
          </cell>
          <cell r="R2486">
            <v>1</v>
          </cell>
          <cell r="S2486">
            <v>136</v>
          </cell>
          <cell r="T2486">
            <v>18</v>
          </cell>
          <cell r="U2486">
            <v>262</v>
          </cell>
          <cell r="V2486">
            <v>112</v>
          </cell>
          <cell r="W2486">
            <v>2</v>
          </cell>
          <cell r="X2486">
            <v>0</v>
          </cell>
          <cell r="Y2486">
            <v>556</v>
          </cell>
          <cell r="AA2486" t="str">
            <v>00AE</v>
          </cell>
          <cell r="AB2486" t="str">
            <v>Brent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  <cell r="AG2486">
            <v>0</v>
          </cell>
          <cell r="AI2486" t="str">
            <v>00AE</v>
          </cell>
          <cell r="AJ2486" t="str">
            <v>Brent</v>
          </cell>
          <cell r="AK2486">
            <v>0</v>
          </cell>
          <cell r="AL2486">
            <v>0</v>
          </cell>
        </row>
        <row r="2487">
          <cell r="B2487" t="str">
            <v>00AF</v>
          </cell>
          <cell r="C2487" t="str">
            <v>Bromley</v>
          </cell>
          <cell r="D2487">
            <v>34</v>
          </cell>
          <cell r="E2487">
            <v>10</v>
          </cell>
          <cell r="F2487">
            <v>38</v>
          </cell>
          <cell r="G2487">
            <v>54</v>
          </cell>
          <cell r="H2487">
            <v>121</v>
          </cell>
          <cell r="I2487">
            <v>13</v>
          </cell>
          <cell r="J2487">
            <v>1</v>
          </cell>
          <cell r="K2487">
            <v>2</v>
          </cell>
          <cell r="L2487">
            <v>273</v>
          </cell>
          <cell r="M2487">
            <v>3</v>
          </cell>
          <cell r="O2487" t="str">
            <v>00AF</v>
          </cell>
          <cell r="P2487" t="str">
            <v>Bromley</v>
          </cell>
          <cell r="Q2487">
            <v>34</v>
          </cell>
          <cell r="R2487">
            <v>10</v>
          </cell>
          <cell r="S2487">
            <v>38</v>
          </cell>
          <cell r="T2487">
            <v>60</v>
          </cell>
          <cell r="U2487">
            <v>121</v>
          </cell>
          <cell r="V2487">
            <v>12</v>
          </cell>
          <cell r="W2487">
            <v>1</v>
          </cell>
          <cell r="X2487">
            <v>2</v>
          </cell>
          <cell r="Y2487">
            <v>278</v>
          </cell>
          <cell r="AA2487" t="str">
            <v>00AF</v>
          </cell>
          <cell r="AB2487" t="str">
            <v>Bromley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  <cell r="AG2487">
            <v>0</v>
          </cell>
          <cell r="AI2487" t="str">
            <v>00AF</v>
          </cell>
          <cell r="AJ2487" t="str">
            <v>Bromley</v>
          </cell>
          <cell r="AK2487">
            <v>1</v>
          </cell>
          <cell r="AL2487">
            <v>0</v>
          </cell>
        </row>
        <row r="2488">
          <cell r="B2488" t="str">
            <v>00AG</v>
          </cell>
          <cell r="C2488" t="str">
            <v>Camden</v>
          </cell>
          <cell r="D2488">
            <v>27</v>
          </cell>
          <cell r="E2488">
            <v>0</v>
          </cell>
          <cell r="F2488">
            <v>67</v>
          </cell>
          <cell r="G2488">
            <v>34</v>
          </cell>
          <cell r="H2488">
            <v>119</v>
          </cell>
          <cell r="I2488">
            <v>0</v>
          </cell>
          <cell r="J2488">
            <v>0</v>
          </cell>
          <cell r="K2488">
            <v>0</v>
          </cell>
          <cell r="L2488">
            <v>247</v>
          </cell>
          <cell r="M2488">
            <v>0</v>
          </cell>
          <cell r="O2488" t="str">
            <v>00AG</v>
          </cell>
          <cell r="P2488" t="str">
            <v>Camden</v>
          </cell>
          <cell r="Q2488">
            <v>27</v>
          </cell>
          <cell r="R2488">
            <v>0</v>
          </cell>
          <cell r="S2488">
            <v>67</v>
          </cell>
          <cell r="T2488">
            <v>7</v>
          </cell>
          <cell r="U2488">
            <v>119</v>
          </cell>
          <cell r="V2488">
            <v>0</v>
          </cell>
          <cell r="W2488">
            <v>0</v>
          </cell>
          <cell r="X2488">
            <v>0</v>
          </cell>
          <cell r="Y2488">
            <v>220</v>
          </cell>
          <cell r="AA2488" t="str">
            <v>00AG</v>
          </cell>
          <cell r="AB2488" t="str">
            <v>Camden</v>
          </cell>
          <cell r="AC2488">
            <v>0</v>
          </cell>
          <cell r="AD2488">
            <v>0</v>
          </cell>
          <cell r="AE2488">
            <v>0</v>
          </cell>
          <cell r="AF2488">
            <v>0</v>
          </cell>
          <cell r="AG2488">
            <v>0</v>
          </cell>
          <cell r="AI2488" t="str">
            <v>00AG</v>
          </cell>
          <cell r="AJ2488" t="str">
            <v>Camden</v>
          </cell>
          <cell r="AK2488">
            <v>0</v>
          </cell>
          <cell r="AL2488">
            <v>0</v>
          </cell>
        </row>
        <row r="2489">
          <cell r="B2489" t="str">
            <v>00AH</v>
          </cell>
          <cell r="C2489" t="str">
            <v>Croydon</v>
          </cell>
          <cell r="D2489">
            <v>68</v>
          </cell>
          <cell r="E2489">
            <v>2</v>
          </cell>
          <cell r="F2489">
            <v>315</v>
          </cell>
          <cell r="G2489">
            <v>83</v>
          </cell>
          <cell r="H2489">
            <v>425</v>
          </cell>
          <cell r="I2489">
            <v>48</v>
          </cell>
          <cell r="J2489">
            <v>1</v>
          </cell>
          <cell r="K2489">
            <v>1</v>
          </cell>
          <cell r="L2489">
            <v>943</v>
          </cell>
          <cell r="M2489">
            <v>2</v>
          </cell>
          <cell r="O2489" t="str">
            <v>00AH</v>
          </cell>
          <cell r="P2489" t="str">
            <v>Croydon</v>
          </cell>
          <cell r="Q2489">
            <v>68</v>
          </cell>
          <cell r="R2489">
            <v>2</v>
          </cell>
          <cell r="S2489">
            <v>315</v>
          </cell>
          <cell r="T2489">
            <v>106</v>
          </cell>
          <cell r="U2489">
            <v>425</v>
          </cell>
          <cell r="V2489">
            <v>49</v>
          </cell>
          <cell r="W2489">
            <v>1</v>
          </cell>
          <cell r="X2489">
            <v>1</v>
          </cell>
          <cell r="Y2489">
            <v>967</v>
          </cell>
          <cell r="AA2489" t="str">
            <v>00AH</v>
          </cell>
          <cell r="AB2489" t="str">
            <v>Croydon</v>
          </cell>
          <cell r="AC2489">
            <v>0</v>
          </cell>
          <cell r="AD2489">
            <v>68</v>
          </cell>
          <cell r="AE2489">
            <v>0</v>
          </cell>
          <cell r="AF2489">
            <v>68</v>
          </cell>
          <cell r="AG2489">
            <v>136</v>
          </cell>
          <cell r="AI2489" t="str">
            <v>00AH</v>
          </cell>
          <cell r="AJ2489" t="str">
            <v>Croydon</v>
          </cell>
          <cell r="AK2489">
            <v>1</v>
          </cell>
          <cell r="AL2489">
            <v>0</v>
          </cell>
        </row>
        <row r="2490">
          <cell r="B2490" t="str">
            <v>00AJ</v>
          </cell>
          <cell r="C2490" t="str">
            <v>Ealing</v>
          </cell>
          <cell r="D2490">
            <v>16</v>
          </cell>
          <cell r="E2490">
            <v>2</v>
          </cell>
          <cell r="F2490">
            <v>90</v>
          </cell>
          <cell r="G2490">
            <v>47</v>
          </cell>
          <cell r="H2490">
            <v>119</v>
          </cell>
          <cell r="I2490">
            <v>93</v>
          </cell>
          <cell r="J2490">
            <v>0</v>
          </cell>
          <cell r="K2490">
            <v>1</v>
          </cell>
          <cell r="L2490">
            <v>368</v>
          </cell>
          <cell r="M2490">
            <v>1</v>
          </cell>
          <cell r="O2490" t="str">
            <v>00AJ</v>
          </cell>
          <cell r="P2490" t="str">
            <v>Ealing</v>
          </cell>
          <cell r="Q2490">
            <v>16</v>
          </cell>
          <cell r="R2490">
            <v>2</v>
          </cell>
          <cell r="S2490">
            <v>90</v>
          </cell>
          <cell r="T2490">
            <v>32</v>
          </cell>
          <cell r="U2490">
            <v>119</v>
          </cell>
          <cell r="V2490">
            <v>133</v>
          </cell>
          <cell r="W2490">
            <v>0</v>
          </cell>
          <cell r="X2490">
            <v>1</v>
          </cell>
          <cell r="Y2490">
            <v>393</v>
          </cell>
          <cell r="AA2490" t="str">
            <v>00AJ</v>
          </cell>
          <cell r="AB2490" t="str">
            <v>Ealing</v>
          </cell>
          <cell r="AC2490">
            <v>0</v>
          </cell>
          <cell r="AD2490">
            <v>0</v>
          </cell>
          <cell r="AE2490">
            <v>0</v>
          </cell>
          <cell r="AF2490">
            <v>0</v>
          </cell>
          <cell r="AG2490">
            <v>0</v>
          </cell>
          <cell r="AI2490" t="str">
            <v>00AJ</v>
          </cell>
          <cell r="AJ2490" t="str">
            <v>Ealing</v>
          </cell>
          <cell r="AK2490">
            <v>0</v>
          </cell>
          <cell r="AL2490">
            <v>0</v>
          </cell>
        </row>
        <row r="2491">
          <cell r="B2491" t="str">
            <v>00AK</v>
          </cell>
          <cell r="C2491" t="str">
            <v>Enfield</v>
          </cell>
          <cell r="D2491">
            <v>0</v>
          </cell>
          <cell r="E2491">
            <v>6</v>
          </cell>
          <cell r="F2491">
            <v>11</v>
          </cell>
          <cell r="G2491">
            <v>61</v>
          </cell>
          <cell r="H2491">
            <v>25</v>
          </cell>
          <cell r="I2491">
            <v>90</v>
          </cell>
          <cell r="J2491">
            <v>1</v>
          </cell>
          <cell r="K2491">
            <v>1</v>
          </cell>
          <cell r="L2491">
            <v>195</v>
          </cell>
          <cell r="M2491">
            <v>2</v>
          </cell>
          <cell r="O2491" t="str">
            <v>00AK</v>
          </cell>
          <cell r="P2491" t="str">
            <v>Enfield</v>
          </cell>
          <cell r="Q2491">
            <v>0</v>
          </cell>
          <cell r="R2491">
            <v>6</v>
          </cell>
          <cell r="S2491">
            <v>11</v>
          </cell>
          <cell r="T2491">
            <v>59</v>
          </cell>
          <cell r="U2491">
            <v>25</v>
          </cell>
          <cell r="V2491">
            <v>90</v>
          </cell>
          <cell r="W2491">
            <v>1</v>
          </cell>
          <cell r="X2491">
            <v>1</v>
          </cell>
          <cell r="Y2491">
            <v>193</v>
          </cell>
          <cell r="AA2491" t="str">
            <v>00AK</v>
          </cell>
          <cell r="AB2491" t="str">
            <v>Enfield</v>
          </cell>
          <cell r="AC2491">
            <v>0</v>
          </cell>
          <cell r="AD2491">
            <v>0</v>
          </cell>
          <cell r="AE2491">
            <v>0</v>
          </cell>
          <cell r="AF2491">
            <v>0</v>
          </cell>
          <cell r="AG2491">
            <v>0</v>
          </cell>
          <cell r="AI2491" t="str">
            <v>00AK</v>
          </cell>
          <cell r="AJ2491" t="str">
            <v>Enfield</v>
          </cell>
          <cell r="AK2491">
            <v>0</v>
          </cell>
          <cell r="AL2491">
            <v>0</v>
          </cell>
        </row>
        <row r="2492">
          <cell r="B2492" t="str">
            <v>00AL</v>
          </cell>
          <cell r="C2492" t="str">
            <v>Greenwich</v>
          </cell>
          <cell r="D2492">
            <v>33</v>
          </cell>
          <cell r="E2492">
            <v>2</v>
          </cell>
          <cell r="F2492">
            <v>55</v>
          </cell>
          <cell r="G2492">
            <v>56</v>
          </cell>
          <cell r="H2492">
            <v>170</v>
          </cell>
          <cell r="I2492">
            <v>70</v>
          </cell>
          <cell r="J2492">
            <v>0</v>
          </cell>
          <cell r="K2492">
            <v>2</v>
          </cell>
          <cell r="L2492">
            <v>388</v>
          </cell>
          <cell r="M2492">
            <v>2</v>
          </cell>
          <cell r="O2492" t="str">
            <v>00AL</v>
          </cell>
          <cell r="P2492" t="str">
            <v>Greenwich</v>
          </cell>
          <cell r="Q2492">
            <v>33</v>
          </cell>
          <cell r="R2492">
            <v>2</v>
          </cell>
          <cell r="S2492">
            <v>55</v>
          </cell>
          <cell r="T2492">
            <v>54</v>
          </cell>
          <cell r="U2492">
            <v>170</v>
          </cell>
          <cell r="V2492">
            <v>70</v>
          </cell>
          <cell r="W2492">
            <v>0</v>
          </cell>
          <cell r="X2492">
            <v>1</v>
          </cell>
          <cell r="Y2492">
            <v>385</v>
          </cell>
          <cell r="AA2492" t="str">
            <v>00AL</v>
          </cell>
          <cell r="AB2492" t="str">
            <v>Greenwich</v>
          </cell>
          <cell r="AC2492">
            <v>0</v>
          </cell>
          <cell r="AD2492">
            <v>0</v>
          </cell>
          <cell r="AE2492">
            <v>0</v>
          </cell>
          <cell r="AF2492">
            <v>0</v>
          </cell>
          <cell r="AG2492">
            <v>0</v>
          </cell>
          <cell r="AI2492" t="str">
            <v>00AL</v>
          </cell>
          <cell r="AJ2492" t="str">
            <v>Greenwich</v>
          </cell>
          <cell r="AK2492">
            <v>0</v>
          </cell>
          <cell r="AL2492">
            <v>0</v>
          </cell>
        </row>
        <row r="2493">
          <cell r="B2493" t="str">
            <v>00AM</v>
          </cell>
          <cell r="C2493" t="str">
            <v>Hackney</v>
          </cell>
          <cell r="D2493">
            <v>126</v>
          </cell>
          <cell r="E2493">
            <v>4</v>
          </cell>
          <cell r="F2493">
            <v>225</v>
          </cell>
          <cell r="G2493">
            <v>51</v>
          </cell>
          <cell r="H2493">
            <v>530</v>
          </cell>
          <cell r="I2493">
            <v>81</v>
          </cell>
          <cell r="J2493">
            <v>0</v>
          </cell>
          <cell r="K2493">
            <v>2</v>
          </cell>
          <cell r="L2493">
            <v>1019</v>
          </cell>
          <cell r="M2493">
            <v>2</v>
          </cell>
          <cell r="O2493" t="str">
            <v>00AM</v>
          </cell>
          <cell r="P2493" t="str">
            <v>Hackney</v>
          </cell>
          <cell r="Q2493">
            <v>126</v>
          </cell>
          <cell r="R2493">
            <v>4</v>
          </cell>
          <cell r="S2493">
            <v>225</v>
          </cell>
          <cell r="T2493">
            <v>30</v>
          </cell>
          <cell r="U2493">
            <v>530</v>
          </cell>
          <cell r="V2493">
            <v>81</v>
          </cell>
          <cell r="W2493">
            <v>0</v>
          </cell>
          <cell r="X2493">
            <v>2</v>
          </cell>
          <cell r="Y2493">
            <v>998</v>
          </cell>
          <cell r="AA2493" t="str">
            <v>00AM</v>
          </cell>
          <cell r="AB2493" t="str">
            <v>Hackney</v>
          </cell>
          <cell r="AC2493">
            <v>0</v>
          </cell>
          <cell r="AD2493">
            <v>0</v>
          </cell>
          <cell r="AE2493">
            <v>0</v>
          </cell>
          <cell r="AF2493">
            <v>0</v>
          </cell>
          <cell r="AG2493">
            <v>0</v>
          </cell>
          <cell r="AI2493" t="str">
            <v>00AM</v>
          </cell>
          <cell r="AJ2493" t="str">
            <v>Hackney</v>
          </cell>
          <cell r="AK2493">
            <v>0</v>
          </cell>
          <cell r="AL2493">
            <v>0</v>
          </cell>
        </row>
        <row r="2494">
          <cell r="B2494" t="str">
            <v>00AN</v>
          </cell>
          <cell r="C2494" t="str">
            <v>Hammersmith and Fulham</v>
          </cell>
          <cell r="D2494">
            <v>40</v>
          </cell>
          <cell r="E2494">
            <v>0</v>
          </cell>
          <cell r="F2494">
            <v>261</v>
          </cell>
          <cell r="G2494">
            <v>91</v>
          </cell>
          <cell r="H2494">
            <v>133</v>
          </cell>
          <cell r="I2494">
            <v>31</v>
          </cell>
          <cell r="J2494">
            <v>0</v>
          </cell>
          <cell r="K2494">
            <v>1</v>
          </cell>
          <cell r="L2494">
            <v>557</v>
          </cell>
          <cell r="M2494">
            <v>1</v>
          </cell>
          <cell r="O2494" t="str">
            <v>00AN</v>
          </cell>
          <cell r="P2494" t="str">
            <v>Hammersmith and Fulham</v>
          </cell>
          <cell r="Q2494">
            <v>40</v>
          </cell>
          <cell r="R2494">
            <v>0</v>
          </cell>
          <cell r="S2494">
            <v>261</v>
          </cell>
          <cell r="T2494">
            <v>77</v>
          </cell>
          <cell r="U2494">
            <v>133</v>
          </cell>
          <cell r="V2494">
            <v>31</v>
          </cell>
          <cell r="W2494">
            <v>0</v>
          </cell>
          <cell r="X2494">
            <v>1</v>
          </cell>
          <cell r="Y2494">
            <v>543</v>
          </cell>
          <cell r="AA2494" t="str">
            <v>00AN</v>
          </cell>
          <cell r="AB2494" t="str">
            <v>Hammersmith and Fulham</v>
          </cell>
          <cell r="AC2494">
            <v>0</v>
          </cell>
          <cell r="AD2494">
            <v>53</v>
          </cell>
          <cell r="AE2494">
            <v>0</v>
          </cell>
          <cell r="AF2494">
            <v>53</v>
          </cell>
          <cell r="AG2494">
            <v>106</v>
          </cell>
          <cell r="AI2494" t="str">
            <v>00AN</v>
          </cell>
          <cell r="AJ2494" t="str">
            <v>Hammersmith and Fulham</v>
          </cell>
          <cell r="AK2494">
            <v>0</v>
          </cell>
          <cell r="AL2494">
            <v>0</v>
          </cell>
        </row>
        <row r="2495">
          <cell r="B2495" t="str">
            <v>00AP</v>
          </cell>
          <cell r="C2495" t="str">
            <v>Haringey</v>
          </cell>
          <cell r="D2495">
            <v>21</v>
          </cell>
          <cell r="E2495">
            <v>1</v>
          </cell>
          <cell r="F2495">
            <v>83</v>
          </cell>
          <cell r="G2495">
            <v>43</v>
          </cell>
          <cell r="H2495">
            <v>127</v>
          </cell>
          <cell r="I2495">
            <v>20</v>
          </cell>
          <cell r="J2495">
            <v>0</v>
          </cell>
          <cell r="K2495">
            <v>1</v>
          </cell>
          <cell r="L2495">
            <v>296</v>
          </cell>
          <cell r="M2495">
            <v>1</v>
          </cell>
          <cell r="O2495" t="str">
            <v>00AP</v>
          </cell>
          <cell r="P2495" t="str">
            <v>Haringey</v>
          </cell>
          <cell r="Q2495">
            <v>21</v>
          </cell>
          <cell r="R2495">
            <v>1</v>
          </cell>
          <cell r="S2495">
            <v>83</v>
          </cell>
          <cell r="T2495">
            <v>36</v>
          </cell>
          <cell r="U2495">
            <v>127</v>
          </cell>
          <cell r="V2495">
            <v>20</v>
          </cell>
          <cell r="W2495">
            <v>0</v>
          </cell>
          <cell r="X2495">
            <v>1</v>
          </cell>
          <cell r="Y2495">
            <v>289</v>
          </cell>
          <cell r="AA2495" t="str">
            <v>00AP</v>
          </cell>
          <cell r="AB2495" t="str">
            <v>Haringey</v>
          </cell>
          <cell r="AC2495">
            <v>0</v>
          </cell>
          <cell r="AD2495">
            <v>0</v>
          </cell>
          <cell r="AE2495">
            <v>0</v>
          </cell>
          <cell r="AF2495">
            <v>0</v>
          </cell>
          <cell r="AG2495">
            <v>0</v>
          </cell>
          <cell r="AI2495" t="str">
            <v>00AP</v>
          </cell>
          <cell r="AJ2495" t="str">
            <v>Haringey</v>
          </cell>
          <cell r="AK2495">
            <v>9</v>
          </cell>
          <cell r="AL2495">
            <v>0</v>
          </cell>
        </row>
        <row r="2496">
          <cell r="B2496" t="str">
            <v>00AQ</v>
          </cell>
          <cell r="C2496" t="str">
            <v>Harrow</v>
          </cell>
          <cell r="D2496">
            <v>0</v>
          </cell>
          <cell r="E2496">
            <v>0</v>
          </cell>
          <cell r="F2496">
            <v>67</v>
          </cell>
          <cell r="G2496">
            <v>30</v>
          </cell>
          <cell r="H2496">
            <v>130</v>
          </cell>
          <cell r="I2496">
            <v>21</v>
          </cell>
          <cell r="J2496">
            <v>1</v>
          </cell>
          <cell r="K2496">
            <v>0</v>
          </cell>
          <cell r="L2496">
            <v>249</v>
          </cell>
          <cell r="M2496">
            <v>1</v>
          </cell>
          <cell r="O2496" t="str">
            <v>00AQ</v>
          </cell>
          <cell r="P2496" t="str">
            <v>Harrow</v>
          </cell>
          <cell r="Q2496">
            <v>0</v>
          </cell>
          <cell r="R2496">
            <v>0</v>
          </cell>
          <cell r="S2496">
            <v>67</v>
          </cell>
          <cell r="T2496">
            <v>30</v>
          </cell>
          <cell r="U2496">
            <v>130</v>
          </cell>
          <cell r="V2496">
            <v>21</v>
          </cell>
          <cell r="W2496">
            <v>1</v>
          </cell>
          <cell r="X2496">
            <v>0</v>
          </cell>
          <cell r="Y2496">
            <v>249</v>
          </cell>
          <cell r="AA2496" t="str">
            <v>00AQ</v>
          </cell>
          <cell r="AB2496" t="str">
            <v>Harrow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I2496" t="str">
            <v>00AQ</v>
          </cell>
          <cell r="AJ2496" t="str">
            <v>Harrow</v>
          </cell>
          <cell r="AK2496">
            <v>0</v>
          </cell>
          <cell r="AL2496">
            <v>0</v>
          </cell>
        </row>
        <row r="2497">
          <cell r="B2497" t="str">
            <v>00AR</v>
          </cell>
          <cell r="C2497" t="str">
            <v>Havering</v>
          </cell>
          <cell r="D2497">
            <v>0</v>
          </cell>
          <cell r="E2497">
            <v>18</v>
          </cell>
          <cell r="F2497">
            <v>19</v>
          </cell>
          <cell r="G2497">
            <v>36</v>
          </cell>
          <cell r="H2497">
            <v>0</v>
          </cell>
          <cell r="I2497">
            <v>2</v>
          </cell>
          <cell r="J2497">
            <v>0</v>
          </cell>
          <cell r="K2497">
            <v>0</v>
          </cell>
          <cell r="L2497">
            <v>75</v>
          </cell>
          <cell r="M2497">
            <v>0</v>
          </cell>
          <cell r="O2497" t="str">
            <v>00AR</v>
          </cell>
          <cell r="P2497" t="str">
            <v>Havering</v>
          </cell>
          <cell r="Q2497">
            <v>0</v>
          </cell>
          <cell r="R2497">
            <v>18</v>
          </cell>
          <cell r="S2497">
            <v>19</v>
          </cell>
          <cell r="T2497">
            <v>61</v>
          </cell>
          <cell r="U2497">
            <v>0</v>
          </cell>
          <cell r="V2497">
            <v>2</v>
          </cell>
          <cell r="W2497">
            <v>0</v>
          </cell>
          <cell r="X2497">
            <v>0</v>
          </cell>
          <cell r="Y2497">
            <v>100</v>
          </cell>
          <cell r="AA2497" t="str">
            <v>00AR</v>
          </cell>
          <cell r="AB2497" t="str">
            <v>Havering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  <cell r="AG2497">
            <v>0</v>
          </cell>
          <cell r="AI2497" t="str">
            <v>00AR</v>
          </cell>
          <cell r="AJ2497" t="str">
            <v>Havering</v>
          </cell>
          <cell r="AK2497">
            <v>0</v>
          </cell>
          <cell r="AL2497">
            <v>0</v>
          </cell>
        </row>
        <row r="2498">
          <cell r="B2498" t="str">
            <v>00AS</v>
          </cell>
          <cell r="C2498" t="str">
            <v>Hillingdon</v>
          </cell>
          <cell r="D2498">
            <v>0</v>
          </cell>
          <cell r="E2498">
            <v>10</v>
          </cell>
          <cell r="F2498">
            <v>57</v>
          </cell>
          <cell r="G2498">
            <v>64</v>
          </cell>
          <cell r="H2498">
            <v>150</v>
          </cell>
          <cell r="I2498">
            <v>98</v>
          </cell>
          <cell r="J2498">
            <v>0</v>
          </cell>
          <cell r="K2498">
            <v>0</v>
          </cell>
          <cell r="L2498">
            <v>379</v>
          </cell>
          <cell r="M2498">
            <v>0</v>
          </cell>
          <cell r="O2498" t="str">
            <v>00AS</v>
          </cell>
          <cell r="P2498" t="str">
            <v>Hillingdon</v>
          </cell>
          <cell r="Q2498">
            <v>0</v>
          </cell>
          <cell r="R2498">
            <v>10</v>
          </cell>
          <cell r="S2498">
            <v>57</v>
          </cell>
          <cell r="T2498">
            <v>74</v>
          </cell>
          <cell r="U2498">
            <v>150</v>
          </cell>
          <cell r="V2498">
            <v>98</v>
          </cell>
          <cell r="W2498">
            <v>0</v>
          </cell>
          <cell r="X2498">
            <v>0</v>
          </cell>
          <cell r="Y2498">
            <v>389</v>
          </cell>
          <cell r="AA2498" t="str">
            <v>00AS</v>
          </cell>
          <cell r="AB2498" t="str">
            <v>Hillingdon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I2498" t="str">
            <v>00AS</v>
          </cell>
          <cell r="AJ2498" t="str">
            <v>Hillingdon</v>
          </cell>
          <cell r="AK2498">
            <v>0</v>
          </cell>
          <cell r="AL2498">
            <v>0</v>
          </cell>
        </row>
        <row r="2499">
          <cell r="B2499" t="str">
            <v>00AT</v>
          </cell>
          <cell r="C2499" t="str">
            <v>Hounslow</v>
          </cell>
          <cell r="D2499">
            <v>5</v>
          </cell>
          <cell r="E2499">
            <v>4</v>
          </cell>
          <cell r="F2499">
            <v>184</v>
          </cell>
          <cell r="G2499">
            <v>40</v>
          </cell>
          <cell r="H2499">
            <v>180</v>
          </cell>
          <cell r="I2499">
            <v>11</v>
          </cell>
          <cell r="J2499">
            <v>1</v>
          </cell>
          <cell r="K2499">
            <v>2</v>
          </cell>
          <cell r="L2499">
            <v>427</v>
          </cell>
          <cell r="M2499">
            <v>3</v>
          </cell>
          <cell r="O2499" t="str">
            <v>00AT</v>
          </cell>
          <cell r="P2499" t="str">
            <v>Hounslow</v>
          </cell>
          <cell r="Q2499">
            <v>5</v>
          </cell>
          <cell r="R2499">
            <v>4</v>
          </cell>
          <cell r="S2499">
            <v>184</v>
          </cell>
          <cell r="T2499">
            <v>31</v>
          </cell>
          <cell r="U2499">
            <v>180</v>
          </cell>
          <cell r="V2499">
            <v>11</v>
          </cell>
          <cell r="W2499">
            <v>1</v>
          </cell>
          <cell r="X2499">
            <v>2</v>
          </cell>
          <cell r="Y2499">
            <v>418</v>
          </cell>
          <cell r="AA2499" t="str">
            <v>00AT</v>
          </cell>
          <cell r="AB2499" t="str">
            <v>Hounslow</v>
          </cell>
          <cell r="AC2499">
            <v>0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I2499" t="str">
            <v>00AT</v>
          </cell>
          <cell r="AJ2499" t="str">
            <v>Hounslow</v>
          </cell>
          <cell r="AK2499">
            <v>2</v>
          </cell>
          <cell r="AL2499">
            <v>0</v>
          </cell>
        </row>
        <row r="2500">
          <cell r="B2500" t="str">
            <v>00AU</v>
          </cell>
          <cell r="C2500" t="str">
            <v>Islington</v>
          </cell>
          <cell r="D2500">
            <v>0</v>
          </cell>
          <cell r="E2500">
            <v>1</v>
          </cell>
          <cell r="F2500">
            <v>76</v>
          </cell>
          <cell r="G2500">
            <v>57</v>
          </cell>
          <cell r="H2500">
            <v>139</v>
          </cell>
          <cell r="I2500">
            <v>67</v>
          </cell>
          <cell r="J2500">
            <v>1</v>
          </cell>
          <cell r="K2500">
            <v>0</v>
          </cell>
          <cell r="L2500">
            <v>341</v>
          </cell>
          <cell r="M2500">
            <v>1</v>
          </cell>
          <cell r="O2500" t="str">
            <v>00AU</v>
          </cell>
          <cell r="P2500" t="str">
            <v>Islington</v>
          </cell>
          <cell r="Q2500">
            <v>0</v>
          </cell>
          <cell r="R2500">
            <v>1</v>
          </cell>
          <cell r="S2500">
            <v>76</v>
          </cell>
          <cell r="T2500">
            <v>33</v>
          </cell>
          <cell r="U2500">
            <v>139</v>
          </cell>
          <cell r="V2500">
            <v>67</v>
          </cell>
          <cell r="W2500">
            <v>1</v>
          </cell>
          <cell r="X2500">
            <v>0</v>
          </cell>
          <cell r="Y2500">
            <v>317</v>
          </cell>
          <cell r="AA2500" t="str">
            <v>00AU</v>
          </cell>
          <cell r="AB2500" t="str">
            <v>Islington</v>
          </cell>
          <cell r="AC2500">
            <v>0</v>
          </cell>
          <cell r="AD2500">
            <v>22</v>
          </cell>
          <cell r="AE2500">
            <v>0</v>
          </cell>
          <cell r="AF2500">
            <v>22</v>
          </cell>
          <cell r="AG2500">
            <v>44</v>
          </cell>
          <cell r="AI2500" t="str">
            <v>00AU</v>
          </cell>
          <cell r="AJ2500" t="str">
            <v>Islington</v>
          </cell>
          <cell r="AK2500">
            <v>0</v>
          </cell>
          <cell r="AL2500">
            <v>0</v>
          </cell>
        </row>
        <row r="2501">
          <cell r="B2501" t="str">
            <v>00AW</v>
          </cell>
          <cell r="C2501" t="str">
            <v>Kensington and Chelsea</v>
          </cell>
          <cell r="D2501">
            <v>0</v>
          </cell>
          <cell r="E2501">
            <v>0</v>
          </cell>
          <cell r="F2501">
            <v>19</v>
          </cell>
          <cell r="G2501">
            <v>17</v>
          </cell>
          <cell r="H2501">
            <v>0</v>
          </cell>
          <cell r="I2501">
            <v>10</v>
          </cell>
          <cell r="J2501">
            <v>0</v>
          </cell>
          <cell r="K2501">
            <v>1</v>
          </cell>
          <cell r="L2501">
            <v>47</v>
          </cell>
          <cell r="M2501">
            <v>1</v>
          </cell>
          <cell r="O2501" t="str">
            <v>00AW</v>
          </cell>
          <cell r="P2501" t="str">
            <v>Kensington and Chelsea</v>
          </cell>
          <cell r="Q2501">
            <v>0</v>
          </cell>
          <cell r="R2501">
            <v>0</v>
          </cell>
          <cell r="S2501">
            <v>19</v>
          </cell>
          <cell r="T2501">
            <v>3</v>
          </cell>
          <cell r="U2501">
            <v>0</v>
          </cell>
          <cell r="V2501">
            <v>10</v>
          </cell>
          <cell r="W2501">
            <v>0</v>
          </cell>
          <cell r="X2501">
            <v>1</v>
          </cell>
          <cell r="Y2501">
            <v>33</v>
          </cell>
          <cell r="AA2501" t="str">
            <v>00AW</v>
          </cell>
          <cell r="AB2501" t="str">
            <v>Kensington and Chelsea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I2501" t="str">
            <v>00AW</v>
          </cell>
          <cell r="AJ2501" t="str">
            <v>Kensington and Chelsea</v>
          </cell>
          <cell r="AK2501">
            <v>0</v>
          </cell>
          <cell r="AL2501">
            <v>0</v>
          </cell>
        </row>
        <row r="2502">
          <cell r="B2502" t="str">
            <v>00AX</v>
          </cell>
          <cell r="C2502" t="str">
            <v>Kingston upon Thames</v>
          </cell>
          <cell r="D2502">
            <v>0</v>
          </cell>
          <cell r="E2502">
            <v>0</v>
          </cell>
          <cell r="F2502">
            <v>0</v>
          </cell>
          <cell r="G2502">
            <v>46</v>
          </cell>
          <cell r="H2502">
            <v>27</v>
          </cell>
          <cell r="I2502">
            <v>0</v>
          </cell>
          <cell r="J2502">
            <v>0</v>
          </cell>
          <cell r="K2502">
            <v>0</v>
          </cell>
          <cell r="L2502">
            <v>73</v>
          </cell>
          <cell r="M2502">
            <v>0</v>
          </cell>
          <cell r="O2502" t="str">
            <v>00AX</v>
          </cell>
          <cell r="P2502" t="str">
            <v>Kingston upon Thames</v>
          </cell>
          <cell r="Q2502">
            <v>0</v>
          </cell>
          <cell r="R2502">
            <v>0</v>
          </cell>
          <cell r="S2502">
            <v>0</v>
          </cell>
          <cell r="T2502">
            <v>41</v>
          </cell>
          <cell r="U2502">
            <v>27</v>
          </cell>
          <cell r="V2502">
            <v>0</v>
          </cell>
          <cell r="W2502">
            <v>0</v>
          </cell>
          <cell r="X2502">
            <v>0</v>
          </cell>
          <cell r="Y2502">
            <v>68</v>
          </cell>
          <cell r="AA2502" t="str">
            <v>00AX</v>
          </cell>
          <cell r="AB2502" t="str">
            <v>Kingston upon Thames</v>
          </cell>
          <cell r="AC2502">
            <v>0</v>
          </cell>
          <cell r="AD2502">
            <v>0</v>
          </cell>
          <cell r="AE2502">
            <v>0</v>
          </cell>
          <cell r="AF2502">
            <v>0</v>
          </cell>
          <cell r="AG2502">
            <v>0</v>
          </cell>
          <cell r="AI2502" t="str">
            <v>00AX</v>
          </cell>
          <cell r="AJ2502" t="str">
            <v>Kingston upon Thames</v>
          </cell>
          <cell r="AK2502">
            <v>0</v>
          </cell>
          <cell r="AL2502">
            <v>0</v>
          </cell>
        </row>
        <row r="2503">
          <cell r="B2503" t="str">
            <v>00AY</v>
          </cell>
          <cell r="C2503" t="str">
            <v>Lambeth</v>
          </cell>
          <cell r="D2503">
            <v>0</v>
          </cell>
          <cell r="E2503">
            <v>0</v>
          </cell>
          <cell r="F2503">
            <v>163</v>
          </cell>
          <cell r="G2503">
            <v>102</v>
          </cell>
          <cell r="H2503">
            <v>364</v>
          </cell>
          <cell r="I2503">
            <v>27</v>
          </cell>
          <cell r="J2503">
            <v>1</v>
          </cell>
          <cell r="K2503">
            <v>2</v>
          </cell>
          <cell r="L2503">
            <v>659</v>
          </cell>
          <cell r="M2503">
            <v>3</v>
          </cell>
          <cell r="O2503" t="str">
            <v>00AY</v>
          </cell>
          <cell r="P2503" t="str">
            <v>Lambeth</v>
          </cell>
          <cell r="Q2503">
            <v>0</v>
          </cell>
          <cell r="R2503">
            <v>0</v>
          </cell>
          <cell r="S2503">
            <v>163</v>
          </cell>
          <cell r="T2503">
            <v>88</v>
          </cell>
          <cell r="U2503">
            <v>364</v>
          </cell>
          <cell r="V2503">
            <v>27</v>
          </cell>
          <cell r="W2503">
            <v>1</v>
          </cell>
          <cell r="X2503">
            <v>2</v>
          </cell>
          <cell r="Y2503">
            <v>645</v>
          </cell>
          <cell r="AA2503" t="str">
            <v>00AY</v>
          </cell>
          <cell r="AB2503" t="str">
            <v>Lambeth</v>
          </cell>
          <cell r="AC2503">
            <v>0</v>
          </cell>
          <cell r="AD2503">
            <v>0</v>
          </cell>
          <cell r="AE2503">
            <v>0</v>
          </cell>
          <cell r="AF2503">
            <v>0</v>
          </cell>
          <cell r="AG2503">
            <v>0</v>
          </cell>
          <cell r="AI2503" t="str">
            <v>00AY</v>
          </cell>
          <cell r="AJ2503" t="str">
            <v>Lambeth</v>
          </cell>
          <cell r="AK2503">
            <v>17</v>
          </cell>
          <cell r="AL2503">
            <v>0</v>
          </cell>
        </row>
        <row r="2504">
          <cell r="B2504" t="str">
            <v>00AZ</v>
          </cell>
          <cell r="C2504" t="str">
            <v>Lewisham</v>
          </cell>
          <cell r="D2504">
            <v>12</v>
          </cell>
          <cell r="E2504">
            <v>1</v>
          </cell>
          <cell r="F2504">
            <v>81</v>
          </cell>
          <cell r="G2504">
            <v>69</v>
          </cell>
          <cell r="H2504">
            <v>152</v>
          </cell>
          <cell r="I2504">
            <v>16</v>
          </cell>
          <cell r="J2504">
            <v>0</v>
          </cell>
          <cell r="K2504">
            <v>1</v>
          </cell>
          <cell r="L2504">
            <v>332</v>
          </cell>
          <cell r="M2504">
            <v>1</v>
          </cell>
          <cell r="O2504" t="str">
            <v>00AZ</v>
          </cell>
          <cell r="P2504" t="str">
            <v>Lewisham</v>
          </cell>
          <cell r="Q2504">
            <v>12</v>
          </cell>
          <cell r="R2504">
            <v>1</v>
          </cell>
          <cell r="S2504">
            <v>81</v>
          </cell>
          <cell r="T2504">
            <v>68</v>
          </cell>
          <cell r="U2504">
            <v>152</v>
          </cell>
          <cell r="V2504">
            <v>16</v>
          </cell>
          <cell r="W2504">
            <v>0</v>
          </cell>
          <cell r="X2504">
            <v>1</v>
          </cell>
          <cell r="Y2504">
            <v>331</v>
          </cell>
          <cell r="AA2504" t="str">
            <v>00AZ</v>
          </cell>
          <cell r="AB2504" t="str">
            <v>Lewisham</v>
          </cell>
          <cell r="AC2504">
            <v>0</v>
          </cell>
          <cell r="AD2504">
            <v>81</v>
          </cell>
          <cell r="AE2504">
            <v>0</v>
          </cell>
          <cell r="AF2504">
            <v>81</v>
          </cell>
          <cell r="AG2504">
            <v>162</v>
          </cell>
          <cell r="AI2504" t="str">
            <v>00AZ</v>
          </cell>
          <cell r="AJ2504" t="str">
            <v>Lewisham</v>
          </cell>
          <cell r="AK2504">
            <v>6</v>
          </cell>
          <cell r="AL2504">
            <v>0</v>
          </cell>
        </row>
        <row r="2505">
          <cell r="B2505" t="str">
            <v>00BA</v>
          </cell>
          <cell r="C2505" t="str">
            <v>Merton</v>
          </cell>
          <cell r="D2505">
            <v>0</v>
          </cell>
          <cell r="E2505">
            <v>0</v>
          </cell>
          <cell r="F2505">
            <v>22</v>
          </cell>
          <cell r="G2505">
            <v>29</v>
          </cell>
          <cell r="H2505">
            <v>27</v>
          </cell>
          <cell r="I2505">
            <v>13</v>
          </cell>
          <cell r="J2505">
            <v>0</v>
          </cell>
          <cell r="K2505">
            <v>1</v>
          </cell>
          <cell r="L2505">
            <v>92</v>
          </cell>
          <cell r="M2505">
            <v>1</v>
          </cell>
          <cell r="O2505" t="str">
            <v>00BA</v>
          </cell>
          <cell r="P2505" t="str">
            <v>Merton</v>
          </cell>
          <cell r="Q2505">
            <v>0</v>
          </cell>
          <cell r="R2505">
            <v>0</v>
          </cell>
          <cell r="S2505">
            <v>22</v>
          </cell>
          <cell r="T2505">
            <v>28</v>
          </cell>
          <cell r="U2505">
            <v>27</v>
          </cell>
          <cell r="V2505">
            <v>13</v>
          </cell>
          <cell r="W2505">
            <v>0</v>
          </cell>
          <cell r="X2505">
            <v>1</v>
          </cell>
          <cell r="Y2505">
            <v>91</v>
          </cell>
          <cell r="AA2505" t="str">
            <v>00BA</v>
          </cell>
          <cell r="AB2505" t="str">
            <v>Merton</v>
          </cell>
          <cell r="AC2505">
            <v>0</v>
          </cell>
          <cell r="AD2505">
            <v>12</v>
          </cell>
          <cell r="AE2505">
            <v>14</v>
          </cell>
          <cell r="AF2505">
            <v>12</v>
          </cell>
          <cell r="AG2505">
            <v>38</v>
          </cell>
          <cell r="AI2505" t="str">
            <v>00BA</v>
          </cell>
          <cell r="AJ2505" t="str">
            <v>Merton</v>
          </cell>
          <cell r="AK2505">
            <v>0</v>
          </cell>
          <cell r="AL2505">
            <v>0</v>
          </cell>
        </row>
        <row r="2506">
          <cell r="B2506" t="str">
            <v>00BB</v>
          </cell>
          <cell r="C2506" t="str">
            <v>Newham</v>
          </cell>
          <cell r="D2506">
            <v>57</v>
          </cell>
          <cell r="E2506">
            <v>0</v>
          </cell>
          <cell r="F2506">
            <v>348</v>
          </cell>
          <cell r="G2506">
            <v>53</v>
          </cell>
          <cell r="H2506">
            <v>234</v>
          </cell>
          <cell r="I2506">
            <v>30</v>
          </cell>
          <cell r="J2506">
            <v>0</v>
          </cell>
          <cell r="K2506">
            <v>8</v>
          </cell>
          <cell r="L2506">
            <v>730</v>
          </cell>
          <cell r="M2506">
            <v>8</v>
          </cell>
          <cell r="O2506" t="str">
            <v>00BB</v>
          </cell>
          <cell r="P2506" t="str">
            <v>Newham</v>
          </cell>
          <cell r="Q2506">
            <v>57</v>
          </cell>
          <cell r="R2506">
            <v>0</v>
          </cell>
          <cell r="S2506">
            <v>348</v>
          </cell>
          <cell r="T2506">
            <v>27</v>
          </cell>
          <cell r="U2506">
            <v>234</v>
          </cell>
          <cell r="V2506">
            <v>30</v>
          </cell>
          <cell r="W2506">
            <v>0</v>
          </cell>
          <cell r="X2506">
            <v>8</v>
          </cell>
          <cell r="Y2506">
            <v>704</v>
          </cell>
          <cell r="AA2506" t="str">
            <v>00BB</v>
          </cell>
          <cell r="AB2506" t="str">
            <v>Newham</v>
          </cell>
          <cell r="AC2506">
            <v>0</v>
          </cell>
          <cell r="AD2506">
            <v>0</v>
          </cell>
          <cell r="AE2506">
            <v>0</v>
          </cell>
          <cell r="AF2506">
            <v>0</v>
          </cell>
          <cell r="AG2506">
            <v>0</v>
          </cell>
          <cell r="AI2506" t="str">
            <v>00BB</v>
          </cell>
          <cell r="AJ2506" t="str">
            <v>Newham</v>
          </cell>
          <cell r="AK2506">
            <v>0</v>
          </cell>
          <cell r="AL2506">
            <v>0</v>
          </cell>
        </row>
        <row r="2507">
          <cell r="B2507" t="str">
            <v>00BC</v>
          </cell>
          <cell r="C2507" t="str">
            <v>Redbridge</v>
          </cell>
          <cell r="D2507">
            <v>20</v>
          </cell>
          <cell r="E2507">
            <v>0</v>
          </cell>
          <cell r="F2507">
            <v>47</v>
          </cell>
          <cell r="G2507">
            <v>41</v>
          </cell>
          <cell r="H2507">
            <v>126</v>
          </cell>
          <cell r="I2507">
            <v>37</v>
          </cell>
          <cell r="J2507">
            <v>2</v>
          </cell>
          <cell r="K2507">
            <v>1</v>
          </cell>
          <cell r="L2507">
            <v>274</v>
          </cell>
          <cell r="M2507">
            <v>3</v>
          </cell>
          <cell r="O2507" t="str">
            <v>00BC</v>
          </cell>
          <cell r="P2507" t="str">
            <v>Redbridge</v>
          </cell>
          <cell r="Q2507">
            <v>20</v>
          </cell>
          <cell r="R2507">
            <v>0</v>
          </cell>
          <cell r="S2507">
            <v>47</v>
          </cell>
          <cell r="T2507">
            <v>44</v>
          </cell>
          <cell r="U2507">
            <v>126</v>
          </cell>
          <cell r="V2507">
            <v>37</v>
          </cell>
          <cell r="W2507">
            <v>2</v>
          </cell>
          <cell r="X2507">
            <v>1</v>
          </cell>
          <cell r="Y2507">
            <v>277</v>
          </cell>
          <cell r="AA2507" t="str">
            <v>00BC</v>
          </cell>
          <cell r="AB2507" t="str">
            <v>Redbridge</v>
          </cell>
          <cell r="AC2507">
            <v>0</v>
          </cell>
          <cell r="AD2507">
            <v>0</v>
          </cell>
          <cell r="AE2507">
            <v>0</v>
          </cell>
          <cell r="AF2507">
            <v>0</v>
          </cell>
          <cell r="AG2507">
            <v>0</v>
          </cell>
          <cell r="AI2507" t="str">
            <v>00BC</v>
          </cell>
          <cell r="AJ2507" t="str">
            <v>Redbridge</v>
          </cell>
          <cell r="AK2507">
            <v>0</v>
          </cell>
          <cell r="AL2507">
            <v>0</v>
          </cell>
        </row>
        <row r="2508">
          <cell r="B2508" t="str">
            <v>00BD</v>
          </cell>
          <cell r="C2508" t="str">
            <v>Richmond upon Thames</v>
          </cell>
          <cell r="D2508">
            <v>0</v>
          </cell>
          <cell r="E2508">
            <v>0</v>
          </cell>
          <cell r="F2508">
            <v>6</v>
          </cell>
          <cell r="G2508">
            <v>14</v>
          </cell>
          <cell r="H2508">
            <v>14</v>
          </cell>
          <cell r="I2508">
            <v>20</v>
          </cell>
          <cell r="J2508">
            <v>0</v>
          </cell>
          <cell r="K2508">
            <v>0</v>
          </cell>
          <cell r="L2508">
            <v>54</v>
          </cell>
          <cell r="M2508">
            <v>0</v>
          </cell>
          <cell r="O2508" t="str">
            <v>00BD</v>
          </cell>
          <cell r="P2508" t="str">
            <v>Richmond upon Thames</v>
          </cell>
          <cell r="Q2508">
            <v>0</v>
          </cell>
          <cell r="R2508">
            <v>0</v>
          </cell>
          <cell r="S2508">
            <v>6</v>
          </cell>
          <cell r="T2508">
            <v>20</v>
          </cell>
          <cell r="U2508">
            <v>14</v>
          </cell>
          <cell r="V2508">
            <v>20</v>
          </cell>
          <cell r="W2508">
            <v>0</v>
          </cell>
          <cell r="X2508">
            <v>0</v>
          </cell>
          <cell r="Y2508">
            <v>60</v>
          </cell>
          <cell r="AA2508" t="str">
            <v>00BD</v>
          </cell>
          <cell r="AB2508" t="str">
            <v>Richmond upon Thames</v>
          </cell>
          <cell r="AC2508">
            <v>0</v>
          </cell>
          <cell r="AD2508">
            <v>0</v>
          </cell>
          <cell r="AE2508">
            <v>0</v>
          </cell>
          <cell r="AF2508">
            <v>0</v>
          </cell>
          <cell r="AG2508">
            <v>0</v>
          </cell>
          <cell r="AI2508" t="str">
            <v>00BD</v>
          </cell>
          <cell r="AJ2508" t="str">
            <v>Richmond upon Thames</v>
          </cell>
          <cell r="AK2508">
            <v>0</v>
          </cell>
          <cell r="AL2508">
            <v>0</v>
          </cell>
        </row>
        <row r="2509">
          <cell r="B2509" t="str">
            <v>00BE</v>
          </cell>
          <cell r="C2509" t="str">
            <v>Southwark</v>
          </cell>
          <cell r="D2509">
            <v>76</v>
          </cell>
          <cell r="E2509">
            <v>0</v>
          </cell>
          <cell r="F2509">
            <v>129</v>
          </cell>
          <cell r="G2509">
            <v>54</v>
          </cell>
          <cell r="H2509">
            <v>300</v>
          </cell>
          <cell r="I2509">
            <v>90</v>
          </cell>
          <cell r="J2509">
            <v>0</v>
          </cell>
          <cell r="K2509">
            <v>1</v>
          </cell>
          <cell r="L2509">
            <v>650</v>
          </cell>
          <cell r="M2509">
            <v>1</v>
          </cell>
          <cell r="O2509" t="str">
            <v>00BE</v>
          </cell>
          <cell r="P2509" t="str">
            <v>Southwark</v>
          </cell>
          <cell r="Q2509">
            <v>76</v>
          </cell>
          <cell r="R2509">
            <v>0</v>
          </cell>
          <cell r="S2509">
            <v>129</v>
          </cell>
          <cell r="T2509">
            <v>31</v>
          </cell>
          <cell r="U2509">
            <v>300</v>
          </cell>
          <cell r="V2509">
            <v>90</v>
          </cell>
          <cell r="W2509">
            <v>0</v>
          </cell>
          <cell r="X2509">
            <v>2</v>
          </cell>
          <cell r="Y2509">
            <v>628</v>
          </cell>
          <cell r="AA2509" t="str">
            <v>00BE</v>
          </cell>
          <cell r="AB2509" t="str">
            <v>Southwark</v>
          </cell>
          <cell r="AC2509">
            <v>0</v>
          </cell>
          <cell r="AD2509">
            <v>0</v>
          </cell>
          <cell r="AE2509">
            <v>21</v>
          </cell>
          <cell r="AF2509">
            <v>0</v>
          </cell>
          <cell r="AG2509">
            <v>21</v>
          </cell>
          <cell r="AI2509" t="str">
            <v>00BE</v>
          </cell>
          <cell r="AJ2509" t="str">
            <v>Southwark</v>
          </cell>
          <cell r="AK2509">
            <v>9</v>
          </cell>
          <cell r="AL2509">
            <v>0</v>
          </cell>
        </row>
        <row r="2510">
          <cell r="B2510" t="str">
            <v>00BF</v>
          </cell>
          <cell r="C2510" t="str">
            <v>Sutton</v>
          </cell>
          <cell r="D2510">
            <v>0</v>
          </cell>
          <cell r="E2510">
            <v>0</v>
          </cell>
          <cell r="F2510">
            <v>20</v>
          </cell>
          <cell r="G2510">
            <v>33</v>
          </cell>
          <cell r="H2510">
            <v>38</v>
          </cell>
          <cell r="I2510">
            <v>6</v>
          </cell>
          <cell r="J2510">
            <v>1</v>
          </cell>
          <cell r="K2510">
            <v>0</v>
          </cell>
          <cell r="L2510">
            <v>98</v>
          </cell>
          <cell r="M2510">
            <v>1</v>
          </cell>
          <cell r="O2510" t="str">
            <v>00BF</v>
          </cell>
          <cell r="P2510" t="str">
            <v>Sutton</v>
          </cell>
          <cell r="Q2510">
            <v>0</v>
          </cell>
          <cell r="R2510">
            <v>0</v>
          </cell>
          <cell r="S2510">
            <v>20</v>
          </cell>
          <cell r="T2510">
            <v>60</v>
          </cell>
          <cell r="U2510">
            <v>38</v>
          </cell>
          <cell r="V2510">
            <v>6</v>
          </cell>
          <cell r="W2510">
            <v>1</v>
          </cell>
          <cell r="X2510">
            <v>0</v>
          </cell>
          <cell r="Y2510">
            <v>125</v>
          </cell>
          <cell r="AA2510" t="str">
            <v>00BF</v>
          </cell>
          <cell r="AB2510" t="str">
            <v>Sutton</v>
          </cell>
          <cell r="AC2510">
            <v>0</v>
          </cell>
          <cell r="AD2510">
            <v>0</v>
          </cell>
          <cell r="AE2510">
            <v>0</v>
          </cell>
          <cell r="AF2510">
            <v>0</v>
          </cell>
          <cell r="AG2510">
            <v>0</v>
          </cell>
          <cell r="AI2510" t="str">
            <v>00BF</v>
          </cell>
          <cell r="AJ2510" t="str">
            <v>Sutton</v>
          </cell>
          <cell r="AK2510">
            <v>1</v>
          </cell>
          <cell r="AL2510">
            <v>0</v>
          </cell>
        </row>
        <row r="2511">
          <cell r="B2511" t="str">
            <v>00BG</v>
          </cell>
          <cell r="C2511" t="str">
            <v>Tower Hamlets</v>
          </cell>
          <cell r="D2511">
            <v>67</v>
          </cell>
          <cell r="E2511">
            <v>0</v>
          </cell>
          <cell r="F2511">
            <v>566</v>
          </cell>
          <cell r="G2511">
            <v>51</v>
          </cell>
          <cell r="H2511">
            <v>1130</v>
          </cell>
          <cell r="I2511">
            <v>99</v>
          </cell>
          <cell r="J2511">
            <v>5</v>
          </cell>
          <cell r="K2511">
            <v>0</v>
          </cell>
          <cell r="L2511">
            <v>1918</v>
          </cell>
          <cell r="M2511">
            <v>5</v>
          </cell>
          <cell r="O2511" t="str">
            <v>00BG</v>
          </cell>
          <cell r="P2511" t="str">
            <v>Tower Hamlets</v>
          </cell>
          <cell r="Q2511">
            <v>67</v>
          </cell>
          <cell r="R2511">
            <v>0</v>
          </cell>
          <cell r="S2511">
            <v>566</v>
          </cell>
          <cell r="T2511">
            <v>13</v>
          </cell>
          <cell r="U2511">
            <v>1130</v>
          </cell>
          <cell r="V2511">
            <v>99</v>
          </cell>
          <cell r="W2511">
            <v>5</v>
          </cell>
          <cell r="X2511">
            <v>0</v>
          </cell>
          <cell r="Y2511">
            <v>1880</v>
          </cell>
          <cell r="AA2511" t="str">
            <v>00BG</v>
          </cell>
          <cell r="AB2511" t="str">
            <v>Tower Hamlets</v>
          </cell>
          <cell r="AC2511">
            <v>21</v>
          </cell>
          <cell r="AD2511">
            <v>60</v>
          </cell>
          <cell r="AE2511">
            <v>203</v>
          </cell>
          <cell r="AF2511">
            <v>81</v>
          </cell>
          <cell r="AG2511">
            <v>365</v>
          </cell>
          <cell r="AI2511" t="str">
            <v>00BG</v>
          </cell>
          <cell r="AJ2511" t="str">
            <v>Tower Hamlets</v>
          </cell>
          <cell r="AK2511">
            <v>0</v>
          </cell>
          <cell r="AL2511">
            <v>0</v>
          </cell>
        </row>
        <row r="2512">
          <cell r="B2512" t="str">
            <v>00BH</v>
          </cell>
          <cell r="C2512" t="str">
            <v>Waltham Forest</v>
          </cell>
          <cell r="D2512">
            <v>0</v>
          </cell>
          <cell r="E2512">
            <v>1</v>
          </cell>
          <cell r="F2512">
            <v>10</v>
          </cell>
          <cell r="G2512">
            <v>73</v>
          </cell>
          <cell r="H2512">
            <v>34</v>
          </cell>
          <cell r="I2512">
            <v>116</v>
          </cell>
          <cell r="J2512">
            <v>0</v>
          </cell>
          <cell r="K2512">
            <v>5</v>
          </cell>
          <cell r="L2512">
            <v>239</v>
          </cell>
          <cell r="M2512">
            <v>5</v>
          </cell>
          <cell r="O2512" t="str">
            <v>00BH</v>
          </cell>
          <cell r="P2512" t="str">
            <v>Waltham Forest</v>
          </cell>
          <cell r="Q2512">
            <v>0</v>
          </cell>
          <cell r="R2512">
            <v>1</v>
          </cell>
          <cell r="S2512">
            <v>10</v>
          </cell>
          <cell r="T2512">
            <v>85</v>
          </cell>
          <cell r="U2512">
            <v>34</v>
          </cell>
          <cell r="V2512">
            <v>116</v>
          </cell>
          <cell r="W2512">
            <v>0</v>
          </cell>
          <cell r="X2512">
            <v>5</v>
          </cell>
          <cell r="Y2512">
            <v>251</v>
          </cell>
          <cell r="AA2512" t="str">
            <v>00BH</v>
          </cell>
          <cell r="AB2512" t="str">
            <v>Waltham Forest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  <cell r="AG2512">
            <v>0</v>
          </cell>
          <cell r="AI2512" t="str">
            <v>00BH</v>
          </cell>
          <cell r="AJ2512" t="str">
            <v>Waltham Forest</v>
          </cell>
          <cell r="AK2512">
            <v>0</v>
          </cell>
          <cell r="AL2512">
            <v>0</v>
          </cell>
        </row>
        <row r="2513">
          <cell r="B2513" t="str">
            <v>00BJ</v>
          </cell>
          <cell r="C2513" t="str">
            <v>Wandsworth</v>
          </cell>
          <cell r="D2513">
            <v>49</v>
          </cell>
          <cell r="E2513">
            <v>0</v>
          </cell>
          <cell r="F2513">
            <v>129</v>
          </cell>
          <cell r="G2513">
            <v>50</v>
          </cell>
          <cell r="H2513">
            <v>12</v>
          </cell>
          <cell r="I2513">
            <v>4</v>
          </cell>
          <cell r="J2513">
            <v>0</v>
          </cell>
          <cell r="K2513">
            <v>0</v>
          </cell>
          <cell r="L2513">
            <v>244</v>
          </cell>
          <cell r="M2513">
            <v>0</v>
          </cell>
          <cell r="O2513" t="str">
            <v>00BJ</v>
          </cell>
          <cell r="P2513" t="str">
            <v>Wandsworth</v>
          </cell>
          <cell r="Q2513">
            <v>49</v>
          </cell>
          <cell r="R2513">
            <v>0</v>
          </cell>
          <cell r="S2513">
            <v>136</v>
          </cell>
          <cell r="T2513">
            <v>35</v>
          </cell>
          <cell r="U2513">
            <v>12</v>
          </cell>
          <cell r="V2513">
            <v>4</v>
          </cell>
          <cell r="W2513">
            <v>0</v>
          </cell>
          <cell r="X2513">
            <v>0</v>
          </cell>
          <cell r="Y2513">
            <v>236</v>
          </cell>
          <cell r="AA2513" t="str">
            <v>00BJ</v>
          </cell>
          <cell r="AB2513" t="str">
            <v>Wandsworth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I2513" t="str">
            <v>00BJ</v>
          </cell>
          <cell r="AJ2513" t="str">
            <v>Wandsworth</v>
          </cell>
          <cell r="AK2513">
            <v>5</v>
          </cell>
          <cell r="AL2513">
            <v>0</v>
          </cell>
        </row>
        <row r="2514">
          <cell r="B2514" t="str">
            <v>00BK</v>
          </cell>
          <cell r="C2514" t="str">
            <v>Westminster</v>
          </cell>
          <cell r="D2514">
            <v>19</v>
          </cell>
          <cell r="E2514">
            <v>0</v>
          </cell>
          <cell r="F2514">
            <v>53</v>
          </cell>
          <cell r="G2514">
            <v>44</v>
          </cell>
          <cell r="H2514">
            <v>228</v>
          </cell>
          <cell r="I2514">
            <v>65</v>
          </cell>
          <cell r="J2514">
            <v>0</v>
          </cell>
          <cell r="K2514">
            <v>0</v>
          </cell>
          <cell r="L2514">
            <v>409</v>
          </cell>
          <cell r="M2514">
            <v>0</v>
          </cell>
          <cell r="O2514" t="str">
            <v>00BK</v>
          </cell>
          <cell r="P2514" t="str">
            <v>Westminster</v>
          </cell>
          <cell r="Q2514">
            <v>19</v>
          </cell>
          <cell r="R2514">
            <v>0</v>
          </cell>
          <cell r="S2514">
            <v>46</v>
          </cell>
          <cell r="T2514">
            <v>5</v>
          </cell>
          <cell r="U2514">
            <v>228</v>
          </cell>
          <cell r="V2514">
            <v>65</v>
          </cell>
          <cell r="W2514">
            <v>0</v>
          </cell>
          <cell r="X2514">
            <v>0</v>
          </cell>
          <cell r="Y2514">
            <v>363</v>
          </cell>
          <cell r="AA2514" t="str">
            <v>00BK</v>
          </cell>
          <cell r="AB2514" t="str">
            <v>Westminster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  <cell r="AG2514">
            <v>0</v>
          </cell>
          <cell r="AI2514" t="str">
            <v>00BK</v>
          </cell>
          <cell r="AJ2514" t="str">
            <v>Westminster</v>
          </cell>
          <cell r="AK2514">
            <v>0</v>
          </cell>
          <cell r="AL2514">
            <v>0</v>
          </cell>
        </row>
        <row r="2515">
          <cell r="B2515" t="str">
            <v>00BL</v>
          </cell>
          <cell r="C2515" t="str">
            <v>Bolton</v>
          </cell>
          <cell r="D2515">
            <v>0</v>
          </cell>
          <cell r="E2515">
            <v>6</v>
          </cell>
          <cell r="F2515">
            <v>28</v>
          </cell>
          <cell r="G2515">
            <v>1</v>
          </cell>
          <cell r="H2515">
            <v>46</v>
          </cell>
          <cell r="I2515">
            <v>0</v>
          </cell>
          <cell r="J2515">
            <v>1</v>
          </cell>
          <cell r="K2515">
            <v>0</v>
          </cell>
          <cell r="L2515">
            <v>82</v>
          </cell>
          <cell r="M2515">
            <v>1</v>
          </cell>
          <cell r="O2515" t="str">
            <v>00BL</v>
          </cell>
          <cell r="P2515" t="str">
            <v>Bolton</v>
          </cell>
          <cell r="Q2515">
            <v>0</v>
          </cell>
          <cell r="R2515">
            <v>6</v>
          </cell>
          <cell r="S2515">
            <v>28</v>
          </cell>
          <cell r="T2515">
            <v>1</v>
          </cell>
          <cell r="U2515">
            <v>46</v>
          </cell>
          <cell r="V2515">
            <v>0</v>
          </cell>
          <cell r="W2515">
            <v>1</v>
          </cell>
          <cell r="X2515">
            <v>0</v>
          </cell>
          <cell r="Y2515">
            <v>82</v>
          </cell>
          <cell r="AA2515" t="str">
            <v>00BL</v>
          </cell>
          <cell r="AB2515" t="str">
            <v>Bolton</v>
          </cell>
          <cell r="AC2515">
            <v>0</v>
          </cell>
          <cell r="AD2515">
            <v>0</v>
          </cell>
          <cell r="AE2515">
            <v>6</v>
          </cell>
          <cell r="AF2515">
            <v>0</v>
          </cell>
          <cell r="AG2515">
            <v>6</v>
          </cell>
          <cell r="AI2515" t="str">
            <v>00BL</v>
          </cell>
          <cell r="AJ2515" t="str">
            <v>Bolton</v>
          </cell>
          <cell r="AK2515">
            <v>0</v>
          </cell>
          <cell r="AL2515">
            <v>0</v>
          </cell>
        </row>
        <row r="2516">
          <cell r="B2516" t="str">
            <v>00BM</v>
          </cell>
          <cell r="C2516" t="str">
            <v>Bury</v>
          </cell>
          <cell r="D2516">
            <v>0</v>
          </cell>
          <cell r="E2516">
            <v>6</v>
          </cell>
          <cell r="F2516">
            <v>4</v>
          </cell>
          <cell r="G2516">
            <v>2</v>
          </cell>
          <cell r="H2516">
            <v>21</v>
          </cell>
          <cell r="I2516">
            <v>0</v>
          </cell>
          <cell r="J2516">
            <v>0</v>
          </cell>
          <cell r="K2516">
            <v>0</v>
          </cell>
          <cell r="L2516">
            <v>33</v>
          </cell>
          <cell r="M2516">
            <v>0</v>
          </cell>
          <cell r="O2516" t="str">
            <v>00BM</v>
          </cell>
          <cell r="P2516" t="str">
            <v>Bury</v>
          </cell>
          <cell r="Q2516">
            <v>0</v>
          </cell>
          <cell r="R2516">
            <v>8</v>
          </cell>
          <cell r="S2516">
            <v>4</v>
          </cell>
          <cell r="T2516">
            <v>2</v>
          </cell>
          <cell r="U2516">
            <v>21</v>
          </cell>
          <cell r="V2516">
            <v>0</v>
          </cell>
          <cell r="W2516">
            <v>0</v>
          </cell>
          <cell r="X2516">
            <v>0</v>
          </cell>
          <cell r="Y2516">
            <v>35</v>
          </cell>
          <cell r="AA2516" t="str">
            <v>00BM</v>
          </cell>
          <cell r="AB2516" t="str">
            <v>Bury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  <cell r="AG2516">
            <v>0</v>
          </cell>
          <cell r="AI2516" t="str">
            <v>00BM</v>
          </cell>
          <cell r="AJ2516" t="str">
            <v>Bury</v>
          </cell>
          <cell r="AK2516">
            <v>0</v>
          </cell>
          <cell r="AL2516">
            <v>0</v>
          </cell>
        </row>
        <row r="2517">
          <cell r="B2517" t="str">
            <v>00BN</v>
          </cell>
          <cell r="C2517" t="str">
            <v>Manchester</v>
          </cell>
          <cell r="D2517">
            <v>0</v>
          </cell>
          <cell r="E2517">
            <v>20</v>
          </cell>
          <cell r="F2517">
            <v>153</v>
          </cell>
          <cell r="G2517">
            <v>51</v>
          </cell>
          <cell r="H2517">
            <v>85</v>
          </cell>
          <cell r="I2517">
            <v>29</v>
          </cell>
          <cell r="J2517">
            <v>1</v>
          </cell>
          <cell r="K2517">
            <v>1</v>
          </cell>
          <cell r="L2517">
            <v>340</v>
          </cell>
          <cell r="M2517">
            <v>2</v>
          </cell>
          <cell r="O2517" t="str">
            <v>00BN</v>
          </cell>
          <cell r="P2517" t="str">
            <v>Manchester</v>
          </cell>
          <cell r="Q2517">
            <v>0</v>
          </cell>
          <cell r="R2517">
            <v>18</v>
          </cell>
          <cell r="S2517">
            <v>153</v>
          </cell>
          <cell r="T2517">
            <v>47</v>
          </cell>
          <cell r="U2517">
            <v>85</v>
          </cell>
          <cell r="V2517">
            <v>29</v>
          </cell>
          <cell r="W2517">
            <v>1</v>
          </cell>
          <cell r="X2517">
            <v>1</v>
          </cell>
          <cell r="Y2517">
            <v>334</v>
          </cell>
          <cell r="AA2517" t="str">
            <v>00BN</v>
          </cell>
          <cell r="AB2517" t="str">
            <v>Manchester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I2517" t="str">
            <v>00BN</v>
          </cell>
          <cell r="AJ2517" t="str">
            <v>Manchester</v>
          </cell>
          <cell r="AK2517">
            <v>0</v>
          </cell>
          <cell r="AL2517">
            <v>0</v>
          </cell>
        </row>
        <row r="2518">
          <cell r="B2518" t="str">
            <v>00BP</v>
          </cell>
          <cell r="C2518" t="str">
            <v>Oldham</v>
          </cell>
          <cell r="D2518">
            <v>4</v>
          </cell>
          <cell r="E2518">
            <v>11</v>
          </cell>
          <cell r="F2518">
            <v>28</v>
          </cell>
          <cell r="G2518">
            <v>3</v>
          </cell>
          <cell r="H2518">
            <v>110</v>
          </cell>
          <cell r="I2518">
            <v>10</v>
          </cell>
          <cell r="J2518">
            <v>1</v>
          </cell>
          <cell r="K2518">
            <v>0</v>
          </cell>
          <cell r="L2518">
            <v>167</v>
          </cell>
          <cell r="M2518">
            <v>1</v>
          </cell>
          <cell r="O2518" t="str">
            <v>00BP</v>
          </cell>
          <cell r="P2518" t="str">
            <v>Oldham</v>
          </cell>
          <cell r="Q2518">
            <v>4</v>
          </cell>
          <cell r="R2518">
            <v>11</v>
          </cell>
          <cell r="S2518">
            <v>28</v>
          </cell>
          <cell r="T2518">
            <v>5</v>
          </cell>
          <cell r="U2518">
            <v>110</v>
          </cell>
          <cell r="V2518">
            <v>10</v>
          </cell>
          <cell r="W2518">
            <v>1</v>
          </cell>
          <cell r="X2518">
            <v>0</v>
          </cell>
          <cell r="Y2518">
            <v>169</v>
          </cell>
          <cell r="AA2518" t="str">
            <v>00BP</v>
          </cell>
          <cell r="AB2518" t="str">
            <v>Oldham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I2518" t="str">
            <v>00BP</v>
          </cell>
          <cell r="AJ2518" t="str">
            <v>Oldham</v>
          </cell>
          <cell r="AK2518">
            <v>0</v>
          </cell>
          <cell r="AL2518">
            <v>0</v>
          </cell>
        </row>
        <row r="2519">
          <cell r="B2519" t="str">
            <v>00BQ</v>
          </cell>
          <cell r="C2519" t="str">
            <v>Rochdale</v>
          </cell>
          <cell r="D2519">
            <v>0</v>
          </cell>
          <cell r="E2519">
            <v>13</v>
          </cell>
          <cell r="F2519">
            <v>16</v>
          </cell>
          <cell r="G2519">
            <v>0</v>
          </cell>
          <cell r="H2519">
            <v>15</v>
          </cell>
          <cell r="I2519">
            <v>26</v>
          </cell>
          <cell r="J2519">
            <v>2</v>
          </cell>
          <cell r="K2519">
            <v>0</v>
          </cell>
          <cell r="L2519">
            <v>72</v>
          </cell>
          <cell r="M2519">
            <v>2</v>
          </cell>
          <cell r="O2519" t="str">
            <v>00BQ</v>
          </cell>
          <cell r="P2519" t="str">
            <v>Rochdale</v>
          </cell>
          <cell r="Q2519">
            <v>0</v>
          </cell>
          <cell r="R2519">
            <v>13</v>
          </cell>
          <cell r="S2519">
            <v>16</v>
          </cell>
          <cell r="T2519">
            <v>0</v>
          </cell>
          <cell r="U2519">
            <v>15</v>
          </cell>
          <cell r="V2519">
            <v>26</v>
          </cell>
          <cell r="W2519">
            <v>2</v>
          </cell>
          <cell r="X2519">
            <v>0</v>
          </cell>
          <cell r="Y2519">
            <v>72</v>
          </cell>
          <cell r="AA2519" t="str">
            <v>00BQ</v>
          </cell>
          <cell r="AB2519" t="str">
            <v>Rochdale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I2519" t="str">
            <v>00BQ</v>
          </cell>
          <cell r="AJ2519" t="str">
            <v>Rochdale</v>
          </cell>
          <cell r="AK2519">
            <v>0</v>
          </cell>
          <cell r="AL2519">
            <v>0</v>
          </cell>
        </row>
        <row r="2520">
          <cell r="B2520" t="str">
            <v>00BR</v>
          </cell>
          <cell r="C2520" t="str">
            <v>Salford</v>
          </cell>
          <cell r="D2520">
            <v>0</v>
          </cell>
          <cell r="E2520">
            <v>0</v>
          </cell>
          <cell r="F2520">
            <v>75</v>
          </cell>
          <cell r="G2520">
            <v>4</v>
          </cell>
          <cell r="H2520">
            <v>189</v>
          </cell>
          <cell r="I2520">
            <v>0</v>
          </cell>
          <cell r="J2520">
            <v>1</v>
          </cell>
          <cell r="K2520">
            <v>0</v>
          </cell>
          <cell r="L2520">
            <v>269</v>
          </cell>
          <cell r="M2520">
            <v>1</v>
          </cell>
          <cell r="O2520" t="str">
            <v>00BR</v>
          </cell>
          <cell r="P2520" t="str">
            <v>Salford</v>
          </cell>
          <cell r="Q2520">
            <v>0</v>
          </cell>
          <cell r="R2520">
            <v>0</v>
          </cell>
          <cell r="S2520">
            <v>75</v>
          </cell>
          <cell r="T2520">
            <v>4</v>
          </cell>
          <cell r="U2520">
            <v>189</v>
          </cell>
          <cell r="V2520">
            <v>0</v>
          </cell>
          <cell r="W2520">
            <v>1</v>
          </cell>
          <cell r="X2520">
            <v>0</v>
          </cell>
          <cell r="Y2520">
            <v>269</v>
          </cell>
          <cell r="AA2520" t="str">
            <v>00BR</v>
          </cell>
          <cell r="AB2520" t="str">
            <v>Salford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I2520" t="str">
            <v>00BR</v>
          </cell>
          <cell r="AJ2520" t="str">
            <v>Salford</v>
          </cell>
          <cell r="AK2520">
            <v>0</v>
          </cell>
          <cell r="AL2520">
            <v>0</v>
          </cell>
        </row>
        <row r="2521">
          <cell r="B2521" t="str">
            <v>00BS</v>
          </cell>
          <cell r="C2521" t="str">
            <v>Stockport</v>
          </cell>
          <cell r="D2521">
            <v>0</v>
          </cell>
          <cell r="E2521">
            <v>2</v>
          </cell>
          <cell r="F2521">
            <v>21</v>
          </cell>
          <cell r="G2521">
            <v>12</v>
          </cell>
          <cell r="H2521">
            <v>41</v>
          </cell>
          <cell r="I2521">
            <v>0</v>
          </cell>
          <cell r="J2521">
            <v>0</v>
          </cell>
          <cell r="K2521">
            <v>0</v>
          </cell>
          <cell r="L2521">
            <v>76</v>
          </cell>
          <cell r="M2521">
            <v>0</v>
          </cell>
          <cell r="O2521" t="str">
            <v>00BS</v>
          </cell>
          <cell r="P2521" t="str">
            <v>Stockport</v>
          </cell>
          <cell r="Q2521">
            <v>0</v>
          </cell>
          <cell r="R2521">
            <v>2</v>
          </cell>
          <cell r="S2521">
            <v>21</v>
          </cell>
          <cell r="T2521">
            <v>13</v>
          </cell>
          <cell r="U2521">
            <v>41</v>
          </cell>
          <cell r="V2521">
            <v>0</v>
          </cell>
          <cell r="W2521">
            <v>0</v>
          </cell>
          <cell r="X2521">
            <v>0</v>
          </cell>
          <cell r="Y2521">
            <v>77</v>
          </cell>
          <cell r="AA2521" t="str">
            <v>00BS</v>
          </cell>
          <cell r="AB2521" t="str">
            <v>Stockport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  <cell r="AG2521">
            <v>0</v>
          </cell>
          <cell r="AI2521" t="str">
            <v>00BS</v>
          </cell>
          <cell r="AJ2521" t="str">
            <v>Stockport</v>
          </cell>
          <cell r="AK2521">
            <v>0</v>
          </cell>
          <cell r="AL2521">
            <v>0</v>
          </cell>
        </row>
        <row r="2522">
          <cell r="B2522" t="str">
            <v>00BT</v>
          </cell>
          <cell r="C2522" t="str">
            <v>Tameside</v>
          </cell>
          <cell r="D2522">
            <v>0</v>
          </cell>
          <cell r="E2522">
            <v>1</v>
          </cell>
          <cell r="F2522">
            <v>22</v>
          </cell>
          <cell r="G2522">
            <v>4</v>
          </cell>
          <cell r="H2522">
            <v>79</v>
          </cell>
          <cell r="I2522">
            <v>0</v>
          </cell>
          <cell r="J2522">
            <v>5</v>
          </cell>
          <cell r="K2522">
            <v>0</v>
          </cell>
          <cell r="L2522">
            <v>111</v>
          </cell>
          <cell r="M2522">
            <v>5</v>
          </cell>
          <cell r="O2522" t="str">
            <v>00BT</v>
          </cell>
          <cell r="P2522" t="str">
            <v>Tameside</v>
          </cell>
          <cell r="Q2522">
            <v>0</v>
          </cell>
          <cell r="R2522">
            <v>1</v>
          </cell>
          <cell r="S2522">
            <v>22</v>
          </cell>
          <cell r="T2522">
            <v>5</v>
          </cell>
          <cell r="U2522">
            <v>79</v>
          </cell>
          <cell r="V2522">
            <v>0</v>
          </cell>
          <cell r="W2522">
            <v>5</v>
          </cell>
          <cell r="X2522">
            <v>0</v>
          </cell>
          <cell r="Y2522">
            <v>112</v>
          </cell>
          <cell r="AA2522" t="str">
            <v>00BT</v>
          </cell>
          <cell r="AB2522" t="str">
            <v>Tameside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  <cell r="AG2522">
            <v>0</v>
          </cell>
          <cell r="AI2522" t="str">
            <v>00BT</v>
          </cell>
          <cell r="AJ2522" t="str">
            <v>Tameside</v>
          </cell>
          <cell r="AK2522">
            <v>0</v>
          </cell>
          <cell r="AL2522">
            <v>0</v>
          </cell>
        </row>
        <row r="2523">
          <cell r="B2523" t="str">
            <v>00BU</v>
          </cell>
          <cell r="C2523" t="str">
            <v>Trafford</v>
          </cell>
          <cell r="D2523">
            <v>0</v>
          </cell>
          <cell r="E2523">
            <v>0</v>
          </cell>
          <cell r="F2523">
            <v>19</v>
          </cell>
          <cell r="G2523">
            <v>13</v>
          </cell>
          <cell r="H2523">
            <v>54</v>
          </cell>
          <cell r="I2523">
            <v>35</v>
          </cell>
          <cell r="J2523">
            <v>0</v>
          </cell>
          <cell r="K2523">
            <v>0</v>
          </cell>
          <cell r="L2523">
            <v>121</v>
          </cell>
          <cell r="M2523">
            <v>0</v>
          </cell>
          <cell r="O2523" t="str">
            <v>00BU</v>
          </cell>
          <cell r="P2523" t="str">
            <v>Trafford</v>
          </cell>
          <cell r="Q2523">
            <v>0</v>
          </cell>
          <cell r="R2523">
            <v>0</v>
          </cell>
          <cell r="S2523">
            <v>19</v>
          </cell>
          <cell r="T2523">
            <v>14</v>
          </cell>
          <cell r="U2523">
            <v>54</v>
          </cell>
          <cell r="V2523">
            <v>35</v>
          </cell>
          <cell r="W2523">
            <v>0</v>
          </cell>
          <cell r="X2523">
            <v>0</v>
          </cell>
          <cell r="Y2523">
            <v>122</v>
          </cell>
          <cell r="AA2523" t="str">
            <v>00BU</v>
          </cell>
          <cell r="AB2523" t="str">
            <v>Trafford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  <cell r="AG2523">
            <v>0</v>
          </cell>
          <cell r="AI2523" t="str">
            <v>00BU</v>
          </cell>
          <cell r="AJ2523" t="str">
            <v>Trafford</v>
          </cell>
          <cell r="AK2523">
            <v>0</v>
          </cell>
          <cell r="AL2523">
            <v>0</v>
          </cell>
        </row>
        <row r="2524">
          <cell r="B2524" t="str">
            <v>00BW</v>
          </cell>
          <cell r="C2524" t="str">
            <v>Wigan</v>
          </cell>
          <cell r="D2524">
            <v>0</v>
          </cell>
          <cell r="E2524">
            <v>7</v>
          </cell>
          <cell r="F2524">
            <v>18</v>
          </cell>
          <cell r="G2524">
            <v>6</v>
          </cell>
          <cell r="H2524">
            <v>27</v>
          </cell>
          <cell r="I2524">
            <v>0</v>
          </cell>
          <cell r="J2524">
            <v>0</v>
          </cell>
          <cell r="K2524">
            <v>0</v>
          </cell>
          <cell r="L2524">
            <v>58</v>
          </cell>
          <cell r="M2524">
            <v>0</v>
          </cell>
          <cell r="O2524" t="str">
            <v>00BW</v>
          </cell>
          <cell r="P2524" t="str">
            <v>Wigan</v>
          </cell>
          <cell r="Q2524">
            <v>0</v>
          </cell>
          <cell r="R2524">
            <v>7</v>
          </cell>
          <cell r="S2524">
            <v>18</v>
          </cell>
          <cell r="T2524">
            <v>6</v>
          </cell>
          <cell r="U2524">
            <v>27</v>
          </cell>
          <cell r="V2524">
            <v>0</v>
          </cell>
          <cell r="W2524">
            <v>0</v>
          </cell>
          <cell r="X2524">
            <v>0</v>
          </cell>
          <cell r="Y2524">
            <v>58</v>
          </cell>
          <cell r="AA2524" t="str">
            <v>00BW</v>
          </cell>
          <cell r="AB2524" t="str">
            <v>Wigan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  <cell r="AG2524">
            <v>0</v>
          </cell>
          <cell r="AI2524" t="str">
            <v>00BW</v>
          </cell>
          <cell r="AJ2524" t="str">
            <v>Wigan</v>
          </cell>
          <cell r="AK2524">
            <v>0</v>
          </cell>
          <cell r="AL2524">
            <v>0</v>
          </cell>
        </row>
        <row r="2525">
          <cell r="B2525" t="str">
            <v>00BX</v>
          </cell>
          <cell r="C2525" t="str">
            <v>Knowsley</v>
          </cell>
          <cell r="D2525">
            <v>0</v>
          </cell>
          <cell r="E2525">
            <v>6</v>
          </cell>
          <cell r="F2525">
            <v>28</v>
          </cell>
          <cell r="G2525">
            <v>3</v>
          </cell>
          <cell r="H2525">
            <v>51</v>
          </cell>
          <cell r="I2525">
            <v>0</v>
          </cell>
          <cell r="J2525">
            <v>0</v>
          </cell>
          <cell r="K2525">
            <v>0</v>
          </cell>
          <cell r="L2525">
            <v>88</v>
          </cell>
          <cell r="M2525">
            <v>0</v>
          </cell>
          <cell r="O2525" t="str">
            <v>00BX</v>
          </cell>
          <cell r="P2525" t="str">
            <v>Knowsley</v>
          </cell>
          <cell r="Q2525">
            <v>0</v>
          </cell>
          <cell r="R2525">
            <v>6</v>
          </cell>
          <cell r="S2525">
            <v>28</v>
          </cell>
          <cell r="T2525">
            <v>2</v>
          </cell>
          <cell r="U2525">
            <v>51</v>
          </cell>
          <cell r="V2525">
            <v>0</v>
          </cell>
          <cell r="W2525">
            <v>0</v>
          </cell>
          <cell r="X2525">
            <v>0</v>
          </cell>
          <cell r="Y2525">
            <v>87</v>
          </cell>
          <cell r="AA2525" t="str">
            <v>00BX</v>
          </cell>
          <cell r="AB2525" t="str">
            <v>Knowsley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  <cell r="AG2525">
            <v>0</v>
          </cell>
          <cell r="AI2525" t="str">
            <v>00BX</v>
          </cell>
          <cell r="AJ2525" t="str">
            <v>Knowsley</v>
          </cell>
          <cell r="AK2525">
            <v>0</v>
          </cell>
          <cell r="AL2525">
            <v>0</v>
          </cell>
        </row>
        <row r="2526">
          <cell r="B2526" t="str">
            <v>00BY</v>
          </cell>
          <cell r="C2526" t="str">
            <v>Liverpool</v>
          </cell>
          <cell r="D2526">
            <v>0</v>
          </cell>
          <cell r="E2526">
            <v>10</v>
          </cell>
          <cell r="F2526">
            <v>113</v>
          </cell>
          <cell r="G2526">
            <v>7</v>
          </cell>
          <cell r="H2526">
            <v>269</v>
          </cell>
          <cell r="I2526">
            <v>3</v>
          </cell>
          <cell r="J2526">
            <v>0</v>
          </cell>
          <cell r="K2526">
            <v>1</v>
          </cell>
          <cell r="L2526">
            <v>403</v>
          </cell>
          <cell r="M2526">
            <v>1</v>
          </cell>
          <cell r="O2526" t="str">
            <v>00BY</v>
          </cell>
          <cell r="P2526" t="str">
            <v>Liverpool</v>
          </cell>
          <cell r="Q2526">
            <v>0</v>
          </cell>
          <cell r="R2526">
            <v>10</v>
          </cell>
          <cell r="S2526">
            <v>113</v>
          </cell>
          <cell r="T2526">
            <v>8</v>
          </cell>
          <cell r="U2526">
            <v>269</v>
          </cell>
          <cell r="V2526">
            <v>3</v>
          </cell>
          <cell r="W2526">
            <v>0</v>
          </cell>
          <cell r="X2526">
            <v>1</v>
          </cell>
          <cell r="Y2526">
            <v>404</v>
          </cell>
          <cell r="AA2526" t="str">
            <v>00BY</v>
          </cell>
          <cell r="AB2526" t="str">
            <v>Liverpool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  <cell r="AG2526">
            <v>0</v>
          </cell>
          <cell r="AI2526" t="str">
            <v>00BY</v>
          </cell>
          <cell r="AJ2526" t="str">
            <v>Liverpool</v>
          </cell>
          <cell r="AK2526">
            <v>0</v>
          </cell>
          <cell r="AL2526">
            <v>0</v>
          </cell>
        </row>
        <row r="2527">
          <cell r="B2527" t="str">
            <v>00BZ</v>
          </cell>
          <cell r="C2527" t="str">
            <v>St. Helens</v>
          </cell>
          <cell r="D2527">
            <v>0</v>
          </cell>
          <cell r="E2527">
            <v>1</v>
          </cell>
          <cell r="F2527">
            <v>72</v>
          </cell>
          <cell r="G2527">
            <v>2</v>
          </cell>
          <cell r="H2527">
            <v>83</v>
          </cell>
          <cell r="I2527">
            <v>0</v>
          </cell>
          <cell r="J2527">
            <v>0</v>
          </cell>
          <cell r="K2527">
            <v>0</v>
          </cell>
          <cell r="L2527">
            <v>158</v>
          </cell>
          <cell r="M2527">
            <v>0</v>
          </cell>
          <cell r="O2527" t="str">
            <v>00BZ</v>
          </cell>
          <cell r="P2527" t="str">
            <v>St. Helens</v>
          </cell>
          <cell r="Q2527">
            <v>0</v>
          </cell>
          <cell r="R2527">
            <v>1</v>
          </cell>
          <cell r="S2527">
            <v>72</v>
          </cell>
          <cell r="T2527">
            <v>2</v>
          </cell>
          <cell r="U2527">
            <v>83</v>
          </cell>
          <cell r="V2527">
            <v>0</v>
          </cell>
          <cell r="W2527">
            <v>0</v>
          </cell>
          <cell r="X2527">
            <v>0</v>
          </cell>
          <cell r="Y2527">
            <v>158</v>
          </cell>
          <cell r="AA2527" t="str">
            <v>00BZ</v>
          </cell>
          <cell r="AB2527" t="str">
            <v>St. Helens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  <cell r="AG2527">
            <v>0</v>
          </cell>
          <cell r="AI2527" t="str">
            <v>00BZ</v>
          </cell>
          <cell r="AJ2527" t="str">
            <v>St. Helens</v>
          </cell>
          <cell r="AK2527">
            <v>0</v>
          </cell>
          <cell r="AL2527">
            <v>0</v>
          </cell>
        </row>
        <row r="2528">
          <cell r="B2528" t="str">
            <v>00CA</v>
          </cell>
          <cell r="C2528" t="str">
            <v>Sefton</v>
          </cell>
          <cell r="D2528">
            <v>0</v>
          </cell>
          <cell r="E2528">
            <v>5</v>
          </cell>
          <cell r="F2528">
            <v>33</v>
          </cell>
          <cell r="G2528">
            <v>3</v>
          </cell>
          <cell r="H2528">
            <v>87</v>
          </cell>
          <cell r="I2528">
            <v>0</v>
          </cell>
          <cell r="J2528">
            <v>0</v>
          </cell>
          <cell r="K2528">
            <v>1</v>
          </cell>
          <cell r="L2528">
            <v>129</v>
          </cell>
          <cell r="M2528">
            <v>1</v>
          </cell>
          <cell r="O2528" t="str">
            <v>00CA</v>
          </cell>
          <cell r="P2528" t="str">
            <v>Sefton</v>
          </cell>
          <cell r="Q2528">
            <v>0</v>
          </cell>
          <cell r="R2528">
            <v>5</v>
          </cell>
          <cell r="S2528">
            <v>33</v>
          </cell>
          <cell r="T2528">
            <v>4</v>
          </cell>
          <cell r="U2528">
            <v>87</v>
          </cell>
          <cell r="V2528">
            <v>0</v>
          </cell>
          <cell r="W2528">
            <v>0</v>
          </cell>
          <cell r="X2528">
            <v>1</v>
          </cell>
          <cell r="Y2528">
            <v>130</v>
          </cell>
          <cell r="AA2528" t="str">
            <v>00CA</v>
          </cell>
          <cell r="AB2528" t="str">
            <v>Sefton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  <cell r="AG2528">
            <v>0</v>
          </cell>
          <cell r="AI2528" t="str">
            <v>00CA</v>
          </cell>
          <cell r="AJ2528" t="str">
            <v>Sefton</v>
          </cell>
          <cell r="AK2528">
            <v>0</v>
          </cell>
          <cell r="AL2528">
            <v>0</v>
          </cell>
        </row>
        <row r="2529">
          <cell r="B2529" t="str">
            <v>00CB</v>
          </cell>
          <cell r="C2529" t="str">
            <v>Wirral</v>
          </cell>
          <cell r="D2529">
            <v>0</v>
          </cell>
          <cell r="E2529">
            <v>8</v>
          </cell>
          <cell r="F2529">
            <v>31</v>
          </cell>
          <cell r="G2529">
            <v>12</v>
          </cell>
          <cell r="H2529">
            <v>126</v>
          </cell>
          <cell r="I2529">
            <v>16</v>
          </cell>
          <cell r="J2529">
            <v>0</v>
          </cell>
          <cell r="K2529">
            <v>0</v>
          </cell>
          <cell r="L2529">
            <v>193</v>
          </cell>
          <cell r="M2529">
            <v>0</v>
          </cell>
          <cell r="O2529" t="str">
            <v>00CB</v>
          </cell>
          <cell r="P2529" t="str">
            <v>Wirral</v>
          </cell>
          <cell r="Q2529">
            <v>0</v>
          </cell>
          <cell r="R2529">
            <v>8</v>
          </cell>
          <cell r="S2529">
            <v>31</v>
          </cell>
          <cell r="T2529">
            <v>11</v>
          </cell>
          <cell r="U2529">
            <v>126</v>
          </cell>
          <cell r="V2529">
            <v>16</v>
          </cell>
          <cell r="W2529">
            <v>0</v>
          </cell>
          <cell r="X2529">
            <v>0</v>
          </cell>
          <cell r="Y2529">
            <v>192</v>
          </cell>
          <cell r="AA2529" t="str">
            <v>00CB</v>
          </cell>
          <cell r="AB2529" t="str">
            <v>Wirral</v>
          </cell>
          <cell r="AC2529">
            <v>0</v>
          </cell>
          <cell r="AD2529">
            <v>0</v>
          </cell>
          <cell r="AE2529">
            <v>0</v>
          </cell>
          <cell r="AF2529">
            <v>0</v>
          </cell>
          <cell r="AG2529">
            <v>0</v>
          </cell>
          <cell r="AI2529" t="str">
            <v>00CB</v>
          </cell>
          <cell r="AJ2529" t="str">
            <v>Wirral</v>
          </cell>
          <cell r="AK2529">
            <v>0</v>
          </cell>
          <cell r="AL2529">
            <v>0</v>
          </cell>
        </row>
        <row r="2530">
          <cell r="B2530" t="str">
            <v>00CC</v>
          </cell>
          <cell r="C2530" t="str">
            <v>Barnsley</v>
          </cell>
          <cell r="D2530">
            <v>0</v>
          </cell>
          <cell r="E2530">
            <v>2</v>
          </cell>
          <cell r="F2530">
            <v>84</v>
          </cell>
          <cell r="G2530">
            <v>3</v>
          </cell>
          <cell r="H2530">
            <v>208</v>
          </cell>
          <cell r="I2530">
            <v>0</v>
          </cell>
          <cell r="J2530">
            <v>0</v>
          </cell>
          <cell r="K2530">
            <v>0</v>
          </cell>
          <cell r="L2530">
            <v>297</v>
          </cell>
          <cell r="M2530">
            <v>0</v>
          </cell>
          <cell r="O2530" t="str">
            <v>00CC</v>
          </cell>
          <cell r="P2530" t="str">
            <v>Barnsley</v>
          </cell>
          <cell r="Q2530">
            <v>0</v>
          </cell>
          <cell r="R2530">
            <v>2</v>
          </cell>
          <cell r="S2530">
            <v>84</v>
          </cell>
          <cell r="T2530">
            <v>6</v>
          </cell>
          <cell r="U2530">
            <v>208</v>
          </cell>
          <cell r="V2530">
            <v>0</v>
          </cell>
          <cell r="W2530">
            <v>0</v>
          </cell>
          <cell r="X2530">
            <v>0</v>
          </cell>
          <cell r="Y2530">
            <v>300</v>
          </cell>
          <cell r="AA2530" t="str">
            <v>00CC</v>
          </cell>
          <cell r="AB2530" t="str">
            <v>Barnsley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  <cell r="AG2530">
            <v>0</v>
          </cell>
          <cell r="AI2530" t="str">
            <v>00CC</v>
          </cell>
          <cell r="AJ2530" t="str">
            <v>Barnsley</v>
          </cell>
          <cell r="AK2530">
            <v>0</v>
          </cell>
          <cell r="AL2530">
            <v>0</v>
          </cell>
        </row>
        <row r="2531">
          <cell r="B2531" t="str">
            <v>00CE</v>
          </cell>
          <cell r="C2531" t="str">
            <v>Doncaster</v>
          </cell>
          <cell r="D2531">
            <v>2</v>
          </cell>
          <cell r="E2531">
            <v>0</v>
          </cell>
          <cell r="F2531">
            <v>18</v>
          </cell>
          <cell r="G2531">
            <v>7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27</v>
          </cell>
          <cell r="M2531">
            <v>0</v>
          </cell>
          <cell r="O2531" t="str">
            <v>00CE</v>
          </cell>
          <cell r="P2531" t="str">
            <v>Doncaster</v>
          </cell>
          <cell r="Q2531">
            <v>2</v>
          </cell>
          <cell r="R2531">
            <v>0</v>
          </cell>
          <cell r="S2531">
            <v>18</v>
          </cell>
          <cell r="T2531">
            <v>7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27</v>
          </cell>
          <cell r="AA2531" t="str">
            <v>00CE</v>
          </cell>
          <cell r="AB2531" t="str">
            <v>Doncaster</v>
          </cell>
          <cell r="AC2531">
            <v>2</v>
          </cell>
          <cell r="AD2531">
            <v>0</v>
          </cell>
          <cell r="AE2531">
            <v>0</v>
          </cell>
          <cell r="AF2531">
            <v>2</v>
          </cell>
          <cell r="AG2531">
            <v>4</v>
          </cell>
          <cell r="AI2531" t="str">
            <v>00CE</v>
          </cell>
          <cell r="AJ2531" t="str">
            <v>Doncaster</v>
          </cell>
          <cell r="AK2531">
            <v>0</v>
          </cell>
          <cell r="AL2531">
            <v>0</v>
          </cell>
        </row>
        <row r="2532">
          <cell r="B2532" t="str">
            <v>00CF</v>
          </cell>
          <cell r="C2532" t="str">
            <v>Rotherham</v>
          </cell>
          <cell r="D2532">
            <v>0</v>
          </cell>
          <cell r="E2532">
            <v>5</v>
          </cell>
          <cell r="F2532">
            <v>22</v>
          </cell>
          <cell r="G2532">
            <v>4</v>
          </cell>
          <cell r="H2532">
            <v>52</v>
          </cell>
          <cell r="I2532">
            <v>7</v>
          </cell>
          <cell r="J2532">
            <v>0</v>
          </cell>
          <cell r="K2532">
            <v>0</v>
          </cell>
          <cell r="L2532">
            <v>90</v>
          </cell>
          <cell r="M2532">
            <v>0</v>
          </cell>
          <cell r="O2532" t="str">
            <v>00CF</v>
          </cell>
          <cell r="P2532" t="str">
            <v>Rotherham</v>
          </cell>
          <cell r="Q2532">
            <v>0</v>
          </cell>
          <cell r="R2532">
            <v>5</v>
          </cell>
          <cell r="S2532">
            <v>22</v>
          </cell>
          <cell r="T2532">
            <v>4</v>
          </cell>
          <cell r="U2532">
            <v>52</v>
          </cell>
          <cell r="V2532">
            <v>7</v>
          </cell>
          <cell r="W2532">
            <v>0</v>
          </cell>
          <cell r="X2532">
            <v>0</v>
          </cell>
          <cell r="Y2532">
            <v>90</v>
          </cell>
          <cell r="AA2532" t="str">
            <v>00CF</v>
          </cell>
          <cell r="AB2532" t="str">
            <v>Rotherham</v>
          </cell>
          <cell r="AC2532">
            <v>0</v>
          </cell>
          <cell r="AD2532">
            <v>0</v>
          </cell>
          <cell r="AE2532">
            <v>7</v>
          </cell>
          <cell r="AF2532">
            <v>0</v>
          </cell>
          <cell r="AG2532">
            <v>7</v>
          </cell>
          <cell r="AI2532" t="str">
            <v>00CF</v>
          </cell>
          <cell r="AJ2532" t="str">
            <v>Rotherham</v>
          </cell>
          <cell r="AK2532">
            <v>0</v>
          </cell>
          <cell r="AL2532">
            <v>0</v>
          </cell>
        </row>
        <row r="2533">
          <cell r="B2533" t="str">
            <v>00CG</v>
          </cell>
          <cell r="C2533" t="str">
            <v>Sheffield</v>
          </cell>
          <cell r="D2533">
            <v>9</v>
          </cell>
          <cell r="E2533">
            <v>7</v>
          </cell>
          <cell r="F2533">
            <v>50</v>
          </cell>
          <cell r="G2533">
            <v>17</v>
          </cell>
          <cell r="H2533">
            <v>170</v>
          </cell>
          <cell r="I2533">
            <v>6</v>
          </cell>
          <cell r="J2533">
            <v>0</v>
          </cell>
          <cell r="K2533">
            <v>0</v>
          </cell>
          <cell r="L2533">
            <v>259</v>
          </cell>
          <cell r="M2533">
            <v>0</v>
          </cell>
          <cell r="O2533" t="str">
            <v>00CG</v>
          </cell>
          <cell r="P2533" t="str">
            <v>Sheffield</v>
          </cell>
          <cell r="Q2533">
            <v>9</v>
          </cell>
          <cell r="R2533">
            <v>7</v>
          </cell>
          <cell r="S2533">
            <v>50</v>
          </cell>
          <cell r="T2533">
            <v>16</v>
          </cell>
          <cell r="U2533">
            <v>170</v>
          </cell>
          <cell r="V2533">
            <v>6</v>
          </cell>
          <cell r="W2533">
            <v>0</v>
          </cell>
          <cell r="X2533">
            <v>0</v>
          </cell>
          <cell r="Y2533">
            <v>258</v>
          </cell>
          <cell r="AA2533" t="str">
            <v>00CG</v>
          </cell>
          <cell r="AB2533" t="str">
            <v>Sheffield</v>
          </cell>
          <cell r="AC2533">
            <v>9</v>
          </cell>
          <cell r="AD2533">
            <v>0</v>
          </cell>
          <cell r="AE2533">
            <v>12</v>
          </cell>
          <cell r="AF2533">
            <v>9</v>
          </cell>
          <cell r="AG2533">
            <v>30</v>
          </cell>
          <cell r="AI2533" t="str">
            <v>00CG</v>
          </cell>
          <cell r="AJ2533" t="str">
            <v>Sheffield</v>
          </cell>
          <cell r="AK2533">
            <v>0</v>
          </cell>
          <cell r="AL2533">
            <v>0</v>
          </cell>
        </row>
        <row r="2534">
          <cell r="B2534" t="str">
            <v>00CH</v>
          </cell>
          <cell r="C2534" t="str">
            <v>Gateshead</v>
          </cell>
          <cell r="D2534">
            <v>5</v>
          </cell>
          <cell r="E2534">
            <v>0</v>
          </cell>
          <cell r="F2534">
            <v>26</v>
          </cell>
          <cell r="G2534">
            <v>0</v>
          </cell>
          <cell r="H2534">
            <v>1</v>
          </cell>
          <cell r="I2534">
            <v>0</v>
          </cell>
          <cell r="J2534">
            <v>0</v>
          </cell>
          <cell r="K2534">
            <v>2</v>
          </cell>
          <cell r="L2534">
            <v>34</v>
          </cell>
          <cell r="M2534">
            <v>2</v>
          </cell>
          <cell r="O2534" t="str">
            <v>00CH</v>
          </cell>
          <cell r="P2534" t="str">
            <v>Gateshead</v>
          </cell>
          <cell r="Q2534">
            <v>5</v>
          </cell>
          <cell r="R2534">
            <v>0</v>
          </cell>
          <cell r="S2534">
            <v>26</v>
          </cell>
          <cell r="T2534">
            <v>0</v>
          </cell>
          <cell r="U2534">
            <v>1</v>
          </cell>
          <cell r="V2534">
            <v>0</v>
          </cell>
          <cell r="W2534">
            <v>0</v>
          </cell>
          <cell r="X2534">
            <v>2</v>
          </cell>
          <cell r="Y2534">
            <v>34</v>
          </cell>
          <cell r="AA2534" t="str">
            <v>00CH</v>
          </cell>
          <cell r="AB2534" t="str">
            <v>Gateshead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I2534" t="str">
            <v>00CH</v>
          </cell>
          <cell r="AJ2534" t="str">
            <v>Gateshead</v>
          </cell>
          <cell r="AK2534">
            <v>0</v>
          </cell>
          <cell r="AL2534">
            <v>0</v>
          </cell>
        </row>
        <row r="2535">
          <cell r="B2535" t="str">
            <v>00CJ</v>
          </cell>
          <cell r="C2535" t="str">
            <v>Newcastle upon Tyne</v>
          </cell>
          <cell r="D2535">
            <v>0</v>
          </cell>
          <cell r="E2535">
            <v>0</v>
          </cell>
          <cell r="F2535">
            <v>23</v>
          </cell>
          <cell r="G2535">
            <v>9</v>
          </cell>
          <cell r="H2535">
            <v>98</v>
          </cell>
          <cell r="I2535">
            <v>32</v>
          </cell>
          <cell r="J2535">
            <v>0</v>
          </cell>
          <cell r="K2535">
            <v>0</v>
          </cell>
          <cell r="L2535">
            <v>162</v>
          </cell>
          <cell r="M2535">
            <v>0</v>
          </cell>
          <cell r="O2535" t="str">
            <v>00CJ</v>
          </cell>
          <cell r="P2535" t="str">
            <v>Newcastle upon Tyne</v>
          </cell>
          <cell r="Q2535">
            <v>0</v>
          </cell>
          <cell r="R2535">
            <v>0</v>
          </cell>
          <cell r="S2535">
            <v>23</v>
          </cell>
          <cell r="T2535">
            <v>6</v>
          </cell>
          <cell r="U2535">
            <v>98</v>
          </cell>
          <cell r="V2535">
            <v>32</v>
          </cell>
          <cell r="W2535">
            <v>0</v>
          </cell>
          <cell r="X2535">
            <v>0</v>
          </cell>
          <cell r="Y2535">
            <v>159</v>
          </cell>
          <cell r="AA2535" t="str">
            <v>00CJ</v>
          </cell>
          <cell r="AB2535" t="str">
            <v>Newcastle upon Tyne</v>
          </cell>
          <cell r="AC2535">
            <v>0</v>
          </cell>
          <cell r="AD2535">
            <v>15</v>
          </cell>
          <cell r="AE2535">
            <v>0</v>
          </cell>
          <cell r="AF2535">
            <v>15</v>
          </cell>
          <cell r="AG2535">
            <v>30</v>
          </cell>
          <cell r="AI2535" t="str">
            <v>00CJ</v>
          </cell>
          <cell r="AJ2535" t="str">
            <v>Newcastle upon Tyne</v>
          </cell>
          <cell r="AK2535">
            <v>0</v>
          </cell>
          <cell r="AL2535">
            <v>0</v>
          </cell>
        </row>
        <row r="2536">
          <cell r="B2536" t="str">
            <v>00CK</v>
          </cell>
          <cell r="C2536" t="str">
            <v>North Tyneside</v>
          </cell>
          <cell r="D2536">
            <v>0</v>
          </cell>
          <cell r="E2536">
            <v>2</v>
          </cell>
          <cell r="F2536">
            <v>32</v>
          </cell>
          <cell r="G2536">
            <v>2</v>
          </cell>
          <cell r="H2536">
            <v>162</v>
          </cell>
          <cell r="I2536">
            <v>1</v>
          </cell>
          <cell r="J2536">
            <v>0</v>
          </cell>
          <cell r="K2536">
            <v>0</v>
          </cell>
          <cell r="L2536">
            <v>199</v>
          </cell>
          <cell r="M2536">
            <v>0</v>
          </cell>
          <cell r="O2536" t="str">
            <v>00CK</v>
          </cell>
          <cell r="P2536" t="str">
            <v>North Tyneside</v>
          </cell>
          <cell r="Q2536">
            <v>0</v>
          </cell>
          <cell r="R2536">
            <v>2</v>
          </cell>
          <cell r="S2536">
            <v>32</v>
          </cell>
          <cell r="T2536">
            <v>6</v>
          </cell>
          <cell r="U2536">
            <v>162</v>
          </cell>
          <cell r="V2536">
            <v>1</v>
          </cell>
          <cell r="W2536">
            <v>0</v>
          </cell>
          <cell r="X2536">
            <v>0</v>
          </cell>
          <cell r="Y2536">
            <v>203</v>
          </cell>
          <cell r="AA2536" t="str">
            <v>00CK</v>
          </cell>
          <cell r="AB2536" t="str">
            <v>North Tyneside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I2536" t="str">
            <v>00CK</v>
          </cell>
          <cell r="AJ2536" t="str">
            <v>North Tyneside</v>
          </cell>
          <cell r="AK2536">
            <v>0</v>
          </cell>
          <cell r="AL2536">
            <v>0</v>
          </cell>
        </row>
        <row r="2537">
          <cell r="B2537" t="str">
            <v>00CL</v>
          </cell>
          <cell r="C2537" t="str">
            <v>South Tyneside</v>
          </cell>
          <cell r="D2537">
            <v>0</v>
          </cell>
          <cell r="E2537">
            <v>1</v>
          </cell>
          <cell r="F2537">
            <v>16</v>
          </cell>
          <cell r="G2537">
            <v>3</v>
          </cell>
          <cell r="H2537">
            <v>52</v>
          </cell>
          <cell r="I2537">
            <v>1</v>
          </cell>
          <cell r="J2537">
            <v>0</v>
          </cell>
          <cell r="K2537">
            <v>0</v>
          </cell>
          <cell r="L2537">
            <v>73</v>
          </cell>
          <cell r="M2537">
            <v>0</v>
          </cell>
          <cell r="O2537" t="str">
            <v>00CL</v>
          </cell>
          <cell r="P2537" t="str">
            <v>South Tyneside</v>
          </cell>
          <cell r="Q2537">
            <v>0</v>
          </cell>
          <cell r="R2537">
            <v>1</v>
          </cell>
          <cell r="S2537">
            <v>16</v>
          </cell>
          <cell r="T2537">
            <v>2</v>
          </cell>
          <cell r="U2537">
            <v>52</v>
          </cell>
          <cell r="V2537">
            <v>1</v>
          </cell>
          <cell r="W2537">
            <v>0</v>
          </cell>
          <cell r="X2537">
            <v>0</v>
          </cell>
          <cell r="Y2537">
            <v>72</v>
          </cell>
          <cell r="AA2537" t="str">
            <v>00CL</v>
          </cell>
          <cell r="AB2537" t="str">
            <v>South Tyneside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I2537" t="str">
            <v>00CL</v>
          </cell>
          <cell r="AJ2537" t="str">
            <v>South Tyneside</v>
          </cell>
          <cell r="AK2537">
            <v>0</v>
          </cell>
          <cell r="AL2537">
            <v>0</v>
          </cell>
        </row>
        <row r="2538">
          <cell r="B2538" t="str">
            <v>00CM</v>
          </cell>
          <cell r="C2538" t="str">
            <v>Sunderland</v>
          </cell>
          <cell r="D2538">
            <v>43</v>
          </cell>
          <cell r="E2538">
            <v>2</v>
          </cell>
          <cell r="F2538">
            <v>51</v>
          </cell>
          <cell r="G2538">
            <v>0</v>
          </cell>
          <cell r="H2538">
            <v>245</v>
          </cell>
          <cell r="I2538">
            <v>0</v>
          </cell>
          <cell r="J2538">
            <v>1</v>
          </cell>
          <cell r="K2538">
            <v>1</v>
          </cell>
          <cell r="L2538">
            <v>343</v>
          </cell>
          <cell r="M2538">
            <v>2</v>
          </cell>
          <cell r="O2538" t="str">
            <v>00CM</v>
          </cell>
          <cell r="P2538" t="str">
            <v>Sunderland</v>
          </cell>
          <cell r="Q2538">
            <v>43</v>
          </cell>
          <cell r="R2538">
            <v>2</v>
          </cell>
          <cell r="S2538">
            <v>51</v>
          </cell>
          <cell r="T2538">
            <v>0</v>
          </cell>
          <cell r="U2538">
            <v>245</v>
          </cell>
          <cell r="V2538">
            <v>0</v>
          </cell>
          <cell r="W2538">
            <v>1</v>
          </cell>
          <cell r="X2538">
            <v>1</v>
          </cell>
          <cell r="Y2538">
            <v>343</v>
          </cell>
          <cell r="AA2538" t="str">
            <v>00CM</v>
          </cell>
          <cell r="AB2538" t="str">
            <v>Sunderland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I2538" t="str">
            <v>00CM</v>
          </cell>
          <cell r="AJ2538" t="str">
            <v>Sunderland</v>
          </cell>
          <cell r="AK2538">
            <v>0</v>
          </cell>
          <cell r="AL2538">
            <v>0</v>
          </cell>
        </row>
        <row r="2539">
          <cell r="B2539" t="str">
            <v>00CN</v>
          </cell>
          <cell r="C2539" t="str">
            <v>Birmingham</v>
          </cell>
          <cell r="D2539">
            <v>27</v>
          </cell>
          <cell r="E2539">
            <v>9</v>
          </cell>
          <cell r="F2539">
            <v>232</v>
          </cell>
          <cell r="G2539">
            <v>50</v>
          </cell>
          <cell r="H2539">
            <v>452</v>
          </cell>
          <cell r="I2539">
            <v>0</v>
          </cell>
          <cell r="J2539">
            <v>2</v>
          </cell>
          <cell r="K2539">
            <v>4</v>
          </cell>
          <cell r="L2539">
            <v>776</v>
          </cell>
          <cell r="M2539">
            <v>6</v>
          </cell>
          <cell r="O2539" t="str">
            <v>00CN</v>
          </cell>
          <cell r="P2539" t="str">
            <v>Birmingham</v>
          </cell>
          <cell r="Q2539">
            <v>27</v>
          </cell>
          <cell r="R2539">
            <v>9</v>
          </cell>
          <cell r="S2539">
            <v>232</v>
          </cell>
          <cell r="T2539">
            <v>51</v>
          </cell>
          <cell r="U2539">
            <v>452</v>
          </cell>
          <cell r="V2539">
            <v>0</v>
          </cell>
          <cell r="W2539">
            <v>2</v>
          </cell>
          <cell r="X2539">
            <v>3</v>
          </cell>
          <cell r="Y2539">
            <v>776</v>
          </cell>
          <cell r="AA2539" t="str">
            <v>00CN</v>
          </cell>
          <cell r="AB2539" t="str">
            <v>Birmingham</v>
          </cell>
          <cell r="AC2539">
            <v>0</v>
          </cell>
          <cell r="AD2539">
            <v>7</v>
          </cell>
          <cell r="AE2539">
            <v>0</v>
          </cell>
          <cell r="AF2539">
            <v>7</v>
          </cell>
          <cell r="AG2539">
            <v>14</v>
          </cell>
          <cell r="AI2539" t="str">
            <v>00CN</v>
          </cell>
          <cell r="AJ2539" t="str">
            <v>Birmingham</v>
          </cell>
          <cell r="AK2539">
            <v>0</v>
          </cell>
          <cell r="AL2539">
            <v>0</v>
          </cell>
        </row>
        <row r="2540">
          <cell r="B2540" t="str">
            <v>00CQ</v>
          </cell>
          <cell r="C2540" t="str">
            <v>Coventry</v>
          </cell>
          <cell r="D2540">
            <v>49</v>
          </cell>
          <cell r="E2540">
            <v>1</v>
          </cell>
          <cell r="F2540">
            <v>49</v>
          </cell>
          <cell r="G2540">
            <v>16</v>
          </cell>
          <cell r="H2540">
            <v>197</v>
          </cell>
          <cell r="I2540">
            <v>17</v>
          </cell>
          <cell r="J2540">
            <v>3</v>
          </cell>
          <cell r="K2540">
            <v>0</v>
          </cell>
          <cell r="L2540">
            <v>332</v>
          </cell>
          <cell r="M2540">
            <v>3</v>
          </cell>
          <cell r="O2540" t="str">
            <v>00CQ</v>
          </cell>
          <cell r="P2540" t="str">
            <v>Coventry</v>
          </cell>
          <cell r="Q2540">
            <v>49</v>
          </cell>
          <cell r="R2540">
            <v>1</v>
          </cell>
          <cell r="S2540">
            <v>49</v>
          </cell>
          <cell r="T2540">
            <v>16</v>
          </cell>
          <cell r="U2540">
            <v>197</v>
          </cell>
          <cell r="V2540">
            <v>17</v>
          </cell>
          <cell r="W2540">
            <v>3</v>
          </cell>
          <cell r="X2540">
            <v>1</v>
          </cell>
          <cell r="Y2540">
            <v>333</v>
          </cell>
          <cell r="AA2540" t="str">
            <v>00CQ</v>
          </cell>
          <cell r="AB2540" t="str">
            <v>Coventry</v>
          </cell>
          <cell r="AC2540">
            <v>0</v>
          </cell>
          <cell r="AD2540">
            <v>16</v>
          </cell>
          <cell r="AE2540">
            <v>0</v>
          </cell>
          <cell r="AF2540">
            <v>16</v>
          </cell>
          <cell r="AG2540">
            <v>32</v>
          </cell>
          <cell r="AI2540" t="str">
            <v>00CQ</v>
          </cell>
          <cell r="AJ2540" t="str">
            <v>Coventry</v>
          </cell>
          <cell r="AK2540">
            <v>0</v>
          </cell>
          <cell r="AL2540">
            <v>0</v>
          </cell>
        </row>
        <row r="2541">
          <cell r="B2541" t="str">
            <v>00CR</v>
          </cell>
          <cell r="C2541" t="str">
            <v>Dudley</v>
          </cell>
          <cell r="D2541">
            <v>0</v>
          </cell>
          <cell r="E2541">
            <v>7</v>
          </cell>
          <cell r="F2541">
            <v>74</v>
          </cell>
          <cell r="G2541">
            <v>14</v>
          </cell>
          <cell r="H2541">
            <v>147</v>
          </cell>
          <cell r="I2541">
            <v>0</v>
          </cell>
          <cell r="J2541">
            <v>0</v>
          </cell>
          <cell r="K2541">
            <v>0</v>
          </cell>
          <cell r="L2541">
            <v>242</v>
          </cell>
          <cell r="M2541">
            <v>0</v>
          </cell>
          <cell r="O2541" t="str">
            <v>00CR</v>
          </cell>
          <cell r="P2541" t="str">
            <v>Dudley</v>
          </cell>
          <cell r="Q2541">
            <v>0</v>
          </cell>
          <cell r="R2541">
            <v>7</v>
          </cell>
          <cell r="S2541">
            <v>74</v>
          </cell>
          <cell r="T2541">
            <v>14</v>
          </cell>
          <cell r="U2541">
            <v>147</v>
          </cell>
          <cell r="V2541">
            <v>0</v>
          </cell>
          <cell r="W2541">
            <v>0</v>
          </cell>
          <cell r="X2541">
            <v>0</v>
          </cell>
          <cell r="Y2541">
            <v>242</v>
          </cell>
          <cell r="AA2541" t="str">
            <v>00CR</v>
          </cell>
          <cell r="AB2541" t="str">
            <v>Dudley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  <cell r="AG2541">
            <v>0</v>
          </cell>
          <cell r="AI2541" t="str">
            <v>00CR</v>
          </cell>
          <cell r="AJ2541" t="str">
            <v>Dudley</v>
          </cell>
          <cell r="AK2541">
            <v>0</v>
          </cell>
          <cell r="AL2541">
            <v>0</v>
          </cell>
        </row>
        <row r="2542">
          <cell r="B2542" t="str">
            <v>00CS</v>
          </cell>
          <cell r="C2542" t="str">
            <v>Sandwell</v>
          </cell>
          <cell r="D2542">
            <v>0</v>
          </cell>
          <cell r="E2542">
            <v>5</v>
          </cell>
          <cell r="F2542">
            <v>95</v>
          </cell>
          <cell r="G2542">
            <v>15</v>
          </cell>
          <cell r="H2542">
            <v>51</v>
          </cell>
          <cell r="I2542">
            <v>0</v>
          </cell>
          <cell r="J2542">
            <v>0</v>
          </cell>
          <cell r="K2542">
            <v>0</v>
          </cell>
          <cell r="L2542">
            <v>166</v>
          </cell>
          <cell r="M2542">
            <v>0</v>
          </cell>
          <cell r="O2542" t="str">
            <v>00CS</v>
          </cell>
          <cell r="P2542" t="str">
            <v>Sandwell</v>
          </cell>
          <cell r="Q2542">
            <v>0</v>
          </cell>
          <cell r="R2542">
            <v>5</v>
          </cell>
          <cell r="S2542">
            <v>95</v>
          </cell>
          <cell r="T2542">
            <v>17</v>
          </cell>
          <cell r="U2542">
            <v>51</v>
          </cell>
          <cell r="V2542">
            <v>0</v>
          </cell>
          <cell r="W2542">
            <v>0</v>
          </cell>
          <cell r="X2542">
            <v>0</v>
          </cell>
          <cell r="Y2542">
            <v>168</v>
          </cell>
          <cell r="AA2542" t="str">
            <v>00CS</v>
          </cell>
          <cell r="AB2542" t="str">
            <v>Sandwell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  <cell r="AG2542">
            <v>0</v>
          </cell>
          <cell r="AI2542" t="str">
            <v>00CS</v>
          </cell>
          <cell r="AJ2542" t="str">
            <v>Sandwell</v>
          </cell>
          <cell r="AK2542">
            <v>0</v>
          </cell>
          <cell r="AL2542">
            <v>0</v>
          </cell>
        </row>
        <row r="2543">
          <cell r="B2543" t="str">
            <v>00CT</v>
          </cell>
          <cell r="C2543" t="str">
            <v>Solihull</v>
          </cell>
          <cell r="D2543">
            <v>0</v>
          </cell>
          <cell r="E2543">
            <v>3</v>
          </cell>
          <cell r="F2543">
            <v>69</v>
          </cell>
          <cell r="G2543">
            <v>8</v>
          </cell>
          <cell r="H2543">
            <v>239</v>
          </cell>
          <cell r="I2543">
            <v>0</v>
          </cell>
          <cell r="J2543">
            <v>0</v>
          </cell>
          <cell r="K2543">
            <v>0</v>
          </cell>
          <cell r="L2543">
            <v>319</v>
          </cell>
          <cell r="M2543">
            <v>0</v>
          </cell>
          <cell r="O2543" t="str">
            <v>00CT</v>
          </cell>
          <cell r="P2543" t="str">
            <v>Solihull</v>
          </cell>
          <cell r="Q2543">
            <v>0</v>
          </cell>
          <cell r="R2543">
            <v>3</v>
          </cell>
          <cell r="S2543">
            <v>69</v>
          </cell>
          <cell r="T2543">
            <v>7</v>
          </cell>
          <cell r="U2543">
            <v>239</v>
          </cell>
          <cell r="V2543">
            <v>0</v>
          </cell>
          <cell r="W2543">
            <v>0</v>
          </cell>
          <cell r="X2543">
            <v>0</v>
          </cell>
          <cell r="Y2543">
            <v>318</v>
          </cell>
          <cell r="AA2543" t="str">
            <v>00CT</v>
          </cell>
          <cell r="AB2543" t="str">
            <v>Solihull</v>
          </cell>
          <cell r="AC2543">
            <v>0</v>
          </cell>
          <cell r="AD2543">
            <v>14</v>
          </cell>
          <cell r="AE2543">
            <v>0</v>
          </cell>
          <cell r="AF2543">
            <v>14</v>
          </cell>
          <cell r="AG2543">
            <v>28</v>
          </cell>
          <cell r="AI2543" t="str">
            <v>00CT</v>
          </cell>
          <cell r="AJ2543" t="str">
            <v>Solihull</v>
          </cell>
          <cell r="AK2543">
            <v>0</v>
          </cell>
          <cell r="AL2543">
            <v>0</v>
          </cell>
        </row>
        <row r="2544">
          <cell r="B2544" t="str">
            <v>00CU</v>
          </cell>
          <cell r="C2544" t="str">
            <v>Walsall</v>
          </cell>
          <cell r="D2544">
            <v>0</v>
          </cell>
          <cell r="E2544">
            <v>4</v>
          </cell>
          <cell r="F2544">
            <v>84</v>
          </cell>
          <cell r="G2544">
            <v>7</v>
          </cell>
          <cell r="H2544">
            <v>209</v>
          </cell>
          <cell r="I2544">
            <v>0</v>
          </cell>
          <cell r="J2544">
            <v>2</v>
          </cell>
          <cell r="K2544">
            <v>2</v>
          </cell>
          <cell r="L2544">
            <v>308</v>
          </cell>
          <cell r="M2544">
            <v>4</v>
          </cell>
          <cell r="O2544" t="str">
            <v>00CU</v>
          </cell>
          <cell r="P2544" t="str">
            <v>Walsall</v>
          </cell>
          <cell r="Q2544">
            <v>0</v>
          </cell>
          <cell r="R2544">
            <v>4</v>
          </cell>
          <cell r="S2544">
            <v>84</v>
          </cell>
          <cell r="T2544">
            <v>5</v>
          </cell>
          <cell r="U2544">
            <v>209</v>
          </cell>
          <cell r="V2544">
            <v>0</v>
          </cell>
          <cell r="W2544">
            <v>2</v>
          </cell>
          <cell r="X2544">
            <v>2</v>
          </cell>
          <cell r="Y2544">
            <v>306</v>
          </cell>
          <cell r="AA2544" t="str">
            <v>00CU</v>
          </cell>
          <cell r="AB2544" t="str">
            <v>Walsall</v>
          </cell>
          <cell r="AC2544">
            <v>0</v>
          </cell>
          <cell r="AD2544">
            <v>0</v>
          </cell>
          <cell r="AE2544">
            <v>17</v>
          </cell>
          <cell r="AF2544">
            <v>0</v>
          </cell>
          <cell r="AG2544">
            <v>17</v>
          </cell>
          <cell r="AI2544" t="str">
            <v>00CU</v>
          </cell>
          <cell r="AJ2544" t="str">
            <v>Walsall</v>
          </cell>
          <cell r="AK2544">
            <v>0</v>
          </cell>
          <cell r="AL2544">
            <v>0</v>
          </cell>
        </row>
        <row r="2545">
          <cell r="B2545" t="str">
            <v>00CW</v>
          </cell>
          <cell r="C2545" t="str">
            <v>Wolverhampton</v>
          </cell>
          <cell r="D2545">
            <v>0</v>
          </cell>
          <cell r="E2545">
            <v>11</v>
          </cell>
          <cell r="F2545">
            <v>43</v>
          </cell>
          <cell r="G2545">
            <v>12</v>
          </cell>
          <cell r="H2545">
            <v>97</v>
          </cell>
          <cell r="I2545">
            <v>0</v>
          </cell>
          <cell r="J2545">
            <v>0</v>
          </cell>
          <cell r="K2545">
            <v>0</v>
          </cell>
          <cell r="L2545">
            <v>163</v>
          </cell>
          <cell r="M2545">
            <v>0</v>
          </cell>
          <cell r="O2545" t="str">
            <v>00CW</v>
          </cell>
          <cell r="P2545" t="str">
            <v>Wolverhampton</v>
          </cell>
          <cell r="Q2545">
            <v>0</v>
          </cell>
          <cell r="R2545">
            <v>11</v>
          </cell>
          <cell r="S2545">
            <v>43</v>
          </cell>
          <cell r="T2545">
            <v>13</v>
          </cell>
          <cell r="U2545">
            <v>97</v>
          </cell>
          <cell r="V2545">
            <v>0</v>
          </cell>
          <cell r="W2545">
            <v>0</v>
          </cell>
          <cell r="X2545">
            <v>0</v>
          </cell>
          <cell r="Y2545">
            <v>164</v>
          </cell>
          <cell r="AA2545" t="str">
            <v>00CW</v>
          </cell>
          <cell r="AB2545" t="str">
            <v>Wolverhampton</v>
          </cell>
          <cell r="AC2545">
            <v>0</v>
          </cell>
          <cell r="AD2545">
            <v>4</v>
          </cell>
          <cell r="AE2545">
            <v>0</v>
          </cell>
          <cell r="AF2545">
            <v>4</v>
          </cell>
          <cell r="AG2545">
            <v>8</v>
          </cell>
          <cell r="AI2545" t="str">
            <v>00CW</v>
          </cell>
          <cell r="AJ2545" t="str">
            <v>Wolverhampton</v>
          </cell>
          <cell r="AK2545">
            <v>0</v>
          </cell>
          <cell r="AL2545">
            <v>0</v>
          </cell>
        </row>
        <row r="2546">
          <cell r="B2546" t="str">
            <v>00CX</v>
          </cell>
          <cell r="C2546" t="str">
            <v>Bradford</v>
          </cell>
          <cell r="D2546">
            <v>0</v>
          </cell>
          <cell r="E2546">
            <v>2</v>
          </cell>
          <cell r="F2546">
            <v>88</v>
          </cell>
          <cell r="G2546">
            <v>34</v>
          </cell>
          <cell r="H2546">
            <v>160</v>
          </cell>
          <cell r="I2546">
            <v>1</v>
          </cell>
          <cell r="J2546">
            <v>5</v>
          </cell>
          <cell r="K2546">
            <v>0</v>
          </cell>
          <cell r="L2546">
            <v>290</v>
          </cell>
          <cell r="M2546">
            <v>5</v>
          </cell>
          <cell r="O2546" t="str">
            <v>00CX</v>
          </cell>
          <cell r="P2546" t="str">
            <v>Bradford</v>
          </cell>
          <cell r="Q2546">
            <v>0</v>
          </cell>
          <cell r="R2546">
            <v>2</v>
          </cell>
          <cell r="S2546">
            <v>88</v>
          </cell>
          <cell r="T2546">
            <v>30</v>
          </cell>
          <cell r="U2546">
            <v>160</v>
          </cell>
          <cell r="V2546">
            <v>1</v>
          </cell>
          <cell r="W2546">
            <v>5</v>
          </cell>
          <cell r="X2546">
            <v>0</v>
          </cell>
          <cell r="Y2546">
            <v>286</v>
          </cell>
          <cell r="AA2546" t="str">
            <v>00CX</v>
          </cell>
          <cell r="AB2546" t="str">
            <v>Bradford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  <cell r="AG2546">
            <v>0</v>
          </cell>
          <cell r="AI2546" t="str">
            <v>00CX</v>
          </cell>
          <cell r="AJ2546" t="str">
            <v>Bradford</v>
          </cell>
          <cell r="AK2546">
            <v>0</v>
          </cell>
          <cell r="AL2546">
            <v>0</v>
          </cell>
        </row>
        <row r="2547">
          <cell r="B2547" t="str">
            <v>00CY</v>
          </cell>
          <cell r="C2547" t="str">
            <v>Calderdale</v>
          </cell>
          <cell r="D2547">
            <v>0</v>
          </cell>
          <cell r="E2547">
            <v>3</v>
          </cell>
          <cell r="F2547">
            <v>21</v>
          </cell>
          <cell r="G2547">
            <v>10</v>
          </cell>
          <cell r="H2547">
            <v>76</v>
          </cell>
          <cell r="I2547">
            <v>0</v>
          </cell>
          <cell r="J2547">
            <v>5</v>
          </cell>
          <cell r="K2547">
            <v>0</v>
          </cell>
          <cell r="L2547">
            <v>115</v>
          </cell>
          <cell r="M2547">
            <v>5</v>
          </cell>
          <cell r="O2547" t="str">
            <v>00CY</v>
          </cell>
          <cell r="P2547" t="str">
            <v>Calderdale</v>
          </cell>
          <cell r="Q2547">
            <v>0</v>
          </cell>
          <cell r="R2547">
            <v>3</v>
          </cell>
          <cell r="S2547">
            <v>21</v>
          </cell>
          <cell r="T2547">
            <v>11</v>
          </cell>
          <cell r="U2547">
            <v>76</v>
          </cell>
          <cell r="V2547">
            <v>0</v>
          </cell>
          <cell r="W2547">
            <v>5</v>
          </cell>
          <cell r="X2547">
            <v>0</v>
          </cell>
          <cell r="Y2547">
            <v>116</v>
          </cell>
          <cell r="AA2547" t="str">
            <v>00CY</v>
          </cell>
          <cell r="AB2547" t="str">
            <v>Calderdale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  <cell r="AG2547">
            <v>0</v>
          </cell>
          <cell r="AI2547" t="str">
            <v>00CY</v>
          </cell>
          <cell r="AJ2547" t="str">
            <v>Calderdale</v>
          </cell>
          <cell r="AK2547">
            <v>0</v>
          </cell>
          <cell r="AL2547">
            <v>0</v>
          </cell>
        </row>
        <row r="2548">
          <cell r="B2548" t="str">
            <v>00CZ</v>
          </cell>
          <cell r="C2548" t="str">
            <v>Kirklees</v>
          </cell>
          <cell r="D2548">
            <v>0</v>
          </cell>
          <cell r="E2548">
            <v>7</v>
          </cell>
          <cell r="F2548">
            <v>92</v>
          </cell>
          <cell r="G2548">
            <v>16</v>
          </cell>
          <cell r="H2548">
            <v>83</v>
          </cell>
          <cell r="I2548">
            <v>5</v>
          </cell>
          <cell r="J2548">
            <v>0</v>
          </cell>
          <cell r="K2548">
            <v>0</v>
          </cell>
          <cell r="L2548">
            <v>203</v>
          </cell>
          <cell r="M2548">
            <v>0</v>
          </cell>
          <cell r="O2548" t="str">
            <v>00CZ</v>
          </cell>
          <cell r="P2548" t="str">
            <v>Kirklees</v>
          </cell>
          <cell r="Q2548">
            <v>0</v>
          </cell>
          <cell r="R2548">
            <v>7</v>
          </cell>
          <cell r="S2548">
            <v>92</v>
          </cell>
          <cell r="T2548">
            <v>16</v>
          </cell>
          <cell r="U2548">
            <v>83</v>
          </cell>
          <cell r="V2548">
            <v>5</v>
          </cell>
          <cell r="W2548">
            <v>0</v>
          </cell>
          <cell r="X2548">
            <v>0</v>
          </cell>
          <cell r="Y2548">
            <v>203</v>
          </cell>
          <cell r="AA2548" t="str">
            <v>00CZ</v>
          </cell>
          <cell r="AB2548" t="str">
            <v>Kirklees</v>
          </cell>
          <cell r="AC2548">
            <v>0</v>
          </cell>
          <cell r="AD2548">
            <v>2</v>
          </cell>
          <cell r="AE2548">
            <v>7</v>
          </cell>
          <cell r="AF2548">
            <v>2</v>
          </cell>
          <cell r="AG2548">
            <v>11</v>
          </cell>
          <cell r="AI2548" t="str">
            <v>00CZ</v>
          </cell>
          <cell r="AJ2548" t="str">
            <v>Kirklees</v>
          </cell>
          <cell r="AK2548">
            <v>0</v>
          </cell>
          <cell r="AL2548">
            <v>0</v>
          </cell>
        </row>
        <row r="2549">
          <cell r="B2549" t="str">
            <v>00DA</v>
          </cell>
          <cell r="C2549" t="str">
            <v>Leeds</v>
          </cell>
          <cell r="D2549">
            <v>4</v>
          </cell>
          <cell r="E2549">
            <v>1</v>
          </cell>
          <cell r="F2549">
            <v>227</v>
          </cell>
          <cell r="G2549">
            <v>39</v>
          </cell>
          <cell r="H2549">
            <v>52</v>
          </cell>
          <cell r="I2549">
            <v>0</v>
          </cell>
          <cell r="J2549">
            <v>1</v>
          </cell>
          <cell r="K2549">
            <v>0</v>
          </cell>
          <cell r="L2549">
            <v>324</v>
          </cell>
          <cell r="M2549">
            <v>1</v>
          </cell>
          <cell r="O2549" t="str">
            <v>00DA</v>
          </cell>
          <cell r="P2549" t="str">
            <v>Leeds</v>
          </cell>
          <cell r="Q2549">
            <v>4</v>
          </cell>
          <cell r="R2549">
            <v>1</v>
          </cell>
          <cell r="S2549">
            <v>227</v>
          </cell>
          <cell r="T2549">
            <v>44</v>
          </cell>
          <cell r="U2549">
            <v>52</v>
          </cell>
          <cell r="V2549">
            <v>0</v>
          </cell>
          <cell r="W2549">
            <v>1</v>
          </cell>
          <cell r="X2549">
            <v>0</v>
          </cell>
          <cell r="Y2549">
            <v>329</v>
          </cell>
          <cell r="AA2549" t="str">
            <v>00DA</v>
          </cell>
          <cell r="AB2549" t="str">
            <v>Leeds</v>
          </cell>
          <cell r="AC2549">
            <v>4</v>
          </cell>
          <cell r="AD2549">
            <v>0</v>
          </cell>
          <cell r="AE2549">
            <v>3</v>
          </cell>
          <cell r="AF2549">
            <v>4</v>
          </cell>
          <cell r="AG2549">
            <v>11</v>
          </cell>
          <cell r="AI2549" t="str">
            <v>00DA</v>
          </cell>
          <cell r="AJ2549" t="str">
            <v>Leeds</v>
          </cell>
          <cell r="AK2549">
            <v>0</v>
          </cell>
          <cell r="AL2549">
            <v>0</v>
          </cell>
        </row>
        <row r="2550">
          <cell r="B2550" t="str">
            <v>00DB</v>
          </cell>
          <cell r="C2550" t="str">
            <v>Wakefield</v>
          </cell>
          <cell r="D2550">
            <v>3</v>
          </cell>
          <cell r="E2550">
            <v>9</v>
          </cell>
          <cell r="F2550">
            <v>115</v>
          </cell>
          <cell r="G2550">
            <v>19</v>
          </cell>
          <cell r="H2550">
            <v>102</v>
          </cell>
          <cell r="I2550">
            <v>0</v>
          </cell>
          <cell r="J2550">
            <v>0</v>
          </cell>
          <cell r="K2550">
            <v>0</v>
          </cell>
          <cell r="L2550">
            <v>248</v>
          </cell>
          <cell r="M2550">
            <v>0</v>
          </cell>
          <cell r="O2550" t="str">
            <v>00DB</v>
          </cell>
          <cell r="P2550" t="str">
            <v>Wakefield</v>
          </cell>
          <cell r="Q2550">
            <v>3</v>
          </cell>
          <cell r="R2550">
            <v>9</v>
          </cell>
          <cell r="S2550">
            <v>115</v>
          </cell>
          <cell r="T2550">
            <v>18</v>
          </cell>
          <cell r="U2550">
            <v>102</v>
          </cell>
          <cell r="V2550">
            <v>0</v>
          </cell>
          <cell r="W2550">
            <v>0</v>
          </cell>
          <cell r="X2550">
            <v>0</v>
          </cell>
          <cell r="Y2550">
            <v>247</v>
          </cell>
          <cell r="AA2550" t="str">
            <v>00DB</v>
          </cell>
          <cell r="AB2550" t="str">
            <v>Wakefield</v>
          </cell>
          <cell r="AC2550">
            <v>3</v>
          </cell>
          <cell r="AD2550">
            <v>0</v>
          </cell>
          <cell r="AE2550">
            <v>4</v>
          </cell>
          <cell r="AF2550">
            <v>3</v>
          </cell>
          <cell r="AG2550">
            <v>10</v>
          </cell>
          <cell r="AI2550" t="str">
            <v>00DB</v>
          </cell>
          <cell r="AJ2550" t="str">
            <v>Wakefield</v>
          </cell>
          <cell r="AK2550">
            <v>0</v>
          </cell>
          <cell r="AL2550">
            <v>0</v>
          </cell>
        </row>
        <row r="2551">
          <cell r="B2551" t="str">
            <v>00EB</v>
          </cell>
          <cell r="C2551" t="str">
            <v>Hartlepool</v>
          </cell>
          <cell r="D2551">
            <v>0</v>
          </cell>
          <cell r="E2551">
            <v>1</v>
          </cell>
          <cell r="F2551">
            <v>61</v>
          </cell>
          <cell r="G2551">
            <v>2</v>
          </cell>
          <cell r="H2551">
            <v>89</v>
          </cell>
          <cell r="I2551">
            <v>0</v>
          </cell>
          <cell r="J2551">
            <v>0</v>
          </cell>
          <cell r="K2551">
            <v>1</v>
          </cell>
          <cell r="L2551">
            <v>154</v>
          </cell>
          <cell r="M2551">
            <v>1</v>
          </cell>
          <cell r="O2551" t="str">
            <v>00EB</v>
          </cell>
          <cell r="P2551" t="str">
            <v>Hartlepool</v>
          </cell>
          <cell r="Q2551">
            <v>0</v>
          </cell>
          <cell r="R2551">
            <v>1</v>
          </cell>
          <cell r="S2551">
            <v>61</v>
          </cell>
          <cell r="T2551">
            <v>3</v>
          </cell>
          <cell r="U2551">
            <v>89</v>
          </cell>
          <cell r="V2551">
            <v>0</v>
          </cell>
          <cell r="W2551">
            <v>0</v>
          </cell>
          <cell r="X2551">
            <v>1</v>
          </cell>
          <cell r="Y2551">
            <v>155</v>
          </cell>
          <cell r="AA2551" t="str">
            <v>00EB</v>
          </cell>
          <cell r="AB2551" t="str">
            <v>Hartlepool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I2551" t="str">
            <v>00EB</v>
          </cell>
          <cell r="AJ2551" t="str">
            <v>Hartlepool</v>
          </cell>
          <cell r="AK2551">
            <v>0</v>
          </cell>
          <cell r="AL2551">
            <v>0</v>
          </cell>
        </row>
        <row r="2552">
          <cell r="B2552" t="str">
            <v>00EC</v>
          </cell>
          <cell r="C2552" t="str">
            <v>Middlesbrough</v>
          </cell>
          <cell r="D2552">
            <v>30</v>
          </cell>
          <cell r="E2552">
            <v>1</v>
          </cell>
          <cell r="F2552">
            <v>38</v>
          </cell>
          <cell r="G2552">
            <v>0</v>
          </cell>
          <cell r="H2552">
            <v>130</v>
          </cell>
          <cell r="I2552">
            <v>2</v>
          </cell>
          <cell r="J2552">
            <v>1</v>
          </cell>
          <cell r="K2552">
            <v>0</v>
          </cell>
          <cell r="L2552">
            <v>202</v>
          </cell>
          <cell r="M2552">
            <v>1</v>
          </cell>
          <cell r="O2552" t="str">
            <v>00EC</v>
          </cell>
          <cell r="P2552" t="str">
            <v>Middlesbrough</v>
          </cell>
          <cell r="Q2552">
            <v>30</v>
          </cell>
          <cell r="R2552">
            <v>1</v>
          </cell>
          <cell r="S2552">
            <v>38</v>
          </cell>
          <cell r="T2552">
            <v>0</v>
          </cell>
          <cell r="U2552">
            <v>130</v>
          </cell>
          <cell r="V2552">
            <v>2</v>
          </cell>
          <cell r="W2552">
            <v>1</v>
          </cell>
          <cell r="X2552">
            <v>0</v>
          </cell>
          <cell r="Y2552">
            <v>202</v>
          </cell>
          <cell r="AA2552" t="str">
            <v>00EC</v>
          </cell>
          <cell r="AB2552" t="str">
            <v>Middlesbrough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  <cell r="AG2552">
            <v>0</v>
          </cell>
          <cell r="AI2552" t="str">
            <v>00EC</v>
          </cell>
          <cell r="AJ2552" t="str">
            <v>Middlesbrough</v>
          </cell>
          <cell r="AK2552">
            <v>0</v>
          </cell>
          <cell r="AL2552">
            <v>0</v>
          </cell>
        </row>
        <row r="2553">
          <cell r="B2553" t="str">
            <v>00EE</v>
          </cell>
          <cell r="C2553" t="str">
            <v>Redcar and Cleveland</v>
          </cell>
          <cell r="D2553">
            <v>0</v>
          </cell>
          <cell r="E2553">
            <v>0</v>
          </cell>
          <cell r="F2553">
            <v>26</v>
          </cell>
          <cell r="G2553">
            <v>2</v>
          </cell>
          <cell r="H2553">
            <v>40</v>
          </cell>
          <cell r="I2553">
            <v>10</v>
          </cell>
          <cell r="J2553">
            <v>0</v>
          </cell>
          <cell r="K2553">
            <v>0</v>
          </cell>
          <cell r="L2553">
            <v>78</v>
          </cell>
          <cell r="M2553">
            <v>0</v>
          </cell>
          <cell r="O2553" t="str">
            <v>00EE</v>
          </cell>
          <cell r="P2553" t="str">
            <v>Redcar and Cleveland</v>
          </cell>
          <cell r="Q2553">
            <v>0</v>
          </cell>
          <cell r="R2553">
            <v>0</v>
          </cell>
          <cell r="S2553">
            <v>26</v>
          </cell>
          <cell r="T2553">
            <v>2</v>
          </cell>
          <cell r="U2553">
            <v>40</v>
          </cell>
          <cell r="V2553">
            <v>10</v>
          </cell>
          <cell r="W2553">
            <v>0</v>
          </cell>
          <cell r="X2553">
            <v>0</v>
          </cell>
          <cell r="Y2553">
            <v>78</v>
          </cell>
          <cell r="AA2553" t="str">
            <v>00EE</v>
          </cell>
          <cell r="AB2553" t="str">
            <v>Redcar and Cleveland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I2553" t="str">
            <v>00EE</v>
          </cell>
          <cell r="AJ2553" t="str">
            <v>Redcar and Cleveland</v>
          </cell>
          <cell r="AK2553">
            <v>0</v>
          </cell>
          <cell r="AL2553">
            <v>0</v>
          </cell>
        </row>
        <row r="2554">
          <cell r="B2554" t="str">
            <v>00EF</v>
          </cell>
          <cell r="C2554" t="str">
            <v>Stockton-on-Tees</v>
          </cell>
          <cell r="D2554">
            <v>2</v>
          </cell>
          <cell r="E2554">
            <v>0</v>
          </cell>
          <cell r="F2554">
            <v>76</v>
          </cell>
          <cell r="G2554">
            <v>2</v>
          </cell>
          <cell r="H2554">
            <v>106</v>
          </cell>
          <cell r="I2554">
            <v>0</v>
          </cell>
          <cell r="J2554">
            <v>0</v>
          </cell>
          <cell r="K2554">
            <v>0</v>
          </cell>
          <cell r="L2554">
            <v>186</v>
          </cell>
          <cell r="M2554">
            <v>0</v>
          </cell>
          <cell r="O2554" t="str">
            <v>00EF</v>
          </cell>
          <cell r="P2554" t="str">
            <v>Stockton-on-Tees</v>
          </cell>
          <cell r="Q2554">
            <v>2</v>
          </cell>
          <cell r="R2554">
            <v>0</v>
          </cell>
          <cell r="S2554">
            <v>76</v>
          </cell>
          <cell r="T2554">
            <v>2</v>
          </cell>
          <cell r="U2554">
            <v>106</v>
          </cell>
          <cell r="V2554">
            <v>0</v>
          </cell>
          <cell r="W2554">
            <v>0</v>
          </cell>
          <cell r="X2554">
            <v>0</v>
          </cell>
          <cell r="Y2554">
            <v>186</v>
          </cell>
          <cell r="AA2554" t="str">
            <v>00EF</v>
          </cell>
          <cell r="AB2554" t="str">
            <v>Stockton-on-Tees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  <cell r="AG2554">
            <v>0</v>
          </cell>
          <cell r="AI2554" t="str">
            <v>00EF</v>
          </cell>
          <cell r="AJ2554" t="str">
            <v>Stockton-on-Tees</v>
          </cell>
          <cell r="AK2554">
            <v>0</v>
          </cell>
          <cell r="AL2554">
            <v>0</v>
          </cell>
        </row>
        <row r="2555">
          <cell r="B2555" t="str">
            <v>00EH</v>
          </cell>
          <cell r="C2555" t="str">
            <v>Darlington</v>
          </cell>
          <cell r="D2555">
            <v>0</v>
          </cell>
          <cell r="E2555">
            <v>1</v>
          </cell>
          <cell r="F2555">
            <v>18</v>
          </cell>
          <cell r="G2555">
            <v>0</v>
          </cell>
          <cell r="H2555">
            <v>47</v>
          </cell>
          <cell r="I2555">
            <v>0</v>
          </cell>
          <cell r="J2555">
            <v>0</v>
          </cell>
          <cell r="K2555">
            <v>1</v>
          </cell>
          <cell r="L2555">
            <v>67</v>
          </cell>
          <cell r="M2555">
            <v>1</v>
          </cell>
          <cell r="O2555" t="str">
            <v>00EH</v>
          </cell>
          <cell r="P2555" t="str">
            <v>Darlington</v>
          </cell>
          <cell r="Q2555">
            <v>0</v>
          </cell>
          <cell r="R2555">
            <v>1</v>
          </cell>
          <cell r="S2555">
            <v>18</v>
          </cell>
          <cell r="T2555">
            <v>0</v>
          </cell>
          <cell r="U2555">
            <v>47</v>
          </cell>
          <cell r="V2555">
            <v>0</v>
          </cell>
          <cell r="W2555">
            <v>0</v>
          </cell>
          <cell r="X2555">
            <v>1</v>
          </cell>
          <cell r="Y2555">
            <v>67</v>
          </cell>
          <cell r="AA2555" t="str">
            <v>00EH</v>
          </cell>
          <cell r="AB2555" t="str">
            <v>Darlington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I2555" t="str">
            <v>00EH</v>
          </cell>
          <cell r="AJ2555" t="str">
            <v>Darlington</v>
          </cell>
          <cell r="AK2555">
            <v>0</v>
          </cell>
          <cell r="AL2555">
            <v>0</v>
          </cell>
        </row>
        <row r="2556">
          <cell r="B2556" t="str">
            <v>00EJ</v>
          </cell>
          <cell r="C2556" t="str">
            <v>County Durham</v>
          </cell>
          <cell r="D2556">
            <v>0</v>
          </cell>
          <cell r="E2556">
            <v>0</v>
          </cell>
          <cell r="F2556">
            <v>70</v>
          </cell>
          <cell r="G2556">
            <v>2</v>
          </cell>
          <cell r="H2556">
            <v>109</v>
          </cell>
          <cell r="I2556">
            <v>1</v>
          </cell>
          <cell r="J2556">
            <v>0</v>
          </cell>
          <cell r="K2556">
            <v>3</v>
          </cell>
          <cell r="L2556">
            <v>185</v>
          </cell>
          <cell r="M2556">
            <v>3</v>
          </cell>
          <cell r="O2556" t="str">
            <v>00EJ</v>
          </cell>
          <cell r="P2556" t="str">
            <v>County Durham</v>
          </cell>
          <cell r="Q2556">
            <v>0</v>
          </cell>
          <cell r="R2556">
            <v>0</v>
          </cell>
          <cell r="S2556">
            <v>70</v>
          </cell>
          <cell r="T2556">
            <v>2</v>
          </cell>
          <cell r="U2556">
            <v>109</v>
          </cell>
          <cell r="V2556">
            <v>1</v>
          </cell>
          <cell r="W2556">
            <v>0</v>
          </cell>
          <cell r="X2556">
            <v>3</v>
          </cell>
          <cell r="Y2556">
            <v>185</v>
          </cell>
          <cell r="AA2556" t="str">
            <v>00EJ</v>
          </cell>
          <cell r="AB2556" t="str">
            <v>County Durham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I2556" t="str">
            <v>00EJ</v>
          </cell>
          <cell r="AJ2556" t="str">
            <v>County Durham</v>
          </cell>
          <cell r="AK2556">
            <v>0</v>
          </cell>
          <cell r="AL2556">
            <v>0</v>
          </cell>
        </row>
        <row r="2557">
          <cell r="B2557" t="str">
            <v>00EM</v>
          </cell>
          <cell r="C2557" t="str">
            <v>Northumberland</v>
          </cell>
          <cell r="D2557">
            <v>19</v>
          </cell>
          <cell r="E2557">
            <v>2</v>
          </cell>
          <cell r="F2557">
            <v>26</v>
          </cell>
          <cell r="G2557">
            <v>1</v>
          </cell>
          <cell r="H2557">
            <v>24</v>
          </cell>
          <cell r="I2557">
            <v>3</v>
          </cell>
          <cell r="J2557">
            <v>0</v>
          </cell>
          <cell r="K2557">
            <v>1</v>
          </cell>
          <cell r="L2557">
            <v>76</v>
          </cell>
          <cell r="M2557">
            <v>1</v>
          </cell>
          <cell r="O2557" t="str">
            <v>00EM</v>
          </cell>
          <cell r="P2557" t="str">
            <v>Northumberland</v>
          </cell>
          <cell r="Q2557">
            <v>19</v>
          </cell>
          <cell r="R2557">
            <v>2</v>
          </cell>
          <cell r="S2557">
            <v>26</v>
          </cell>
          <cell r="T2557">
            <v>0</v>
          </cell>
          <cell r="U2557">
            <v>24</v>
          </cell>
          <cell r="V2557">
            <v>3</v>
          </cell>
          <cell r="W2557">
            <v>0</v>
          </cell>
          <cell r="X2557">
            <v>1</v>
          </cell>
          <cell r="Y2557">
            <v>75</v>
          </cell>
          <cell r="AA2557" t="str">
            <v>00EM</v>
          </cell>
          <cell r="AB2557" t="str">
            <v>Northumberland</v>
          </cell>
          <cell r="AC2557">
            <v>0</v>
          </cell>
          <cell r="AD2557">
            <v>17</v>
          </cell>
          <cell r="AE2557">
            <v>1</v>
          </cell>
          <cell r="AF2557">
            <v>17</v>
          </cell>
          <cell r="AG2557">
            <v>35</v>
          </cell>
          <cell r="AI2557" t="str">
            <v>00EM</v>
          </cell>
          <cell r="AJ2557" t="str">
            <v>Northumberland</v>
          </cell>
          <cell r="AK2557">
            <v>0</v>
          </cell>
          <cell r="AL2557">
            <v>0</v>
          </cell>
        </row>
        <row r="2558">
          <cell r="B2558" t="str">
            <v>00EQ</v>
          </cell>
          <cell r="C2558" t="str">
            <v>Cheshire East</v>
          </cell>
          <cell r="D2558">
            <v>0</v>
          </cell>
          <cell r="E2558">
            <v>0</v>
          </cell>
          <cell r="F2558">
            <v>29</v>
          </cell>
          <cell r="G2558">
            <v>7</v>
          </cell>
          <cell r="H2558">
            <v>25</v>
          </cell>
          <cell r="I2558">
            <v>3</v>
          </cell>
          <cell r="J2558">
            <v>0</v>
          </cell>
          <cell r="K2558">
            <v>0</v>
          </cell>
          <cell r="L2558">
            <v>64</v>
          </cell>
          <cell r="M2558">
            <v>0</v>
          </cell>
          <cell r="O2558" t="str">
            <v>00EQ</v>
          </cell>
          <cell r="P2558" t="str">
            <v>Cheshire East</v>
          </cell>
          <cell r="Q2558">
            <v>0</v>
          </cell>
          <cell r="R2558">
            <v>0</v>
          </cell>
          <cell r="S2558">
            <v>29</v>
          </cell>
          <cell r="T2558">
            <v>10</v>
          </cell>
          <cell r="U2558">
            <v>25</v>
          </cell>
          <cell r="V2558">
            <v>3</v>
          </cell>
          <cell r="W2558">
            <v>0</v>
          </cell>
          <cell r="X2558">
            <v>0</v>
          </cell>
          <cell r="Y2558">
            <v>67</v>
          </cell>
          <cell r="AA2558" t="str">
            <v>00EQ</v>
          </cell>
          <cell r="AB2558" t="str">
            <v>Cheshire East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I2558" t="str">
            <v>00EQ</v>
          </cell>
          <cell r="AJ2558" t="str">
            <v>Cheshire East</v>
          </cell>
          <cell r="AK2558">
            <v>0</v>
          </cell>
          <cell r="AL2558">
            <v>0</v>
          </cell>
        </row>
        <row r="2559">
          <cell r="B2559" t="str">
            <v>00ET</v>
          </cell>
          <cell r="C2559" t="str">
            <v>Halton</v>
          </cell>
          <cell r="D2559">
            <v>0</v>
          </cell>
          <cell r="E2559">
            <v>2</v>
          </cell>
          <cell r="F2559">
            <v>16</v>
          </cell>
          <cell r="G2559">
            <v>1</v>
          </cell>
          <cell r="H2559">
            <v>122</v>
          </cell>
          <cell r="I2559">
            <v>0</v>
          </cell>
          <cell r="J2559">
            <v>0</v>
          </cell>
          <cell r="K2559">
            <v>0</v>
          </cell>
          <cell r="L2559">
            <v>141</v>
          </cell>
          <cell r="M2559">
            <v>0</v>
          </cell>
          <cell r="O2559" t="str">
            <v>00ET</v>
          </cell>
          <cell r="P2559" t="str">
            <v>Halton</v>
          </cell>
          <cell r="Q2559">
            <v>0</v>
          </cell>
          <cell r="R2559">
            <v>2</v>
          </cell>
          <cell r="S2559">
            <v>16</v>
          </cell>
          <cell r="T2559">
            <v>1</v>
          </cell>
          <cell r="U2559">
            <v>122</v>
          </cell>
          <cell r="V2559">
            <v>0</v>
          </cell>
          <cell r="W2559">
            <v>0</v>
          </cell>
          <cell r="X2559">
            <v>0</v>
          </cell>
          <cell r="Y2559">
            <v>141</v>
          </cell>
          <cell r="AA2559" t="str">
            <v>00ET</v>
          </cell>
          <cell r="AB2559" t="str">
            <v>Halton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  <cell r="AG2559">
            <v>0</v>
          </cell>
          <cell r="AI2559" t="str">
            <v>00ET</v>
          </cell>
          <cell r="AJ2559" t="str">
            <v>Halton</v>
          </cell>
          <cell r="AK2559">
            <v>0</v>
          </cell>
          <cell r="AL2559">
            <v>0</v>
          </cell>
        </row>
        <row r="2560">
          <cell r="B2560" t="str">
            <v>00EU</v>
          </cell>
          <cell r="C2560" t="str">
            <v>Warrington</v>
          </cell>
          <cell r="D2560">
            <v>0</v>
          </cell>
          <cell r="E2560">
            <v>3</v>
          </cell>
          <cell r="F2560">
            <v>24</v>
          </cell>
          <cell r="G2560">
            <v>5</v>
          </cell>
          <cell r="H2560">
            <v>96</v>
          </cell>
          <cell r="I2560">
            <v>5</v>
          </cell>
          <cell r="J2560">
            <v>0</v>
          </cell>
          <cell r="K2560">
            <v>0</v>
          </cell>
          <cell r="L2560">
            <v>133</v>
          </cell>
          <cell r="M2560">
            <v>0</v>
          </cell>
          <cell r="O2560" t="str">
            <v>00EU</v>
          </cell>
          <cell r="P2560" t="str">
            <v>Warrington</v>
          </cell>
          <cell r="Q2560">
            <v>0</v>
          </cell>
          <cell r="R2560">
            <v>3</v>
          </cell>
          <cell r="S2560">
            <v>24</v>
          </cell>
          <cell r="T2560">
            <v>4</v>
          </cell>
          <cell r="U2560">
            <v>96</v>
          </cell>
          <cell r="V2560">
            <v>5</v>
          </cell>
          <cell r="W2560">
            <v>0</v>
          </cell>
          <cell r="X2560">
            <v>0</v>
          </cell>
          <cell r="Y2560">
            <v>132</v>
          </cell>
          <cell r="AA2560" t="str">
            <v>00EU</v>
          </cell>
          <cell r="AB2560" t="str">
            <v>Warrington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  <cell r="AG2560">
            <v>0</v>
          </cell>
          <cell r="AI2560" t="str">
            <v>00EU</v>
          </cell>
          <cell r="AJ2560" t="str">
            <v>Warrington</v>
          </cell>
          <cell r="AK2560">
            <v>0</v>
          </cell>
          <cell r="AL2560">
            <v>0</v>
          </cell>
        </row>
        <row r="2561">
          <cell r="B2561" t="str">
            <v>00EW</v>
          </cell>
          <cell r="C2561" t="str">
            <v>Cheshire West and Chester</v>
          </cell>
          <cell r="D2561">
            <v>0</v>
          </cell>
          <cell r="E2561">
            <v>2</v>
          </cell>
          <cell r="F2561">
            <v>34</v>
          </cell>
          <cell r="G2561">
            <v>5</v>
          </cell>
          <cell r="H2561">
            <v>0</v>
          </cell>
          <cell r="I2561">
            <v>4</v>
          </cell>
          <cell r="J2561">
            <v>1</v>
          </cell>
          <cell r="K2561">
            <v>0</v>
          </cell>
          <cell r="L2561">
            <v>46</v>
          </cell>
          <cell r="M2561">
            <v>1</v>
          </cell>
          <cell r="O2561" t="str">
            <v>00EW</v>
          </cell>
          <cell r="P2561" t="str">
            <v>Cheshire West and Chester</v>
          </cell>
          <cell r="Q2561">
            <v>0</v>
          </cell>
          <cell r="R2561">
            <v>2</v>
          </cell>
          <cell r="S2561">
            <v>34</v>
          </cell>
          <cell r="T2561">
            <v>3</v>
          </cell>
          <cell r="U2561">
            <v>0</v>
          </cell>
          <cell r="V2561">
            <v>4</v>
          </cell>
          <cell r="W2561">
            <v>1</v>
          </cell>
          <cell r="X2561">
            <v>0</v>
          </cell>
          <cell r="Y2561">
            <v>44</v>
          </cell>
          <cell r="AA2561" t="str">
            <v>00EW</v>
          </cell>
          <cell r="AB2561" t="str">
            <v>Cheshire West and Chester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  <cell r="AG2561">
            <v>0</v>
          </cell>
          <cell r="AI2561" t="str">
            <v>00EW</v>
          </cell>
          <cell r="AJ2561" t="str">
            <v>Cheshire West and Chester</v>
          </cell>
          <cell r="AK2561">
            <v>0</v>
          </cell>
          <cell r="AL2561">
            <v>0</v>
          </cell>
        </row>
        <row r="2562">
          <cell r="B2562" t="str">
            <v>00EX</v>
          </cell>
          <cell r="C2562" t="str">
            <v>Blackburn with Darwen</v>
          </cell>
          <cell r="D2562">
            <v>0</v>
          </cell>
          <cell r="E2562">
            <v>3</v>
          </cell>
          <cell r="F2562">
            <v>97</v>
          </cell>
          <cell r="G2562">
            <v>0</v>
          </cell>
          <cell r="H2562">
            <v>63</v>
          </cell>
          <cell r="I2562">
            <v>6</v>
          </cell>
          <cell r="J2562">
            <v>2</v>
          </cell>
          <cell r="K2562">
            <v>0</v>
          </cell>
          <cell r="L2562">
            <v>171</v>
          </cell>
          <cell r="M2562">
            <v>2</v>
          </cell>
          <cell r="O2562" t="str">
            <v>00EX</v>
          </cell>
          <cell r="P2562" t="str">
            <v>Blackburn with Darwen</v>
          </cell>
          <cell r="Q2562">
            <v>0</v>
          </cell>
          <cell r="R2562">
            <v>3</v>
          </cell>
          <cell r="S2562">
            <v>97</v>
          </cell>
          <cell r="T2562">
            <v>0</v>
          </cell>
          <cell r="U2562">
            <v>63</v>
          </cell>
          <cell r="V2562">
            <v>6</v>
          </cell>
          <cell r="W2562">
            <v>2</v>
          </cell>
          <cell r="X2562">
            <v>0</v>
          </cell>
          <cell r="Y2562">
            <v>171</v>
          </cell>
          <cell r="AA2562" t="str">
            <v>00EX</v>
          </cell>
          <cell r="AB2562" t="str">
            <v>Blackburn with Darwen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  <cell r="AG2562">
            <v>0</v>
          </cell>
          <cell r="AI2562" t="str">
            <v>00EX</v>
          </cell>
          <cell r="AJ2562" t="str">
            <v>Blackburn with Darwen</v>
          </cell>
          <cell r="AK2562">
            <v>0</v>
          </cell>
          <cell r="AL2562">
            <v>0</v>
          </cell>
        </row>
        <row r="2563">
          <cell r="B2563" t="str">
            <v>00EY</v>
          </cell>
          <cell r="C2563" t="str">
            <v>Blackpool</v>
          </cell>
          <cell r="D2563">
            <v>0</v>
          </cell>
          <cell r="E2563">
            <v>3</v>
          </cell>
          <cell r="F2563">
            <v>7</v>
          </cell>
          <cell r="G2563">
            <v>1</v>
          </cell>
          <cell r="H2563">
            <v>10</v>
          </cell>
          <cell r="I2563">
            <v>0</v>
          </cell>
          <cell r="J2563">
            <v>0</v>
          </cell>
          <cell r="K2563">
            <v>0</v>
          </cell>
          <cell r="L2563">
            <v>21</v>
          </cell>
          <cell r="M2563">
            <v>0</v>
          </cell>
          <cell r="O2563" t="str">
            <v>00EY</v>
          </cell>
          <cell r="P2563" t="str">
            <v>Blackpool</v>
          </cell>
          <cell r="Q2563">
            <v>0</v>
          </cell>
          <cell r="R2563">
            <v>3</v>
          </cell>
          <cell r="S2563">
            <v>7</v>
          </cell>
          <cell r="T2563">
            <v>1</v>
          </cell>
          <cell r="U2563">
            <v>10</v>
          </cell>
          <cell r="V2563">
            <v>0</v>
          </cell>
          <cell r="W2563">
            <v>0</v>
          </cell>
          <cell r="X2563">
            <v>0</v>
          </cell>
          <cell r="Y2563">
            <v>21</v>
          </cell>
          <cell r="AA2563" t="str">
            <v>00EY</v>
          </cell>
          <cell r="AB2563" t="str">
            <v>Blackpool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  <cell r="AG2563">
            <v>0</v>
          </cell>
          <cell r="AI2563" t="str">
            <v>00EY</v>
          </cell>
          <cell r="AJ2563" t="str">
            <v>Blackpool</v>
          </cell>
          <cell r="AK2563">
            <v>0</v>
          </cell>
          <cell r="AL2563">
            <v>0</v>
          </cell>
        </row>
        <row r="2564">
          <cell r="B2564" t="str">
            <v>00FA</v>
          </cell>
          <cell r="C2564" t="str">
            <v>Kingston Upon Hull</v>
          </cell>
          <cell r="D2564">
            <v>0</v>
          </cell>
          <cell r="E2564">
            <v>3</v>
          </cell>
          <cell r="F2564">
            <v>43</v>
          </cell>
          <cell r="G2564">
            <v>2</v>
          </cell>
          <cell r="H2564">
            <v>0</v>
          </cell>
          <cell r="I2564">
            <v>29</v>
          </cell>
          <cell r="J2564">
            <v>0</v>
          </cell>
          <cell r="K2564">
            <v>0</v>
          </cell>
          <cell r="L2564">
            <v>77</v>
          </cell>
          <cell r="M2564">
            <v>0</v>
          </cell>
          <cell r="O2564" t="str">
            <v>00FA</v>
          </cell>
          <cell r="P2564" t="str">
            <v>Kingston Upon Hull</v>
          </cell>
          <cell r="Q2564">
            <v>0</v>
          </cell>
          <cell r="R2564">
            <v>3</v>
          </cell>
          <cell r="S2564">
            <v>43</v>
          </cell>
          <cell r="T2564">
            <v>2</v>
          </cell>
          <cell r="U2564">
            <v>0</v>
          </cell>
          <cell r="V2564">
            <v>29</v>
          </cell>
          <cell r="W2564">
            <v>0</v>
          </cell>
          <cell r="X2564">
            <v>0</v>
          </cell>
          <cell r="Y2564">
            <v>77</v>
          </cell>
          <cell r="AA2564" t="str">
            <v>00FA</v>
          </cell>
          <cell r="AB2564" t="str">
            <v>Kingston Upon Hull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  <cell r="AG2564">
            <v>0</v>
          </cell>
          <cell r="AI2564" t="str">
            <v>00FA</v>
          </cell>
          <cell r="AJ2564" t="str">
            <v>Kingston Upon Hull</v>
          </cell>
          <cell r="AK2564">
            <v>0</v>
          </cell>
          <cell r="AL2564">
            <v>0</v>
          </cell>
        </row>
        <row r="2565">
          <cell r="B2565" t="str">
            <v>00FB</v>
          </cell>
          <cell r="C2565" t="str">
            <v>East Riding of Yorkshire</v>
          </cell>
          <cell r="D2565">
            <v>0</v>
          </cell>
          <cell r="E2565">
            <v>1</v>
          </cell>
          <cell r="F2565">
            <v>31</v>
          </cell>
          <cell r="G2565">
            <v>7</v>
          </cell>
          <cell r="H2565">
            <v>4</v>
          </cell>
          <cell r="I2565">
            <v>0</v>
          </cell>
          <cell r="J2565">
            <v>0</v>
          </cell>
          <cell r="K2565">
            <v>0</v>
          </cell>
          <cell r="L2565">
            <v>43</v>
          </cell>
          <cell r="M2565">
            <v>0</v>
          </cell>
          <cell r="O2565" t="str">
            <v>00FB</v>
          </cell>
          <cell r="P2565" t="str">
            <v>East Riding of Yorkshire</v>
          </cell>
          <cell r="Q2565">
            <v>0</v>
          </cell>
          <cell r="R2565">
            <v>1</v>
          </cell>
          <cell r="S2565">
            <v>31</v>
          </cell>
          <cell r="T2565">
            <v>6</v>
          </cell>
          <cell r="U2565">
            <v>4</v>
          </cell>
          <cell r="V2565">
            <v>0</v>
          </cell>
          <cell r="W2565">
            <v>0</v>
          </cell>
          <cell r="X2565">
            <v>0</v>
          </cell>
          <cell r="Y2565">
            <v>42</v>
          </cell>
          <cell r="AA2565" t="str">
            <v>00FB</v>
          </cell>
          <cell r="AB2565" t="str">
            <v>East Riding of Yorkshire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  <cell r="AG2565">
            <v>0</v>
          </cell>
          <cell r="AI2565" t="str">
            <v>00FB</v>
          </cell>
          <cell r="AJ2565" t="str">
            <v>East Riding of Yorkshire</v>
          </cell>
          <cell r="AK2565">
            <v>0</v>
          </cell>
          <cell r="AL2565">
            <v>0</v>
          </cell>
        </row>
        <row r="2566">
          <cell r="B2566" t="str">
            <v>00FC</v>
          </cell>
          <cell r="C2566" t="str">
            <v>North East Lincolnshire</v>
          </cell>
          <cell r="D2566">
            <v>0</v>
          </cell>
          <cell r="E2566">
            <v>0</v>
          </cell>
          <cell r="F2566">
            <v>42</v>
          </cell>
          <cell r="G2566">
            <v>1</v>
          </cell>
          <cell r="H2566">
            <v>36</v>
          </cell>
          <cell r="I2566">
            <v>1</v>
          </cell>
          <cell r="J2566">
            <v>0</v>
          </cell>
          <cell r="K2566">
            <v>0</v>
          </cell>
          <cell r="L2566">
            <v>80</v>
          </cell>
          <cell r="M2566">
            <v>0</v>
          </cell>
          <cell r="O2566" t="str">
            <v>00FC</v>
          </cell>
          <cell r="P2566" t="str">
            <v>North East Lincolnshire</v>
          </cell>
          <cell r="Q2566">
            <v>0</v>
          </cell>
          <cell r="R2566">
            <v>0</v>
          </cell>
          <cell r="S2566">
            <v>42</v>
          </cell>
          <cell r="T2566">
            <v>1</v>
          </cell>
          <cell r="U2566">
            <v>36</v>
          </cell>
          <cell r="V2566">
            <v>1</v>
          </cell>
          <cell r="W2566">
            <v>0</v>
          </cell>
          <cell r="X2566">
            <v>0</v>
          </cell>
          <cell r="Y2566">
            <v>80</v>
          </cell>
          <cell r="AA2566" t="str">
            <v>00FC</v>
          </cell>
          <cell r="AB2566" t="str">
            <v>North East Lincolnshire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  <cell r="AG2566">
            <v>0</v>
          </cell>
          <cell r="AI2566" t="str">
            <v>00FC</v>
          </cell>
          <cell r="AJ2566" t="str">
            <v>North East Lincolnshire</v>
          </cell>
          <cell r="AK2566">
            <v>0</v>
          </cell>
          <cell r="AL2566">
            <v>0</v>
          </cell>
        </row>
        <row r="2567">
          <cell r="B2567" t="str">
            <v>00FD</v>
          </cell>
          <cell r="C2567" t="str">
            <v>North Lincolnshire</v>
          </cell>
          <cell r="D2567">
            <v>0</v>
          </cell>
          <cell r="E2567">
            <v>1</v>
          </cell>
          <cell r="F2567">
            <v>17</v>
          </cell>
          <cell r="G2567">
            <v>1</v>
          </cell>
          <cell r="H2567">
            <v>84</v>
          </cell>
          <cell r="I2567">
            <v>0</v>
          </cell>
          <cell r="J2567">
            <v>0</v>
          </cell>
          <cell r="K2567">
            <v>0</v>
          </cell>
          <cell r="L2567">
            <v>103</v>
          </cell>
          <cell r="M2567">
            <v>0</v>
          </cell>
          <cell r="O2567" t="str">
            <v>00FD</v>
          </cell>
          <cell r="P2567" t="str">
            <v>North Lincolnshire</v>
          </cell>
          <cell r="Q2567">
            <v>0</v>
          </cell>
          <cell r="R2567">
            <v>1</v>
          </cell>
          <cell r="S2567">
            <v>17</v>
          </cell>
          <cell r="T2567">
            <v>1</v>
          </cell>
          <cell r="U2567">
            <v>84</v>
          </cell>
          <cell r="V2567">
            <v>0</v>
          </cell>
          <cell r="W2567">
            <v>0</v>
          </cell>
          <cell r="X2567">
            <v>0</v>
          </cell>
          <cell r="Y2567">
            <v>103</v>
          </cell>
          <cell r="AA2567" t="str">
            <v>00FD</v>
          </cell>
          <cell r="AB2567" t="str">
            <v>North Lincolnshire</v>
          </cell>
          <cell r="AC2567">
            <v>0</v>
          </cell>
          <cell r="AD2567">
            <v>0</v>
          </cell>
          <cell r="AE2567">
            <v>5</v>
          </cell>
          <cell r="AF2567">
            <v>0</v>
          </cell>
          <cell r="AG2567">
            <v>5</v>
          </cell>
          <cell r="AI2567" t="str">
            <v>00FD</v>
          </cell>
          <cell r="AJ2567" t="str">
            <v>North Lincolnshire</v>
          </cell>
          <cell r="AK2567">
            <v>0</v>
          </cell>
          <cell r="AL2567">
            <v>0</v>
          </cell>
        </row>
        <row r="2568">
          <cell r="B2568" t="str">
            <v>00FF</v>
          </cell>
          <cell r="C2568" t="str">
            <v>York</v>
          </cell>
          <cell r="D2568">
            <v>0</v>
          </cell>
          <cell r="E2568">
            <v>3</v>
          </cell>
          <cell r="F2568">
            <v>20</v>
          </cell>
          <cell r="G2568">
            <v>16</v>
          </cell>
          <cell r="H2568">
            <v>58</v>
          </cell>
          <cell r="I2568">
            <v>0</v>
          </cell>
          <cell r="J2568">
            <v>0</v>
          </cell>
          <cell r="K2568">
            <v>1</v>
          </cell>
          <cell r="L2568">
            <v>98</v>
          </cell>
          <cell r="M2568">
            <v>1</v>
          </cell>
          <cell r="O2568" t="str">
            <v>00FF</v>
          </cell>
          <cell r="P2568" t="str">
            <v>York</v>
          </cell>
          <cell r="Q2568">
            <v>0</v>
          </cell>
          <cell r="R2568">
            <v>3</v>
          </cell>
          <cell r="S2568">
            <v>20</v>
          </cell>
          <cell r="T2568">
            <v>17</v>
          </cell>
          <cell r="U2568">
            <v>58</v>
          </cell>
          <cell r="V2568">
            <v>0</v>
          </cell>
          <cell r="W2568">
            <v>0</v>
          </cell>
          <cell r="X2568">
            <v>1</v>
          </cell>
          <cell r="Y2568">
            <v>99</v>
          </cell>
          <cell r="AA2568" t="str">
            <v>00FF</v>
          </cell>
          <cell r="AB2568" t="str">
            <v>York</v>
          </cell>
          <cell r="AC2568">
            <v>0</v>
          </cell>
          <cell r="AD2568">
            <v>2</v>
          </cell>
          <cell r="AE2568">
            <v>5</v>
          </cell>
          <cell r="AF2568">
            <v>2</v>
          </cell>
          <cell r="AG2568">
            <v>9</v>
          </cell>
          <cell r="AI2568" t="str">
            <v>00FF</v>
          </cell>
          <cell r="AJ2568" t="str">
            <v>York</v>
          </cell>
          <cell r="AK2568">
            <v>0</v>
          </cell>
          <cell r="AL2568">
            <v>0</v>
          </cell>
        </row>
        <row r="2569">
          <cell r="B2569" t="str">
            <v>00FK</v>
          </cell>
          <cell r="C2569" t="str">
            <v>Derby</v>
          </cell>
          <cell r="D2569">
            <v>0</v>
          </cell>
          <cell r="E2569">
            <v>1</v>
          </cell>
          <cell r="F2569">
            <v>53</v>
          </cell>
          <cell r="G2569">
            <v>4</v>
          </cell>
          <cell r="H2569">
            <v>54</v>
          </cell>
          <cell r="I2569">
            <v>27</v>
          </cell>
          <cell r="J2569">
            <v>0</v>
          </cell>
          <cell r="K2569">
            <v>0</v>
          </cell>
          <cell r="L2569">
            <v>139</v>
          </cell>
          <cell r="M2569">
            <v>0</v>
          </cell>
          <cell r="O2569" t="str">
            <v>00FK</v>
          </cell>
          <cell r="P2569" t="str">
            <v>Derby</v>
          </cell>
          <cell r="Q2569">
            <v>0</v>
          </cell>
          <cell r="R2569">
            <v>1</v>
          </cell>
          <cell r="S2569">
            <v>53</v>
          </cell>
          <cell r="T2569">
            <v>4</v>
          </cell>
          <cell r="U2569">
            <v>54</v>
          </cell>
          <cell r="V2569">
            <v>27</v>
          </cell>
          <cell r="W2569">
            <v>0</v>
          </cell>
          <cell r="X2569">
            <v>0</v>
          </cell>
          <cell r="Y2569">
            <v>139</v>
          </cell>
          <cell r="AA2569" t="str">
            <v>00FK</v>
          </cell>
          <cell r="AB2569" t="str">
            <v>Derby</v>
          </cell>
          <cell r="AC2569">
            <v>0</v>
          </cell>
          <cell r="AD2569">
            <v>0</v>
          </cell>
          <cell r="AE2569">
            <v>3</v>
          </cell>
          <cell r="AF2569">
            <v>0</v>
          </cell>
          <cell r="AG2569">
            <v>3</v>
          </cell>
          <cell r="AI2569" t="str">
            <v>00FK</v>
          </cell>
          <cell r="AJ2569" t="str">
            <v>Derby</v>
          </cell>
          <cell r="AK2569">
            <v>0</v>
          </cell>
          <cell r="AL2569">
            <v>0</v>
          </cell>
        </row>
        <row r="2570">
          <cell r="B2570" t="str">
            <v>00FN</v>
          </cell>
          <cell r="C2570" t="str">
            <v>Leicester</v>
          </cell>
          <cell r="D2570">
            <v>0</v>
          </cell>
          <cell r="E2570">
            <v>4</v>
          </cell>
          <cell r="F2570">
            <v>67</v>
          </cell>
          <cell r="G2570">
            <v>16</v>
          </cell>
          <cell r="H2570">
            <v>43</v>
          </cell>
          <cell r="I2570">
            <v>0</v>
          </cell>
          <cell r="J2570">
            <v>0</v>
          </cell>
          <cell r="K2570">
            <v>0</v>
          </cell>
          <cell r="L2570">
            <v>130</v>
          </cell>
          <cell r="M2570">
            <v>0</v>
          </cell>
          <cell r="O2570" t="str">
            <v>00FN</v>
          </cell>
          <cell r="P2570" t="str">
            <v>Leicester</v>
          </cell>
          <cell r="Q2570">
            <v>0</v>
          </cell>
          <cell r="R2570">
            <v>4</v>
          </cell>
          <cell r="S2570">
            <v>67</v>
          </cell>
          <cell r="T2570">
            <v>8</v>
          </cell>
          <cell r="U2570">
            <v>43</v>
          </cell>
          <cell r="V2570">
            <v>0</v>
          </cell>
          <cell r="W2570">
            <v>0</v>
          </cell>
          <cell r="X2570">
            <v>0</v>
          </cell>
          <cell r="Y2570">
            <v>122</v>
          </cell>
          <cell r="AA2570" t="str">
            <v>00FN</v>
          </cell>
          <cell r="AB2570" t="str">
            <v>Leicester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I2570" t="str">
            <v>00FN</v>
          </cell>
          <cell r="AJ2570" t="str">
            <v>Leicester</v>
          </cell>
          <cell r="AK2570">
            <v>0</v>
          </cell>
          <cell r="AL2570">
            <v>0</v>
          </cell>
        </row>
        <row r="2571">
          <cell r="B2571" t="str">
            <v>00FP</v>
          </cell>
          <cell r="C2571" t="str">
            <v>Rutland</v>
          </cell>
          <cell r="D2571">
            <v>0</v>
          </cell>
          <cell r="E2571">
            <v>0</v>
          </cell>
          <cell r="F2571">
            <v>4</v>
          </cell>
          <cell r="G2571">
            <v>3</v>
          </cell>
          <cell r="H2571">
            <v>5</v>
          </cell>
          <cell r="I2571">
            <v>0</v>
          </cell>
          <cell r="J2571">
            <v>0</v>
          </cell>
          <cell r="K2571">
            <v>0</v>
          </cell>
          <cell r="L2571">
            <v>12</v>
          </cell>
          <cell r="M2571">
            <v>0</v>
          </cell>
          <cell r="O2571" t="str">
            <v>00FP</v>
          </cell>
          <cell r="P2571" t="str">
            <v>Rutland</v>
          </cell>
          <cell r="Q2571">
            <v>0</v>
          </cell>
          <cell r="R2571">
            <v>0</v>
          </cell>
          <cell r="S2571">
            <v>4</v>
          </cell>
          <cell r="T2571">
            <v>1</v>
          </cell>
          <cell r="U2571">
            <v>5</v>
          </cell>
          <cell r="V2571">
            <v>0</v>
          </cell>
          <cell r="W2571">
            <v>0</v>
          </cell>
          <cell r="X2571">
            <v>0</v>
          </cell>
          <cell r="Y2571">
            <v>10</v>
          </cell>
          <cell r="AA2571" t="str">
            <v>00FP</v>
          </cell>
          <cell r="AB2571" t="str">
            <v>Rutland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  <cell r="AG2571">
            <v>0</v>
          </cell>
          <cell r="AI2571" t="str">
            <v>00FP</v>
          </cell>
          <cell r="AJ2571" t="str">
            <v>Rutland</v>
          </cell>
          <cell r="AK2571">
            <v>0</v>
          </cell>
          <cell r="AL2571">
            <v>0</v>
          </cell>
        </row>
        <row r="2572">
          <cell r="B2572" t="str">
            <v>00FY</v>
          </cell>
          <cell r="C2572" t="str">
            <v>Nottingham</v>
          </cell>
          <cell r="D2572">
            <v>0</v>
          </cell>
          <cell r="E2572">
            <v>2</v>
          </cell>
          <cell r="F2572">
            <v>22</v>
          </cell>
          <cell r="G2572">
            <v>2</v>
          </cell>
          <cell r="H2572">
            <v>15</v>
          </cell>
          <cell r="I2572">
            <v>0</v>
          </cell>
          <cell r="J2572">
            <v>0</v>
          </cell>
          <cell r="K2572">
            <v>0</v>
          </cell>
          <cell r="L2572">
            <v>41</v>
          </cell>
          <cell r="M2572">
            <v>0</v>
          </cell>
          <cell r="O2572" t="str">
            <v>00FY</v>
          </cell>
          <cell r="P2572" t="str">
            <v>Nottingham</v>
          </cell>
          <cell r="Q2572">
            <v>0</v>
          </cell>
          <cell r="R2572">
            <v>2</v>
          </cell>
          <cell r="S2572">
            <v>22</v>
          </cell>
          <cell r="T2572">
            <v>3</v>
          </cell>
          <cell r="U2572">
            <v>15</v>
          </cell>
          <cell r="V2572">
            <v>0</v>
          </cell>
          <cell r="W2572">
            <v>0</v>
          </cell>
          <cell r="X2572">
            <v>0</v>
          </cell>
          <cell r="Y2572">
            <v>42</v>
          </cell>
          <cell r="AA2572" t="str">
            <v>00FY</v>
          </cell>
          <cell r="AB2572" t="str">
            <v>Nottingham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I2572" t="str">
            <v>00FY</v>
          </cell>
          <cell r="AJ2572" t="str">
            <v>Nottingham</v>
          </cell>
          <cell r="AK2572">
            <v>38</v>
          </cell>
          <cell r="AL2572">
            <v>0</v>
          </cell>
        </row>
        <row r="2573">
          <cell r="B2573" t="str">
            <v>00GA</v>
          </cell>
          <cell r="C2573" t="str">
            <v>Herefordshire</v>
          </cell>
          <cell r="D2573">
            <v>0</v>
          </cell>
          <cell r="E2573">
            <v>8</v>
          </cell>
          <cell r="F2573">
            <v>16</v>
          </cell>
          <cell r="G2573">
            <v>34</v>
          </cell>
          <cell r="H2573">
            <v>94</v>
          </cell>
          <cell r="I2573">
            <v>0</v>
          </cell>
          <cell r="J2573">
            <v>0</v>
          </cell>
          <cell r="K2573">
            <v>0</v>
          </cell>
          <cell r="L2573">
            <v>152</v>
          </cell>
          <cell r="M2573">
            <v>0</v>
          </cell>
          <cell r="O2573" t="str">
            <v>00GA</v>
          </cell>
          <cell r="P2573" t="str">
            <v>Herefordshire</v>
          </cell>
          <cell r="Q2573">
            <v>0</v>
          </cell>
          <cell r="R2573">
            <v>8</v>
          </cell>
          <cell r="S2573">
            <v>16</v>
          </cell>
          <cell r="T2573">
            <v>37</v>
          </cell>
          <cell r="U2573">
            <v>94</v>
          </cell>
          <cell r="V2573">
            <v>0</v>
          </cell>
          <cell r="W2573">
            <v>0</v>
          </cell>
          <cell r="X2573">
            <v>0</v>
          </cell>
          <cell r="Y2573">
            <v>155</v>
          </cell>
          <cell r="AA2573" t="str">
            <v>00GA</v>
          </cell>
          <cell r="AB2573" t="str">
            <v>Herefordshire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  <cell r="AG2573">
            <v>0</v>
          </cell>
          <cell r="AI2573" t="str">
            <v>00GA</v>
          </cell>
          <cell r="AJ2573" t="str">
            <v>Herefordshire</v>
          </cell>
          <cell r="AK2573">
            <v>0</v>
          </cell>
          <cell r="AL2573">
            <v>0</v>
          </cell>
        </row>
        <row r="2574">
          <cell r="B2574" t="str">
            <v>00GF</v>
          </cell>
          <cell r="C2574" t="str">
            <v>Telford and Wrekin</v>
          </cell>
          <cell r="D2574">
            <v>5</v>
          </cell>
          <cell r="E2574">
            <v>1</v>
          </cell>
          <cell r="F2574">
            <v>45</v>
          </cell>
          <cell r="G2574">
            <v>8</v>
          </cell>
          <cell r="H2574">
            <v>118</v>
          </cell>
          <cell r="I2574">
            <v>0</v>
          </cell>
          <cell r="J2574">
            <v>8</v>
          </cell>
          <cell r="K2574">
            <v>1</v>
          </cell>
          <cell r="L2574">
            <v>186</v>
          </cell>
          <cell r="M2574">
            <v>9</v>
          </cell>
          <cell r="O2574" t="str">
            <v>00GF</v>
          </cell>
          <cell r="P2574" t="str">
            <v>Telford and Wrekin</v>
          </cell>
          <cell r="Q2574">
            <v>5</v>
          </cell>
          <cell r="R2574">
            <v>1</v>
          </cell>
          <cell r="S2574">
            <v>45</v>
          </cell>
          <cell r="T2574">
            <v>8</v>
          </cell>
          <cell r="U2574">
            <v>118</v>
          </cell>
          <cell r="V2574">
            <v>0</v>
          </cell>
          <cell r="W2574">
            <v>8</v>
          </cell>
          <cell r="X2574">
            <v>1</v>
          </cell>
          <cell r="Y2574">
            <v>186</v>
          </cell>
          <cell r="AA2574" t="str">
            <v>00GF</v>
          </cell>
          <cell r="AB2574" t="str">
            <v>Telford and Wrekin</v>
          </cell>
          <cell r="AC2574">
            <v>0</v>
          </cell>
          <cell r="AD2574">
            <v>11</v>
          </cell>
          <cell r="AE2574">
            <v>7</v>
          </cell>
          <cell r="AF2574">
            <v>11</v>
          </cell>
          <cell r="AG2574">
            <v>29</v>
          </cell>
          <cell r="AI2574" t="str">
            <v>00GF</v>
          </cell>
          <cell r="AJ2574" t="str">
            <v>Telford and Wrekin</v>
          </cell>
          <cell r="AK2574">
            <v>0</v>
          </cell>
          <cell r="AL2574">
            <v>0</v>
          </cell>
        </row>
        <row r="2575">
          <cell r="B2575" t="str">
            <v>00GG</v>
          </cell>
          <cell r="C2575" t="str">
            <v>Shropshire</v>
          </cell>
          <cell r="D2575">
            <v>0</v>
          </cell>
          <cell r="E2575">
            <v>5</v>
          </cell>
          <cell r="F2575">
            <v>25</v>
          </cell>
          <cell r="G2575">
            <v>8</v>
          </cell>
          <cell r="H2575">
            <v>72</v>
          </cell>
          <cell r="I2575">
            <v>5</v>
          </cell>
          <cell r="J2575">
            <v>0</v>
          </cell>
          <cell r="K2575">
            <v>0</v>
          </cell>
          <cell r="L2575">
            <v>115</v>
          </cell>
          <cell r="M2575">
            <v>0</v>
          </cell>
          <cell r="O2575" t="str">
            <v>00GG</v>
          </cell>
          <cell r="P2575" t="str">
            <v>Shropshire</v>
          </cell>
          <cell r="Q2575">
            <v>0</v>
          </cell>
          <cell r="R2575">
            <v>5</v>
          </cell>
          <cell r="S2575">
            <v>25</v>
          </cell>
          <cell r="T2575">
            <v>9</v>
          </cell>
          <cell r="U2575">
            <v>72</v>
          </cell>
          <cell r="V2575">
            <v>5</v>
          </cell>
          <cell r="W2575">
            <v>0</v>
          </cell>
          <cell r="X2575">
            <v>0</v>
          </cell>
          <cell r="Y2575">
            <v>116</v>
          </cell>
          <cell r="AA2575" t="str">
            <v>00GG</v>
          </cell>
          <cell r="AB2575" t="str">
            <v>Shropshire</v>
          </cell>
          <cell r="AC2575">
            <v>0</v>
          </cell>
          <cell r="AD2575">
            <v>10</v>
          </cell>
          <cell r="AE2575">
            <v>2</v>
          </cell>
          <cell r="AF2575">
            <v>10</v>
          </cell>
          <cell r="AG2575">
            <v>22</v>
          </cell>
          <cell r="AI2575" t="str">
            <v>00GG</v>
          </cell>
          <cell r="AJ2575" t="str">
            <v>Shropshire</v>
          </cell>
          <cell r="AK2575">
            <v>0</v>
          </cell>
          <cell r="AL2575">
            <v>0</v>
          </cell>
        </row>
        <row r="2576">
          <cell r="B2576" t="str">
            <v>00GL</v>
          </cell>
          <cell r="C2576" t="str">
            <v>Stoke-on-Trent</v>
          </cell>
          <cell r="D2576">
            <v>0</v>
          </cell>
          <cell r="E2576">
            <v>4</v>
          </cell>
          <cell r="F2576">
            <v>32</v>
          </cell>
          <cell r="G2576">
            <v>10</v>
          </cell>
          <cell r="H2576">
            <v>69</v>
          </cell>
          <cell r="I2576">
            <v>33</v>
          </cell>
          <cell r="J2576">
            <v>0</v>
          </cell>
          <cell r="K2576">
            <v>0</v>
          </cell>
          <cell r="L2576">
            <v>148</v>
          </cell>
          <cell r="M2576">
            <v>0</v>
          </cell>
          <cell r="O2576" t="str">
            <v>00GL</v>
          </cell>
          <cell r="P2576" t="str">
            <v>Stoke-on-Trent</v>
          </cell>
          <cell r="Q2576">
            <v>0</v>
          </cell>
          <cell r="R2576">
            <v>4</v>
          </cell>
          <cell r="S2576">
            <v>32</v>
          </cell>
          <cell r="T2576">
            <v>9</v>
          </cell>
          <cell r="U2576">
            <v>69</v>
          </cell>
          <cell r="V2576">
            <v>33</v>
          </cell>
          <cell r="W2576">
            <v>0</v>
          </cell>
          <cell r="X2576">
            <v>0</v>
          </cell>
          <cell r="Y2576">
            <v>147</v>
          </cell>
          <cell r="AA2576" t="str">
            <v>00GL</v>
          </cell>
          <cell r="AB2576" t="str">
            <v>Stoke-on-Trent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I2576" t="str">
            <v>00GL</v>
          </cell>
          <cell r="AJ2576" t="str">
            <v>Stoke-on-Trent</v>
          </cell>
          <cell r="AK2576">
            <v>0</v>
          </cell>
          <cell r="AL2576">
            <v>0</v>
          </cell>
        </row>
        <row r="2577">
          <cell r="B2577" t="str">
            <v>00HA</v>
          </cell>
          <cell r="C2577" t="str">
            <v>Bath and North East Somerset UA</v>
          </cell>
          <cell r="D2577">
            <v>0</v>
          </cell>
          <cell r="E2577">
            <v>0</v>
          </cell>
          <cell r="F2577">
            <v>48</v>
          </cell>
          <cell r="G2577">
            <v>13</v>
          </cell>
          <cell r="H2577">
            <v>111</v>
          </cell>
          <cell r="I2577">
            <v>0</v>
          </cell>
          <cell r="J2577">
            <v>0</v>
          </cell>
          <cell r="K2577">
            <v>0</v>
          </cell>
          <cell r="L2577">
            <v>172</v>
          </cell>
          <cell r="M2577">
            <v>0</v>
          </cell>
          <cell r="O2577" t="str">
            <v>00HA</v>
          </cell>
          <cell r="P2577" t="str">
            <v>Bath and North East Somerset UA</v>
          </cell>
          <cell r="Q2577">
            <v>0</v>
          </cell>
          <cell r="R2577">
            <v>0</v>
          </cell>
          <cell r="S2577">
            <v>48</v>
          </cell>
          <cell r="T2577">
            <v>14</v>
          </cell>
          <cell r="U2577">
            <v>111</v>
          </cell>
          <cell r="V2577">
            <v>0</v>
          </cell>
          <cell r="W2577">
            <v>0</v>
          </cell>
          <cell r="X2577">
            <v>0</v>
          </cell>
          <cell r="Y2577">
            <v>173</v>
          </cell>
          <cell r="AA2577" t="str">
            <v>00HA</v>
          </cell>
          <cell r="AB2577" t="str">
            <v>Bath and North East Somerset UA</v>
          </cell>
          <cell r="AC2577">
            <v>0</v>
          </cell>
          <cell r="AD2577">
            <v>2</v>
          </cell>
          <cell r="AE2577">
            <v>2</v>
          </cell>
          <cell r="AF2577">
            <v>2</v>
          </cell>
          <cell r="AG2577">
            <v>6</v>
          </cell>
          <cell r="AI2577" t="str">
            <v>00HA</v>
          </cell>
          <cell r="AJ2577" t="str">
            <v>Bath and North East Somerset UA</v>
          </cell>
          <cell r="AK2577">
            <v>0</v>
          </cell>
          <cell r="AL2577">
            <v>0</v>
          </cell>
        </row>
        <row r="2578">
          <cell r="B2578" t="str">
            <v>00HB</v>
          </cell>
          <cell r="C2578" t="str">
            <v>Bristol UA</v>
          </cell>
          <cell r="D2578">
            <v>95</v>
          </cell>
          <cell r="E2578">
            <v>0</v>
          </cell>
          <cell r="F2578">
            <v>153</v>
          </cell>
          <cell r="G2578">
            <v>37</v>
          </cell>
          <cell r="H2578">
            <v>269</v>
          </cell>
          <cell r="I2578">
            <v>29</v>
          </cell>
          <cell r="J2578">
            <v>0</v>
          </cell>
          <cell r="K2578">
            <v>0</v>
          </cell>
          <cell r="L2578">
            <v>583</v>
          </cell>
          <cell r="M2578">
            <v>0</v>
          </cell>
          <cell r="O2578" t="str">
            <v>00HB</v>
          </cell>
          <cell r="P2578" t="str">
            <v>Bristol UA</v>
          </cell>
          <cell r="Q2578">
            <v>95</v>
          </cell>
          <cell r="R2578">
            <v>0</v>
          </cell>
          <cell r="S2578">
            <v>153</v>
          </cell>
          <cell r="T2578">
            <v>31</v>
          </cell>
          <cell r="U2578">
            <v>269</v>
          </cell>
          <cell r="V2578">
            <v>29</v>
          </cell>
          <cell r="W2578">
            <v>0</v>
          </cell>
          <cell r="X2578">
            <v>0</v>
          </cell>
          <cell r="Y2578">
            <v>577</v>
          </cell>
          <cell r="AA2578" t="str">
            <v>00HB</v>
          </cell>
          <cell r="AB2578" t="str">
            <v>Bristol UA</v>
          </cell>
          <cell r="AC2578">
            <v>0</v>
          </cell>
          <cell r="AD2578">
            <v>4</v>
          </cell>
          <cell r="AE2578">
            <v>26</v>
          </cell>
          <cell r="AF2578">
            <v>4</v>
          </cell>
          <cell r="AG2578">
            <v>34</v>
          </cell>
          <cell r="AI2578" t="str">
            <v>00HB</v>
          </cell>
          <cell r="AJ2578" t="str">
            <v>Bristol UA</v>
          </cell>
          <cell r="AK2578">
            <v>0</v>
          </cell>
          <cell r="AL2578">
            <v>2</v>
          </cell>
        </row>
        <row r="2579">
          <cell r="B2579" t="str">
            <v>00HC</v>
          </cell>
          <cell r="C2579" t="str">
            <v>North Somerset</v>
          </cell>
          <cell r="D2579">
            <v>0</v>
          </cell>
          <cell r="E2579">
            <v>1</v>
          </cell>
          <cell r="F2579">
            <v>75</v>
          </cell>
          <cell r="G2579">
            <v>14</v>
          </cell>
          <cell r="H2579">
            <v>114</v>
          </cell>
          <cell r="I2579">
            <v>33</v>
          </cell>
          <cell r="J2579">
            <v>0</v>
          </cell>
          <cell r="K2579">
            <v>0</v>
          </cell>
          <cell r="L2579">
            <v>237</v>
          </cell>
          <cell r="M2579">
            <v>0</v>
          </cell>
          <cell r="O2579" t="str">
            <v>00HC</v>
          </cell>
          <cell r="P2579" t="str">
            <v>North Somerset</v>
          </cell>
          <cell r="Q2579">
            <v>0</v>
          </cell>
          <cell r="R2579">
            <v>1</v>
          </cell>
          <cell r="S2579">
            <v>75</v>
          </cell>
          <cell r="T2579">
            <v>16</v>
          </cell>
          <cell r="U2579">
            <v>114</v>
          </cell>
          <cell r="V2579">
            <v>33</v>
          </cell>
          <cell r="W2579">
            <v>0</v>
          </cell>
          <cell r="X2579">
            <v>0</v>
          </cell>
          <cell r="Y2579">
            <v>239</v>
          </cell>
          <cell r="AA2579" t="str">
            <v>00HC</v>
          </cell>
          <cell r="AB2579" t="str">
            <v>North Somerset</v>
          </cell>
          <cell r="AC2579">
            <v>0</v>
          </cell>
          <cell r="AD2579">
            <v>0</v>
          </cell>
          <cell r="AE2579">
            <v>23</v>
          </cell>
          <cell r="AF2579">
            <v>0</v>
          </cell>
          <cell r="AG2579">
            <v>23</v>
          </cell>
          <cell r="AI2579" t="str">
            <v>00HC</v>
          </cell>
          <cell r="AJ2579" t="str">
            <v>North Somerset</v>
          </cell>
          <cell r="AK2579">
            <v>0</v>
          </cell>
          <cell r="AL2579">
            <v>0</v>
          </cell>
        </row>
        <row r="2580">
          <cell r="B2580" t="str">
            <v>00HD</v>
          </cell>
          <cell r="C2580" t="str">
            <v>South Gloucestershire</v>
          </cell>
          <cell r="D2580">
            <v>0</v>
          </cell>
          <cell r="E2580">
            <v>0</v>
          </cell>
          <cell r="F2580">
            <v>68</v>
          </cell>
          <cell r="G2580">
            <v>24</v>
          </cell>
          <cell r="H2580">
            <v>124</v>
          </cell>
          <cell r="I2580">
            <v>0</v>
          </cell>
          <cell r="J2580">
            <v>0</v>
          </cell>
          <cell r="K2580">
            <v>0</v>
          </cell>
          <cell r="L2580">
            <v>216</v>
          </cell>
          <cell r="M2580">
            <v>0</v>
          </cell>
          <cell r="O2580" t="str">
            <v>00HD</v>
          </cell>
          <cell r="P2580" t="str">
            <v>South Gloucestershire</v>
          </cell>
          <cell r="Q2580">
            <v>0</v>
          </cell>
          <cell r="R2580">
            <v>0</v>
          </cell>
          <cell r="S2580">
            <v>68</v>
          </cell>
          <cell r="T2580">
            <v>19</v>
          </cell>
          <cell r="U2580">
            <v>124</v>
          </cell>
          <cell r="V2580">
            <v>0</v>
          </cell>
          <cell r="W2580">
            <v>0</v>
          </cell>
          <cell r="X2580">
            <v>0</v>
          </cell>
          <cell r="Y2580">
            <v>211</v>
          </cell>
          <cell r="AA2580" t="str">
            <v>00HD</v>
          </cell>
          <cell r="AB2580" t="str">
            <v>South Gloucestershire</v>
          </cell>
          <cell r="AC2580">
            <v>0</v>
          </cell>
          <cell r="AD2580">
            <v>6</v>
          </cell>
          <cell r="AE2580">
            <v>55</v>
          </cell>
          <cell r="AF2580">
            <v>6</v>
          </cell>
          <cell r="AG2580">
            <v>67</v>
          </cell>
          <cell r="AI2580" t="str">
            <v>00HD</v>
          </cell>
          <cell r="AJ2580" t="str">
            <v>South Gloucestershire</v>
          </cell>
          <cell r="AK2580">
            <v>0</v>
          </cell>
          <cell r="AL2580">
            <v>0</v>
          </cell>
        </row>
        <row r="2581">
          <cell r="B2581" t="str">
            <v>00HE</v>
          </cell>
          <cell r="C2581" t="str">
            <v>Cornwall</v>
          </cell>
          <cell r="D2581">
            <v>0</v>
          </cell>
          <cell r="E2581">
            <v>4</v>
          </cell>
          <cell r="F2581">
            <v>27</v>
          </cell>
          <cell r="G2581">
            <v>51</v>
          </cell>
          <cell r="H2581">
            <v>143</v>
          </cell>
          <cell r="I2581">
            <v>6</v>
          </cell>
          <cell r="J2581">
            <v>0</v>
          </cell>
          <cell r="K2581">
            <v>0</v>
          </cell>
          <cell r="L2581">
            <v>231</v>
          </cell>
          <cell r="M2581">
            <v>0</v>
          </cell>
          <cell r="O2581" t="str">
            <v>00HE</v>
          </cell>
          <cell r="P2581" t="str">
            <v>Cornwall</v>
          </cell>
          <cell r="Q2581">
            <v>0</v>
          </cell>
          <cell r="R2581">
            <v>4</v>
          </cell>
          <cell r="S2581">
            <v>27</v>
          </cell>
          <cell r="T2581">
            <v>52</v>
          </cell>
          <cell r="U2581">
            <v>143</v>
          </cell>
          <cell r="V2581">
            <v>6</v>
          </cell>
          <cell r="W2581">
            <v>0</v>
          </cell>
          <cell r="X2581">
            <v>0</v>
          </cell>
          <cell r="Y2581">
            <v>232</v>
          </cell>
          <cell r="AA2581" t="str">
            <v>00HE</v>
          </cell>
          <cell r="AB2581" t="str">
            <v>Cornwall</v>
          </cell>
          <cell r="AC2581">
            <v>0</v>
          </cell>
          <cell r="AD2581">
            <v>3</v>
          </cell>
          <cell r="AE2581">
            <v>0</v>
          </cell>
          <cell r="AF2581">
            <v>3</v>
          </cell>
          <cell r="AG2581">
            <v>6</v>
          </cell>
          <cell r="AI2581" t="str">
            <v>00HE</v>
          </cell>
          <cell r="AJ2581" t="str">
            <v>Cornwall</v>
          </cell>
          <cell r="AK2581">
            <v>0</v>
          </cell>
          <cell r="AL2581">
            <v>0</v>
          </cell>
        </row>
        <row r="2582">
          <cell r="B2582" t="str">
            <v>00HG</v>
          </cell>
          <cell r="C2582" t="str">
            <v>Plymouth</v>
          </cell>
          <cell r="D2582">
            <v>8</v>
          </cell>
          <cell r="E2582">
            <v>1</v>
          </cell>
          <cell r="F2582">
            <v>72</v>
          </cell>
          <cell r="G2582">
            <v>45</v>
          </cell>
          <cell r="H2582">
            <v>165</v>
          </cell>
          <cell r="I2582">
            <v>10</v>
          </cell>
          <cell r="J2582">
            <v>0</v>
          </cell>
          <cell r="K2582">
            <v>0</v>
          </cell>
          <cell r="L2582">
            <v>301</v>
          </cell>
          <cell r="M2582">
            <v>0</v>
          </cell>
          <cell r="O2582" t="str">
            <v>00HG</v>
          </cell>
          <cell r="P2582" t="str">
            <v>Plymouth</v>
          </cell>
          <cell r="Q2582">
            <v>8</v>
          </cell>
          <cell r="R2582">
            <v>1</v>
          </cell>
          <cell r="S2582">
            <v>72</v>
          </cell>
          <cell r="T2582">
            <v>50</v>
          </cell>
          <cell r="U2582">
            <v>165</v>
          </cell>
          <cell r="V2582">
            <v>10</v>
          </cell>
          <cell r="W2582">
            <v>0</v>
          </cell>
          <cell r="X2582">
            <v>0</v>
          </cell>
          <cell r="Y2582">
            <v>306</v>
          </cell>
          <cell r="AA2582" t="str">
            <v>00HG</v>
          </cell>
          <cell r="AB2582" t="str">
            <v>Plymouth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  <cell r="AG2582">
            <v>0</v>
          </cell>
          <cell r="AI2582" t="str">
            <v>00HG</v>
          </cell>
          <cell r="AJ2582" t="str">
            <v>Plymouth</v>
          </cell>
          <cell r="AK2582">
            <v>0</v>
          </cell>
          <cell r="AL2582">
            <v>0</v>
          </cell>
        </row>
        <row r="2583">
          <cell r="B2583" t="str">
            <v>00HH</v>
          </cell>
          <cell r="C2583" t="str">
            <v>Torbay</v>
          </cell>
          <cell r="D2583">
            <v>0</v>
          </cell>
          <cell r="E2583">
            <v>2</v>
          </cell>
          <cell r="F2583">
            <v>5</v>
          </cell>
          <cell r="G2583">
            <v>22</v>
          </cell>
          <cell r="H2583">
            <v>42</v>
          </cell>
          <cell r="I2583">
            <v>0</v>
          </cell>
          <cell r="J2583">
            <v>0</v>
          </cell>
          <cell r="K2583">
            <v>0</v>
          </cell>
          <cell r="L2583">
            <v>71</v>
          </cell>
          <cell r="M2583">
            <v>0</v>
          </cell>
          <cell r="O2583" t="str">
            <v>00HH</v>
          </cell>
          <cell r="P2583" t="str">
            <v>Torbay</v>
          </cell>
          <cell r="Q2583">
            <v>0</v>
          </cell>
          <cell r="R2583">
            <v>2</v>
          </cell>
          <cell r="S2583">
            <v>5</v>
          </cell>
          <cell r="T2583">
            <v>25</v>
          </cell>
          <cell r="U2583">
            <v>42</v>
          </cell>
          <cell r="V2583">
            <v>0</v>
          </cell>
          <cell r="W2583">
            <v>0</v>
          </cell>
          <cell r="X2583">
            <v>0</v>
          </cell>
          <cell r="Y2583">
            <v>74</v>
          </cell>
          <cell r="AA2583" t="str">
            <v>00HH</v>
          </cell>
          <cell r="AB2583" t="str">
            <v>Torbay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  <cell r="AG2583">
            <v>0</v>
          </cell>
          <cell r="AI2583" t="str">
            <v>00HH</v>
          </cell>
          <cell r="AJ2583" t="str">
            <v>Torbay</v>
          </cell>
          <cell r="AK2583">
            <v>0</v>
          </cell>
          <cell r="AL2583">
            <v>0</v>
          </cell>
        </row>
        <row r="2584">
          <cell r="B2584" t="str">
            <v>00HN</v>
          </cell>
          <cell r="C2584" t="str">
            <v>Bournemouth</v>
          </cell>
          <cell r="D2584">
            <v>0</v>
          </cell>
          <cell r="E2584">
            <v>0</v>
          </cell>
          <cell r="F2584">
            <v>0</v>
          </cell>
          <cell r="G2584">
            <v>35</v>
          </cell>
          <cell r="H2584">
            <v>102</v>
          </cell>
          <cell r="I2584">
            <v>6</v>
          </cell>
          <cell r="J2584">
            <v>0</v>
          </cell>
          <cell r="K2584">
            <v>0</v>
          </cell>
          <cell r="L2584">
            <v>143</v>
          </cell>
          <cell r="M2584">
            <v>0</v>
          </cell>
          <cell r="O2584" t="str">
            <v>00HN</v>
          </cell>
          <cell r="P2584" t="str">
            <v>Bournemouth</v>
          </cell>
          <cell r="Q2584">
            <v>0</v>
          </cell>
          <cell r="R2584">
            <v>0</v>
          </cell>
          <cell r="S2584">
            <v>0</v>
          </cell>
          <cell r="T2584">
            <v>39</v>
          </cell>
          <cell r="U2584">
            <v>102</v>
          </cell>
          <cell r="V2584">
            <v>6</v>
          </cell>
          <cell r="W2584">
            <v>0</v>
          </cell>
          <cell r="X2584">
            <v>0</v>
          </cell>
          <cell r="Y2584">
            <v>147</v>
          </cell>
          <cell r="AA2584" t="str">
            <v>00HN</v>
          </cell>
          <cell r="AB2584" t="str">
            <v>Bournemouth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  <cell r="AG2584">
            <v>0</v>
          </cell>
          <cell r="AI2584" t="str">
            <v>00HN</v>
          </cell>
          <cell r="AJ2584" t="str">
            <v>Bournemouth</v>
          </cell>
          <cell r="AK2584">
            <v>0</v>
          </cell>
          <cell r="AL2584">
            <v>0</v>
          </cell>
        </row>
        <row r="2585">
          <cell r="B2585" t="str">
            <v>00HP</v>
          </cell>
          <cell r="C2585" t="str">
            <v>Poole</v>
          </cell>
          <cell r="D2585">
            <v>12</v>
          </cell>
          <cell r="E2585">
            <v>1</v>
          </cell>
          <cell r="F2585">
            <v>18</v>
          </cell>
          <cell r="G2585">
            <v>38</v>
          </cell>
          <cell r="H2585">
            <v>51</v>
          </cell>
          <cell r="I2585">
            <v>0</v>
          </cell>
          <cell r="J2585">
            <v>0</v>
          </cell>
          <cell r="K2585">
            <v>0</v>
          </cell>
          <cell r="L2585">
            <v>120</v>
          </cell>
          <cell r="M2585">
            <v>0</v>
          </cell>
          <cell r="O2585" t="str">
            <v>00HP</v>
          </cell>
          <cell r="P2585" t="str">
            <v>Poole</v>
          </cell>
          <cell r="Q2585">
            <v>12</v>
          </cell>
          <cell r="R2585">
            <v>1</v>
          </cell>
          <cell r="S2585">
            <v>18</v>
          </cell>
          <cell r="T2585">
            <v>30</v>
          </cell>
          <cell r="U2585">
            <v>51</v>
          </cell>
          <cell r="V2585">
            <v>0</v>
          </cell>
          <cell r="W2585">
            <v>0</v>
          </cell>
          <cell r="X2585">
            <v>0</v>
          </cell>
          <cell r="Y2585">
            <v>112</v>
          </cell>
          <cell r="AA2585" t="str">
            <v>00HP</v>
          </cell>
          <cell r="AB2585" t="str">
            <v>Poole</v>
          </cell>
          <cell r="AC2585">
            <v>0</v>
          </cell>
          <cell r="AD2585">
            <v>0</v>
          </cell>
          <cell r="AE2585">
            <v>4</v>
          </cell>
          <cell r="AF2585">
            <v>0</v>
          </cell>
          <cell r="AG2585">
            <v>4</v>
          </cell>
          <cell r="AI2585" t="str">
            <v>00HP</v>
          </cell>
          <cell r="AJ2585" t="str">
            <v>Poole</v>
          </cell>
          <cell r="AK2585">
            <v>0</v>
          </cell>
          <cell r="AL2585">
            <v>0</v>
          </cell>
        </row>
        <row r="2586">
          <cell r="B2586" t="str">
            <v>00HX</v>
          </cell>
          <cell r="C2586" t="str">
            <v>Swindon</v>
          </cell>
          <cell r="D2586">
            <v>34</v>
          </cell>
          <cell r="E2586">
            <v>0</v>
          </cell>
          <cell r="F2586">
            <v>223</v>
          </cell>
          <cell r="G2586">
            <v>9</v>
          </cell>
          <cell r="H2586">
            <v>281</v>
          </cell>
          <cell r="I2586">
            <v>0</v>
          </cell>
          <cell r="J2586">
            <v>0</v>
          </cell>
          <cell r="K2586">
            <v>0</v>
          </cell>
          <cell r="L2586">
            <v>547</v>
          </cell>
          <cell r="M2586">
            <v>0</v>
          </cell>
          <cell r="O2586" t="str">
            <v>00HX</v>
          </cell>
          <cell r="P2586" t="str">
            <v>Swindon</v>
          </cell>
          <cell r="Q2586">
            <v>34</v>
          </cell>
          <cell r="R2586">
            <v>0</v>
          </cell>
          <cell r="S2586">
            <v>223</v>
          </cell>
          <cell r="T2586">
            <v>10</v>
          </cell>
          <cell r="U2586">
            <v>281</v>
          </cell>
          <cell r="V2586">
            <v>0</v>
          </cell>
          <cell r="W2586">
            <v>0</v>
          </cell>
          <cell r="X2586">
            <v>0</v>
          </cell>
          <cell r="Y2586">
            <v>548</v>
          </cell>
          <cell r="AA2586" t="str">
            <v>00HX</v>
          </cell>
          <cell r="AB2586" t="str">
            <v>Swindon</v>
          </cell>
          <cell r="AC2586">
            <v>0</v>
          </cell>
          <cell r="AD2586">
            <v>23</v>
          </cell>
          <cell r="AE2586">
            <v>0</v>
          </cell>
          <cell r="AF2586">
            <v>23</v>
          </cell>
          <cell r="AG2586">
            <v>46</v>
          </cell>
          <cell r="AI2586" t="str">
            <v>00HX</v>
          </cell>
          <cell r="AJ2586" t="str">
            <v>Swindon</v>
          </cell>
          <cell r="AK2586">
            <v>0</v>
          </cell>
          <cell r="AL2586">
            <v>0</v>
          </cell>
        </row>
        <row r="2587">
          <cell r="B2587" t="str">
            <v>00HY</v>
          </cell>
          <cell r="C2587" t="str">
            <v>Wiltshire</v>
          </cell>
          <cell r="D2587">
            <v>3</v>
          </cell>
          <cell r="E2587">
            <v>0</v>
          </cell>
          <cell r="F2587">
            <v>115</v>
          </cell>
          <cell r="G2587">
            <v>21</v>
          </cell>
          <cell r="H2587">
            <v>51</v>
          </cell>
          <cell r="I2587">
            <v>0</v>
          </cell>
          <cell r="J2587">
            <v>0</v>
          </cell>
          <cell r="K2587">
            <v>0</v>
          </cell>
          <cell r="L2587">
            <v>190</v>
          </cell>
          <cell r="M2587">
            <v>0</v>
          </cell>
          <cell r="O2587" t="str">
            <v>00HY</v>
          </cell>
          <cell r="P2587" t="str">
            <v>Wiltshire</v>
          </cell>
          <cell r="Q2587">
            <v>3</v>
          </cell>
          <cell r="R2587">
            <v>0</v>
          </cell>
          <cell r="S2587">
            <v>115</v>
          </cell>
          <cell r="T2587">
            <v>22</v>
          </cell>
          <cell r="U2587">
            <v>51</v>
          </cell>
          <cell r="V2587">
            <v>0</v>
          </cell>
          <cell r="W2587">
            <v>0</v>
          </cell>
          <cell r="X2587">
            <v>0</v>
          </cell>
          <cell r="Y2587">
            <v>191</v>
          </cell>
          <cell r="AA2587" t="str">
            <v>00HY</v>
          </cell>
          <cell r="AB2587" t="str">
            <v>Wiltshire</v>
          </cell>
          <cell r="AC2587">
            <v>0</v>
          </cell>
          <cell r="AD2587">
            <v>19</v>
          </cell>
          <cell r="AE2587">
            <v>25</v>
          </cell>
          <cell r="AF2587">
            <v>19</v>
          </cell>
          <cell r="AG2587">
            <v>63</v>
          </cell>
          <cell r="AI2587" t="str">
            <v>00HY</v>
          </cell>
          <cell r="AJ2587" t="str">
            <v>Wiltshire</v>
          </cell>
          <cell r="AK2587">
            <v>0</v>
          </cell>
          <cell r="AL2587">
            <v>0</v>
          </cell>
        </row>
        <row r="2588">
          <cell r="B2588" t="str">
            <v>00JA</v>
          </cell>
          <cell r="C2588" t="str">
            <v>Peterborough</v>
          </cell>
          <cell r="D2588">
            <v>50</v>
          </cell>
          <cell r="E2588">
            <v>0</v>
          </cell>
          <cell r="F2588">
            <v>245</v>
          </cell>
          <cell r="G2588">
            <v>20</v>
          </cell>
          <cell r="H2588">
            <v>448</v>
          </cell>
          <cell r="I2588">
            <v>0</v>
          </cell>
          <cell r="J2588">
            <v>0</v>
          </cell>
          <cell r="K2588">
            <v>0</v>
          </cell>
          <cell r="L2588">
            <v>763</v>
          </cell>
          <cell r="M2588">
            <v>0</v>
          </cell>
          <cell r="O2588" t="str">
            <v>00JA</v>
          </cell>
          <cell r="P2588" t="str">
            <v>Peterborough</v>
          </cell>
          <cell r="Q2588">
            <v>50</v>
          </cell>
          <cell r="R2588">
            <v>0</v>
          </cell>
          <cell r="S2588">
            <v>245</v>
          </cell>
          <cell r="T2588">
            <v>18</v>
          </cell>
          <cell r="U2588">
            <v>448</v>
          </cell>
          <cell r="V2588">
            <v>0</v>
          </cell>
          <cell r="W2588">
            <v>0</v>
          </cell>
          <cell r="X2588">
            <v>0</v>
          </cell>
          <cell r="Y2588">
            <v>761</v>
          </cell>
          <cell r="AA2588" t="str">
            <v>00JA</v>
          </cell>
          <cell r="AB2588" t="str">
            <v>Peterborough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  <cell r="AG2588">
            <v>0</v>
          </cell>
          <cell r="AI2588" t="str">
            <v>00JA</v>
          </cell>
          <cell r="AJ2588" t="str">
            <v>Peterborough</v>
          </cell>
          <cell r="AK2588">
            <v>0</v>
          </cell>
          <cell r="AL2588">
            <v>0</v>
          </cell>
        </row>
        <row r="2589">
          <cell r="B2589" t="str">
            <v>00KA</v>
          </cell>
          <cell r="C2589" t="str">
            <v>Luton</v>
          </cell>
          <cell r="D2589">
            <v>0</v>
          </cell>
          <cell r="E2589">
            <v>1</v>
          </cell>
          <cell r="F2589">
            <v>0</v>
          </cell>
          <cell r="G2589">
            <v>32</v>
          </cell>
          <cell r="H2589">
            <v>79</v>
          </cell>
          <cell r="I2589">
            <v>1</v>
          </cell>
          <cell r="J2589">
            <v>2</v>
          </cell>
          <cell r="K2589">
            <v>0</v>
          </cell>
          <cell r="L2589">
            <v>115</v>
          </cell>
          <cell r="M2589">
            <v>2</v>
          </cell>
          <cell r="O2589" t="str">
            <v>00KA</v>
          </cell>
          <cell r="P2589" t="str">
            <v>Luton</v>
          </cell>
          <cell r="Q2589">
            <v>0</v>
          </cell>
          <cell r="R2589">
            <v>1</v>
          </cell>
          <cell r="S2589">
            <v>0</v>
          </cell>
          <cell r="T2589">
            <v>40</v>
          </cell>
          <cell r="U2589">
            <v>79</v>
          </cell>
          <cell r="V2589">
            <v>1</v>
          </cell>
          <cell r="W2589">
            <v>2</v>
          </cell>
          <cell r="X2589">
            <v>0</v>
          </cell>
          <cell r="Y2589">
            <v>123</v>
          </cell>
          <cell r="AA2589" t="str">
            <v>00KA</v>
          </cell>
          <cell r="AB2589" t="str">
            <v>Luton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I2589" t="str">
            <v>00KA</v>
          </cell>
          <cell r="AJ2589" t="str">
            <v>Luton</v>
          </cell>
          <cell r="AK2589">
            <v>0</v>
          </cell>
          <cell r="AL2589">
            <v>0</v>
          </cell>
        </row>
        <row r="2590">
          <cell r="B2590" t="str">
            <v>00KB</v>
          </cell>
          <cell r="C2590" t="str">
            <v>Bedford UA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O2590" t="str">
            <v>00KB</v>
          </cell>
          <cell r="P2590" t="str">
            <v>Bedford UA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AA2590" t="str">
            <v>00KB</v>
          </cell>
          <cell r="AB2590" t="str">
            <v>Bedford UA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  <cell r="AG2590">
            <v>0</v>
          </cell>
          <cell r="AI2590" t="str">
            <v>00KB</v>
          </cell>
          <cell r="AJ2590" t="str">
            <v>Bedford UA</v>
          </cell>
          <cell r="AK2590">
            <v>0</v>
          </cell>
          <cell r="AL2590">
            <v>0</v>
          </cell>
        </row>
        <row r="2591">
          <cell r="B2591" t="str">
            <v>00KC</v>
          </cell>
          <cell r="C2591" t="str">
            <v>Central Bedfordshire</v>
          </cell>
          <cell r="D2591">
            <v>0</v>
          </cell>
          <cell r="E2591">
            <v>4</v>
          </cell>
          <cell r="F2591">
            <v>58</v>
          </cell>
          <cell r="G2591">
            <v>42</v>
          </cell>
          <cell r="H2591">
            <v>67</v>
          </cell>
          <cell r="I2591">
            <v>0</v>
          </cell>
          <cell r="J2591">
            <v>0</v>
          </cell>
          <cell r="K2591">
            <v>0</v>
          </cell>
          <cell r="L2591">
            <v>171</v>
          </cell>
          <cell r="M2591">
            <v>0</v>
          </cell>
          <cell r="O2591" t="str">
            <v>00KC</v>
          </cell>
          <cell r="P2591" t="str">
            <v>Central Bedfordshire</v>
          </cell>
          <cell r="Q2591">
            <v>0</v>
          </cell>
          <cell r="R2591">
            <v>4</v>
          </cell>
          <cell r="S2591">
            <v>58</v>
          </cell>
          <cell r="T2591">
            <v>57</v>
          </cell>
          <cell r="U2591">
            <v>67</v>
          </cell>
          <cell r="V2591">
            <v>0</v>
          </cell>
          <cell r="W2591">
            <v>0</v>
          </cell>
          <cell r="X2591">
            <v>0</v>
          </cell>
          <cell r="Y2591">
            <v>186</v>
          </cell>
          <cell r="AA2591" t="str">
            <v>00KC</v>
          </cell>
          <cell r="AB2591" t="str">
            <v>Central Bedfordshire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I2591" t="str">
            <v>00KC</v>
          </cell>
          <cell r="AJ2591" t="str">
            <v>Central Bedfordshire</v>
          </cell>
          <cell r="AK2591">
            <v>0</v>
          </cell>
          <cell r="AL2591">
            <v>0</v>
          </cell>
        </row>
        <row r="2592">
          <cell r="B2592" t="str">
            <v>00KF</v>
          </cell>
          <cell r="C2592" t="str">
            <v>Southend-on-Sea</v>
          </cell>
          <cell r="D2592">
            <v>0</v>
          </cell>
          <cell r="E2592">
            <v>1</v>
          </cell>
          <cell r="F2592">
            <v>11</v>
          </cell>
          <cell r="G2592">
            <v>26</v>
          </cell>
          <cell r="H2592">
            <v>25</v>
          </cell>
          <cell r="I2592">
            <v>27</v>
          </cell>
          <cell r="J2592">
            <v>0</v>
          </cell>
          <cell r="K2592">
            <v>0</v>
          </cell>
          <cell r="L2592">
            <v>90</v>
          </cell>
          <cell r="M2592">
            <v>0</v>
          </cell>
          <cell r="O2592" t="str">
            <v>00KF</v>
          </cell>
          <cell r="P2592" t="str">
            <v>Southend-on-Sea</v>
          </cell>
          <cell r="Q2592">
            <v>0</v>
          </cell>
          <cell r="R2592">
            <v>1</v>
          </cell>
          <cell r="S2592">
            <v>11</v>
          </cell>
          <cell r="T2592">
            <v>39</v>
          </cell>
          <cell r="U2592">
            <v>25</v>
          </cell>
          <cell r="V2592">
            <v>27</v>
          </cell>
          <cell r="W2592">
            <v>0</v>
          </cell>
          <cell r="X2592">
            <v>0</v>
          </cell>
          <cell r="Y2592">
            <v>103</v>
          </cell>
          <cell r="AA2592" t="str">
            <v>00KF</v>
          </cell>
          <cell r="AB2592" t="str">
            <v>Southend-on-Sea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  <cell r="AG2592">
            <v>0</v>
          </cell>
          <cell r="AI2592" t="str">
            <v>00KF</v>
          </cell>
          <cell r="AJ2592" t="str">
            <v>Southend-on-Sea</v>
          </cell>
          <cell r="AK2592">
            <v>0</v>
          </cell>
          <cell r="AL2592">
            <v>0</v>
          </cell>
        </row>
        <row r="2593">
          <cell r="B2593" t="str">
            <v>00KG</v>
          </cell>
          <cell r="C2593" t="str">
            <v>Thurrock</v>
          </cell>
          <cell r="D2593">
            <v>0</v>
          </cell>
          <cell r="E2593">
            <v>4</v>
          </cell>
          <cell r="F2593">
            <v>42</v>
          </cell>
          <cell r="G2593">
            <v>10</v>
          </cell>
          <cell r="H2593">
            <v>40</v>
          </cell>
          <cell r="I2593">
            <v>0</v>
          </cell>
          <cell r="J2593">
            <v>0</v>
          </cell>
          <cell r="K2593">
            <v>0</v>
          </cell>
          <cell r="L2593">
            <v>96</v>
          </cell>
          <cell r="M2593">
            <v>0</v>
          </cell>
          <cell r="O2593" t="str">
            <v>00KG</v>
          </cell>
          <cell r="P2593" t="str">
            <v>Thurrock</v>
          </cell>
          <cell r="Q2593">
            <v>0</v>
          </cell>
          <cell r="R2593">
            <v>4</v>
          </cell>
          <cell r="S2593">
            <v>42</v>
          </cell>
          <cell r="T2593">
            <v>24</v>
          </cell>
          <cell r="U2593">
            <v>40</v>
          </cell>
          <cell r="V2593">
            <v>0</v>
          </cell>
          <cell r="W2593">
            <v>0</v>
          </cell>
          <cell r="X2593">
            <v>0</v>
          </cell>
          <cell r="Y2593">
            <v>110</v>
          </cell>
          <cell r="AA2593" t="str">
            <v>00KG</v>
          </cell>
          <cell r="AB2593" t="str">
            <v>Thurrock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I2593" t="str">
            <v>00KG</v>
          </cell>
          <cell r="AJ2593" t="str">
            <v>Thurrock</v>
          </cell>
          <cell r="AK2593">
            <v>0</v>
          </cell>
          <cell r="AL2593">
            <v>0</v>
          </cell>
        </row>
        <row r="2594">
          <cell r="B2594" t="str">
            <v>00LC</v>
          </cell>
          <cell r="C2594" t="str">
            <v>Medway Towns</v>
          </cell>
          <cell r="D2594">
            <v>9</v>
          </cell>
          <cell r="E2594">
            <v>0</v>
          </cell>
          <cell r="F2594">
            <v>87</v>
          </cell>
          <cell r="G2594">
            <v>30</v>
          </cell>
          <cell r="H2594">
            <v>208</v>
          </cell>
          <cell r="I2594">
            <v>54</v>
          </cell>
          <cell r="J2594">
            <v>0</v>
          </cell>
          <cell r="K2594">
            <v>0</v>
          </cell>
          <cell r="L2594">
            <v>388</v>
          </cell>
          <cell r="M2594">
            <v>0</v>
          </cell>
          <cell r="O2594" t="str">
            <v>00LC</v>
          </cell>
          <cell r="P2594" t="str">
            <v>Medway Towns</v>
          </cell>
          <cell r="Q2594">
            <v>9</v>
          </cell>
          <cell r="R2594">
            <v>0</v>
          </cell>
          <cell r="S2594">
            <v>87</v>
          </cell>
          <cell r="T2594">
            <v>31</v>
          </cell>
          <cell r="U2594">
            <v>208</v>
          </cell>
          <cell r="V2594">
            <v>54</v>
          </cell>
          <cell r="W2594">
            <v>0</v>
          </cell>
          <cell r="X2594">
            <v>0</v>
          </cell>
          <cell r="Y2594">
            <v>389</v>
          </cell>
          <cell r="AA2594" t="str">
            <v>00LC</v>
          </cell>
          <cell r="AB2594" t="str">
            <v>Medway Towns</v>
          </cell>
          <cell r="AC2594">
            <v>0</v>
          </cell>
          <cell r="AD2594">
            <v>8</v>
          </cell>
          <cell r="AE2594">
            <v>0</v>
          </cell>
          <cell r="AF2594">
            <v>8</v>
          </cell>
          <cell r="AG2594">
            <v>16</v>
          </cell>
          <cell r="AI2594" t="str">
            <v>00LC</v>
          </cell>
          <cell r="AJ2594" t="str">
            <v>Medway Towns</v>
          </cell>
          <cell r="AK2594">
            <v>0</v>
          </cell>
          <cell r="AL2594">
            <v>0</v>
          </cell>
        </row>
        <row r="2595">
          <cell r="B2595" t="str">
            <v>00MA</v>
          </cell>
          <cell r="C2595" t="str">
            <v>Bracknell Forest</v>
          </cell>
          <cell r="D2595">
            <v>27</v>
          </cell>
          <cell r="E2595">
            <v>0</v>
          </cell>
          <cell r="F2595">
            <v>14</v>
          </cell>
          <cell r="G2595">
            <v>33</v>
          </cell>
          <cell r="H2595">
            <v>72</v>
          </cell>
          <cell r="I2595">
            <v>0</v>
          </cell>
          <cell r="J2595">
            <v>0</v>
          </cell>
          <cell r="K2595">
            <v>0</v>
          </cell>
          <cell r="L2595">
            <v>146</v>
          </cell>
          <cell r="M2595">
            <v>0</v>
          </cell>
          <cell r="O2595" t="str">
            <v>00MA</v>
          </cell>
          <cell r="P2595" t="str">
            <v>Bracknell Forest</v>
          </cell>
          <cell r="Q2595">
            <v>27</v>
          </cell>
          <cell r="R2595">
            <v>0</v>
          </cell>
          <cell r="S2595">
            <v>14</v>
          </cell>
          <cell r="T2595">
            <v>44</v>
          </cell>
          <cell r="U2595">
            <v>72</v>
          </cell>
          <cell r="V2595">
            <v>0</v>
          </cell>
          <cell r="W2595">
            <v>0</v>
          </cell>
          <cell r="X2595">
            <v>0</v>
          </cell>
          <cell r="Y2595">
            <v>157</v>
          </cell>
          <cell r="AA2595" t="str">
            <v>00MA</v>
          </cell>
          <cell r="AB2595" t="str">
            <v>Bracknell Forest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I2595" t="str">
            <v>00MA</v>
          </cell>
          <cell r="AJ2595" t="str">
            <v>Bracknell Forest</v>
          </cell>
          <cell r="AK2595">
            <v>0</v>
          </cell>
          <cell r="AL2595">
            <v>0</v>
          </cell>
        </row>
        <row r="2596">
          <cell r="B2596" t="str">
            <v>00MB</v>
          </cell>
          <cell r="C2596" t="str">
            <v>West Berkshire</v>
          </cell>
          <cell r="D2596">
            <v>0</v>
          </cell>
          <cell r="E2596">
            <v>2</v>
          </cell>
          <cell r="F2596">
            <v>11</v>
          </cell>
          <cell r="G2596">
            <v>50</v>
          </cell>
          <cell r="H2596">
            <v>28</v>
          </cell>
          <cell r="I2596">
            <v>0</v>
          </cell>
          <cell r="J2596">
            <v>0</v>
          </cell>
          <cell r="K2596">
            <v>0</v>
          </cell>
          <cell r="L2596">
            <v>91</v>
          </cell>
          <cell r="M2596">
            <v>0</v>
          </cell>
          <cell r="O2596" t="str">
            <v>00MB</v>
          </cell>
          <cell r="P2596" t="str">
            <v>West Berkshire</v>
          </cell>
          <cell r="Q2596">
            <v>0</v>
          </cell>
          <cell r="R2596">
            <v>2</v>
          </cell>
          <cell r="S2596">
            <v>11</v>
          </cell>
          <cell r="T2596">
            <v>52</v>
          </cell>
          <cell r="U2596">
            <v>28</v>
          </cell>
          <cell r="V2596">
            <v>0</v>
          </cell>
          <cell r="W2596">
            <v>0</v>
          </cell>
          <cell r="X2596">
            <v>0</v>
          </cell>
          <cell r="Y2596">
            <v>93</v>
          </cell>
          <cell r="AA2596" t="str">
            <v>00MB</v>
          </cell>
          <cell r="AB2596" t="str">
            <v>West Berkshire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I2596" t="str">
            <v>00MB</v>
          </cell>
          <cell r="AJ2596" t="str">
            <v>West Berkshire</v>
          </cell>
          <cell r="AK2596">
            <v>0</v>
          </cell>
          <cell r="AL2596">
            <v>0</v>
          </cell>
        </row>
        <row r="2597">
          <cell r="B2597" t="str">
            <v>00MC</v>
          </cell>
          <cell r="C2597" t="str">
            <v>Reading</v>
          </cell>
          <cell r="D2597">
            <v>26</v>
          </cell>
          <cell r="E2597">
            <v>3</v>
          </cell>
          <cell r="F2597">
            <v>21</v>
          </cell>
          <cell r="G2597">
            <v>77</v>
          </cell>
          <cell r="H2597">
            <v>29</v>
          </cell>
          <cell r="I2597">
            <v>0</v>
          </cell>
          <cell r="J2597">
            <v>0</v>
          </cell>
          <cell r="K2597">
            <v>1</v>
          </cell>
          <cell r="L2597">
            <v>157</v>
          </cell>
          <cell r="M2597">
            <v>1</v>
          </cell>
          <cell r="O2597" t="str">
            <v>00MC</v>
          </cell>
          <cell r="P2597" t="str">
            <v>Reading</v>
          </cell>
          <cell r="Q2597">
            <v>26</v>
          </cell>
          <cell r="R2597">
            <v>3</v>
          </cell>
          <cell r="S2597">
            <v>21</v>
          </cell>
          <cell r="T2597">
            <v>69</v>
          </cell>
          <cell r="U2597">
            <v>29</v>
          </cell>
          <cell r="V2597">
            <v>0</v>
          </cell>
          <cell r="W2597">
            <v>0</v>
          </cell>
          <cell r="X2597">
            <v>0</v>
          </cell>
          <cell r="Y2597">
            <v>148</v>
          </cell>
          <cell r="AA2597" t="str">
            <v>00MC</v>
          </cell>
          <cell r="AB2597" t="str">
            <v>Reading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  <cell r="AG2597">
            <v>0</v>
          </cell>
          <cell r="AI2597" t="str">
            <v>00MC</v>
          </cell>
          <cell r="AJ2597" t="str">
            <v>Reading</v>
          </cell>
          <cell r="AK2597">
            <v>0</v>
          </cell>
          <cell r="AL2597">
            <v>0</v>
          </cell>
        </row>
        <row r="2598">
          <cell r="B2598" t="str">
            <v>00MD</v>
          </cell>
          <cell r="C2598" t="str">
            <v>Slough</v>
          </cell>
          <cell r="D2598">
            <v>0</v>
          </cell>
          <cell r="E2598">
            <v>2</v>
          </cell>
          <cell r="F2598">
            <v>50</v>
          </cell>
          <cell r="G2598">
            <v>38</v>
          </cell>
          <cell r="H2598">
            <v>159</v>
          </cell>
          <cell r="I2598">
            <v>0</v>
          </cell>
          <cell r="J2598">
            <v>1</v>
          </cell>
          <cell r="K2598">
            <v>0</v>
          </cell>
          <cell r="L2598">
            <v>250</v>
          </cell>
          <cell r="M2598">
            <v>1</v>
          </cell>
          <cell r="O2598" t="str">
            <v>00MD</v>
          </cell>
          <cell r="P2598" t="str">
            <v>Slough</v>
          </cell>
          <cell r="Q2598">
            <v>0</v>
          </cell>
          <cell r="R2598">
            <v>2</v>
          </cell>
          <cell r="S2598">
            <v>50</v>
          </cell>
          <cell r="T2598">
            <v>28</v>
          </cell>
          <cell r="U2598">
            <v>159</v>
          </cell>
          <cell r="V2598">
            <v>0</v>
          </cell>
          <cell r="W2598">
            <v>1</v>
          </cell>
          <cell r="X2598">
            <v>1</v>
          </cell>
          <cell r="Y2598">
            <v>241</v>
          </cell>
          <cell r="AA2598" t="str">
            <v>00MD</v>
          </cell>
          <cell r="AB2598" t="str">
            <v>Slough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  <cell r="AG2598">
            <v>0</v>
          </cell>
          <cell r="AI2598" t="str">
            <v>00MD</v>
          </cell>
          <cell r="AJ2598" t="str">
            <v>Slough</v>
          </cell>
          <cell r="AK2598">
            <v>0</v>
          </cell>
          <cell r="AL2598">
            <v>0</v>
          </cell>
        </row>
        <row r="2599">
          <cell r="B2599" t="str">
            <v>00ME</v>
          </cell>
          <cell r="C2599" t="str">
            <v>Windsor and Maidenhead</v>
          </cell>
          <cell r="D2599">
            <v>12</v>
          </cell>
          <cell r="E2599">
            <v>1</v>
          </cell>
          <cell r="F2599">
            <v>14</v>
          </cell>
          <cell r="G2599">
            <v>39</v>
          </cell>
          <cell r="H2599">
            <v>128</v>
          </cell>
          <cell r="I2599">
            <v>0</v>
          </cell>
          <cell r="J2599">
            <v>0</v>
          </cell>
          <cell r="K2599">
            <v>0</v>
          </cell>
          <cell r="L2599">
            <v>194</v>
          </cell>
          <cell r="M2599">
            <v>0</v>
          </cell>
          <cell r="O2599" t="str">
            <v>00ME</v>
          </cell>
          <cell r="P2599" t="str">
            <v>Windsor and Maidenhead</v>
          </cell>
          <cell r="Q2599">
            <v>12</v>
          </cell>
          <cell r="R2599">
            <v>1</v>
          </cell>
          <cell r="S2599">
            <v>14</v>
          </cell>
          <cell r="T2599">
            <v>24</v>
          </cell>
          <cell r="U2599">
            <v>128</v>
          </cell>
          <cell r="V2599">
            <v>0</v>
          </cell>
          <cell r="W2599">
            <v>0</v>
          </cell>
          <cell r="X2599">
            <v>0</v>
          </cell>
          <cell r="Y2599">
            <v>179</v>
          </cell>
          <cell r="AA2599" t="str">
            <v>00ME</v>
          </cell>
          <cell r="AB2599" t="str">
            <v>Windsor and Maidenhead</v>
          </cell>
          <cell r="AC2599">
            <v>0</v>
          </cell>
          <cell r="AD2599">
            <v>6</v>
          </cell>
          <cell r="AE2599">
            <v>0</v>
          </cell>
          <cell r="AF2599">
            <v>6</v>
          </cell>
          <cell r="AG2599">
            <v>12</v>
          </cell>
          <cell r="AI2599" t="str">
            <v>00ME</v>
          </cell>
          <cell r="AJ2599" t="str">
            <v>Windsor and Maidenhead</v>
          </cell>
          <cell r="AK2599">
            <v>0</v>
          </cell>
          <cell r="AL2599">
            <v>0</v>
          </cell>
        </row>
        <row r="2600">
          <cell r="B2600" t="str">
            <v>00MF</v>
          </cell>
          <cell r="C2600" t="str">
            <v>Wokingham</v>
          </cell>
          <cell r="D2600">
            <v>0</v>
          </cell>
          <cell r="E2600">
            <v>2</v>
          </cell>
          <cell r="F2600">
            <v>8</v>
          </cell>
          <cell r="G2600">
            <v>33</v>
          </cell>
          <cell r="H2600">
            <v>23</v>
          </cell>
          <cell r="I2600">
            <v>0</v>
          </cell>
          <cell r="J2600">
            <v>0</v>
          </cell>
          <cell r="K2600">
            <v>0</v>
          </cell>
          <cell r="L2600">
            <v>66</v>
          </cell>
          <cell r="M2600">
            <v>0</v>
          </cell>
          <cell r="O2600" t="str">
            <v>00MF</v>
          </cell>
          <cell r="P2600" t="str">
            <v>Wokingham</v>
          </cell>
          <cell r="Q2600">
            <v>0</v>
          </cell>
          <cell r="R2600">
            <v>2</v>
          </cell>
          <cell r="S2600">
            <v>8</v>
          </cell>
          <cell r="T2600">
            <v>44</v>
          </cell>
          <cell r="U2600">
            <v>23</v>
          </cell>
          <cell r="V2600">
            <v>0</v>
          </cell>
          <cell r="W2600">
            <v>0</v>
          </cell>
          <cell r="X2600">
            <v>0</v>
          </cell>
          <cell r="Y2600">
            <v>77</v>
          </cell>
          <cell r="AA2600" t="str">
            <v>00MF</v>
          </cell>
          <cell r="AB2600" t="str">
            <v>Wokingham</v>
          </cell>
          <cell r="AC2600">
            <v>0</v>
          </cell>
          <cell r="AD2600">
            <v>8</v>
          </cell>
          <cell r="AE2600">
            <v>0</v>
          </cell>
          <cell r="AF2600">
            <v>8</v>
          </cell>
          <cell r="AG2600">
            <v>16</v>
          </cell>
          <cell r="AI2600" t="str">
            <v>00MF</v>
          </cell>
          <cell r="AJ2600" t="str">
            <v>Wokingham</v>
          </cell>
          <cell r="AK2600">
            <v>0</v>
          </cell>
          <cell r="AL2600">
            <v>0</v>
          </cell>
        </row>
        <row r="2601">
          <cell r="B2601" t="str">
            <v>00MG</v>
          </cell>
          <cell r="C2601" t="str">
            <v>Milton Keynes</v>
          </cell>
          <cell r="D2601">
            <v>23</v>
          </cell>
          <cell r="E2601">
            <v>7</v>
          </cell>
          <cell r="F2601">
            <v>220</v>
          </cell>
          <cell r="G2601">
            <v>101</v>
          </cell>
          <cell r="H2601">
            <v>226</v>
          </cell>
          <cell r="I2601">
            <v>3</v>
          </cell>
          <cell r="J2601">
            <v>0</v>
          </cell>
          <cell r="K2601">
            <v>2</v>
          </cell>
          <cell r="L2601">
            <v>582</v>
          </cell>
          <cell r="M2601">
            <v>2</v>
          </cell>
          <cell r="O2601" t="str">
            <v>00MG</v>
          </cell>
          <cell r="P2601" t="str">
            <v>Milton Keynes</v>
          </cell>
          <cell r="Q2601">
            <v>23</v>
          </cell>
          <cell r="R2601">
            <v>7</v>
          </cell>
          <cell r="S2601">
            <v>220</v>
          </cell>
          <cell r="T2601">
            <v>99</v>
          </cell>
          <cell r="U2601">
            <v>226</v>
          </cell>
          <cell r="V2601">
            <v>3</v>
          </cell>
          <cell r="W2601">
            <v>0</v>
          </cell>
          <cell r="X2601">
            <v>2</v>
          </cell>
          <cell r="Y2601">
            <v>580</v>
          </cell>
          <cell r="AA2601" t="str">
            <v>00MG</v>
          </cell>
          <cell r="AB2601" t="str">
            <v>Milton Keynes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  <cell r="AG2601">
            <v>0</v>
          </cell>
          <cell r="AI2601" t="str">
            <v>00MG</v>
          </cell>
          <cell r="AJ2601" t="str">
            <v>Milton Keynes</v>
          </cell>
          <cell r="AK2601">
            <v>0</v>
          </cell>
          <cell r="AL2601">
            <v>0</v>
          </cell>
        </row>
        <row r="2602">
          <cell r="B2602" t="str">
            <v>00ML</v>
          </cell>
          <cell r="C2602" t="str">
            <v>Brighton and Hove</v>
          </cell>
          <cell r="D2602">
            <v>0</v>
          </cell>
          <cell r="E2602">
            <v>4</v>
          </cell>
          <cell r="F2602">
            <v>105</v>
          </cell>
          <cell r="G2602">
            <v>54</v>
          </cell>
          <cell r="H2602">
            <v>53</v>
          </cell>
          <cell r="I2602">
            <v>0</v>
          </cell>
          <cell r="J2602">
            <v>0</v>
          </cell>
          <cell r="K2602">
            <v>0</v>
          </cell>
          <cell r="L2602">
            <v>216</v>
          </cell>
          <cell r="M2602">
            <v>0</v>
          </cell>
          <cell r="O2602" t="str">
            <v>00ML</v>
          </cell>
          <cell r="P2602" t="str">
            <v>Brighton and Hove</v>
          </cell>
          <cell r="Q2602">
            <v>0</v>
          </cell>
          <cell r="R2602">
            <v>4</v>
          </cell>
          <cell r="S2602">
            <v>105</v>
          </cell>
          <cell r="T2602">
            <v>53</v>
          </cell>
          <cell r="U2602">
            <v>53</v>
          </cell>
          <cell r="V2602">
            <v>0</v>
          </cell>
          <cell r="W2602">
            <v>0</v>
          </cell>
          <cell r="X2602">
            <v>0</v>
          </cell>
          <cell r="Y2602">
            <v>215</v>
          </cell>
          <cell r="AA2602" t="str">
            <v>00ML</v>
          </cell>
          <cell r="AB2602" t="str">
            <v>Brighton and Hove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  <cell r="AG2602">
            <v>0</v>
          </cell>
          <cell r="AI2602" t="str">
            <v>00ML</v>
          </cell>
          <cell r="AJ2602" t="str">
            <v>Brighton and Hove</v>
          </cell>
          <cell r="AK2602">
            <v>0</v>
          </cell>
          <cell r="AL2602">
            <v>0</v>
          </cell>
        </row>
        <row r="2603">
          <cell r="B2603" t="str">
            <v>00MR</v>
          </cell>
          <cell r="C2603" t="str">
            <v>Portsmouth</v>
          </cell>
          <cell r="D2603">
            <v>12</v>
          </cell>
          <cell r="E2603">
            <v>6</v>
          </cell>
          <cell r="F2603">
            <v>91</v>
          </cell>
          <cell r="G2603">
            <v>54</v>
          </cell>
          <cell r="H2603">
            <v>147</v>
          </cell>
          <cell r="I2603">
            <v>3</v>
          </cell>
          <cell r="J2603">
            <v>0</v>
          </cell>
          <cell r="K2603">
            <v>0</v>
          </cell>
          <cell r="L2603">
            <v>313</v>
          </cell>
          <cell r="M2603">
            <v>0</v>
          </cell>
          <cell r="O2603" t="str">
            <v>00MR</v>
          </cell>
          <cell r="P2603" t="str">
            <v>Portsmouth</v>
          </cell>
          <cell r="Q2603">
            <v>12</v>
          </cell>
          <cell r="R2603">
            <v>6</v>
          </cell>
          <cell r="S2603">
            <v>91</v>
          </cell>
          <cell r="T2603">
            <v>47</v>
          </cell>
          <cell r="U2603">
            <v>147</v>
          </cell>
          <cell r="V2603">
            <v>3</v>
          </cell>
          <cell r="W2603">
            <v>0</v>
          </cell>
          <cell r="X2603">
            <v>0</v>
          </cell>
          <cell r="Y2603">
            <v>306</v>
          </cell>
          <cell r="AA2603" t="str">
            <v>00MR</v>
          </cell>
          <cell r="AB2603" t="str">
            <v>Portsmouth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  <cell r="AG2603">
            <v>0</v>
          </cell>
          <cell r="AI2603" t="str">
            <v>00MR</v>
          </cell>
          <cell r="AJ2603" t="str">
            <v>Portsmouth</v>
          </cell>
          <cell r="AK2603">
            <v>0</v>
          </cell>
          <cell r="AL2603">
            <v>0</v>
          </cell>
        </row>
        <row r="2604">
          <cell r="B2604" t="str">
            <v>00MS</v>
          </cell>
          <cell r="C2604" t="str">
            <v>Southampton</v>
          </cell>
          <cell r="D2604">
            <v>15</v>
          </cell>
          <cell r="E2604">
            <v>5</v>
          </cell>
          <cell r="F2604">
            <v>24</v>
          </cell>
          <cell r="G2604">
            <v>56</v>
          </cell>
          <cell r="H2604">
            <v>203</v>
          </cell>
          <cell r="I2604">
            <v>3</v>
          </cell>
          <cell r="J2604">
            <v>0</v>
          </cell>
          <cell r="K2604">
            <v>0</v>
          </cell>
          <cell r="L2604">
            <v>306</v>
          </cell>
          <cell r="M2604">
            <v>0</v>
          </cell>
          <cell r="O2604" t="str">
            <v>00MS</v>
          </cell>
          <cell r="P2604" t="str">
            <v>Southampton</v>
          </cell>
          <cell r="Q2604">
            <v>15</v>
          </cell>
          <cell r="R2604">
            <v>5</v>
          </cell>
          <cell r="S2604">
            <v>24</v>
          </cell>
          <cell r="T2604">
            <v>59</v>
          </cell>
          <cell r="U2604">
            <v>203</v>
          </cell>
          <cell r="V2604">
            <v>3</v>
          </cell>
          <cell r="W2604">
            <v>0</v>
          </cell>
          <cell r="X2604">
            <v>0</v>
          </cell>
          <cell r="Y2604">
            <v>309</v>
          </cell>
          <cell r="AA2604" t="str">
            <v>00MS</v>
          </cell>
          <cell r="AB2604" t="str">
            <v>Southampton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  <cell r="AG2604">
            <v>0</v>
          </cell>
          <cell r="AI2604" t="str">
            <v>00MS</v>
          </cell>
          <cell r="AJ2604" t="str">
            <v>Southampton</v>
          </cell>
          <cell r="AK2604">
            <v>0</v>
          </cell>
          <cell r="AL2604">
            <v>0</v>
          </cell>
        </row>
        <row r="2605">
          <cell r="B2605" t="str">
            <v>00MW</v>
          </cell>
          <cell r="C2605" t="str">
            <v>Isle of Wight</v>
          </cell>
          <cell r="D2605">
            <v>17</v>
          </cell>
          <cell r="E2605">
            <v>0</v>
          </cell>
          <cell r="F2605">
            <v>19</v>
          </cell>
          <cell r="G2605">
            <v>53</v>
          </cell>
          <cell r="H2605">
            <v>101</v>
          </cell>
          <cell r="I2605">
            <v>0</v>
          </cell>
          <cell r="J2605">
            <v>0</v>
          </cell>
          <cell r="K2605">
            <v>0</v>
          </cell>
          <cell r="L2605">
            <v>190</v>
          </cell>
          <cell r="M2605">
            <v>0</v>
          </cell>
          <cell r="O2605" t="str">
            <v>00MW</v>
          </cell>
          <cell r="P2605" t="str">
            <v>Isle of Wight</v>
          </cell>
          <cell r="Q2605">
            <v>17</v>
          </cell>
          <cell r="R2605">
            <v>0</v>
          </cell>
          <cell r="S2605">
            <v>19</v>
          </cell>
          <cell r="T2605">
            <v>53</v>
          </cell>
          <cell r="U2605">
            <v>101</v>
          </cell>
          <cell r="V2605">
            <v>0</v>
          </cell>
          <cell r="W2605">
            <v>0</v>
          </cell>
          <cell r="X2605">
            <v>0</v>
          </cell>
          <cell r="Y2605">
            <v>190</v>
          </cell>
          <cell r="AA2605" t="str">
            <v>00MW</v>
          </cell>
          <cell r="AB2605" t="str">
            <v>Isle of Wight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  <cell r="AG2605">
            <v>0</v>
          </cell>
          <cell r="AI2605" t="str">
            <v>00MW</v>
          </cell>
          <cell r="AJ2605" t="str">
            <v>Isle of Wight</v>
          </cell>
          <cell r="AK2605">
            <v>0</v>
          </cell>
          <cell r="AL2605">
            <v>0</v>
          </cell>
        </row>
        <row r="2606">
          <cell r="B2606" t="str">
            <v>09UC</v>
          </cell>
          <cell r="C2606" t="str">
            <v>Mid Bedfordshire</v>
          </cell>
          <cell r="D2606">
            <v>0</v>
          </cell>
          <cell r="E2606">
            <v>0</v>
          </cell>
          <cell r="F2606">
            <v>52</v>
          </cell>
          <cell r="G2606">
            <v>0</v>
          </cell>
          <cell r="H2606">
            <v>87</v>
          </cell>
          <cell r="I2606">
            <v>0</v>
          </cell>
          <cell r="J2606">
            <v>0</v>
          </cell>
          <cell r="K2606">
            <v>0</v>
          </cell>
          <cell r="L2606">
            <v>139</v>
          </cell>
          <cell r="M2606">
            <v>0</v>
          </cell>
          <cell r="O2606" t="str">
            <v>09UC</v>
          </cell>
          <cell r="P2606" t="str">
            <v>Mid Bedfordshire</v>
          </cell>
          <cell r="Q2606">
            <v>0</v>
          </cell>
          <cell r="R2606">
            <v>0</v>
          </cell>
          <cell r="S2606">
            <v>52</v>
          </cell>
          <cell r="T2606">
            <v>0</v>
          </cell>
          <cell r="U2606">
            <v>87</v>
          </cell>
          <cell r="V2606">
            <v>0</v>
          </cell>
          <cell r="W2606">
            <v>0</v>
          </cell>
          <cell r="X2606">
            <v>0</v>
          </cell>
          <cell r="Y2606">
            <v>139</v>
          </cell>
          <cell r="AA2606" t="str">
            <v>09UC</v>
          </cell>
          <cell r="AB2606" t="str">
            <v>Mid Bedfordshire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  <cell r="AG2606">
            <v>0</v>
          </cell>
          <cell r="AI2606" t="str">
            <v>09UC</v>
          </cell>
          <cell r="AJ2606" t="str">
            <v>Mid Bedfordshire</v>
          </cell>
          <cell r="AK2606">
            <v>0</v>
          </cell>
          <cell r="AL2606">
            <v>0</v>
          </cell>
        </row>
        <row r="2607">
          <cell r="B2607" t="str">
            <v>09UD</v>
          </cell>
          <cell r="C2607" t="str">
            <v>Bedford</v>
          </cell>
          <cell r="D2607">
            <v>4</v>
          </cell>
          <cell r="E2607">
            <v>10</v>
          </cell>
          <cell r="F2607">
            <v>125</v>
          </cell>
          <cell r="G2607">
            <v>49</v>
          </cell>
          <cell r="H2607">
            <v>130</v>
          </cell>
          <cell r="I2607">
            <v>13</v>
          </cell>
          <cell r="J2607">
            <v>1</v>
          </cell>
          <cell r="K2607">
            <v>0</v>
          </cell>
          <cell r="L2607">
            <v>332</v>
          </cell>
          <cell r="M2607">
            <v>1</v>
          </cell>
          <cell r="O2607" t="str">
            <v>09UD</v>
          </cell>
          <cell r="P2607" t="str">
            <v>Bedford</v>
          </cell>
          <cell r="Q2607">
            <v>4</v>
          </cell>
          <cell r="R2607">
            <v>10</v>
          </cell>
          <cell r="S2607">
            <v>125</v>
          </cell>
          <cell r="T2607">
            <v>51</v>
          </cell>
          <cell r="U2607">
            <v>130</v>
          </cell>
          <cell r="V2607">
            <v>13</v>
          </cell>
          <cell r="W2607">
            <v>1</v>
          </cell>
          <cell r="X2607">
            <v>0</v>
          </cell>
          <cell r="Y2607">
            <v>334</v>
          </cell>
          <cell r="AA2607" t="str">
            <v>09UD</v>
          </cell>
          <cell r="AB2607" t="str">
            <v>Bedford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  <cell r="AG2607">
            <v>0</v>
          </cell>
          <cell r="AI2607" t="str">
            <v>09UD</v>
          </cell>
          <cell r="AJ2607" t="str">
            <v>Bedford</v>
          </cell>
          <cell r="AK2607">
            <v>0</v>
          </cell>
          <cell r="AL2607">
            <v>0</v>
          </cell>
        </row>
        <row r="2608">
          <cell r="B2608" t="str">
            <v>09UE</v>
          </cell>
          <cell r="C2608" t="str">
            <v>South Bedfordshire</v>
          </cell>
          <cell r="D2608">
            <v>0</v>
          </cell>
          <cell r="E2608">
            <v>0</v>
          </cell>
          <cell r="F2608">
            <v>5</v>
          </cell>
          <cell r="G2608">
            <v>0</v>
          </cell>
          <cell r="H2608">
            <v>91</v>
          </cell>
          <cell r="I2608">
            <v>0</v>
          </cell>
          <cell r="J2608">
            <v>0</v>
          </cell>
          <cell r="K2608">
            <v>0</v>
          </cell>
          <cell r="L2608">
            <v>96</v>
          </cell>
          <cell r="M2608">
            <v>0</v>
          </cell>
          <cell r="O2608" t="str">
            <v>09UE</v>
          </cell>
          <cell r="P2608" t="str">
            <v>South Bedfordshire</v>
          </cell>
          <cell r="Q2608">
            <v>0</v>
          </cell>
          <cell r="R2608">
            <v>0</v>
          </cell>
          <cell r="S2608">
            <v>5</v>
          </cell>
          <cell r="T2608">
            <v>1</v>
          </cell>
          <cell r="U2608">
            <v>91</v>
          </cell>
          <cell r="V2608">
            <v>0</v>
          </cell>
          <cell r="W2608">
            <v>0</v>
          </cell>
          <cell r="X2608">
            <v>0</v>
          </cell>
          <cell r="Y2608">
            <v>97</v>
          </cell>
          <cell r="AA2608" t="str">
            <v>09UE</v>
          </cell>
          <cell r="AB2608" t="str">
            <v>South Bedfordshire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I2608" t="str">
            <v>09UE</v>
          </cell>
          <cell r="AJ2608" t="str">
            <v>South Bedfordshire</v>
          </cell>
          <cell r="AK2608">
            <v>0</v>
          </cell>
          <cell r="AL2608">
            <v>0</v>
          </cell>
        </row>
        <row r="2609">
          <cell r="B2609" t="str">
            <v>11UB</v>
          </cell>
          <cell r="C2609" t="str">
            <v>Aylesbury Vale</v>
          </cell>
          <cell r="D2609">
            <v>7</v>
          </cell>
          <cell r="E2609">
            <v>10</v>
          </cell>
          <cell r="F2609">
            <v>115</v>
          </cell>
          <cell r="G2609">
            <v>62</v>
          </cell>
          <cell r="H2609">
            <v>331</v>
          </cell>
          <cell r="I2609">
            <v>10</v>
          </cell>
          <cell r="J2609">
            <v>0</v>
          </cell>
          <cell r="K2609">
            <v>0</v>
          </cell>
          <cell r="L2609">
            <v>535</v>
          </cell>
          <cell r="M2609">
            <v>0</v>
          </cell>
          <cell r="O2609" t="str">
            <v>11UB</v>
          </cell>
          <cell r="P2609" t="str">
            <v>Aylesbury Vale</v>
          </cell>
          <cell r="Q2609">
            <v>7</v>
          </cell>
          <cell r="R2609">
            <v>10</v>
          </cell>
          <cell r="S2609">
            <v>115</v>
          </cell>
          <cell r="T2609">
            <v>75</v>
          </cell>
          <cell r="U2609">
            <v>331</v>
          </cell>
          <cell r="V2609">
            <v>10</v>
          </cell>
          <cell r="W2609">
            <v>0</v>
          </cell>
          <cell r="X2609">
            <v>0</v>
          </cell>
          <cell r="Y2609">
            <v>548</v>
          </cell>
          <cell r="AA2609" t="str">
            <v>11UB</v>
          </cell>
          <cell r="AB2609" t="str">
            <v>Aylesbury Vale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  <cell r="AG2609">
            <v>0</v>
          </cell>
          <cell r="AI2609" t="str">
            <v>11UB</v>
          </cell>
          <cell r="AJ2609" t="str">
            <v>Aylesbury Vale</v>
          </cell>
          <cell r="AK2609">
            <v>8</v>
          </cell>
          <cell r="AL2609">
            <v>0</v>
          </cell>
        </row>
        <row r="2610">
          <cell r="B2610" t="str">
            <v>11UC</v>
          </cell>
          <cell r="C2610" t="str">
            <v>Chiltern</v>
          </cell>
          <cell r="D2610">
            <v>11</v>
          </cell>
          <cell r="E2610">
            <v>0</v>
          </cell>
          <cell r="F2610">
            <v>17</v>
          </cell>
          <cell r="G2610">
            <v>27</v>
          </cell>
          <cell r="H2610">
            <v>0</v>
          </cell>
          <cell r="I2610">
            <v>7</v>
          </cell>
          <cell r="J2610">
            <v>0</v>
          </cell>
          <cell r="K2610">
            <v>0</v>
          </cell>
          <cell r="L2610">
            <v>62</v>
          </cell>
          <cell r="M2610">
            <v>0</v>
          </cell>
          <cell r="O2610" t="str">
            <v>11UC</v>
          </cell>
          <cell r="P2610" t="str">
            <v>Chiltern</v>
          </cell>
          <cell r="Q2610">
            <v>11</v>
          </cell>
          <cell r="R2610">
            <v>0</v>
          </cell>
          <cell r="S2610">
            <v>17</v>
          </cell>
          <cell r="T2610">
            <v>14</v>
          </cell>
          <cell r="U2610">
            <v>0</v>
          </cell>
          <cell r="V2610">
            <v>7</v>
          </cell>
          <cell r="W2610">
            <v>0</v>
          </cell>
          <cell r="X2610">
            <v>0</v>
          </cell>
          <cell r="Y2610">
            <v>49</v>
          </cell>
          <cell r="AA2610" t="str">
            <v>11UC</v>
          </cell>
          <cell r="AB2610" t="str">
            <v>Chiltern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I2610" t="str">
            <v>11UC</v>
          </cell>
          <cell r="AJ2610" t="str">
            <v>Chiltern</v>
          </cell>
          <cell r="AK2610">
            <v>0</v>
          </cell>
          <cell r="AL2610">
            <v>0</v>
          </cell>
        </row>
        <row r="2611">
          <cell r="B2611" t="str">
            <v>11UE</v>
          </cell>
          <cell r="C2611" t="str">
            <v>South Buckinghamshire</v>
          </cell>
          <cell r="D2611">
            <v>0</v>
          </cell>
          <cell r="E2611">
            <v>0</v>
          </cell>
          <cell r="F2611">
            <v>27</v>
          </cell>
          <cell r="G2611">
            <v>14</v>
          </cell>
          <cell r="H2611">
            <v>5</v>
          </cell>
          <cell r="I2611">
            <v>1</v>
          </cell>
          <cell r="J2611">
            <v>0</v>
          </cell>
          <cell r="K2611">
            <v>0</v>
          </cell>
          <cell r="L2611">
            <v>47</v>
          </cell>
          <cell r="M2611">
            <v>0</v>
          </cell>
          <cell r="O2611" t="str">
            <v>11UE</v>
          </cell>
          <cell r="P2611" t="str">
            <v>South Buckinghamshire</v>
          </cell>
          <cell r="Q2611">
            <v>0</v>
          </cell>
          <cell r="R2611">
            <v>0</v>
          </cell>
          <cell r="S2611">
            <v>27</v>
          </cell>
          <cell r="T2611">
            <v>8</v>
          </cell>
          <cell r="U2611">
            <v>5</v>
          </cell>
          <cell r="V2611">
            <v>1</v>
          </cell>
          <cell r="W2611">
            <v>0</v>
          </cell>
          <cell r="X2611">
            <v>0</v>
          </cell>
          <cell r="Y2611">
            <v>41</v>
          </cell>
          <cell r="AA2611" t="str">
            <v>11UE</v>
          </cell>
          <cell r="AB2611" t="str">
            <v>South Buckinghamshire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  <cell r="AG2611">
            <v>0</v>
          </cell>
          <cell r="AI2611" t="str">
            <v>11UE</v>
          </cell>
          <cell r="AJ2611" t="str">
            <v>South Buckinghamshire</v>
          </cell>
          <cell r="AK2611">
            <v>0</v>
          </cell>
          <cell r="AL2611">
            <v>0</v>
          </cell>
        </row>
        <row r="2612">
          <cell r="B2612" t="str">
            <v>11UF</v>
          </cell>
          <cell r="C2612" t="str">
            <v>Wycombe</v>
          </cell>
          <cell r="D2612">
            <v>0</v>
          </cell>
          <cell r="E2612">
            <v>1</v>
          </cell>
          <cell r="F2612">
            <v>11</v>
          </cell>
          <cell r="G2612">
            <v>63</v>
          </cell>
          <cell r="H2612">
            <v>61</v>
          </cell>
          <cell r="I2612">
            <v>3</v>
          </cell>
          <cell r="J2612">
            <v>0</v>
          </cell>
          <cell r="K2612">
            <v>1</v>
          </cell>
          <cell r="L2612">
            <v>140</v>
          </cell>
          <cell r="M2612">
            <v>1</v>
          </cell>
          <cell r="O2612" t="str">
            <v>11UF</v>
          </cell>
          <cell r="P2612" t="str">
            <v>Wycombe</v>
          </cell>
          <cell r="Q2612">
            <v>0</v>
          </cell>
          <cell r="R2612">
            <v>1</v>
          </cell>
          <cell r="S2612">
            <v>11</v>
          </cell>
          <cell r="T2612">
            <v>70</v>
          </cell>
          <cell r="U2612">
            <v>61</v>
          </cell>
          <cell r="V2612">
            <v>3</v>
          </cell>
          <cell r="W2612">
            <v>0</v>
          </cell>
          <cell r="X2612">
            <v>1</v>
          </cell>
          <cell r="Y2612">
            <v>147</v>
          </cell>
          <cell r="AA2612" t="str">
            <v>11UF</v>
          </cell>
          <cell r="AB2612" t="str">
            <v>Wycombe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I2612" t="str">
            <v>11UF</v>
          </cell>
          <cell r="AJ2612" t="str">
            <v>Wycombe</v>
          </cell>
          <cell r="AK2612">
            <v>0</v>
          </cell>
          <cell r="AL2612">
            <v>0</v>
          </cell>
        </row>
        <row r="2613">
          <cell r="B2613" t="str">
            <v>12UB</v>
          </cell>
          <cell r="C2613" t="str">
            <v>Cambridge</v>
          </cell>
          <cell r="D2613">
            <v>3</v>
          </cell>
          <cell r="E2613">
            <v>1</v>
          </cell>
          <cell r="F2613">
            <v>46</v>
          </cell>
          <cell r="G2613">
            <v>16</v>
          </cell>
          <cell r="H2613">
            <v>67</v>
          </cell>
          <cell r="I2613">
            <v>0</v>
          </cell>
          <cell r="J2613">
            <v>0</v>
          </cell>
          <cell r="K2613">
            <v>0</v>
          </cell>
          <cell r="L2613">
            <v>133</v>
          </cell>
          <cell r="M2613">
            <v>0</v>
          </cell>
          <cell r="O2613" t="str">
            <v>12UB</v>
          </cell>
          <cell r="P2613" t="str">
            <v>Cambridge</v>
          </cell>
          <cell r="Q2613">
            <v>3</v>
          </cell>
          <cell r="R2613">
            <v>1</v>
          </cell>
          <cell r="S2613">
            <v>46</v>
          </cell>
          <cell r="T2613">
            <v>12</v>
          </cell>
          <cell r="U2613">
            <v>67</v>
          </cell>
          <cell r="V2613">
            <v>0</v>
          </cell>
          <cell r="W2613">
            <v>0</v>
          </cell>
          <cell r="X2613">
            <v>0</v>
          </cell>
          <cell r="Y2613">
            <v>129</v>
          </cell>
          <cell r="AA2613" t="str">
            <v>12UB</v>
          </cell>
          <cell r="AB2613" t="str">
            <v>Cambridge</v>
          </cell>
          <cell r="AC2613">
            <v>0</v>
          </cell>
          <cell r="AD2613">
            <v>9</v>
          </cell>
          <cell r="AE2613">
            <v>0</v>
          </cell>
          <cell r="AF2613">
            <v>9</v>
          </cell>
          <cell r="AG2613">
            <v>18</v>
          </cell>
          <cell r="AI2613" t="str">
            <v>12UB</v>
          </cell>
          <cell r="AJ2613" t="str">
            <v>Cambridge</v>
          </cell>
          <cell r="AK2613">
            <v>0</v>
          </cell>
          <cell r="AL2613">
            <v>0</v>
          </cell>
        </row>
        <row r="2614">
          <cell r="B2614" t="str">
            <v>12UC</v>
          </cell>
          <cell r="C2614" t="str">
            <v>East Cambridgeshire</v>
          </cell>
          <cell r="D2614">
            <v>0</v>
          </cell>
          <cell r="E2614">
            <v>0</v>
          </cell>
          <cell r="F2614">
            <v>47</v>
          </cell>
          <cell r="G2614">
            <v>9</v>
          </cell>
          <cell r="H2614">
            <v>40</v>
          </cell>
          <cell r="I2614">
            <v>0</v>
          </cell>
          <cell r="J2614">
            <v>0</v>
          </cell>
          <cell r="K2614">
            <v>0</v>
          </cell>
          <cell r="L2614">
            <v>96</v>
          </cell>
          <cell r="M2614">
            <v>0</v>
          </cell>
          <cell r="O2614" t="str">
            <v>12UC</v>
          </cell>
          <cell r="P2614" t="str">
            <v>East Cambridgeshire</v>
          </cell>
          <cell r="Q2614">
            <v>0</v>
          </cell>
          <cell r="R2614">
            <v>0</v>
          </cell>
          <cell r="S2614">
            <v>47</v>
          </cell>
          <cell r="T2614">
            <v>11</v>
          </cell>
          <cell r="U2614">
            <v>40</v>
          </cell>
          <cell r="V2614">
            <v>0</v>
          </cell>
          <cell r="W2614">
            <v>0</v>
          </cell>
          <cell r="X2614">
            <v>0</v>
          </cell>
          <cell r="Y2614">
            <v>98</v>
          </cell>
          <cell r="AA2614" t="str">
            <v>12UC</v>
          </cell>
          <cell r="AB2614" t="str">
            <v>East Cambridgeshire</v>
          </cell>
          <cell r="AC2614">
            <v>0</v>
          </cell>
          <cell r="AD2614">
            <v>3</v>
          </cell>
          <cell r="AE2614">
            <v>0</v>
          </cell>
          <cell r="AF2614">
            <v>3</v>
          </cell>
          <cell r="AG2614">
            <v>6</v>
          </cell>
          <cell r="AI2614" t="str">
            <v>12UC</v>
          </cell>
          <cell r="AJ2614" t="str">
            <v>East Cambridgeshire</v>
          </cell>
          <cell r="AK2614">
            <v>0</v>
          </cell>
          <cell r="AL2614">
            <v>0</v>
          </cell>
        </row>
        <row r="2615">
          <cell r="B2615" t="str">
            <v>12UD</v>
          </cell>
          <cell r="C2615" t="str">
            <v>Fenland</v>
          </cell>
          <cell r="D2615">
            <v>0</v>
          </cell>
          <cell r="E2615">
            <v>0</v>
          </cell>
          <cell r="F2615">
            <v>19</v>
          </cell>
          <cell r="G2615">
            <v>12</v>
          </cell>
          <cell r="H2615">
            <v>122</v>
          </cell>
          <cell r="I2615">
            <v>24</v>
          </cell>
          <cell r="J2615">
            <v>0</v>
          </cell>
          <cell r="K2615">
            <v>0</v>
          </cell>
          <cell r="L2615">
            <v>177</v>
          </cell>
          <cell r="M2615">
            <v>0</v>
          </cell>
          <cell r="O2615" t="str">
            <v>12UD</v>
          </cell>
          <cell r="P2615" t="str">
            <v>Fenland</v>
          </cell>
          <cell r="Q2615">
            <v>0</v>
          </cell>
          <cell r="R2615">
            <v>0</v>
          </cell>
          <cell r="S2615">
            <v>19</v>
          </cell>
          <cell r="T2615">
            <v>11</v>
          </cell>
          <cell r="U2615">
            <v>122</v>
          </cell>
          <cell r="V2615">
            <v>24</v>
          </cell>
          <cell r="W2615">
            <v>0</v>
          </cell>
          <cell r="X2615">
            <v>0</v>
          </cell>
          <cell r="Y2615">
            <v>176</v>
          </cell>
          <cell r="AA2615" t="str">
            <v>12UD</v>
          </cell>
          <cell r="AB2615" t="str">
            <v>Fenland</v>
          </cell>
          <cell r="AC2615">
            <v>0</v>
          </cell>
          <cell r="AD2615">
            <v>2</v>
          </cell>
          <cell r="AE2615">
            <v>0</v>
          </cell>
          <cell r="AF2615">
            <v>2</v>
          </cell>
          <cell r="AG2615">
            <v>4</v>
          </cell>
          <cell r="AI2615" t="str">
            <v>12UD</v>
          </cell>
          <cell r="AJ2615" t="str">
            <v>Fenland</v>
          </cell>
          <cell r="AK2615">
            <v>0</v>
          </cell>
          <cell r="AL2615">
            <v>0</v>
          </cell>
        </row>
        <row r="2616">
          <cell r="B2616" t="str">
            <v>12UE</v>
          </cell>
          <cell r="C2616" t="str">
            <v>Huntingdonshire</v>
          </cell>
          <cell r="D2616">
            <v>0</v>
          </cell>
          <cell r="E2616">
            <v>1</v>
          </cell>
          <cell r="F2616">
            <v>98</v>
          </cell>
          <cell r="G2616">
            <v>61</v>
          </cell>
          <cell r="H2616">
            <v>209</v>
          </cell>
          <cell r="I2616">
            <v>0</v>
          </cell>
          <cell r="J2616">
            <v>0</v>
          </cell>
          <cell r="K2616">
            <v>0</v>
          </cell>
          <cell r="L2616">
            <v>369</v>
          </cell>
          <cell r="M2616">
            <v>0</v>
          </cell>
          <cell r="O2616" t="str">
            <v>12UE</v>
          </cell>
          <cell r="P2616" t="str">
            <v>Huntingdonshire</v>
          </cell>
          <cell r="Q2616">
            <v>0</v>
          </cell>
          <cell r="R2616">
            <v>1</v>
          </cell>
          <cell r="S2616">
            <v>98</v>
          </cell>
          <cell r="T2616">
            <v>63</v>
          </cell>
          <cell r="U2616">
            <v>209</v>
          </cell>
          <cell r="V2616">
            <v>0</v>
          </cell>
          <cell r="W2616">
            <v>0</v>
          </cell>
          <cell r="X2616">
            <v>0</v>
          </cell>
          <cell r="Y2616">
            <v>371</v>
          </cell>
          <cell r="AA2616" t="str">
            <v>12UE</v>
          </cell>
          <cell r="AB2616" t="str">
            <v>Huntingdonshire</v>
          </cell>
          <cell r="AC2616">
            <v>0</v>
          </cell>
          <cell r="AD2616">
            <v>5</v>
          </cell>
          <cell r="AE2616">
            <v>0</v>
          </cell>
          <cell r="AF2616">
            <v>5</v>
          </cell>
          <cell r="AG2616">
            <v>10</v>
          </cell>
          <cell r="AI2616" t="str">
            <v>12UE</v>
          </cell>
          <cell r="AJ2616" t="str">
            <v>Huntingdonshire</v>
          </cell>
          <cell r="AK2616">
            <v>0</v>
          </cell>
          <cell r="AL2616">
            <v>0</v>
          </cell>
        </row>
        <row r="2617">
          <cell r="B2617" t="str">
            <v>12UG</v>
          </cell>
          <cell r="C2617" t="str">
            <v>South Cambridgeshire</v>
          </cell>
          <cell r="D2617">
            <v>6</v>
          </cell>
          <cell r="E2617">
            <v>0</v>
          </cell>
          <cell r="F2617">
            <v>111</v>
          </cell>
          <cell r="G2617">
            <v>24</v>
          </cell>
          <cell r="H2617">
            <v>182</v>
          </cell>
          <cell r="I2617">
            <v>0</v>
          </cell>
          <cell r="J2617">
            <v>0</v>
          </cell>
          <cell r="K2617">
            <v>0</v>
          </cell>
          <cell r="L2617">
            <v>323</v>
          </cell>
          <cell r="M2617">
            <v>0</v>
          </cell>
          <cell r="O2617" t="str">
            <v>12UG</v>
          </cell>
          <cell r="P2617" t="str">
            <v>South Cambridgeshire</v>
          </cell>
          <cell r="Q2617">
            <v>6</v>
          </cell>
          <cell r="R2617">
            <v>0</v>
          </cell>
          <cell r="S2617">
            <v>111</v>
          </cell>
          <cell r="T2617">
            <v>25</v>
          </cell>
          <cell r="U2617">
            <v>182</v>
          </cell>
          <cell r="V2617">
            <v>0</v>
          </cell>
          <cell r="W2617">
            <v>0</v>
          </cell>
          <cell r="X2617">
            <v>0</v>
          </cell>
          <cell r="Y2617">
            <v>324</v>
          </cell>
          <cell r="AA2617" t="str">
            <v>12UG</v>
          </cell>
          <cell r="AB2617" t="str">
            <v>South Cambridgeshire</v>
          </cell>
          <cell r="AC2617">
            <v>0</v>
          </cell>
          <cell r="AD2617">
            <v>6</v>
          </cell>
          <cell r="AE2617">
            <v>0</v>
          </cell>
          <cell r="AF2617">
            <v>6</v>
          </cell>
          <cell r="AG2617">
            <v>12</v>
          </cell>
          <cell r="AI2617" t="str">
            <v>12UG</v>
          </cell>
          <cell r="AJ2617" t="str">
            <v>South Cambridgeshire</v>
          </cell>
          <cell r="AK2617">
            <v>0</v>
          </cell>
          <cell r="AL2617">
            <v>0</v>
          </cell>
        </row>
        <row r="2618">
          <cell r="B2618" t="str">
            <v>13UB</v>
          </cell>
          <cell r="C2618" t="str">
            <v>Chester</v>
          </cell>
          <cell r="D2618">
            <v>0</v>
          </cell>
          <cell r="E2618">
            <v>0</v>
          </cell>
          <cell r="F2618">
            <v>2</v>
          </cell>
          <cell r="G2618">
            <v>0</v>
          </cell>
          <cell r="H2618">
            <v>96</v>
          </cell>
          <cell r="I2618">
            <v>0</v>
          </cell>
          <cell r="J2618">
            <v>0</v>
          </cell>
          <cell r="K2618">
            <v>0</v>
          </cell>
          <cell r="L2618">
            <v>98</v>
          </cell>
          <cell r="M2618">
            <v>0</v>
          </cell>
          <cell r="O2618" t="str">
            <v>13UB</v>
          </cell>
          <cell r="P2618" t="str">
            <v>Chester</v>
          </cell>
          <cell r="Q2618">
            <v>0</v>
          </cell>
          <cell r="R2618">
            <v>0</v>
          </cell>
          <cell r="S2618">
            <v>2</v>
          </cell>
          <cell r="T2618">
            <v>0</v>
          </cell>
          <cell r="U2618">
            <v>96</v>
          </cell>
          <cell r="V2618">
            <v>0</v>
          </cell>
          <cell r="W2618">
            <v>0</v>
          </cell>
          <cell r="X2618">
            <v>0</v>
          </cell>
          <cell r="Y2618">
            <v>98</v>
          </cell>
          <cell r="AA2618" t="str">
            <v>13UB</v>
          </cell>
          <cell r="AB2618" t="str">
            <v>Chester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  <cell r="AG2618">
            <v>0</v>
          </cell>
          <cell r="AI2618" t="str">
            <v>13UB</v>
          </cell>
          <cell r="AJ2618" t="str">
            <v>Chester</v>
          </cell>
          <cell r="AK2618">
            <v>0</v>
          </cell>
          <cell r="AL2618">
            <v>0</v>
          </cell>
        </row>
        <row r="2619">
          <cell r="B2619" t="str">
            <v>13UC</v>
          </cell>
          <cell r="C2619" t="str">
            <v>Congleton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52</v>
          </cell>
          <cell r="I2619">
            <v>4</v>
          </cell>
          <cell r="J2619">
            <v>0</v>
          </cell>
          <cell r="K2619">
            <v>0</v>
          </cell>
          <cell r="L2619">
            <v>56</v>
          </cell>
          <cell r="M2619">
            <v>0</v>
          </cell>
          <cell r="O2619" t="str">
            <v>13UC</v>
          </cell>
          <cell r="P2619" t="str">
            <v>Congleton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52</v>
          </cell>
          <cell r="V2619">
            <v>4</v>
          </cell>
          <cell r="W2619">
            <v>0</v>
          </cell>
          <cell r="X2619">
            <v>0</v>
          </cell>
          <cell r="Y2619">
            <v>56</v>
          </cell>
          <cell r="AA2619" t="str">
            <v>13UC</v>
          </cell>
          <cell r="AB2619" t="str">
            <v>Congleton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  <cell r="AG2619">
            <v>0</v>
          </cell>
          <cell r="AI2619" t="str">
            <v>13UC</v>
          </cell>
          <cell r="AJ2619" t="str">
            <v>Congleton</v>
          </cell>
          <cell r="AK2619">
            <v>0</v>
          </cell>
          <cell r="AL2619">
            <v>0</v>
          </cell>
        </row>
        <row r="2620">
          <cell r="B2620" t="str">
            <v>13UD</v>
          </cell>
          <cell r="C2620" t="str">
            <v>Crewe and Nantwich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60</v>
          </cell>
          <cell r="I2620">
            <v>0</v>
          </cell>
          <cell r="J2620">
            <v>0</v>
          </cell>
          <cell r="K2620">
            <v>0</v>
          </cell>
          <cell r="L2620">
            <v>60</v>
          </cell>
          <cell r="M2620">
            <v>0</v>
          </cell>
          <cell r="O2620" t="str">
            <v>13UD</v>
          </cell>
          <cell r="P2620" t="str">
            <v>Crewe and Nantwich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60</v>
          </cell>
          <cell r="V2620">
            <v>0</v>
          </cell>
          <cell r="W2620">
            <v>0</v>
          </cell>
          <cell r="X2620">
            <v>0</v>
          </cell>
          <cell r="Y2620">
            <v>60</v>
          </cell>
          <cell r="AA2620" t="str">
            <v>13UD</v>
          </cell>
          <cell r="AB2620" t="str">
            <v>Crewe and Nantwich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  <cell r="AG2620">
            <v>0</v>
          </cell>
          <cell r="AI2620" t="str">
            <v>13UD</v>
          </cell>
          <cell r="AJ2620" t="str">
            <v>Crewe and Nantwich</v>
          </cell>
          <cell r="AK2620">
            <v>0</v>
          </cell>
          <cell r="AL2620">
            <v>0</v>
          </cell>
        </row>
        <row r="2621">
          <cell r="B2621" t="str">
            <v>13UE</v>
          </cell>
          <cell r="C2621" t="str">
            <v>Ellesmere Port and Neston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10</v>
          </cell>
          <cell r="I2621">
            <v>0</v>
          </cell>
          <cell r="J2621">
            <v>0</v>
          </cell>
          <cell r="K2621">
            <v>0</v>
          </cell>
          <cell r="L2621">
            <v>10</v>
          </cell>
          <cell r="M2621">
            <v>0</v>
          </cell>
          <cell r="O2621" t="str">
            <v>13UE</v>
          </cell>
          <cell r="P2621" t="str">
            <v>Ellesmere Port and Neston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  <cell r="U2621">
            <v>10</v>
          </cell>
          <cell r="V2621">
            <v>0</v>
          </cell>
          <cell r="W2621">
            <v>0</v>
          </cell>
          <cell r="X2621">
            <v>0</v>
          </cell>
          <cell r="Y2621">
            <v>10</v>
          </cell>
          <cell r="AA2621" t="str">
            <v>13UE</v>
          </cell>
          <cell r="AB2621" t="str">
            <v>Ellesmere Port and Neston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  <cell r="AG2621">
            <v>0</v>
          </cell>
          <cell r="AI2621" t="str">
            <v>13UE</v>
          </cell>
          <cell r="AJ2621" t="str">
            <v>Ellesmere Port and Neston</v>
          </cell>
          <cell r="AK2621">
            <v>0</v>
          </cell>
          <cell r="AL2621">
            <v>0</v>
          </cell>
        </row>
        <row r="2622">
          <cell r="B2622" t="str">
            <v>13UG</v>
          </cell>
          <cell r="C2622" t="str">
            <v>Macclesfield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116</v>
          </cell>
          <cell r="I2622">
            <v>0</v>
          </cell>
          <cell r="J2622">
            <v>0</v>
          </cell>
          <cell r="K2622">
            <v>0</v>
          </cell>
          <cell r="L2622">
            <v>116</v>
          </cell>
          <cell r="M2622">
            <v>0</v>
          </cell>
          <cell r="O2622" t="str">
            <v>13UG</v>
          </cell>
          <cell r="P2622" t="str">
            <v>Macclesfield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116</v>
          </cell>
          <cell r="V2622">
            <v>0</v>
          </cell>
          <cell r="W2622">
            <v>0</v>
          </cell>
          <cell r="X2622">
            <v>0</v>
          </cell>
          <cell r="Y2622">
            <v>116</v>
          </cell>
          <cell r="AA2622" t="str">
            <v>13UG</v>
          </cell>
          <cell r="AB2622" t="str">
            <v>Macclesfield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  <cell r="AG2622">
            <v>0</v>
          </cell>
          <cell r="AI2622" t="str">
            <v>13UG</v>
          </cell>
          <cell r="AJ2622" t="str">
            <v>Macclesfield</v>
          </cell>
          <cell r="AK2622">
            <v>0</v>
          </cell>
          <cell r="AL2622">
            <v>0</v>
          </cell>
        </row>
        <row r="2623">
          <cell r="B2623" t="str">
            <v>13UH</v>
          </cell>
          <cell r="C2623" t="str">
            <v>Vale Royal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11</v>
          </cell>
          <cell r="I2623">
            <v>0</v>
          </cell>
          <cell r="J2623">
            <v>0</v>
          </cell>
          <cell r="K2623">
            <v>0</v>
          </cell>
          <cell r="L2623">
            <v>11</v>
          </cell>
          <cell r="M2623">
            <v>0</v>
          </cell>
          <cell r="O2623" t="str">
            <v>13UH</v>
          </cell>
          <cell r="P2623" t="str">
            <v>Vale Royal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11</v>
          </cell>
          <cell r="V2623">
            <v>0</v>
          </cell>
          <cell r="W2623">
            <v>0</v>
          </cell>
          <cell r="X2623">
            <v>0</v>
          </cell>
          <cell r="Y2623">
            <v>11</v>
          </cell>
          <cell r="AA2623" t="str">
            <v>13UH</v>
          </cell>
          <cell r="AB2623" t="str">
            <v>Vale Royal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  <cell r="AG2623">
            <v>0</v>
          </cell>
          <cell r="AI2623" t="str">
            <v>13UH</v>
          </cell>
          <cell r="AJ2623" t="str">
            <v>Vale Royal</v>
          </cell>
          <cell r="AK2623">
            <v>0</v>
          </cell>
          <cell r="AL2623">
            <v>0</v>
          </cell>
        </row>
        <row r="2624">
          <cell r="B2624" t="str">
            <v>15UB</v>
          </cell>
          <cell r="C2624" t="str">
            <v>Caradon</v>
          </cell>
          <cell r="D2624">
            <v>0</v>
          </cell>
          <cell r="E2624">
            <v>0</v>
          </cell>
          <cell r="F2624">
            <v>4</v>
          </cell>
          <cell r="G2624">
            <v>1</v>
          </cell>
          <cell r="H2624">
            <v>44</v>
          </cell>
          <cell r="I2624">
            <v>0</v>
          </cell>
          <cell r="J2624">
            <v>0</v>
          </cell>
          <cell r="K2624">
            <v>0</v>
          </cell>
          <cell r="L2624">
            <v>49</v>
          </cell>
          <cell r="M2624">
            <v>0</v>
          </cell>
          <cell r="O2624" t="str">
            <v>15UB</v>
          </cell>
          <cell r="P2624" t="str">
            <v>Caradon</v>
          </cell>
          <cell r="Q2624">
            <v>0</v>
          </cell>
          <cell r="R2624">
            <v>0</v>
          </cell>
          <cell r="S2624">
            <v>4</v>
          </cell>
          <cell r="T2624">
            <v>1</v>
          </cell>
          <cell r="U2624">
            <v>44</v>
          </cell>
          <cell r="V2624">
            <v>0</v>
          </cell>
          <cell r="W2624">
            <v>0</v>
          </cell>
          <cell r="X2624">
            <v>0</v>
          </cell>
          <cell r="Y2624">
            <v>49</v>
          </cell>
          <cell r="AA2624" t="str">
            <v>15UB</v>
          </cell>
          <cell r="AB2624" t="str">
            <v>Caradon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  <cell r="AG2624">
            <v>0</v>
          </cell>
          <cell r="AI2624" t="str">
            <v>15UB</v>
          </cell>
          <cell r="AJ2624" t="str">
            <v>Caradon</v>
          </cell>
          <cell r="AK2624">
            <v>0</v>
          </cell>
          <cell r="AL2624">
            <v>0</v>
          </cell>
        </row>
        <row r="2625">
          <cell r="B2625" t="str">
            <v>15UC</v>
          </cell>
          <cell r="C2625" t="str">
            <v>Carrick</v>
          </cell>
          <cell r="D2625">
            <v>0</v>
          </cell>
          <cell r="E2625">
            <v>0</v>
          </cell>
          <cell r="F2625">
            <v>30</v>
          </cell>
          <cell r="G2625">
            <v>0</v>
          </cell>
          <cell r="H2625">
            <v>40</v>
          </cell>
          <cell r="I2625">
            <v>0</v>
          </cell>
          <cell r="J2625">
            <v>0</v>
          </cell>
          <cell r="K2625">
            <v>0</v>
          </cell>
          <cell r="L2625">
            <v>70</v>
          </cell>
          <cell r="M2625">
            <v>0</v>
          </cell>
          <cell r="O2625" t="str">
            <v>15UC</v>
          </cell>
          <cell r="P2625" t="str">
            <v>Carrick</v>
          </cell>
          <cell r="Q2625">
            <v>0</v>
          </cell>
          <cell r="R2625">
            <v>0</v>
          </cell>
          <cell r="S2625">
            <v>30</v>
          </cell>
          <cell r="T2625">
            <v>0</v>
          </cell>
          <cell r="U2625">
            <v>40</v>
          </cell>
          <cell r="V2625">
            <v>0</v>
          </cell>
          <cell r="W2625">
            <v>0</v>
          </cell>
          <cell r="X2625">
            <v>0</v>
          </cell>
          <cell r="Y2625">
            <v>70</v>
          </cell>
          <cell r="AA2625" t="str">
            <v>15UC</v>
          </cell>
          <cell r="AB2625" t="str">
            <v>Carrick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  <cell r="AG2625">
            <v>0</v>
          </cell>
          <cell r="AI2625" t="str">
            <v>15UC</v>
          </cell>
          <cell r="AJ2625" t="str">
            <v>Carrick</v>
          </cell>
          <cell r="AK2625">
            <v>0</v>
          </cell>
          <cell r="AL2625">
            <v>0</v>
          </cell>
        </row>
        <row r="2626">
          <cell r="B2626" t="str">
            <v>15UD</v>
          </cell>
          <cell r="C2626" t="str">
            <v>Kerrier</v>
          </cell>
          <cell r="D2626">
            <v>0</v>
          </cell>
          <cell r="E2626">
            <v>0</v>
          </cell>
          <cell r="F2626">
            <v>6</v>
          </cell>
          <cell r="G2626">
            <v>0</v>
          </cell>
          <cell r="H2626">
            <v>18</v>
          </cell>
          <cell r="I2626">
            <v>0</v>
          </cell>
          <cell r="J2626">
            <v>0</v>
          </cell>
          <cell r="K2626">
            <v>0</v>
          </cell>
          <cell r="L2626">
            <v>24</v>
          </cell>
          <cell r="M2626">
            <v>0</v>
          </cell>
          <cell r="O2626" t="str">
            <v>15UD</v>
          </cell>
          <cell r="P2626" t="str">
            <v>Kerrier</v>
          </cell>
          <cell r="Q2626">
            <v>0</v>
          </cell>
          <cell r="R2626">
            <v>0</v>
          </cell>
          <cell r="S2626">
            <v>6</v>
          </cell>
          <cell r="T2626">
            <v>0</v>
          </cell>
          <cell r="U2626">
            <v>18</v>
          </cell>
          <cell r="V2626">
            <v>0</v>
          </cell>
          <cell r="W2626">
            <v>0</v>
          </cell>
          <cell r="X2626">
            <v>0</v>
          </cell>
          <cell r="Y2626">
            <v>24</v>
          </cell>
          <cell r="AA2626" t="str">
            <v>15UD</v>
          </cell>
          <cell r="AB2626" t="str">
            <v>Kerrier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  <cell r="AG2626">
            <v>0</v>
          </cell>
          <cell r="AI2626" t="str">
            <v>15UD</v>
          </cell>
          <cell r="AJ2626" t="str">
            <v>Kerrier</v>
          </cell>
          <cell r="AK2626">
            <v>0</v>
          </cell>
          <cell r="AL2626">
            <v>0</v>
          </cell>
        </row>
        <row r="2627">
          <cell r="B2627" t="str">
            <v>15UE</v>
          </cell>
          <cell r="C2627" t="str">
            <v>North Cornwall</v>
          </cell>
          <cell r="D2627">
            <v>0</v>
          </cell>
          <cell r="E2627">
            <v>0</v>
          </cell>
          <cell r="F2627">
            <v>14</v>
          </cell>
          <cell r="G2627">
            <v>0</v>
          </cell>
          <cell r="H2627">
            <v>102</v>
          </cell>
          <cell r="I2627">
            <v>6</v>
          </cell>
          <cell r="J2627">
            <v>0</v>
          </cell>
          <cell r="K2627">
            <v>0</v>
          </cell>
          <cell r="L2627">
            <v>122</v>
          </cell>
          <cell r="M2627">
            <v>0</v>
          </cell>
          <cell r="O2627" t="str">
            <v>15UE</v>
          </cell>
          <cell r="P2627" t="str">
            <v>North Cornwall</v>
          </cell>
          <cell r="Q2627">
            <v>0</v>
          </cell>
          <cell r="R2627">
            <v>0</v>
          </cell>
          <cell r="S2627">
            <v>14</v>
          </cell>
          <cell r="T2627">
            <v>0</v>
          </cell>
          <cell r="U2627">
            <v>102</v>
          </cell>
          <cell r="V2627">
            <v>6</v>
          </cell>
          <cell r="W2627">
            <v>0</v>
          </cell>
          <cell r="X2627">
            <v>0</v>
          </cell>
          <cell r="Y2627">
            <v>122</v>
          </cell>
          <cell r="AA2627" t="str">
            <v>15UE</v>
          </cell>
          <cell r="AB2627" t="str">
            <v>North Cornwall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I2627" t="str">
            <v>15UE</v>
          </cell>
          <cell r="AJ2627" t="str">
            <v>North Cornwall</v>
          </cell>
          <cell r="AK2627">
            <v>0</v>
          </cell>
          <cell r="AL2627">
            <v>0</v>
          </cell>
        </row>
        <row r="2628">
          <cell r="B2628" t="str">
            <v>15UF</v>
          </cell>
          <cell r="C2628" t="str">
            <v>Penwith</v>
          </cell>
          <cell r="D2628">
            <v>0</v>
          </cell>
          <cell r="E2628">
            <v>0</v>
          </cell>
          <cell r="F2628">
            <v>12</v>
          </cell>
          <cell r="G2628">
            <v>0</v>
          </cell>
          <cell r="H2628">
            <v>41</v>
          </cell>
          <cell r="I2628">
            <v>0</v>
          </cell>
          <cell r="J2628">
            <v>0</v>
          </cell>
          <cell r="K2628">
            <v>0</v>
          </cell>
          <cell r="L2628">
            <v>53</v>
          </cell>
          <cell r="M2628">
            <v>0</v>
          </cell>
          <cell r="O2628" t="str">
            <v>15UF</v>
          </cell>
          <cell r="P2628" t="str">
            <v>Penwith</v>
          </cell>
          <cell r="Q2628">
            <v>0</v>
          </cell>
          <cell r="R2628">
            <v>0</v>
          </cell>
          <cell r="S2628">
            <v>12</v>
          </cell>
          <cell r="T2628">
            <v>0</v>
          </cell>
          <cell r="U2628">
            <v>41</v>
          </cell>
          <cell r="V2628">
            <v>0</v>
          </cell>
          <cell r="W2628">
            <v>0</v>
          </cell>
          <cell r="X2628">
            <v>0</v>
          </cell>
          <cell r="Y2628">
            <v>53</v>
          </cell>
          <cell r="AA2628" t="str">
            <v>15UF</v>
          </cell>
          <cell r="AB2628" t="str">
            <v>Penwith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  <cell r="AG2628">
            <v>0</v>
          </cell>
          <cell r="AI2628" t="str">
            <v>15UF</v>
          </cell>
          <cell r="AJ2628" t="str">
            <v>Penwith</v>
          </cell>
          <cell r="AK2628">
            <v>0</v>
          </cell>
          <cell r="AL2628">
            <v>0</v>
          </cell>
        </row>
        <row r="2629">
          <cell r="B2629" t="str">
            <v>15UG</v>
          </cell>
          <cell r="C2629" t="str">
            <v>Restormel</v>
          </cell>
          <cell r="D2629">
            <v>0</v>
          </cell>
          <cell r="E2629">
            <v>0</v>
          </cell>
          <cell r="F2629">
            <v>8</v>
          </cell>
          <cell r="G2629">
            <v>0</v>
          </cell>
          <cell r="H2629">
            <v>61</v>
          </cell>
          <cell r="I2629">
            <v>0</v>
          </cell>
          <cell r="J2629">
            <v>0</v>
          </cell>
          <cell r="K2629">
            <v>0</v>
          </cell>
          <cell r="L2629">
            <v>69</v>
          </cell>
          <cell r="M2629">
            <v>0</v>
          </cell>
          <cell r="O2629" t="str">
            <v>15UG</v>
          </cell>
          <cell r="P2629" t="str">
            <v>Restormel</v>
          </cell>
          <cell r="Q2629">
            <v>0</v>
          </cell>
          <cell r="R2629">
            <v>0</v>
          </cell>
          <cell r="S2629">
            <v>8</v>
          </cell>
          <cell r="T2629">
            <v>0</v>
          </cell>
          <cell r="U2629">
            <v>61</v>
          </cell>
          <cell r="V2629">
            <v>0</v>
          </cell>
          <cell r="W2629">
            <v>0</v>
          </cell>
          <cell r="X2629">
            <v>0</v>
          </cell>
          <cell r="Y2629">
            <v>69</v>
          </cell>
          <cell r="AA2629" t="str">
            <v>15UG</v>
          </cell>
          <cell r="AB2629" t="str">
            <v>Restormel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I2629" t="str">
            <v>15UG</v>
          </cell>
          <cell r="AJ2629" t="str">
            <v>Restormel</v>
          </cell>
          <cell r="AK2629">
            <v>0</v>
          </cell>
          <cell r="AL2629">
            <v>0</v>
          </cell>
        </row>
        <row r="2630">
          <cell r="B2630" t="str">
            <v>16UB</v>
          </cell>
          <cell r="C2630" t="str">
            <v>Allerdale</v>
          </cell>
          <cell r="D2630">
            <v>0</v>
          </cell>
          <cell r="E2630">
            <v>0</v>
          </cell>
          <cell r="F2630">
            <v>18</v>
          </cell>
          <cell r="G2630">
            <v>0</v>
          </cell>
          <cell r="H2630">
            <v>57</v>
          </cell>
          <cell r="I2630">
            <v>23</v>
          </cell>
          <cell r="J2630">
            <v>1</v>
          </cell>
          <cell r="K2630">
            <v>4</v>
          </cell>
          <cell r="L2630">
            <v>103</v>
          </cell>
          <cell r="M2630">
            <v>5</v>
          </cell>
          <cell r="O2630" t="str">
            <v>16UB</v>
          </cell>
          <cell r="P2630" t="str">
            <v>Allerdale</v>
          </cell>
          <cell r="Q2630">
            <v>0</v>
          </cell>
          <cell r="R2630">
            <v>0</v>
          </cell>
          <cell r="S2630">
            <v>18</v>
          </cell>
          <cell r="T2630">
            <v>0</v>
          </cell>
          <cell r="U2630">
            <v>57</v>
          </cell>
          <cell r="V2630">
            <v>23</v>
          </cell>
          <cell r="W2630">
            <v>1</v>
          </cell>
          <cell r="X2630">
            <v>4</v>
          </cell>
          <cell r="Y2630">
            <v>103</v>
          </cell>
          <cell r="AA2630" t="str">
            <v>16UB</v>
          </cell>
          <cell r="AB2630" t="str">
            <v>Allerdale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  <cell r="AG2630">
            <v>0</v>
          </cell>
          <cell r="AI2630" t="str">
            <v>16UB</v>
          </cell>
          <cell r="AJ2630" t="str">
            <v>Allerdale</v>
          </cell>
          <cell r="AK2630">
            <v>0</v>
          </cell>
          <cell r="AL2630">
            <v>0</v>
          </cell>
        </row>
        <row r="2631">
          <cell r="B2631" t="str">
            <v>16UD</v>
          </cell>
          <cell r="C2631" t="str">
            <v>Carlisle</v>
          </cell>
          <cell r="D2631">
            <v>0</v>
          </cell>
          <cell r="E2631">
            <v>3</v>
          </cell>
          <cell r="F2631">
            <v>17</v>
          </cell>
          <cell r="G2631">
            <v>0</v>
          </cell>
          <cell r="H2631">
            <v>8</v>
          </cell>
          <cell r="I2631">
            <v>7</v>
          </cell>
          <cell r="J2631">
            <v>2</v>
          </cell>
          <cell r="K2631">
            <v>0</v>
          </cell>
          <cell r="L2631">
            <v>37</v>
          </cell>
          <cell r="M2631">
            <v>2</v>
          </cell>
          <cell r="O2631" t="str">
            <v>16UD</v>
          </cell>
          <cell r="P2631" t="str">
            <v>Carlisle</v>
          </cell>
          <cell r="Q2631">
            <v>0</v>
          </cell>
          <cell r="R2631">
            <v>3</v>
          </cell>
          <cell r="S2631">
            <v>17</v>
          </cell>
          <cell r="T2631">
            <v>0</v>
          </cell>
          <cell r="U2631">
            <v>8</v>
          </cell>
          <cell r="V2631">
            <v>7</v>
          </cell>
          <cell r="W2631">
            <v>2</v>
          </cell>
          <cell r="X2631">
            <v>0</v>
          </cell>
          <cell r="Y2631">
            <v>37</v>
          </cell>
          <cell r="AA2631" t="str">
            <v>16UD</v>
          </cell>
          <cell r="AB2631" t="str">
            <v>Carlisle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I2631" t="str">
            <v>16UD</v>
          </cell>
          <cell r="AJ2631" t="str">
            <v>Carlisle</v>
          </cell>
          <cell r="AK2631">
            <v>0</v>
          </cell>
          <cell r="AL2631">
            <v>0</v>
          </cell>
        </row>
        <row r="2632">
          <cell r="B2632" t="str">
            <v>16UE</v>
          </cell>
          <cell r="C2632" t="str">
            <v>Copeland</v>
          </cell>
          <cell r="D2632">
            <v>0</v>
          </cell>
          <cell r="E2632">
            <v>0</v>
          </cell>
          <cell r="F2632">
            <v>1</v>
          </cell>
          <cell r="G2632">
            <v>0</v>
          </cell>
          <cell r="H2632">
            <v>36</v>
          </cell>
          <cell r="I2632">
            <v>0</v>
          </cell>
          <cell r="J2632">
            <v>0</v>
          </cell>
          <cell r="K2632">
            <v>2</v>
          </cell>
          <cell r="L2632">
            <v>39</v>
          </cell>
          <cell r="M2632">
            <v>2</v>
          </cell>
          <cell r="O2632" t="str">
            <v>16UE</v>
          </cell>
          <cell r="P2632" t="str">
            <v>Copeland</v>
          </cell>
          <cell r="Q2632">
            <v>0</v>
          </cell>
          <cell r="R2632">
            <v>0</v>
          </cell>
          <cell r="S2632">
            <v>1</v>
          </cell>
          <cell r="T2632">
            <v>0</v>
          </cell>
          <cell r="U2632">
            <v>36</v>
          </cell>
          <cell r="V2632">
            <v>0</v>
          </cell>
          <cell r="W2632">
            <v>0</v>
          </cell>
          <cell r="X2632">
            <v>2</v>
          </cell>
          <cell r="Y2632">
            <v>39</v>
          </cell>
          <cell r="AA2632" t="str">
            <v>16UE</v>
          </cell>
          <cell r="AB2632" t="str">
            <v>Copeland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I2632" t="str">
            <v>16UE</v>
          </cell>
          <cell r="AJ2632" t="str">
            <v>Copeland</v>
          </cell>
          <cell r="AK2632">
            <v>0</v>
          </cell>
          <cell r="AL2632">
            <v>0</v>
          </cell>
        </row>
        <row r="2633">
          <cell r="B2633" t="str">
            <v>16UF</v>
          </cell>
          <cell r="C2633" t="str">
            <v>Eden</v>
          </cell>
          <cell r="D2633">
            <v>0</v>
          </cell>
          <cell r="E2633">
            <v>0</v>
          </cell>
          <cell r="F2633">
            <v>1</v>
          </cell>
          <cell r="G2633">
            <v>2</v>
          </cell>
          <cell r="H2633">
            <v>18</v>
          </cell>
          <cell r="I2633">
            <v>24</v>
          </cell>
          <cell r="J2633">
            <v>0</v>
          </cell>
          <cell r="K2633">
            <v>0</v>
          </cell>
          <cell r="L2633">
            <v>45</v>
          </cell>
          <cell r="M2633">
            <v>0</v>
          </cell>
          <cell r="O2633" t="str">
            <v>16UF</v>
          </cell>
          <cell r="P2633" t="str">
            <v>Eden</v>
          </cell>
          <cell r="Q2633">
            <v>0</v>
          </cell>
          <cell r="R2633">
            <v>0</v>
          </cell>
          <cell r="S2633">
            <v>1</v>
          </cell>
          <cell r="T2633">
            <v>2</v>
          </cell>
          <cell r="U2633">
            <v>18</v>
          </cell>
          <cell r="V2633">
            <v>24</v>
          </cell>
          <cell r="W2633">
            <v>0</v>
          </cell>
          <cell r="X2633">
            <v>0</v>
          </cell>
          <cell r="Y2633">
            <v>45</v>
          </cell>
          <cell r="AA2633" t="str">
            <v>16UF</v>
          </cell>
          <cell r="AB2633" t="str">
            <v>Eden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I2633" t="str">
            <v>16UF</v>
          </cell>
          <cell r="AJ2633" t="str">
            <v>Eden</v>
          </cell>
          <cell r="AK2633">
            <v>0</v>
          </cell>
          <cell r="AL2633">
            <v>0</v>
          </cell>
        </row>
        <row r="2634">
          <cell r="B2634" t="str">
            <v>16UG</v>
          </cell>
          <cell r="C2634" t="str">
            <v>South Lakeland</v>
          </cell>
          <cell r="D2634">
            <v>0</v>
          </cell>
          <cell r="E2634">
            <v>0</v>
          </cell>
          <cell r="F2634">
            <v>12</v>
          </cell>
          <cell r="G2634">
            <v>1</v>
          </cell>
          <cell r="H2634">
            <v>20</v>
          </cell>
          <cell r="I2634">
            <v>3</v>
          </cell>
          <cell r="J2634">
            <v>0</v>
          </cell>
          <cell r="K2634">
            <v>0</v>
          </cell>
          <cell r="L2634">
            <v>36</v>
          </cell>
          <cell r="M2634">
            <v>0</v>
          </cell>
          <cell r="O2634" t="str">
            <v>16UG</v>
          </cell>
          <cell r="P2634" t="str">
            <v>South Lakeland</v>
          </cell>
          <cell r="Q2634">
            <v>0</v>
          </cell>
          <cell r="R2634">
            <v>0</v>
          </cell>
          <cell r="S2634">
            <v>12</v>
          </cell>
          <cell r="T2634">
            <v>1</v>
          </cell>
          <cell r="U2634">
            <v>20</v>
          </cell>
          <cell r="V2634">
            <v>3</v>
          </cell>
          <cell r="W2634">
            <v>0</v>
          </cell>
          <cell r="X2634">
            <v>0</v>
          </cell>
          <cell r="Y2634">
            <v>36</v>
          </cell>
          <cell r="AA2634" t="str">
            <v>16UG</v>
          </cell>
          <cell r="AB2634" t="str">
            <v>South Lakeland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I2634" t="str">
            <v>16UG</v>
          </cell>
          <cell r="AJ2634" t="str">
            <v>South Lakeland</v>
          </cell>
          <cell r="AK2634">
            <v>0</v>
          </cell>
          <cell r="AL2634">
            <v>0</v>
          </cell>
        </row>
        <row r="2635">
          <cell r="B2635" t="str">
            <v>17UB</v>
          </cell>
          <cell r="C2635" t="str">
            <v>Amber Valley</v>
          </cell>
          <cell r="D2635">
            <v>0</v>
          </cell>
          <cell r="E2635">
            <v>0</v>
          </cell>
          <cell r="F2635">
            <v>7</v>
          </cell>
          <cell r="G2635">
            <v>1</v>
          </cell>
          <cell r="H2635">
            <v>6</v>
          </cell>
          <cell r="I2635">
            <v>0</v>
          </cell>
          <cell r="J2635">
            <v>0</v>
          </cell>
          <cell r="K2635">
            <v>0</v>
          </cell>
          <cell r="L2635">
            <v>14</v>
          </cell>
          <cell r="M2635">
            <v>0</v>
          </cell>
          <cell r="O2635" t="str">
            <v>17UB</v>
          </cell>
          <cell r="P2635" t="str">
            <v>Amber Valley</v>
          </cell>
          <cell r="Q2635">
            <v>0</v>
          </cell>
          <cell r="R2635">
            <v>0</v>
          </cell>
          <cell r="S2635">
            <v>7</v>
          </cell>
          <cell r="T2635">
            <v>2</v>
          </cell>
          <cell r="U2635">
            <v>6</v>
          </cell>
          <cell r="V2635">
            <v>0</v>
          </cell>
          <cell r="W2635">
            <v>0</v>
          </cell>
          <cell r="X2635">
            <v>0</v>
          </cell>
          <cell r="Y2635">
            <v>15</v>
          </cell>
          <cell r="AA2635" t="str">
            <v>17UB</v>
          </cell>
          <cell r="AB2635" t="str">
            <v>Amber Valley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  <cell r="AG2635">
            <v>0</v>
          </cell>
          <cell r="AI2635" t="str">
            <v>17UB</v>
          </cell>
          <cell r="AJ2635" t="str">
            <v>Amber Valley</v>
          </cell>
          <cell r="AK2635">
            <v>0</v>
          </cell>
          <cell r="AL2635">
            <v>0</v>
          </cell>
        </row>
        <row r="2636">
          <cell r="B2636" t="str">
            <v>17UC</v>
          </cell>
          <cell r="C2636" t="str">
            <v>Bolsover</v>
          </cell>
          <cell r="D2636">
            <v>0</v>
          </cell>
          <cell r="E2636">
            <v>0</v>
          </cell>
          <cell r="F2636">
            <v>1</v>
          </cell>
          <cell r="G2636">
            <v>2</v>
          </cell>
          <cell r="H2636">
            <v>19</v>
          </cell>
          <cell r="I2636">
            <v>0</v>
          </cell>
          <cell r="J2636">
            <v>0</v>
          </cell>
          <cell r="K2636">
            <v>0</v>
          </cell>
          <cell r="L2636">
            <v>22</v>
          </cell>
          <cell r="M2636">
            <v>0</v>
          </cell>
          <cell r="O2636" t="str">
            <v>17UC</v>
          </cell>
          <cell r="P2636" t="str">
            <v>Bolsover</v>
          </cell>
          <cell r="Q2636">
            <v>0</v>
          </cell>
          <cell r="R2636">
            <v>0</v>
          </cell>
          <cell r="S2636">
            <v>1</v>
          </cell>
          <cell r="T2636">
            <v>1</v>
          </cell>
          <cell r="U2636">
            <v>19</v>
          </cell>
          <cell r="V2636">
            <v>0</v>
          </cell>
          <cell r="W2636">
            <v>0</v>
          </cell>
          <cell r="X2636">
            <v>0</v>
          </cell>
          <cell r="Y2636">
            <v>21</v>
          </cell>
          <cell r="AA2636" t="str">
            <v>17UC</v>
          </cell>
          <cell r="AB2636" t="str">
            <v>Bolsover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  <cell r="AG2636">
            <v>0</v>
          </cell>
          <cell r="AI2636" t="str">
            <v>17UC</v>
          </cell>
          <cell r="AJ2636" t="str">
            <v>Bolsover</v>
          </cell>
          <cell r="AK2636">
            <v>0</v>
          </cell>
          <cell r="AL2636">
            <v>0</v>
          </cell>
        </row>
        <row r="2637">
          <cell r="B2637" t="str">
            <v>17UD</v>
          </cell>
          <cell r="C2637" t="str">
            <v>Chesterfield</v>
          </cell>
          <cell r="D2637">
            <v>0</v>
          </cell>
          <cell r="E2637">
            <v>1</v>
          </cell>
          <cell r="F2637">
            <v>9</v>
          </cell>
          <cell r="G2637">
            <v>1</v>
          </cell>
          <cell r="H2637">
            <v>2</v>
          </cell>
          <cell r="I2637">
            <v>0</v>
          </cell>
          <cell r="J2637">
            <v>0</v>
          </cell>
          <cell r="K2637">
            <v>0</v>
          </cell>
          <cell r="L2637">
            <v>13</v>
          </cell>
          <cell r="M2637">
            <v>0</v>
          </cell>
          <cell r="O2637" t="str">
            <v>17UD</v>
          </cell>
          <cell r="P2637" t="str">
            <v>Chesterfield</v>
          </cell>
          <cell r="Q2637">
            <v>0</v>
          </cell>
          <cell r="R2637">
            <v>1</v>
          </cell>
          <cell r="S2637">
            <v>9</v>
          </cell>
          <cell r="T2637">
            <v>2</v>
          </cell>
          <cell r="U2637">
            <v>2</v>
          </cell>
          <cell r="V2637">
            <v>0</v>
          </cell>
          <cell r="W2637">
            <v>0</v>
          </cell>
          <cell r="X2637">
            <v>0</v>
          </cell>
          <cell r="Y2637">
            <v>14</v>
          </cell>
          <cell r="AA2637" t="str">
            <v>17UD</v>
          </cell>
          <cell r="AB2637" t="str">
            <v>Chesterfield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  <cell r="AG2637">
            <v>0</v>
          </cell>
          <cell r="AI2637" t="str">
            <v>17UD</v>
          </cell>
          <cell r="AJ2637" t="str">
            <v>Chesterfield</v>
          </cell>
          <cell r="AK2637">
            <v>0</v>
          </cell>
          <cell r="AL2637">
            <v>0</v>
          </cell>
        </row>
        <row r="2638">
          <cell r="B2638" t="str">
            <v>17UF</v>
          </cell>
          <cell r="C2638" t="str">
            <v>Derbyshire Dales</v>
          </cell>
          <cell r="D2638">
            <v>0</v>
          </cell>
          <cell r="E2638">
            <v>1</v>
          </cell>
          <cell r="F2638">
            <v>34</v>
          </cell>
          <cell r="G2638">
            <v>1</v>
          </cell>
          <cell r="H2638">
            <v>118</v>
          </cell>
          <cell r="I2638">
            <v>0</v>
          </cell>
          <cell r="J2638">
            <v>0</v>
          </cell>
          <cell r="K2638">
            <v>0</v>
          </cell>
          <cell r="L2638">
            <v>154</v>
          </cell>
          <cell r="M2638">
            <v>0</v>
          </cell>
          <cell r="O2638" t="str">
            <v>17UF</v>
          </cell>
          <cell r="P2638" t="str">
            <v>Derbyshire Dales</v>
          </cell>
          <cell r="Q2638">
            <v>0</v>
          </cell>
          <cell r="R2638">
            <v>1</v>
          </cell>
          <cell r="S2638">
            <v>34</v>
          </cell>
          <cell r="T2638">
            <v>1</v>
          </cell>
          <cell r="U2638">
            <v>118</v>
          </cell>
          <cell r="V2638">
            <v>0</v>
          </cell>
          <cell r="W2638">
            <v>0</v>
          </cell>
          <cell r="X2638">
            <v>0</v>
          </cell>
          <cell r="Y2638">
            <v>154</v>
          </cell>
          <cell r="AA2638" t="str">
            <v>17UF</v>
          </cell>
          <cell r="AB2638" t="str">
            <v>Derbyshire Dales</v>
          </cell>
          <cell r="AC2638">
            <v>0</v>
          </cell>
          <cell r="AD2638">
            <v>2</v>
          </cell>
          <cell r="AE2638">
            <v>0</v>
          </cell>
          <cell r="AF2638">
            <v>2</v>
          </cell>
          <cell r="AG2638">
            <v>4</v>
          </cell>
          <cell r="AI2638" t="str">
            <v>17UF</v>
          </cell>
          <cell r="AJ2638" t="str">
            <v>Derbyshire Dales</v>
          </cell>
          <cell r="AK2638">
            <v>0</v>
          </cell>
          <cell r="AL2638">
            <v>0</v>
          </cell>
        </row>
        <row r="2639">
          <cell r="B2639" t="str">
            <v>17UG</v>
          </cell>
          <cell r="C2639" t="str">
            <v>Erewash</v>
          </cell>
          <cell r="D2639">
            <v>0</v>
          </cell>
          <cell r="E2639">
            <v>1</v>
          </cell>
          <cell r="F2639">
            <v>29</v>
          </cell>
          <cell r="G2639">
            <v>2</v>
          </cell>
          <cell r="H2639">
            <v>33</v>
          </cell>
          <cell r="I2639">
            <v>0</v>
          </cell>
          <cell r="J2639">
            <v>0</v>
          </cell>
          <cell r="K2639">
            <v>0</v>
          </cell>
          <cell r="L2639">
            <v>65</v>
          </cell>
          <cell r="M2639">
            <v>0</v>
          </cell>
          <cell r="O2639" t="str">
            <v>17UG</v>
          </cell>
          <cell r="P2639" t="str">
            <v>Erewash</v>
          </cell>
          <cell r="Q2639">
            <v>0</v>
          </cell>
          <cell r="R2639">
            <v>1</v>
          </cell>
          <cell r="S2639">
            <v>29</v>
          </cell>
          <cell r="T2639">
            <v>3</v>
          </cell>
          <cell r="U2639">
            <v>33</v>
          </cell>
          <cell r="V2639">
            <v>0</v>
          </cell>
          <cell r="W2639">
            <v>0</v>
          </cell>
          <cell r="X2639">
            <v>0</v>
          </cell>
          <cell r="Y2639">
            <v>66</v>
          </cell>
          <cell r="AA2639" t="str">
            <v>17UG</v>
          </cell>
          <cell r="AB2639" t="str">
            <v>Erewash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  <cell r="AG2639">
            <v>0</v>
          </cell>
          <cell r="AI2639" t="str">
            <v>17UG</v>
          </cell>
          <cell r="AJ2639" t="str">
            <v>Erewash</v>
          </cell>
          <cell r="AK2639">
            <v>0</v>
          </cell>
          <cell r="AL2639">
            <v>0</v>
          </cell>
        </row>
        <row r="2640">
          <cell r="B2640" t="str">
            <v>17UH</v>
          </cell>
          <cell r="C2640" t="str">
            <v>High Peak</v>
          </cell>
          <cell r="D2640">
            <v>0</v>
          </cell>
          <cell r="E2640">
            <v>1</v>
          </cell>
          <cell r="F2640">
            <v>6</v>
          </cell>
          <cell r="G2640">
            <v>0</v>
          </cell>
          <cell r="H2640">
            <v>12</v>
          </cell>
          <cell r="I2640">
            <v>0</v>
          </cell>
          <cell r="J2640">
            <v>0</v>
          </cell>
          <cell r="K2640">
            <v>0</v>
          </cell>
          <cell r="L2640">
            <v>19</v>
          </cell>
          <cell r="M2640">
            <v>0</v>
          </cell>
          <cell r="O2640" t="str">
            <v>17UH</v>
          </cell>
          <cell r="P2640" t="str">
            <v>High Peak</v>
          </cell>
          <cell r="Q2640">
            <v>0</v>
          </cell>
          <cell r="R2640">
            <v>1</v>
          </cell>
          <cell r="S2640">
            <v>6</v>
          </cell>
          <cell r="T2640">
            <v>0</v>
          </cell>
          <cell r="U2640">
            <v>12</v>
          </cell>
          <cell r="V2640">
            <v>0</v>
          </cell>
          <cell r="W2640">
            <v>0</v>
          </cell>
          <cell r="X2640">
            <v>0</v>
          </cell>
          <cell r="Y2640">
            <v>19</v>
          </cell>
          <cell r="AA2640" t="str">
            <v>17UH</v>
          </cell>
          <cell r="AB2640" t="str">
            <v>High Peak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  <cell r="AG2640">
            <v>0</v>
          </cell>
          <cell r="AI2640" t="str">
            <v>17UH</v>
          </cell>
          <cell r="AJ2640" t="str">
            <v>High Peak</v>
          </cell>
          <cell r="AK2640">
            <v>0</v>
          </cell>
          <cell r="AL2640">
            <v>0</v>
          </cell>
        </row>
        <row r="2641">
          <cell r="B2641" t="str">
            <v>17UJ</v>
          </cell>
          <cell r="C2641" t="str">
            <v>North East Derbyshire</v>
          </cell>
          <cell r="D2641">
            <v>0</v>
          </cell>
          <cell r="E2641">
            <v>2</v>
          </cell>
          <cell r="F2641">
            <v>6</v>
          </cell>
          <cell r="G2641">
            <v>0</v>
          </cell>
          <cell r="H2641">
            <v>45</v>
          </cell>
          <cell r="I2641">
            <v>0</v>
          </cell>
          <cell r="J2641">
            <v>0</v>
          </cell>
          <cell r="K2641">
            <v>0</v>
          </cell>
          <cell r="L2641">
            <v>53</v>
          </cell>
          <cell r="M2641">
            <v>0</v>
          </cell>
          <cell r="O2641" t="str">
            <v>17UJ</v>
          </cell>
          <cell r="P2641" t="str">
            <v>North East Derbyshire</v>
          </cell>
          <cell r="Q2641">
            <v>0</v>
          </cell>
          <cell r="R2641">
            <v>2</v>
          </cell>
          <cell r="S2641">
            <v>6</v>
          </cell>
          <cell r="T2641">
            <v>0</v>
          </cell>
          <cell r="U2641">
            <v>45</v>
          </cell>
          <cell r="V2641">
            <v>0</v>
          </cell>
          <cell r="W2641">
            <v>0</v>
          </cell>
          <cell r="X2641">
            <v>0</v>
          </cell>
          <cell r="Y2641">
            <v>53</v>
          </cell>
          <cell r="AA2641" t="str">
            <v>17UJ</v>
          </cell>
          <cell r="AB2641" t="str">
            <v>North East Derbyshire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  <cell r="AG2641">
            <v>0</v>
          </cell>
          <cell r="AI2641" t="str">
            <v>17UJ</v>
          </cell>
          <cell r="AJ2641" t="str">
            <v>North East Derbyshire</v>
          </cell>
          <cell r="AK2641">
            <v>0</v>
          </cell>
          <cell r="AL2641">
            <v>0</v>
          </cell>
        </row>
        <row r="2642">
          <cell r="B2642" t="str">
            <v>17UK</v>
          </cell>
          <cell r="C2642" t="str">
            <v>South Derbyshire</v>
          </cell>
          <cell r="D2642">
            <v>0</v>
          </cell>
          <cell r="E2642">
            <v>1</v>
          </cell>
          <cell r="F2642">
            <v>43</v>
          </cell>
          <cell r="G2642">
            <v>2</v>
          </cell>
          <cell r="H2642">
            <v>52</v>
          </cell>
          <cell r="I2642">
            <v>0</v>
          </cell>
          <cell r="J2642">
            <v>0</v>
          </cell>
          <cell r="K2642">
            <v>0</v>
          </cell>
          <cell r="L2642">
            <v>98</v>
          </cell>
          <cell r="M2642">
            <v>0</v>
          </cell>
          <cell r="O2642" t="str">
            <v>17UK</v>
          </cell>
          <cell r="P2642" t="str">
            <v>South Derbyshire</v>
          </cell>
          <cell r="Q2642">
            <v>0</v>
          </cell>
          <cell r="R2642">
            <v>1</v>
          </cell>
          <cell r="S2642">
            <v>43</v>
          </cell>
          <cell r="T2642">
            <v>2</v>
          </cell>
          <cell r="U2642">
            <v>52</v>
          </cell>
          <cell r="V2642">
            <v>0</v>
          </cell>
          <cell r="W2642">
            <v>0</v>
          </cell>
          <cell r="X2642">
            <v>0</v>
          </cell>
          <cell r="Y2642">
            <v>98</v>
          </cell>
          <cell r="AA2642" t="str">
            <v>17UK</v>
          </cell>
          <cell r="AB2642" t="str">
            <v>South Derbyshire</v>
          </cell>
          <cell r="AC2642">
            <v>0</v>
          </cell>
          <cell r="AD2642">
            <v>0</v>
          </cell>
          <cell r="AE2642">
            <v>3</v>
          </cell>
          <cell r="AF2642">
            <v>0</v>
          </cell>
          <cell r="AG2642">
            <v>3</v>
          </cell>
          <cell r="AI2642" t="str">
            <v>17UK</v>
          </cell>
          <cell r="AJ2642" t="str">
            <v>South Derbyshire</v>
          </cell>
          <cell r="AK2642">
            <v>0</v>
          </cell>
          <cell r="AL2642">
            <v>0</v>
          </cell>
        </row>
        <row r="2643">
          <cell r="B2643" t="str">
            <v>18UB</v>
          </cell>
          <cell r="C2643" t="str">
            <v>East Devon</v>
          </cell>
          <cell r="D2643">
            <v>0</v>
          </cell>
          <cell r="E2643">
            <v>0</v>
          </cell>
          <cell r="F2643">
            <v>0</v>
          </cell>
          <cell r="G2643">
            <v>11</v>
          </cell>
          <cell r="H2643">
            <v>12</v>
          </cell>
          <cell r="I2643">
            <v>0</v>
          </cell>
          <cell r="J2643">
            <v>0</v>
          </cell>
          <cell r="K2643">
            <v>0</v>
          </cell>
          <cell r="L2643">
            <v>23</v>
          </cell>
          <cell r="M2643">
            <v>0</v>
          </cell>
          <cell r="O2643" t="str">
            <v>18UB</v>
          </cell>
          <cell r="P2643" t="str">
            <v>East Devon</v>
          </cell>
          <cell r="Q2643">
            <v>0</v>
          </cell>
          <cell r="R2643">
            <v>0</v>
          </cell>
          <cell r="S2643">
            <v>0</v>
          </cell>
          <cell r="T2643">
            <v>9</v>
          </cell>
          <cell r="U2643">
            <v>12</v>
          </cell>
          <cell r="V2643">
            <v>0</v>
          </cell>
          <cell r="W2643">
            <v>0</v>
          </cell>
          <cell r="X2643">
            <v>0</v>
          </cell>
          <cell r="Y2643">
            <v>21</v>
          </cell>
          <cell r="AA2643" t="str">
            <v>18UB</v>
          </cell>
          <cell r="AB2643" t="str">
            <v>East Devon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  <cell r="AG2643">
            <v>0</v>
          </cell>
          <cell r="AI2643" t="str">
            <v>18UB</v>
          </cell>
          <cell r="AJ2643" t="str">
            <v>East Devon</v>
          </cell>
          <cell r="AK2643">
            <v>0</v>
          </cell>
          <cell r="AL2643">
            <v>0</v>
          </cell>
        </row>
        <row r="2644">
          <cell r="B2644" t="str">
            <v>18UC</v>
          </cell>
          <cell r="C2644" t="str">
            <v>Exeter</v>
          </cell>
          <cell r="D2644">
            <v>9</v>
          </cell>
          <cell r="E2644">
            <v>0</v>
          </cell>
          <cell r="F2644">
            <v>23</v>
          </cell>
          <cell r="G2644">
            <v>22</v>
          </cell>
          <cell r="H2644">
            <v>72</v>
          </cell>
          <cell r="I2644">
            <v>1</v>
          </cell>
          <cell r="J2644">
            <v>0</v>
          </cell>
          <cell r="K2644">
            <v>0</v>
          </cell>
          <cell r="L2644">
            <v>127</v>
          </cell>
          <cell r="M2644">
            <v>0</v>
          </cell>
          <cell r="O2644" t="str">
            <v>18UC</v>
          </cell>
          <cell r="P2644" t="str">
            <v>Exeter</v>
          </cell>
          <cell r="Q2644">
            <v>9</v>
          </cell>
          <cell r="R2644">
            <v>0</v>
          </cell>
          <cell r="S2644">
            <v>23</v>
          </cell>
          <cell r="T2644">
            <v>24</v>
          </cell>
          <cell r="U2644">
            <v>72</v>
          </cell>
          <cell r="V2644">
            <v>1</v>
          </cell>
          <cell r="W2644">
            <v>0</v>
          </cell>
          <cell r="X2644">
            <v>0</v>
          </cell>
          <cell r="Y2644">
            <v>129</v>
          </cell>
          <cell r="AA2644" t="str">
            <v>18UC</v>
          </cell>
          <cell r="AB2644" t="str">
            <v>Exeter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  <cell r="AG2644">
            <v>0</v>
          </cell>
          <cell r="AI2644" t="str">
            <v>18UC</v>
          </cell>
          <cell r="AJ2644" t="str">
            <v>Exeter</v>
          </cell>
          <cell r="AK2644">
            <v>0</v>
          </cell>
          <cell r="AL2644">
            <v>0</v>
          </cell>
        </row>
        <row r="2645">
          <cell r="B2645" t="str">
            <v>18UD</v>
          </cell>
          <cell r="C2645" t="str">
            <v>Mid Devon</v>
          </cell>
          <cell r="D2645">
            <v>0</v>
          </cell>
          <cell r="E2645">
            <v>0</v>
          </cell>
          <cell r="F2645">
            <v>17</v>
          </cell>
          <cell r="G2645">
            <v>4</v>
          </cell>
          <cell r="H2645">
            <v>23</v>
          </cell>
          <cell r="I2645">
            <v>0</v>
          </cell>
          <cell r="J2645">
            <v>0</v>
          </cell>
          <cell r="K2645">
            <v>0</v>
          </cell>
          <cell r="L2645">
            <v>44</v>
          </cell>
          <cell r="M2645">
            <v>0</v>
          </cell>
          <cell r="O2645" t="str">
            <v>18UD</v>
          </cell>
          <cell r="P2645" t="str">
            <v>Mid Devon</v>
          </cell>
          <cell r="Q2645">
            <v>0</v>
          </cell>
          <cell r="R2645">
            <v>0</v>
          </cell>
          <cell r="S2645">
            <v>17</v>
          </cell>
          <cell r="T2645">
            <v>5</v>
          </cell>
          <cell r="U2645">
            <v>23</v>
          </cell>
          <cell r="V2645">
            <v>0</v>
          </cell>
          <cell r="W2645">
            <v>0</v>
          </cell>
          <cell r="X2645">
            <v>0</v>
          </cell>
          <cell r="Y2645">
            <v>45</v>
          </cell>
          <cell r="AA2645" t="str">
            <v>18UD</v>
          </cell>
          <cell r="AB2645" t="str">
            <v>Mid Devon</v>
          </cell>
          <cell r="AC2645">
            <v>0</v>
          </cell>
          <cell r="AD2645">
            <v>3</v>
          </cell>
          <cell r="AE2645">
            <v>11</v>
          </cell>
          <cell r="AF2645">
            <v>3</v>
          </cell>
          <cell r="AG2645">
            <v>17</v>
          </cell>
          <cell r="AI2645" t="str">
            <v>18UD</v>
          </cell>
          <cell r="AJ2645" t="str">
            <v>Mid Devon</v>
          </cell>
          <cell r="AK2645">
            <v>0</v>
          </cell>
          <cell r="AL2645">
            <v>0</v>
          </cell>
        </row>
        <row r="2646">
          <cell r="B2646" t="str">
            <v>18UE</v>
          </cell>
          <cell r="C2646" t="str">
            <v>North Devon</v>
          </cell>
          <cell r="D2646">
            <v>0</v>
          </cell>
          <cell r="E2646">
            <v>0</v>
          </cell>
          <cell r="F2646">
            <v>4</v>
          </cell>
          <cell r="G2646">
            <v>1</v>
          </cell>
          <cell r="H2646">
            <v>25</v>
          </cell>
          <cell r="I2646">
            <v>0</v>
          </cell>
          <cell r="J2646">
            <v>1</v>
          </cell>
          <cell r="K2646">
            <v>0</v>
          </cell>
          <cell r="L2646">
            <v>31</v>
          </cell>
          <cell r="M2646">
            <v>1</v>
          </cell>
          <cell r="O2646" t="str">
            <v>18UE</v>
          </cell>
          <cell r="P2646" t="str">
            <v>North Devon</v>
          </cell>
          <cell r="Q2646">
            <v>0</v>
          </cell>
          <cell r="R2646">
            <v>0</v>
          </cell>
          <cell r="S2646">
            <v>4</v>
          </cell>
          <cell r="T2646">
            <v>5</v>
          </cell>
          <cell r="U2646">
            <v>25</v>
          </cell>
          <cell r="V2646">
            <v>0</v>
          </cell>
          <cell r="W2646">
            <v>1</v>
          </cell>
          <cell r="X2646">
            <v>0</v>
          </cell>
          <cell r="Y2646">
            <v>35</v>
          </cell>
          <cell r="AA2646" t="str">
            <v>18UE</v>
          </cell>
          <cell r="AB2646" t="str">
            <v>North Devon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I2646" t="str">
            <v>18UE</v>
          </cell>
          <cell r="AJ2646" t="str">
            <v>North Devon</v>
          </cell>
          <cell r="AK2646">
            <v>0</v>
          </cell>
          <cell r="AL2646">
            <v>0</v>
          </cell>
        </row>
        <row r="2647">
          <cell r="B2647" t="str">
            <v>18UG</v>
          </cell>
          <cell r="C2647" t="str">
            <v>South Hams</v>
          </cell>
          <cell r="D2647">
            <v>0</v>
          </cell>
          <cell r="E2647">
            <v>0</v>
          </cell>
          <cell r="F2647">
            <v>16</v>
          </cell>
          <cell r="G2647">
            <v>8</v>
          </cell>
          <cell r="H2647">
            <v>24</v>
          </cell>
          <cell r="I2647">
            <v>0</v>
          </cell>
          <cell r="J2647">
            <v>0</v>
          </cell>
          <cell r="K2647">
            <v>0</v>
          </cell>
          <cell r="L2647">
            <v>48</v>
          </cell>
          <cell r="M2647">
            <v>0</v>
          </cell>
          <cell r="O2647" t="str">
            <v>18UG</v>
          </cell>
          <cell r="P2647" t="str">
            <v>South Hams</v>
          </cell>
          <cell r="Q2647">
            <v>0</v>
          </cell>
          <cell r="R2647">
            <v>0</v>
          </cell>
          <cell r="S2647">
            <v>16</v>
          </cell>
          <cell r="T2647">
            <v>8</v>
          </cell>
          <cell r="U2647">
            <v>24</v>
          </cell>
          <cell r="V2647">
            <v>0</v>
          </cell>
          <cell r="W2647">
            <v>0</v>
          </cell>
          <cell r="X2647">
            <v>0</v>
          </cell>
          <cell r="Y2647">
            <v>48</v>
          </cell>
          <cell r="AA2647" t="str">
            <v>18UG</v>
          </cell>
          <cell r="AB2647" t="str">
            <v>South Hams</v>
          </cell>
          <cell r="AC2647">
            <v>0</v>
          </cell>
          <cell r="AD2647">
            <v>16</v>
          </cell>
          <cell r="AE2647">
            <v>16</v>
          </cell>
          <cell r="AF2647">
            <v>16</v>
          </cell>
          <cell r="AG2647">
            <v>48</v>
          </cell>
          <cell r="AI2647" t="str">
            <v>18UG</v>
          </cell>
          <cell r="AJ2647" t="str">
            <v>South Hams</v>
          </cell>
          <cell r="AK2647">
            <v>0</v>
          </cell>
          <cell r="AL2647">
            <v>0</v>
          </cell>
        </row>
        <row r="2648">
          <cell r="B2648" t="str">
            <v>18UH</v>
          </cell>
          <cell r="C2648" t="str">
            <v>Teignbridge</v>
          </cell>
          <cell r="D2648">
            <v>0</v>
          </cell>
          <cell r="E2648">
            <v>1</v>
          </cell>
          <cell r="F2648">
            <v>37</v>
          </cell>
          <cell r="G2648">
            <v>13</v>
          </cell>
          <cell r="H2648">
            <v>115</v>
          </cell>
          <cell r="I2648">
            <v>4</v>
          </cell>
          <cell r="J2648">
            <v>0</v>
          </cell>
          <cell r="K2648">
            <v>0</v>
          </cell>
          <cell r="L2648">
            <v>170</v>
          </cell>
          <cell r="M2648">
            <v>0</v>
          </cell>
          <cell r="O2648" t="str">
            <v>18UH</v>
          </cell>
          <cell r="P2648" t="str">
            <v>Teignbridge</v>
          </cell>
          <cell r="Q2648">
            <v>0</v>
          </cell>
          <cell r="R2648">
            <v>1</v>
          </cell>
          <cell r="S2648">
            <v>37</v>
          </cell>
          <cell r="T2648">
            <v>14</v>
          </cell>
          <cell r="U2648">
            <v>115</v>
          </cell>
          <cell r="V2648">
            <v>4</v>
          </cell>
          <cell r="W2648">
            <v>0</v>
          </cell>
          <cell r="X2648">
            <v>0</v>
          </cell>
          <cell r="Y2648">
            <v>171</v>
          </cell>
          <cell r="AA2648" t="str">
            <v>18UH</v>
          </cell>
          <cell r="AB2648" t="str">
            <v>Teignbridge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I2648" t="str">
            <v>18UH</v>
          </cell>
          <cell r="AJ2648" t="str">
            <v>Teignbridge</v>
          </cell>
          <cell r="AK2648">
            <v>0</v>
          </cell>
          <cell r="AL2648">
            <v>0</v>
          </cell>
        </row>
        <row r="2649">
          <cell r="B2649" t="str">
            <v>18UK</v>
          </cell>
          <cell r="C2649" t="str">
            <v>Torridge</v>
          </cell>
          <cell r="D2649">
            <v>0</v>
          </cell>
          <cell r="E2649">
            <v>0</v>
          </cell>
          <cell r="F2649">
            <v>24</v>
          </cell>
          <cell r="G2649">
            <v>7</v>
          </cell>
          <cell r="H2649">
            <v>53</v>
          </cell>
          <cell r="I2649">
            <v>0</v>
          </cell>
          <cell r="J2649">
            <v>0</v>
          </cell>
          <cell r="K2649">
            <v>0</v>
          </cell>
          <cell r="L2649">
            <v>84</v>
          </cell>
          <cell r="M2649">
            <v>0</v>
          </cell>
          <cell r="O2649" t="str">
            <v>18UK</v>
          </cell>
          <cell r="P2649" t="str">
            <v>Torridge</v>
          </cell>
          <cell r="Q2649">
            <v>0</v>
          </cell>
          <cell r="R2649">
            <v>0</v>
          </cell>
          <cell r="S2649">
            <v>24</v>
          </cell>
          <cell r="T2649">
            <v>5</v>
          </cell>
          <cell r="U2649">
            <v>53</v>
          </cell>
          <cell r="V2649">
            <v>0</v>
          </cell>
          <cell r="W2649">
            <v>0</v>
          </cell>
          <cell r="X2649">
            <v>0</v>
          </cell>
          <cell r="Y2649">
            <v>82</v>
          </cell>
          <cell r="AA2649" t="str">
            <v>18UK</v>
          </cell>
          <cell r="AB2649" t="str">
            <v>Torridge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  <cell r="AG2649">
            <v>0</v>
          </cell>
          <cell r="AI2649" t="str">
            <v>18UK</v>
          </cell>
          <cell r="AJ2649" t="str">
            <v>Torridge</v>
          </cell>
          <cell r="AK2649">
            <v>0</v>
          </cell>
          <cell r="AL2649">
            <v>0</v>
          </cell>
        </row>
        <row r="2650">
          <cell r="B2650" t="str">
            <v>18UL</v>
          </cell>
          <cell r="C2650" t="str">
            <v>West Devon</v>
          </cell>
          <cell r="D2650">
            <v>0</v>
          </cell>
          <cell r="E2650">
            <v>0</v>
          </cell>
          <cell r="F2650">
            <v>9</v>
          </cell>
          <cell r="G2650">
            <v>13</v>
          </cell>
          <cell r="H2650">
            <v>53</v>
          </cell>
          <cell r="I2650">
            <v>0</v>
          </cell>
          <cell r="J2650">
            <v>0</v>
          </cell>
          <cell r="K2650">
            <v>0</v>
          </cell>
          <cell r="L2650">
            <v>75</v>
          </cell>
          <cell r="M2650">
            <v>0</v>
          </cell>
          <cell r="O2650" t="str">
            <v>18UL</v>
          </cell>
          <cell r="P2650" t="str">
            <v>West Devon</v>
          </cell>
          <cell r="Q2650">
            <v>0</v>
          </cell>
          <cell r="R2650">
            <v>0</v>
          </cell>
          <cell r="S2650">
            <v>9</v>
          </cell>
          <cell r="T2650">
            <v>2</v>
          </cell>
          <cell r="U2650">
            <v>53</v>
          </cell>
          <cell r="V2650">
            <v>0</v>
          </cell>
          <cell r="W2650">
            <v>0</v>
          </cell>
          <cell r="X2650">
            <v>0</v>
          </cell>
          <cell r="Y2650">
            <v>64</v>
          </cell>
          <cell r="AA2650" t="str">
            <v>18UL</v>
          </cell>
          <cell r="AB2650" t="str">
            <v>West Devon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I2650" t="str">
            <v>18UL</v>
          </cell>
          <cell r="AJ2650" t="str">
            <v>West Devon</v>
          </cell>
          <cell r="AK2650">
            <v>0</v>
          </cell>
          <cell r="AL2650">
            <v>0</v>
          </cell>
        </row>
        <row r="2651">
          <cell r="B2651" t="str">
            <v>19UC</v>
          </cell>
          <cell r="C2651" t="str">
            <v>Christchurch</v>
          </cell>
          <cell r="D2651">
            <v>0</v>
          </cell>
          <cell r="E2651">
            <v>0</v>
          </cell>
          <cell r="F2651">
            <v>12</v>
          </cell>
          <cell r="G2651">
            <v>10</v>
          </cell>
          <cell r="H2651">
            <v>27</v>
          </cell>
          <cell r="I2651">
            <v>1</v>
          </cell>
          <cell r="J2651">
            <v>0</v>
          </cell>
          <cell r="K2651">
            <v>0</v>
          </cell>
          <cell r="L2651">
            <v>50</v>
          </cell>
          <cell r="M2651">
            <v>0</v>
          </cell>
          <cell r="O2651" t="str">
            <v>19UC</v>
          </cell>
          <cell r="P2651" t="str">
            <v>Christchurch</v>
          </cell>
          <cell r="Q2651">
            <v>0</v>
          </cell>
          <cell r="R2651">
            <v>0</v>
          </cell>
          <cell r="S2651">
            <v>12</v>
          </cell>
          <cell r="T2651">
            <v>7</v>
          </cell>
          <cell r="U2651">
            <v>27</v>
          </cell>
          <cell r="V2651">
            <v>1</v>
          </cell>
          <cell r="W2651">
            <v>0</v>
          </cell>
          <cell r="X2651">
            <v>0</v>
          </cell>
          <cell r="Y2651">
            <v>47</v>
          </cell>
          <cell r="AA2651" t="str">
            <v>19UC</v>
          </cell>
          <cell r="AB2651" t="str">
            <v>Christchurch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I2651" t="str">
            <v>19UC</v>
          </cell>
          <cell r="AJ2651" t="str">
            <v>Christchurch</v>
          </cell>
          <cell r="AK2651">
            <v>0</v>
          </cell>
          <cell r="AL2651">
            <v>0</v>
          </cell>
        </row>
        <row r="2652">
          <cell r="B2652" t="str">
            <v>19UD</v>
          </cell>
          <cell r="C2652" t="str">
            <v>East Dorset</v>
          </cell>
          <cell r="D2652">
            <v>0</v>
          </cell>
          <cell r="E2652">
            <v>0</v>
          </cell>
          <cell r="F2652">
            <v>0</v>
          </cell>
          <cell r="G2652">
            <v>7</v>
          </cell>
          <cell r="H2652">
            <v>34</v>
          </cell>
          <cell r="I2652">
            <v>0</v>
          </cell>
          <cell r="J2652">
            <v>0</v>
          </cell>
          <cell r="K2652">
            <v>0</v>
          </cell>
          <cell r="L2652">
            <v>41</v>
          </cell>
          <cell r="M2652">
            <v>0</v>
          </cell>
          <cell r="O2652" t="str">
            <v>19UD</v>
          </cell>
          <cell r="P2652" t="str">
            <v>East Dorset</v>
          </cell>
          <cell r="Q2652">
            <v>0</v>
          </cell>
          <cell r="R2652">
            <v>0</v>
          </cell>
          <cell r="S2652">
            <v>0</v>
          </cell>
          <cell r="T2652">
            <v>7</v>
          </cell>
          <cell r="U2652">
            <v>34</v>
          </cell>
          <cell r="V2652">
            <v>0</v>
          </cell>
          <cell r="W2652">
            <v>0</v>
          </cell>
          <cell r="X2652">
            <v>0</v>
          </cell>
          <cell r="Y2652">
            <v>41</v>
          </cell>
          <cell r="AA2652" t="str">
            <v>19UD</v>
          </cell>
          <cell r="AB2652" t="str">
            <v>East Dorset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I2652" t="str">
            <v>19UD</v>
          </cell>
          <cell r="AJ2652" t="str">
            <v>East Dorset</v>
          </cell>
          <cell r="AK2652">
            <v>0</v>
          </cell>
          <cell r="AL2652">
            <v>0</v>
          </cell>
        </row>
        <row r="2653">
          <cell r="B2653" t="str">
            <v>19UE</v>
          </cell>
          <cell r="C2653" t="str">
            <v>North Dorset</v>
          </cell>
          <cell r="D2653">
            <v>0</v>
          </cell>
          <cell r="E2653">
            <v>0</v>
          </cell>
          <cell r="F2653">
            <v>20</v>
          </cell>
          <cell r="G2653">
            <v>6</v>
          </cell>
          <cell r="H2653">
            <v>27</v>
          </cell>
          <cell r="I2653">
            <v>4</v>
          </cell>
          <cell r="J2653">
            <v>0</v>
          </cell>
          <cell r="K2653">
            <v>0</v>
          </cell>
          <cell r="L2653">
            <v>57</v>
          </cell>
          <cell r="M2653">
            <v>0</v>
          </cell>
          <cell r="O2653" t="str">
            <v>19UE</v>
          </cell>
          <cell r="P2653" t="str">
            <v>North Dorset</v>
          </cell>
          <cell r="Q2653">
            <v>0</v>
          </cell>
          <cell r="R2653">
            <v>0</v>
          </cell>
          <cell r="S2653">
            <v>20</v>
          </cell>
          <cell r="T2653">
            <v>8</v>
          </cell>
          <cell r="U2653">
            <v>27</v>
          </cell>
          <cell r="V2653">
            <v>4</v>
          </cell>
          <cell r="W2653">
            <v>0</v>
          </cell>
          <cell r="X2653">
            <v>0</v>
          </cell>
          <cell r="Y2653">
            <v>59</v>
          </cell>
          <cell r="AA2653" t="str">
            <v>19UE</v>
          </cell>
          <cell r="AB2653" t="str">
            <v>North Dorset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I2653" t="str">
            <v>19UE</v>
          </cell>
          <cell r="AJ2653" t="str">
            <v>North Dorset</v>
          </cell>
          <cell r="AK2653">
            <v>2</v>
          </cell>
          <cell r="AL2653">
            <v>0</v>
          </cell>
        </row>
        <row r="2654">
          <cell r="B2654" t="str">
            <v>19UG</v>
          </cell>
          <cell r="C2654" t="str">
            <v>Purbeck</v>
          </cell>
          <cell r="D2654">
            <v>0</v>
          </cell>
          <cell r="E2654">
            <v>0</v>
          </cell>
          <cell r="F2654">
            <v>7</v>
          </cell>
          <cell r="G2654">
            <v>2</v>
          </cell>
          <cell r="H2654">
            <v>16</v>
          </cell>
          <cell r="I2654">
            <v>24</v>
          </cell>
          <cell r="J2654">
            <v>0</v>
          </cell>
          <cell r="K2654">
            <v>0</v>
          </cell>
          <cell r="L2654">
            <v>49</v>
          </cell>
          <cell r="M2654">
            <v>0</v>
          </cell>
          <cell r="O2654" t="str">
            <v>19UG</v>
          </cell>
          <cell r="P2654" t="str">
            <v>Purbeck</v>
          </cell>
          <cell r="Q2654">
            <v>0</v>
          </cell>
          <cell r="R2654">
            <v>0</v>
          </cell>
          <cell r="S2654">
            <v>7</v>
          </cell>
          <cell r="T2654">
            <v>3</v>
          </cell>
          <cell r="U2654">
            <v>16</v>
          </cell>
          <cell r="V2654">
            <v>24</v>
          </cell>
          <cell r="W2654">
            <v>0</v>
          </cell>
          <cell r="X2654">
            <v>0</v>
          </cell>
          <cell r="Y2654">
            <v>50</v>
          </cell>
          <cell r="AA2654" t="str">
            <v>19UG</v>
          </cell>
          <cell r="AB2654" t="str">
            <v>Purbeck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  <cell r="AG2654">
            <v>0</v>
          </cell>
          <cell r="AI2654" t="str">
            <v>19UG</v>
          </cell>
          <cell r="AJ2654" t="str">
            <v>Purbeck</v>
          </cell>
          <cell r="AK2654">
            <v>0</v>
          </cell>
          <cell r="AL2654">
            <v>0</v>
          </cell>
        </row>
        <row r="2655">
          <cell r="B2655" t="str">
            <v>19UH</v>
          </cell>
          <cell r="C2655" t="str">
            <v>West Dorset</v>
          </cell>
          <cell r="D2655">
            <v>5</v>
          </cell>
          <cell r="E2655">
            <v>0</v>
          </cell>
          <cell r="F2655">
            <v>17</v>
          </cell>
          <cell r="G2655">
            <v>15</v>
          </cell>
          <cell r="H2655">
            <v>49</v>
          </cell>
          <cell r="I2655">
            <v>1</v>
          </cell>
          <cell r="J2655">
            <v>0</v>
          </cell>
          <cell r="K2655">
            <v>0</v>
          </cell>
          <cell r="L2655">
            <v>87</v>
          </cell>
          <cell r="M2655">
            <v>0</v>
          </cell>
          <cell r="O2655" t="str">
            <v>19UH</v>
          </cell>
          <cell r="P2655" t="str">
            <v>West Dorset</v>
          </cell>
          <cell r="Q2655">
            <v>5</v>
          </cell>
          <cell r="R2655">
            <v>0</v>
          </cell>
          <cell r="S2655">
            <v>17</v>
          </cell>
          <cell r="T2655">
            <v>14</v>
          </cell>
          <cell r="U2655">
            <v>49</v>
          </cell>
          <cell r="V2655">
            <v>1</v>
          </cell>
          <cell r="W2655">
            <v>0</v>
          </cell>
          <cell r="X2655">
            <v>0</v>
          </cell>
          <cell r="Y2655">
            <v>86</v>
          </cell>
          <cell r="AA2655" t="str">
            <v>19UH</v>
          </cell>
          <cell r="AB2655" t="str">
            <v>West Dorset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  <cell r="AG2655">
            <v>0</v>
          </cell>
          <cell r="AI2655" t="str">
            <v>19UH</v>
          </cell>
          <cell r="AJ2655" t="str">
            <v>West Dorset</v>
          </cell>
          <cell r="AK2655">
            <v>0</v>
          </cell>
          <cell r="AL2655">
            <v>0</v>
          </cell>
        </row>
        <row r="2656">
          <cell r="B2656" t="str">
            <v>19UJ</v>
          </cell>
          <cell r="C2656" t="str">
            <v>Weymouth and Portland</v>
          </cell>
          <cell r="D2656">
            <v>0</v>
          </cell>
          <cell r="E2656">
            <v>0</v>
          </cell>
          <cell r="F2656">
            <v>3</v>
          </cell>
          <cell r="G2656">
            <v>7</v>
          </cell>
          <cell r="H2656">
            <v>39</v>
          </cell>
          <cell r="I2656">
            <v>46</v>
          </cell>
          <cell r="J2656">
            <v>0</v>
          </cell>
          <cell r="K2656">
            <v>0</v>
          </cell>
          <cell r="L2656">
            <v>95</v>
          </cell>
          <cell r="M2656">
            <v>0</v>
          </cell>
          <cell r="O2656" t="str">
            <v>19UJ</v>
          </cell>
          <cell r="P2656" t="str">
            <v>Weymouth and Portland</v>
          </cell>
          <cell r="Q2656">
            <v>0</v>
          </cell>
          <cell r="R2656">
            <v>0</v>
          </cell>
          <cell r="S2656">
            <v>3</v>
          </cell>
          <cell r="T2656">
            <v>11</v>
          </cell>
          <cell r="U2656">
            <v>39</v>
          </cell>
          <cell r="V2656">
            <v>46</v>
          </cell>
          <cell r="W2656">
            <v>0</v>
          </cell>
          <cell r="X2656">
            <v>0</v>
          </cell>
          <cell r="Y2656">
            <v>99</v>
          </cell>
          <cell r="AA2656" t="str">
            <v>19UJ</v>
          </cell>
          <cell r="AB2656" t="str">
            <v>Weymouth and Portland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  <cell r="AG2656">
            <v>0</v>
          </cell>
          <cell r="AI2656" t="str">
            <v>19UJ</v>
          </cell>
          <cell r="AJ2656" t="str">
            <v>Weymouth and Portland</v>
          </cell>
          <cell r="AK2656">
            <v>0</v>
          </cell>
          <cell r="AL2656">
            <v>0</v>
          </cell>
        </row>
        <row r="2657">
          <cell r="B2657" t="str">
            <v>20UB</v>
          </cell>
          <cell r="C2657" t="str">
            <v>Chester-le-Street</v>
          </cell>
          <cell r="D2657">
            <v>0</v>
          </cell>
          <cell r="E2657">
            <v>0</v>
          </cell>
          <cell r="F2657">
            <v>12</v>
          </cell>
          <cell r="G2657">
            <v>0</v>
          </cell>
          <cell r="H2657">
            <v>27</v>
          </cell>
          <cell r="I2657">
            <v>0</v>
          </cell>
          <cell r="J2657">
            <v>0</v>
          </cell>
          <cell r="K2657">
            <v>0</v>
          </cell>
          <cell r="L2657">
            <v>39</v>
          </cell>
          <cell r="M2657">
            <v>0</v>
          </cell>
          <cell r="O2657" t="str">
            <v>20UB</v>
          </cell>
          <cell r="P2657" t="str">
            <v>Chester-le-Street</v>
          </cell>
          <cell r="Q2657">
            <v>0</v>
          </cell>
          <cell r="R2657">
            <v>0</v>
          </cell>
          <cell r="S2657">
            <v>12</v>
          </cell>
          <cell r="T2657">
            <v>0</v>
          </cell>
          <cell r="U2657">
            <v>27</v>
          </cell>
          <cell r="V2657">
            <v>0</v>
          </cell>
          <cell r="W2657">
            <v>0</v>
          </cell>
          <cell r="X2657">
            <v>0</v>
          </cell>
          <cell r="Y2657">
            <v>39</v>
          </cell>
          <cell r="AA2657" t="str">
            <v>20UB</v>
          </cell>
          <cell r="AB2657" t="str">
            <v>Chester-le-Street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  <cell r="AG2657">
            <v>0</v>
          </cell>
          <cell r="AI2657" t="str">
            <v>20UB</v>
          </cell>
          <cell r="AJ2657" t="str">
            <v>Chester-le-Street</v>
          </cell>
          <cell r="AK2657">
            <v>0</v>
          </cell>
          <cell r="AL2657">
            <v>0</v>
          </cell>
        </row>
        <row r="2658">
          <cell r="B2658" t="str">
            <v>20UD</v>
          </cell>
          <cell r="C2658" t="str">
            <v>Derwentside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4</v>
          </cell>
          <cell r="I2658">
            <v>0</v>
          </cell>
          <cell r="J2658">
            <v>0</v>
          </cell>
          <cell r="K2658">
            <v>0</v>
          </cell>
          <cell r="L2658">
            <v>4</v>
          </cell>
          <cell r="M2658">
            <v>0</v>
          </cell>
          <cell r="O2658" t="str">
            <v>20UD</v>
          </cell>
          <cell r="P2658" t="str">
            <v>Derwentside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4</v>
          </cell>
          <cell r="V2658">
            <v>0</v>
          </cell>
          <cell r="W2658">
            <v>0</v>
          </cell>
          <cell r="X2658">
            <v>0</v>
          </cell>
          <cell r="Y2658">
            <v>4</v>
          </cell>
          <cell r="AA2658" t="str">
            <v>20UD</v>
          </cell>
          <cell r="AB2658" t="str">
            <v>Derwentside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  <cell r="AG2658">
            <v>0</v>
          </cell>
          <cell r="AI2658" t="str">
            <v>20UD</v>
          </cell>
          <cell r="AJ2658" t="str">
            <v>Derwentside</v>
          </cell>
          <cell r="AK2658">
            <v>0</v>
          </cell>
          <cell r="AL2658">
            <v>0</v>
          </cell>
        </row>
        <row r="2659">
          <cell r="B2659" t="str">
            <v>20UE</v>
          </cell>
          <cell r="C2659" t="str">
            <v>Durham</v>
          </cell>
          <cell r="D2659">
            <v>0</v>
          </cell>
          <cell r="E2659">
            <v>0</v>
          </cell>
          <cell r="F2659">
            <v>10</v>
          </cell>
          <cell r="G2659">
            <v>0</v>
          </cell>
          <cell r="H2659">
            <v>33</v>
          </cell>
          <cell r="I2659">
            <v>0</v>
          </cell>
          <cell r="J2659">
            <v>0</v>
          </cell>
          <cell r="K2659">
            <v>0</v>
          </cell>
          <cell r="L2659">
            <v>43</v>
          </cell>
          <cell r="M2659">
            <v>0</v>
          </cell>
          <cell r="O2659" t="str">
            <v>20UE</v>
          </cell>
          <cell r="P2659" t="str">
            <v>Durham</v>
          </cell>
          <cell r="Q2659">
            <v>0</v>
          </cell>
          <cell r="R2659">
            <v>0</v>
          </cell>
          <cell r="S2659">
            <v>10</v>
          </cell>
          <cell r="T2659">
            <v>0</v>
          </cell>
          <cell r="U2659">
            <v>33</v>
          </cell>
          <cell r="V2659">
            <v>0</v>
          </cell>
          <cell r="W2659">
            <v>0</v>
          </cell>
          <cell r="X2659">
            <v>0</v>
          </cell>
          <cell r="Y2659">
            <v>43</v>
          </cell>
          <cell r="AA2659" t="str">
            <v>20UE</v>
          </cell>
          <cell r="AB2659" t="str">
            <v>Durham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  <cell r="AG2659">
            <v>0</v>
          </cell>
          <cell r="AI2659" t="str">
            <v>20UE</v>
          </cell>
          <cell r="AJ2659" t="str">
            <v>Durham</v>
          </cell>
          <cell r="AK2659">
            <v>0</v>
          </cell>
          <cell r="AL2659">
            <v>0</v>
          </cell>
        </row>
        <row r="2660">
          <cell r="B2660" t="str">
            <v>20UF</v>
          </cell>
          <cell r="C2660" t="str">
            <v>Easington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30</v>
          </cell>
          <cell r="I2660">
            <v>0</v>
          </cell>
          <cell r="J2660">
            <v>0</v>
          </cell>
          <cell r="K2660">
            <v>0</v>
          </cell>
          <cell r="L2660">
            <v>30</v>
          </cell>
          <cell r="M2660">
            <v>0</v>
          </cell>
          <cell r="O2660" t="str">
            <v>20UF</v>
          </cell>
          <cell r="P2660" t="str">
            <v>Easington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  <cell r="U2660">
            <v>30</v>
          </cell>
          <cell r="V2660">
            <v>0</v>
          </cell>
          <cell r="W2660">
            <v>0</v>
          </cell>
          <cell r="X2660">
            <v>0</v>
          </cell>
          <cell r="Y2660">
            <v>30</v>
          </cell>
          <cell r="AA2660" t="str">
            <v>20UF</v>
          </cell>
          <cell r="AB2660" t="str">
            <v>Easington</v>
          </cell>
          <cell r="AC2660">
            <v>0</v>
          </cell>
          <cell r="AD2660">
            <v>0</v>
          </cell>
          <cell r="AE2660">
            <v>0</v>
          </cell>
          <cell r="AF2660">
            <v>0</v>
          </cell>
          <cell r="AG2660">
            <v>0</v>
          </cell>
          <cell r="AI2660" t="str">
            <v>20UF</v>
          </cell>
          <cell r="AJ2660" t="str">
            <v>Easington</v>
          </cell>
          <cell r="AK2660">
            <v>0</v>
          </cell>
          <cell r="AL2660">
            <v>0</v>
          </cell>
        </row>
        <row r="2661">
          <cell r="B2661" t="str">
            <v>20UG</v>
          </cell>
          <cell r="C2661" t="str">
            <v>Sedgefield</v>
          </cell>
          <cell r="D2661">
            <v>0</v>
          </cell>
          <cell r="E2661">
            <v>0</v>
          </cell>
          <cell r="F2661">
            <v>19</v>
          </cell>
          <cell r="G2661">
            <v>0</v>
          </cell>
          <cell r="H2661">
            <v>11</v>
          </cell>
          <cell r="I2661">
            <v>0</v>
          </cell>
          <cell r="J2661">
            <v>0</v>
          </cell>
          <cell r="K2661">
            <v>0</v>
          </cell>
          <cell r="L2661">
            <v>30</v>
          </cell>
          <cell r="M2661">
            <v>0</v>
          </cell>
          <cell r="O2661" t="str">
            <v>20UG</v>
          </cell>
          <cell r="P2661" t="str">
            <v>Sedgefield</v>
          </cell>
          <cell r="Q2661">
            <v>0</v>
          </cell>
          <cell r="R2661">
            <v>0</v>
          </cell>
          <cell r="S2661">
            <v>19</v>
          </cell>
          <cell r="T2661">
            <v>0</v>
          </cell>
          <cell r="U2661">
            <v>11</v>
          </cell>
          <cell r="V2661">
            <v>0</v>
          </cell>
          <cell r="W2661">
            <v>0</v>
          </cell>
          <cell r="X2661">
            <v>0</v>
          </cell>
          <cell r="Y2661">
            <v>30</v>
          </cell>
          <cell r="AA2661" t="str">
            <v>20UG</v>
          </cell>
          <cell r="AB2661" t="str">
            <v>Sedgefield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  <cell r="AG2661">
            <v>0</v>
          </cell>
          <cell r="AI2661" t="str">
            <v>20UG</v>
          </cell>
          <cell r="AJ2661" t="str">
            <v>Sedgefield</v>
          </cell>
          <cell r="AK2661">
            <v>0</v>
          </cell>
          <cell r="AL2661">
            <v>0</v>
          </cell>
        </row>
        <row r="2662">
          <cell r="B2662" t="str">
            <v>20UH</v>
          </cell>
          <cell r="C2662" t="str">
            <v>Teesdale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6</v>
          </cell>
          <cell r="I2662">
            <v>0</v>
          </cell>
          <cell r="J2662">
            <v>0</v>
          </cell>
          <cell r="K2662">
            <v>0</v>
          </cell>
          <cell r="L2662">
            <v>6</v>
          </cell>
          <cell r="M2662">
            <v>0</v>
          </cell>
          <cell r="O2662" t="str">
            <v>20UH</v>
          </cell>
          <cell r="P2662" t="str">
            <v>Teesdale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6</v>
          </cell>
          <cell r="V2662">
            <v>0</v>
          </cell>
          <cell r="W2662">
            <v>0</v>
          </cell>
          <cell r="X2662">
            <v>0</v>
          </cell>
          <cell r="Y2662">
            <v>6</v>
          </cell>
          <cell r="AA2662" t="str">
            <v>20UH</v>
          </cell>
          <cell r="AB2662" t="str">
            <v>Teesdale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  <cell r="AG2662">
            <v>0</v>
          </cell>
          <cell r="AI2662" t="str">
            <v>20UH</v>
          </cell>
          <cell r="AJ2662" t="str">
            <v>Teesdale</v>
          </cell>
          <cell r="AK2662">
            <v>0</v>
          </cell>
          <cell r="AL2662">
            <v>0</v>
          </cell>
        </row>
        <row r="2663">
          <cell r="B2663" t="str">
            <v>20UJ</v>
          </cell>
          <cell r="C2663" t="str">
            <v>Wear Valley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42</v>
          </cell>
          <cell r="I2663">
            <v>0</v>
          </cell>
          <cell r="J2663">
            <v>0</v>
          </cell>
          <cell r="K2663">
            <v>0</v>
          </cell>
          <cell r="L2663">
            <v>42</v>
          </cell>
          <cell r="M2663">
            <v>0</v>
          </cell>
          <cell r="O2663" t="str">
            <v>20UJ</v>
          </cell>
          <cell r="P2663" t="str">
            <v>Wear Valley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42</v>
          </cell>
          <cell r="V2663">
            <v>0</v>
          </cell>
          <cell r="W2663">
            <v>0</v>
          </cell>
          <cell r="X2663">
            <v>0</v>
          </cell>
          <cell r="Y2663">
            <v>42</v>
          </cell>
          <cell r="AA2663" t="str">
            <v>20UJ</v>
          </cell>
          <cell r="AB2663" t="str">
            <v>Wear Valley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  <cell r="AG2663">
            <v>0</v>
          </cell>
          <cell r="AI2663" t="str">
            <v>20UJ</v>
          </cell>
          <cell r="AJ2663" t="str">
            <v>Wear Valley</v>
          </cell>
          <cell r="AK2663">
            <v>0</v>
          </cell>
          <cell r="AL2663">
            <v>0</v>
          </cell>
        </row>
        <row r="2664">
          <cell r="B2664" t="str">
            <v>21UC</v>
          </cell>
          <cell r="C2664" t="str">
            <v>Eastbourne</v>
          </cell>
          <cell r="D2664">
            <v>0</v>
          </cell>
          <cell r="E2664">
            <v>1</v>
          </cell>
          <cell r="F2664">
            <v>19</v>
          </cell>
          <cell r="G2664">
            <v>14</v>
          </cell>
          <cell r="H2664">
            <v>97</v>
          </cell>
          <cell r="I2664">
            <v>0</v>
          </cell>
          <cell r="J2664">
            <v>0</v>
          </cell>
          <cell r="K2664">
            <v>0</v>
          </cell>
          <cell r="L2664">
            <v>131</v>
          </cell>
          <cell r="M2664">
            <v>0</v>
          </cell>
          <cell r="O2664" t="str">
            <v>21UC</v>
          </cell>
          <cell r="P2664" t="str">
            <v>Eastbourne</v>
          </cell>
          <cell r="Q2664">
            <v>0</v>
          </cell>
          <cell r="R2664">
            <v>1</v>
          </cell>
          <cell r="S2664">
            <v>19</v>
          </cell>
          <cell r="T2664">
            <v>21</v>
          </cell>
          <cell r="U2664">
            <v>97</v>
          </cell>
          <cell r="V2664">
            <v>0</v>
          </cell>
          <cell r="W2664">
            <v>0</v>
          </cell>
          <cell r="X2664">
            <v>0</v>
          </cell>
          <cell r="Y2664">
            <v>138</v>
          </cell>
          <cell r="AA2664" t="str">
            <v>21UC</v>
          </cell>
          <cell r="AB2664" t="str">
            <v>Eastbourne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  <cell r="AG2664">
            <v>0</v>
          </cell>
          <cell r="AI2664" t="str">
            <v>21UC</v>
          </cell>
          <cell r="AJ2664" t="str">
            <v>Eastbourne</v>
          </cell>
          <cell r="AK2664">
            <v>0</v>
          </cell>
          <cell r="AL2664">
            <v>0</v>
          </cell>
        </row>
        <row r="2665">
          <cell r="B2665" t="str">
            <v>21UD</v>
          </cell>
          <cell r="C2665" t="str">
            <v>Hastings</v>
          </cell>
          <cell r="D2665">
            <v>0</v>
          </cell>
          <cell r="E2665">
            <v>0</v>
          </cell>
          <cell r="F2665">
            <v>3</v>
          </cell>
          <cell r="G2665">
            <v>8</v>
          </cell>
          <cell r="H2665">
            <v>36</v>
          </cell>
          <cell r="I2665">
            <v>0</v>
          </cell>
          <cell r="J2665">
            <v>0</v>
          </cell>
          <cell r="K2665">
            <v>0</v>
          </cell>
          <cell r="L2665">
            <v>47</v>
          </cell>
          <cell r="M2665">
            <v>0</v>
          </cell>
          <cell r="O2665" t="str">
            <v>21UD</v>
          </cell>
          <cell r="P2665" t="str">
            <v>Hastings</v>
          </cell>
          <cell r="Q2665">
            <v>0</v>
          </cell>
          <cell r="R2665">
            <v>0</v>
          </cell>
          <cell r="S2665">
            <v>3</v>
          </cell>
          <cell r="T2665">
            <v>8</v>
          </cell>
          <cell r="U2665">
            <v>36</v>
          </cell>
          <cell r="V2665">
            <v>0</v>
          </cell>
          <cell r="W2665">
            <v>0</v>
          </cell>
          <cell r="X2665">
            <v>0</v>
          </cell>
          <cell r="Y2665">
            <v>47</v>
          </cell>
          <cell r="AA2665" t="str">
            <v>21UD</v>
          </cell>
          <cell r="AB2665" t="str">
            <v>Hastings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I2665" t="str">
            <v>21UD</v>
          </cell>
          <cell r="AJ2665" t="str">
            <v>Hastings</v>
          </cell>
          <cell r="AK2665">
            <v>0</v>
          </cell>
          <cell r="AL2665">
            <v>0</v>
          </cell>
        </row>
        <row r="2666">
          <cell r="B2666" t="str">
            <v>21UF</v>
          </cell>
          <cell r="C2666" t="str">
            <v>Lewes</v>
          </cell>
          <cell r="D2666">
            <v>0</v>
          </cell>
          <cell r="E2666">
            <v>0</v>
          </cell>
          <cell r="F2666">
            <v>11</v>
          </cell>
          <cell r="G2666">
            <v>12</v>
          </cell>
          <cell r="H2666">
            <v>15</v>
          </cell>
          <cell r="I2666">
            <v>0</v>
          </cell>
          <cell r="J2666">
            <v>0</v>
          </cell>
          <cell r="K2666">
            <v>0</v>
          </cell>
          <cell r="L2666">
            <v>38</v>
          </cell>
          <cell r="M2666">
            <v>0</v>
          </cell>
          <cell r="O2666" t="str">
            <v>21UF</v>
          </cell>
          <cell r="P2666" t="str">
            <v>Lewes</v>
          </cell>
          <cell r="Q2666">
            <v>0</v>
          </cell>
          <cell r="R2666">
            <v>0</v>
          </cell>
          <cell r="S2666">
            <v>11</v>
          </cell>
          <cell r="T2666">
            <v>16</v>
          </cell>
          <cell r="U2666">
            <v>15</v>
          </cell>
          <cell r="V2666">
            <v>0</v>
          </cell>
          <cell r="W2666">
            <v>0</v>
          </cell>
          <cell r="X2666">
            <v>0</v>
          </cell>
          <cell r="Y2666">
            <v>42</v>
          </cell>
          <cell r="AA2666" t="str">
            <v>21UF</v>
          </cell>
          <cell r="AB2666" t="str">
            <v>Lewes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  <cell r="AG2666">
            <v>0</v>
          </cell>
          <cell r="AI2666" t="str">
            <v>21UF</v>
          </cell>
          <cell r="AJ2666" t="str">
            <v>Lewes</v>
          </cell>
          <cell r="AK2666">
            <v>0</v>
          </cell>
          <cell r="AL2666">
            <v>0</v>
          </cell>
        </row>
        <row r="2667">
          <cell r="B2667" t="str">
            <v>21UG</v>
          </cell>
          <cell r="C2667" t="str">
            <v>Rother</v>
          </cell>
          <cell r="D2667">
            <v>0</v>
          </cell>
          <cell r="E2667">
            <v>1</v>
          </cell>
          <cell r="F2667">
            <v>3</v>
          </cell>
          <cell r="G2667">
            <v>1</v>
          </cell>
          <cell r="H2667">
            <v>29</v>
          </cell>
          <cell r="I2667">
            <v>0</v>
          </cell>
          <cell r="J2667">
            <v>1</v>
          </cell>
          <cell r="K2667">
            <v>0</v>
          </cell>
          <cell r="L2667">
            <v>35</v>
          </cell>
          <cell r="M2667">
            <v>1</v>
          </cell>
          <cell r="O2667" t="str">
            <v>21UG</v>
          </cell>
          <cell r="P2667" t="str">
            <v>Rother</v>
          </cell>
          <cell r="Q2667">
            <v>0</v>
          </cell>
          <cell r="R2667">
            <v>1</v>
          </cell>
          <cell r="S2667">
            <v>3</v>
          </cell>
          <cell r="T2667">
            <v>1</v>
          </cell>
          <cell r="U2667">
            <v>29</v>
          </cell>
          <cell r="V2667">
            <v>0</v>
          </cell>
          <cell r="W2667">
            <v>1</v>
          </cell>
          <cell r="X2667">
            <v>0</v>
          </cell>
          <cell r="Y2667">
            <v>35</v>
          </cell>
          <cell r="AA2667" t="str">
            <v>21UG</v>
          </cell>
          <cell r="AB2667" t="str">
            <v>Rother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I2667" t="str">
            <v>21UG</v>
          </cell>
          <cell r="AJ2667" t="str">
            <v>Rother</v>
          </cell>
          <cell r="AK2667">
            <v>0</v>
          </cell>
          <cell r="AL2667">
            <v>0</v>
          </cell>
        </row>
        <row r="2668">
          <cell r="B2668" t="str">
            <v>21UH</v>
          </cell>
          <cell r="C2668" t="str">
            <v>Wealden</v>
          </cell>
          <cell r="D2668">
            <v>0</v>
          </cell>
          <cell r="E2668">
            <v>4</v>
          </cell>
          <cell r="F2668">
            <v>12</v>
          </cell>
          <cell r="G2668">
            <v>8</v>
          </cell>
          <cell r="H2668">
            <v>63</v>
          </cell>
          <cell r="I2668">
            <v>0</v>
          </cell>
          <cell r="J2668">
            <v>0</v>
          </cell>
          <cell r="K2668">
            <v>0</v>
          </cell>
          <cell r="L2668">
            <v>87</v>
          </cell>
          <cell r="M2668">
            <v>0</v>
          </cell>
          <cell r="O2668" t="str">
            <v>21UH</v>
          </cell>
          <cell r="P2668" t="str">
            <v>Wealden</v>
          </cell>
          <cell r="Q2668">
            <v>0</v>
          </cell>
          <cell r="R2668">
            <v>4</v>
          </cell>
          <cell r="S2668">
            <v>12</v>
          </cell>
          <cell r="T2668">
            <v>7</v>
          </cell>
          <cell r="U2668">
            <v>63</v>
          </cell>
          <cell r="V2668">
            <v>0</v>
          </cell>
          <cell r="W2668">
            <v>0</v>
          </cell>
          <cell r="X2668">
            <v>0</v>
          </cell>
          <cell r="Y2668">
            <v>86</v>
          </cell>
          <cell r="AA2668" t="str">
            <v>21UH</v>
          </cell>
          <cell r="AB2668" t="str">
            <v>Wealden</v>
          </cell>
          <cell r="AC2668">
            <v>0</v>
          </cell>
          <cell r="AD2668">
            <v>2</v>
          </cell>
          <cell r="AE2668">
            <v>0</v>
          </cell>
          <cell r="AF2668">
            <v>2</v>
          </cell>
          <cell r="AG2668">
            <v>4</v>
          </cell>
          <cell r="AI2668" t="str">
            <v>21UH</v>
          </cell>
          <cell r="AJ2668" t="str">
            <v>Wealden</v>
          </cell>
          <cell r="AK2668">
            <v>0</v>
          </cell>
          <cell r="AL2668">
            <v>0</v>
          </cell>
        </row>
        <row r="2669">
          <cell r="B2669" t="str">
            <v>22UB</v>
          </cell>
          <cell r="C2669" t="str">
            <v>Basildon</v>
          </cell>
          <cell r="D2669">
            <v>20</v>
          </cell>
          <cell r="E2669">
            <v>3</v>
          </cell>
          <cell r="F2669">
            <v>87</v>
          </cell>
          <cell r="G2669">
            <v>20</v>
          </cell>
          <cell r="H2669">
            <v>74</v>
          </cell>
          <cell r="I2669">
            <v>39</v>
          </cell>
          <cell r="J2669">
            <v>0</v>
          </cell>
          <cell r="K2669">
            <v>0</v>
          </cell>
          <cell r="L2669">
            <v>243</v>
          </cell>
          <cell r="M2669">
            <v>0</v>
          </cell>
          <cell r="O2669" t="str">
            <v>22UB</v>
          </cell>
          <cell r="P2669" t="str">
            <v>Basildon</v>
          </cell>
          <cell r="Q2669">
            <v>20</v>
          </cell>
          <cell r="R2669">
            <v>3</v>
          </cell>
          <cell r="S2669">
            <v>87</v>
          </cell>
          <cell r="T2669">
            <v>18</v>
          </cell>
          <cell r="U2669">
            <v>74</v>
          </cell>
          <cell r="V2669">
            <v>39</v>
          </cell>
          <cell r="W2669">
            <v>0</v>
          </cell>
          <cell r="X2669">
            <v>0</v>
          </cell>
          <cell r="Y2669">
            <v>241</v>
          </cell>
          <cell r="AA2669" t="str">
            <v>22UB</v>
          </cell>
          <cell r="AB2669" t="str">
            <v>Basildon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I2669" t="str">
            <v>22UB</v>
          </cell>
          <cell r="AJ2669" t="str">
            <v>Basildon</v>
          </cell>
          <cell r="AK2669">
            <v>0</v>
          </cell>
          <cell r="AL2669">
            <v>0</v>
          </cell>
        </row>
        <row r="2670">
          <cell r="B2670" t="str">
            <v>22UC</v>
          </cell>
          <cell r="C2670" t="str">
            <v>Braintree</v>
          </cell>
          <cell r="D2670">
            <v>6</v>
          </cell>
          <cell r="E2670">
            <v>1</v>
          </cell>
          <cell r="F2670">
            <v>30</v>
          </cell>
          <cell r="G2670">
            <v>12</v>
          </cell>
          <cell r="H2670">
            <v>58</v>
          </cell>
          <cell r="I2670">
            <v>0</v>
          </cell>
          <cell r="J2670">
            <v>0</v>
          </cell>
          <cell r="K2670">
            <v>0</v>
          </cell>
          <cell r="L2670">
            <v>107</v>
          </cell>
          <cell r="M2670">
            <v>0</v>
          </cell>
          <cell r="O2670" t="str">
            <v>22UC</v>
          </cell>
          <cell r="P2670" t="str">
            <v>Braintree</v>
          </cell>
          <cell r="Q2670">
            <v>6</v>
          </cell>
          <cell r="R2670">
            <v>1</v>
          </cell>
          <cell r="S2670">
            <v>30</v>
          </cell>
          <cell r="T2670">
            <v>16</v>
          </cell>
          <cell r="U2670">
            <v>58</v>
          </cell>
          <cell r="V2670">
            <v>0</v>
          </cell>
          <cell r="W2670">
            <v>0</v>
          </cell>
          <cell r="X2670">
            <v>0</v>
          </cell>
          <cell r="Y2670">
            <v>111</v>
          </cell>
          <cell r="AA2670" t="str">
            <v>22UC</v>
          </cell>
          <cell r="AB2670" t="str">
            <v>Braintree</v>
          </cell>
          <cell r="AC2670">
            <v>1</v>
          </cell>
          <cell r="AD2670">
            <v>0</v>
          </cell>
          <cell r="AE2670">
            <v>1</v>
          </cell>
          <cell r="AF2670">
            <v>1</v>
          </cell>
          <cell r="AG2670">
            <v>3</v>
          </cell>
          <cell r="AI2670" t="str">
            <v>22UC</v>
          </cell>
          <cell r="AJ2670" t="str">
            <v>Braintree</v>
          </cell>
          <cell r="AK2670">
            <v>0</v>
          </cell>
          <cell r="AL2670">
            <v>0</v>
          </cell>
        </row>
        <row r="2671">
          <cell r="B2671" t="str">
            <v>22UD</v>
          </cell>
          <cell r="C2671" t="str">
            <v>Brentwood</v>
          </cell>
          <cell r="D2671">
            <v>0</v>
          </cell>
          <cell r="E2671">
            <v>0</v>
          </cell>
          <cell r="F2671">
            <v>20</v>
          </cell>
          <cell r="G2671">
            <v>24</v>
          </cell>
          <cell r="H2671">
            <v>50</v>
          </cell>
          <cell r="I2671">
            <v>0</v>
          </cell>
          <cell r="J2671">
            <v>0</v>
          </cell>
          <cell r="K2671">
            <v>0</v>
          </cell>
          <cell r="L2671">
            <v>94</v>
          </cell>
          <cell r="M2671">
            <v>0</v>
          </cell>
          <cell r="O2671" t="str">
            <v>22UD</v>
          </cell>
          <cell r="P2671" t="str">
            <v>Brentwood</v>
          </cell>
          <cell r="Q2671">
            <v>0</v>
          </cell>
          <cell r="R2671">
            <v>0</v>
          </cell>
          <cell r="S2671">
            <v>20</v>
          </cell>
          <cell r="T2671">
            <v>24</v>
          </cell>
          <cell r="U2671">
            <v>50</v>
          </cell>
          <cell r="V2671">
            <v>0</v>
          </cell>
          <cell r="W2671">
            <v>0</v>
          </cell>
          <cell r="X2671">
            <v>0</v>
          </cell>
          <cell r="Y2671">
            <v>94</v>
          </cell>
          <cell r="AA2671" t="str">
            <v>22UD</v>
          </cell>
          <cell r="AB2671" t="str">
            <v>Brentwood</v>
          </cell>
          <cell r="AC2671">
            <v>0</v>
          </cell>
          <cell r="AD2671">
            <v>6</v>
          </cell>
          <cell r="AE2671">
            <v>0</v>
          </cell>
          <cell r="AF2671">
            <v>6</v>
          </cell>
          <cell r="AG2671">
            <v>12</v>
          </cell>
          <cell r="AI2671" t="str">
            <v>22UD</v>
          </cell>
          <cell r="AJ2671" t="str">
            <v>Brentwood</v>
          </cell>
          <cell r="AK2671">
            <v>0</v>
          </cell>
          <cell r="AL2671">
            <v>0</v>
          </cell>
        </row>
        <row r="2672">
          <cell r="B2672" t="str">
            <v>22UE</v>
          </cell>
          <cell r="C2672" t="str">
            <v>Castle Point</v>
          </cell>
          <cell r="D2672">
            <v>0</v>
          </cell>
          <cell r="E2672">
            <v>0</v>
          </cell>
          <cell r="F2672">
            <v>28</v>
          </cell>
          <cell r="G2672">
            <v>13</v>
          </cell>
          <cell r="H2672">
            <v>21</v>
          </cell>
          <cell r="I2672">
            <v>0</v>
          </cell>
          <cell r="J2672">
            <v>0</v>
          </cell>
          <cell r="K2672">
            <v>0</v>
          </cell>
          <cell r="L2672">
            <v>62</v>
          </cell>
          <cell r="M2672">
            <v>0</v>
          </cell>
          <cell r="O2672" t="str">
            <v>22UE</v>
          </cell>
          <cell r="P2672" t="str">
            <v>Castle Point</v>
          </cell>
          <cell r="Q2672">
            <v>0</v>
          </cell>
          <cell r="R2672">
            <v>0</v>
          </cell>
          <cell r="S2672">
            <v>28</v>
          </cell>
          <cell r="T2672">
            <v>15</v>
          </cell>
          <cell r="U2672">
            <v>21</v>
          </cell>
          <cell r="V2672">
            <v>0</v>
          </cell>
          <cell r="W2672">
            <v>0</v>
          </cell>
          <cell r="X2672">
            <v>0</v>
          </cell>
          <cell r="Y2672">
            <v>64</v>
          </cell>
          <cell r="AA2672" t="str">
            <v>22UE</v>
          </cell>
          <cell r="AB2672" t="str">
            <v>Castle Point</v>
          </cell>
          <cell r="AC2672">
            <v>0</v>
          </cell>
          <cell r="AD2672">
            <v>8</v>
          </cell>
          <cell r="AE2672">
            <v>0</v>
          </cell>
          <cell r="AF2672">
            <v>8</v>
          </cell>
          <cell r="AG2672">
            <v>16</v>
          </cell>
          <cell r="AI2672" t="str">
            <v>22UE</v>
          </cell>
          <cell r="AJ2672" t="str">
            <v>Castle Point</v>
          </cell>
          <cell r="AK2672">
            <v>0</v>
          </cell>
          <cell r="AL2672">
            <v>0</v>
          </cell>
        </row>
        <row r="2673">
          <cell r="B2673" t="str">
            <v>22UF</v>
          </cell>
          <cell r="C2673" t="str">
            <v>Chelmsford</v>
          </cell>
          <cell r="D2673">
            <v>0</v>
          </cell>
          <cell r="E2673">
            <v>13</v>
          </cell>
          <cell r="F2673">
            <v>43</v>
          </cell>
          <cell r="G2673">
            <v>31</v>
          </cell>
          <cell r="H2673">
            <v>94</v>
          </cell>
          <cell r="I2673">
            <v>10</v>
          </cell>
          <cell r="J2673">
            <v>2</v>
          </cell>
          <cell r="K2673">
            <v>0</v>
          </cell>
          <cell r="L2673">
            <v>193</v>
          </cell>
          <cell r="M2673">
            <v>2</v>
          </cell>
          <cell r="O2673" t="str">
            <v>22UF</v>
          </cell>
          <cell r="P2673" t="str">
            <v>Chelmsford</v>
          </cell>
          <cell r="Q2673">
            <v>0</v>
          </cell>
          <cell r="R2673">
            <v>13</v>
          </cell>
          <cell r="S2673">
            <v>43</v>
          </cell>
          <cell r="T2673">
            <v>28</v>
          </cell>
          <cell r="U2673">
            <v>94</v>
          </cell>
          <cell r="V2673">
            <v>10</v>
          </cell>
          <cell r="W2673">
            <v>2</v>
          </cell>
          <cell r="X2673">
            <v>0</v>
          </cell>
          <cell r="Y2673">
            <v>190</v>
          </cell>
          <cell r="AA2673" t="str">
            <v>22UF</v>
          </cell>
          <cell r="AB2673" t="str">
            <v>Chelmsford</v>
          </cell>
          <cell r="AC2673">
            <v>0</v>
          </cell>
          <cell r="AD2673">
            <v>0</v>
          </cell>
          <cell r="AE2673">
            <v>12</v>
          </cell>
          <cell r="AF2673">
            <v>0</v>
          </cell>
          <cell r="AG2673">
            <v>12</v>
          </cell>
          <cell r="AI2673" t="str">
            <v>22UF</v>
          </cell>
          <cell r="AJ2673" t="str">
            <v>Chelmsford</v>
          </cell>
          <cell r="AK2673">
            <v>0</v>
          </cell>
          <cell r="AL2673">
            <v>0</v>
          </cell>
        </row>
        <row r="2674">
          <cell r="B2674" t="str">
            <v>22UG</v>
          </cell>
          <cell r="C2674" t="str">
            <v>Colchester</v>
          </cell>
          <cell r="D2674">
            <v>26</v>
          </cell>
          <cell r="E2674">
            <v>0</v>
          </cell>
          <cell r="F2674">
            <v>20</v>
          </cell>
          <cell r="G2674">
            <v>27</v>
          </cell>
          <cell r="H2674">
            <v>176</v>
          </cell>
          <cell r="I2674">
            <v>0</v>
          </cell>
          <cell r="J2674">
            <v>0</v>
          </cell>
          <cell r="K2674">
            <v>0</v>
          </cell>
          <cell r="L2674">
            <v>249</v>
          </cell>
          <cell r="M2674">
            <v>0</v>
          </cell>
          <cell r="O2674" t="str">
            <v>22UG</v>
          </cell>
          <cell r="P2674" t="str">
            <v>Colchester</v>
          </cell>
          <cell r="Q2674">
            <v>26</v>
          </cell>
          <cell r="R2674">
            <v>0</v>
          </cell>
          <cell r="S2674">
            <v>20</v>
          </cell>
          <cell r="T2674">
            <v>33</v>
          </cell>
          <cell r="U2674">
            <v>176</v>
          </cell>
          <cell r="V2674">
            <v>0</v>
          </cell>
          <cell r="W2674">
            <v>0</v>
          </cell>
          <cell r="X2674">
            <v>0</v>
          </cell>
          <cell r="Y2674">
            <v>255</v>
          </cell>
          <cell r="AA2674" t="str">
            <v>22UG</v>
          </cell>
          <cell r="AB2674" t="str">
            <v>Colchester</v>
          </cell>
          <cell r="AC2674">
            <v>0</v>
          </cell>
          <cell r="AD2674">
            <v>5</v>
          </cell>
          <cell r="AE2674">
            <v>94</v>
          </cell>
          <cell r="AF2674">
            <v>5</v>
          </cell>
          <cell r="AG2674">
            <v>104</v>
          </cell>
          <cell r="AI2674" t="str">
            <v>22UG</v>
          </cell>
          <cell r="AJ2674" t="str">
            <v>Colchester</v>
          </cell>
          <cell r="AK2674">
            <v>0</v>
          </cell>
          <cell r="AL2674">
            <v>0</v>
          </cell>
        </row>
        <row r="2675">
          <cell r="B2675" t="str">
            <v>22UH</v>
          </cell>
          <cell r="C2675" t="str">
            <v>Epping Forest</v>
          </cell>
          <cell r="D2675">
            <v>0</v>
          </cell>
          <cell r="E2675">
            <v>6</v>
          </cell>
          <cell r="F2675">
            <v>9</v>
          </cell>
          <cell r="G2675">
            <v>8</v>
          </cell>
          <cell r="H2675">
            <v>58</v>
          </cell>
          <cell r="I2675">
            <v>0</v>
          </cell>
          <cell r="J2675">
            <v>0</v>
          </cell>
          <cell r="K2675">
            <v>0</v>
          </cell>
          <cell r="L2675">
            <v>81</v>
          </cell>
          <cell r="M2675">
            <v>0</v>
          </cell>
          <cell r="O2675" t="str">
            <v>22UH</v>
          </cell>
          <cell r="P2675" t="str">
            <v>Epping Forest</v>
          </cell>
          <cell r="Q2675">
            <v>0</v>
          </cell>
          <cell r="R2675">
            <v>6</v>
          </cell>
          <cell r="S2675">
            <v>9</v>
          </cell>
          <cell r="T2675">
            <v>11</v>
          </cell>
          <cell r="U2675">
            <v>58</v>
          </cell>
          <cell r="V2675">
            <v>0</v>
          </cell>
          <cell r="W2675">
            <v>0</v>
          </cell>
          <cell r="X2675">
            <v>0</v>
          </cell>
          <cell r="Y2675">
            <v>84</v>
          </cell>
          <cell r="AA2675" t="str">
            <v>22UH</v>
          </cell>
          <cell r="AB2675" t="str">
            <v>Epping Forest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  <cell r="AG2675">
            <v>0</v>
          </cell>
          <cell r="AI2675" t="str">
            <v>22UH</v>
          </cell>
          <cell r="AJ2675" t="str">
            <v>Epping Forest</v>
          </cell>
          <cell r="AK2675">
            <v>0</v>
          </cell>
          <cell r="AL2675">
            <v>0</v>
          </cell>
        </row>
        <row r="2676">
          <cell r="B2676" t="str">
            <v>22UJ</v>
          </cell>
          <cell r="C2676" t="str">
            <v>Harlow</v>
          </cell>
          <cell r="D2676">
            <v>0</v>
          </cell>
          <cell r="E2676">
            <v>0</v>
          </cell>
          <cell r="F2676">
            <v>54</v>
          </cell>
          <cell r="G2676">
            <v>16</v>
          </cell>
          <cell r="H2676">
            <v>32</v>
          </cell>
          <cell r="I2676">
            <v>0</v>
          </cell>
          <cell r="J2676">
            <v>0</v>
          </cell>
          <cell r="K2676">
            <v>0</v>
          </cell>
          <cell r="L2676">
            <v>102</v>
          </cell>
          <cell r="M2676">
            <v>0</v>
          </cell>
          <cell r="O2676" t="str">
            <v>22UJ</v>
          </cell>
          <cell r="P2676" t="str">
            <v>Harlow</v>
          </cell>
          <cell r="Q2676">
            <v>0</v>
          </cell>
          <cell r="R2676">
            <v>0</v>
          </cell>
          <cell r="S2676">
            <v>54</v>
          </cell>
          <cell r="T2676">
            <v>17</v>
          </cell>
          <cell r="U2676">
            <v>32</v>
          </cell>
          <cell r="V2676">
            <v>0</v>
          </cell>
          <cell r="W2676">
            <v>0</v>
          </cell>
          <cell r="X2676">
            <v>0</v>
          </cell>
          <cell r="Y2676">
            <v>103</v>
          </cell>
          <cell r="AA2676" t="str">
            <v>22UJ</v>
          </cell>
          <cell r="AB2676" t="str">
            <v>Harlow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  <cell r="AG2676">
            <v>0</v>
          </cell>
          <cell r="AI2676" t="str">
            <v>22UJ</v>
          </cell>
          <cell r="AJ2676" t="str">
            <v>Harlow</v>
          </cell>
          <cell r="AK2676">
            <v>0</v>
          </cell>
          <cell r="AL2676">
            <v>0</v>
          </cell>
        </row>
        <row r="2677">
          <cell r="B2677" t="str">
            <v>22UK</v>
          </cell>
          <cell r="C2677" t="str">
            <v>Maldon</v>
          </cell>
          <cell r="D2677">
            <v>0</v>
          </cell>
          <cell r="E2677">
            <v>0</v>
          </cell>
          <cell r="F2677">
            <v>10</v>
          </cell>
          <cell r="G2677">
            <v>5</v>
          </cell>
          <cell r="H2677">
            <v>12</v>
          </cell>
          <cell r="I2677">
            <v>0</v>
          </cell>
          <cell r="J2677">
            <v>0</v>
          </cell>
          <cell r="K2677">
            <v>0</v>
          </cell>
          <cell r="L2677">
            <v>27</v>
          </cell>
          <cell r="M2677">
            <v>0</v>
          </cell>
          <cell r="O2677" t="str">
            <v>22UK</v>
          </cell>
          <cell r="P2677" t="str">
            <v>Maldon</v>
          </cell>
          <cell r="Q2677">
            <v>0</v>
          </cell>
          <cell r="R2677">
            <v>0</v>
          </cell>
          <cell r="S2677">
            <v>10</v>
          </cell>
          <cell r="T2677">
            <v>6</v>
          </cell>
          <cell r="U2677">
            <v>12</v>
          </cell>
          <cell r="V2677">
            <v>0</v>
          </cell>
          <cell r="W2677">
            <v>0</v>
          </cell>
          <cell r="X2677">
            <v>0</v>
          </cell>
          <cell r="Y2677">
            <v>28</v>
          </cell>
          <cell r="AA2677" t="str">
            <v>22UK</v>
          </cell>
          <cell r="AB2677" t="str">
            <v>Maldon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  <cell r="AG2677">
            <v>0</v>
          </cell>
          <cell r="AI2677" t="str">
            <v>22UK</v>
          </cell>
          <cell r="AJ2677" t="str">
            <v>Maldon</v>
          </cell>
          <cell r="AK2677">
            <v>0</v>
          </cell>
          <cell r="AL2677">
            <v>0</v>
          </cell>
        </row>
        <row r="2678">
          <cell r="B2678" t="str">
            <v>22UL</v>
          </cell>
          <cell r="C2678" t="str">
            <v>Rochford</v>
          </cell>
          <cell r="D2678">
            <v>0</v>
          </cell>
          <cell r="E2678">
            <v>0</v>
          </cell>
          <cell r="F2678">
            <v>1</v>
          </cell>
          <cell r="G2678">
            <v>10</v>
          </cell>
          <cell r="H2678">
            <v>14</v>
          </cell>
          <cell r="I2678">
            <v>0</v>
          </cell>
          <cell r="J2678">
            <v>0</v>
          </cell>
          <cell r="K2678">
            <v>0</v>
          </cell>
          <cell r="L2678">
            <v>25</v>
          </cell>
          <cell r="M2678">
            <v>0</v>
          </cell>
          <cell r="O2678" t="str">
            <v>22UL</v>
          </cell>
          <cell r="P2678" t="str">
            <v>Rochford</v>
          </cell>
          <cell r="Q2678">
            <v>0</v>
          </cell>
          <cell r="R2678">
            <v>0</v>
          </cell>
          <cell r="S2678">
            <v>1</v>
          </cell>
          <cell r="T2678">
            <v>11</v>
          </cell>
          <cell r="U2678">
            <v>14</v>
          </cell>
          <cell r="V2678">
            <v>0</v>
          </cell>
          <cell r="W2678">
            <v>0</v>
          </cell>
          <cell r="X2678">
            <v>0</v>
          </cell>
          <cell r="Y2678">
            <v>26</v>
          </cell>
          <cell r="AA2678" t="str">
            <v>22UL</v>
          </cell>
          <cell r="AB2678" t="str">
            <v>Rochford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  <cell r="AG2678">
            <v>0</v>
          </cell>
          <cell r="AI2678" t="str">
            <v>22UL</v>
          </cell>
          <cell r="AJ2678" t="str">
            <v>Rochford</v>
          </cell>
          <cell r="AK2678">
            <v>0</v>
          </cell>
          <cell r="AL2678">
            <v>0</v>
          </cell>
        </row>
        <row r="2679">
          <cell r="B2679" t="str">
            <v>22UN</v>
          </cell>
          <cell r="C2679" t="str">
            <v>Tendring</v>
          </cell>
          <cell r="D2679">
            <v>5</v>
          </cell>
          <cell r="E2679">
            <v>0</v>
          </cell>
          <cell r="F2679">
            <v>10</v>
          </cell>
          <cell r="G2679">
            <v>13</v>
          </cell>
          <cell r="H2679">
            <v>100</v>
          </cell>
          <cell r="I2679">
            <v>12</v>
          </cell>
          <cell r="J2679">
            <v>0</v>
          </cell>
          <cell r="K2679">
            <v>0</v>
          </cell>
          <cell r="L2679">
            <v>140</v>
          </cell>
          <cell r="M2679">
            <v>0</v>
          </cell>
          <cell r="O2679" t="str">
            <v>22UN</v>
          </cell>
          <cell r="P2679" t="str">
            <v>Tendring</v>
          </cell>
          <cell r="Q2679">
            <v>5</v>
          </cell>
          <cell r="R2679">
            <v>0</v>
          </cell>
          <cell r="S2679">
            <v>10</v>
          </cell>
          <cell r="T2679">
            <v>14</v>
          </cell>
          <cell r="U2679">
            <v>100</v>
          </cell>
          <cell r="V2679">
            <v>12</v>
          </cell>
          <cell r="W2679">
            <v>0</v>
          </cell>
          <cell r="X2679">
            <v>0</v>
          </cell>
          <cell r="Y2679">
            <v>141</v>
          </cell>
          <cell r="AA2679" t="str">
            <v>22UN</v>
          </cell>
          <cell r="AB2679" t="str">
            <v>Tendring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  <cell r="AG2679">
            <v>0</v>
          </cell>
          <cell r="AI2679" t="str">
            <v>22UN</v>
          </cell>
          <cell r="AJ2679" t="str">
            <v>Tendring</v>
          </cell>
          <cell r="AK2679">
            <v>0</v>
          </cell>
          <cell r="AL2679">
            <v>0</v>
          </cell>
        </row>
        <row r="2680">
          <cell r="B2680" t="str">
            <v>22UQ</v>
          </cell>
          <cell r="C2680" t="str">
            <v>Uttlesford</v>
          </cell>
          <cell r="D2680">
            <v>14</v>
          </cell>
          <cell r="E2680">
            <v>0</v>
          </cell>
          <cell r="F2680">
            <v>7</v>
          </cell>
          <cell r="G2680">
            <v>13</v>
          </cell>
          <cell r="H2680">
            <v>79</v>
          </cell>
          <cell r="I2680">
            <v>0</v>
          </cell>
          <cell r="J2680">
            <v>0</v>
          </cell>
          <cell r="K2680">
            <v>0</v>
          </cell>
          <cell r="L2680">
            <v>113</v>
          </cell>
          <cell r="M2680">
            <v>0</v>
          </cell>
          <cell r="O2680" t="str">
            <v>22UQ</v>
          </cell>
          <cell r="P2680" t="str">
            <v>Uttlesford</v>
          </cell>
          <cell r="Q2680">
            <v>14</v>
          </cell>
          <cell r="R2680">
            <v>0</v>
          </cell>
          <cell r="S2680">
            <v>7</v>
          </cell>
          <cell r="T2680">
            <v>8</v>
          </cell>
          <cell r="U2680">
            <v>79</v>
          </cell>
          <cell r="V2680">
            <v>0</v>
          </cell>
          <cell r="W2680">
            <v>0</v>
          </cell>
          <cell r="X2680">
            <v>0</v>
          </cell>
          <cell r="Y2680">
            <v>108</v>
          </cell>
          <cell r="AA2680" t="str">
            <v>22UQ</v>
          </cell>
          <cell r="AB2680" t="str">
            <v>Uttlesford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  <cell r="AG2680">
            <v>0</v>
          </cell>
          <cell r="AI2680" t="str">
            <v>22UQ</v>
          </cell>
          <cell r="AJ2680" t="str">
            <v>Uttlesford</v>
          </cell>
          <cell r="AK2680">
            <v>0</v>
          </cell>
          <cell r="AL2680">
            <v>0</v>
          </cell>
        </row>
        <row r="2681">
          <cell r="B2681" t="str">
            <v>23UB</v>
          </cell>
          <cell r="C2681" t="str">
            <v>Cheltenham</v>
          </cell>
          <cell r="D2681">
            <v>0</v>
          </cell>
          <cell r="E2681">
            <v>1</v>
          </cell>
          <cell r="F2681">
            <v>14</v>
          </cell>
          <cell r="G2681">
            <v>7</v>
          </cell>
          <cell r="H2681">
            <v>22</v>
          </cell>
          <cell r="I2681">
            <v>8</v>
          </cell>
          <cell r="J2681">
            <v>0</v>
          </cell>
          <cell r="K2681">
            <v>0</v>
          </cell>
          <cell r="L2681">
            <v>52</v>
          </cell>
          <cell r="M2681">
            <v>0</v>
          </cell>
          <cell r="O2681" t="str">
            <v>23UB</v>
          </cell>
          <cell r="P2681" t="str">
            <v>Cheltenham</v>
          </cell>
          <cell r="Q2681">
            <v>0</v>
          </cell>
          <cell r="R2681">
            <v>1</v>
          </cell>
          <cell r="S2681">
            <v>14</v>
          </cell>
          <cell r="T2681">
            <v>6</v>
          </cell>
          <cell r="U2681">
            <v>22</v>
          </cell>
          <cell r="V2681">
            <v>8</v>
          </cell>
          <cell r="W2681">
            <v>0</v>
          </cell>
          <cell r="X2681">
            <v>0</v>
          </cell>
          <cell r="Y2681">
            <v>51</v>
          </cell>
          <cell r="AA2681" t="str">
            <v>23UB</v>
          </cell>
          <cell r="AB2681" t="str">
            <v>Cheltenham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  <cell r="AG2681">
            <v>0</v>
          </cell>
          <cell r="AI2681" t="str">
            <v>23UB</v>
          </cell>
          <cell r="AJ2681" t="str">
            <v>Cheltenham</v>
          </cell>
          <cell r="AK2681">
            <v>0</v>
          </cell>
          <cell r="AL2681">
            <v>0</v>
          </cell>
        </row>
        <row r="2682">
          <cell r="B2682" t="str">
            <v>23UC</v>
          </cell>
          <cell r="C2682" t="str">
            <v>Cotswold</v>
          </cell>
          <cell r="D2682">
            <v>0</v>
          </cell>
          <cell r="E2682">
            <v>0</v>
          </cell>
          <cell r="F2682">
            <v>5</v>
          </cell>
          <cell r="G2682">
            <v>0</v>
          </cell>
          <cell r="H2682">
            <v>34</v>
          </cell>
          <cell r="I2682">
            <v>0</v>
          </cell>
          <cell r="J2682">
            <v>0</v>
          </cell>
          <cell r="K2682">
            <v>0</v>
          </cell>
          <cell r="L2682">
            <v>39</v>
          </cell>
          <cell r="M2682">
            <v>0</v>
          </cell>
          <cell r="O2682" t="str">
            <v>23UC</v>
          </cell>
          <cell r="P2682" t="str">
            <v>Cotswold</v>
          </cell>
          <cell r="Q2682">
            <v>0</v>
          </cell>
          <cell r="R2682">
            <v>0</v>
          </cell>
          <cell r="S2682">
            <v>5</v>
          </cell>
          <cell r="T2682">
            <v>3</v>
          </cell>
          <cell r="U2682">
            <v>34</v>
          </cell>
          <cell r="V2682">
            <v>0</v>
          </cell>
          <cell r="W2682">
            <v>0</v>
          </cell>
          <cell r="X2682">
            <v>0</v>
          </cell>
          <cell r="Y2682">
            <v>42</v>
          </cell>
          <cell r="AA2682" t="str">
            <v>23UC</v>
          </cell>
          <cell r="AB2682" t="str">
            <v>Cotswold</v>
          </cell>
          <cell r="AC2682">
            <v>0</v>
          </cell>
          <cell r="AD2682">
            <v>5</v>
          </cell>
          <cell r="AE2682">
            <v>9</v>
          </cell>
          <cell r="AF2682">
            <v>5</v>
          </cell>
          <cell r="AG2682">
            <v>19</v>
          </cell>
          <cell r="AI2682" t="str">
            <v>23UC</v>
          </cell>
          <cell r="AJ2682" t="str">
            <v>Cotswold</v>
          </cell>
          <cell r="AK2682">
            <v>0</v>
          </cell>
          <cell r="AL2682">
            <v>0</v>
          </cell>
        </row>
        <row r="2683">
          <cell r="B2683" t="str">
            <v>23UD</v>
          </cell>
          <cell r="C2683" t="str">
            <v>Forest of Dean</v>
          </cell>
          <cell r="D2683">
            <v>1</v>
          </cell>
          <cell r="E2683">
            <v>2</v>
          </cell>
          <cell r="F2683">
            <v>0</v>
          </cell>
          <cell r="G2683">
            <v>4</v>
          </cell>
          <cell r="H2683">
            <v>12</v>
          </cell>
          <cell r="I2683">
            <v>0</v>
          </cell>
          <cell r="J2683">
            <v>0</v>
          </cell>
          <cell r="K2683">
            <v>0</v>
          </cell>
          <cell r="L2683">
            <v>19</v>
          </cell>
          <cell r="M2683">
            <v>0</v>
          </cell>
          <cell r="O2683" t="str">
            <v>23UD</v>
          </cell>
          <cell r="P2683" t="str">
            <v>Forest of Dean</v>
          </cell>
          <cell r="Q2683">
            <v>1</v>
          </cell>
          <cell r="R2683">
            <v>2</v>
          </cell>
          <cell r="S2683">
            <v>0</v>
          </cell>
          <cell r="T2683">
            <v>4</v>
          </cell>
          <cell r="U2683">
            <v>12</v>
          </cell>
          <cell r="V2683">
            <v>0</v>
          </cell>
          <cell r="W2683">
            <v>0</v>
          </cell>
          <cell r="X2683">
            <v>0</v>
          </cell>
          <cell r="Y2683">
            <v>19</v>
          </cell>
          <cell r="AA2683" t="str">
            <v>23UD</v>
          </cell>
          <cell r="AB2683" t="str">
            <v>Forest of Dean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  <cell r="AG2683">
            <v>0</v>
          </cell>
          <cell r="AI2683" t="str">
            <v>23UD</v>
          </cell>
          <cell r="AJ2683" t="str">
            <v>Forest of Dean</v>
          </cell>
          <cell r="AK2683">
            <v>0</v>
          </cell>
          <cell r="AL2683">
            <v>0</v>
          </cell>
        </row>
        <row r="2684">
          <cell r="B2684" t="str">
            <v>23UE</v>
          </cell>
          <cell r="C2684" t="str">
            <v>Gloucester</v>
          </cell>
          <cell r="D2684">
            <v>9</v>
          </cell>
          <cell r="E2684">
            <v>2</v>
          </cell>
          <cell r="F2684">
            <v>134</v>
          </cell>
          <cell r="G2684">
            <v>9</v>
          </cell>
          <cell r="H2684">
            <v>132</v>
          </cell>
          <cell r="I2684">
            <v>7</v>
          </cell>
          <cell r="J2684">
            <v>0</v>
          </cell>
          <cell r="K2684">
            <v>0</v>
          </cell>
          <cell r="L2684">
            <v>293</v>
          </cell>
          <cell r="M2684">
            <v>0</v>
          </cell>
          <cell r="O2684" t="str">
            <v>23UE</v>
          </cell>
          <cell r="P2684" t="str">
            <v>Gloucester</v>
          </cell>
          <cell r="Q2684">
            <v>9</v>
          </cell>
          <cell r="R2684">
            <v>2</v>
          </cell>
          <cell r="S2684">
            <v>134</v>
          </cell>
          <cell r="T2684">
            <v>8</v>
          </cell>
          <cell r="U2684">
            <v>132</v>
          </cell>
          <cell r="V2684">
            <v>7</v>
          </cell>
          <cell r="W2684">
            <v>0</v>
          </cell>
          <cell r="X2684">
            <v>0</v>
          </cell>
          <cell r="Y2684">
            <v>292</v>
          </cell>
          <cell r="AA2684" t="str">
            <v>23UE</v>
          </cell>
          <cell r="AB2684" t="str">
            <v>Gloucester</v>
          </cell>
          <cell r="AC2684">
            <v>0</v>
          </cell>
          <cell r="AD2684">
            <v>0</v>
          </cell>
          <cell r="AE2684">
            <v>9</v>
          </cell>
          <cell r="AF2684">
            <v>0</v>
          </cell>
          <cell r="AG2684">
            <v>9</v>
          </cell>
          <cell r="AI2684" t="str">
            <v>23UE</v>
          </cell>
          <cell r="AJ2684" t="str">
            <v>Gloucester</v>
          </cell>
          <cell r="AK2684">
            <v>0</v>
          </cell>
          <cell r="AL2684">
            <v>0</v>
          </cell>
        </row>
        <row r="2685">
          <cell r="B2685" t="str">
            <v>23UF</v>
          </cell>
          <cell r="C2685" t="str">
            <v>Stroud</v>
          </cell>
          <cell r="D2685">
            <v>18</v>
          </cell>
          <cell r="E2685">
            <v>1</v>
          </cell>
          <cell r="F2685">
            <v>15</v>
          </cell>
          <cell r="G2685">
            <v>5</v>
          </cell>
          <cell r="H2685">
            <v>76</v>
          </cell>
          <cell r="I2685">
            <v>0</v>
          </cell>
          <cell r="J2685">
            <v>0</v>
          </cell>
          <cell r="K2685">
            <v>0</v>
          </cell>
          <cell r="L2685">
            <v>115</v>
          </cell>
          <cell r="M2685">
            <v>0</v>
          </cell>
          <cell r="O2685" t="str">
            <v>23UF</v>
          </cell>
          <cell r="P2685" t="str">
            <v>Stroud</v>
          </cell>
          <cell r="Q2685">
            <v>18</v>
          </cell>
          <cell r="R2685">
            <v>1</v>
          </cell>
          <cell r="S2685">
            <v>15</v>
          </cell>
          <cell r="T2685">
            <v>3</v>
          </cell>
          <cell r="U2685">
            <v>76</v>
          </cell>
          <cell r="V2685">
            <v>0</v>
          </cell>
          <cell r="W2685">
            <v>0</v>
          </cell>
          <cell r="X2685">
            <v>0</v>
          </cell>
          <cell r="Y2685">
            <v>113</v>
          </cell>
          <cell r="AA2685" t="str">
            <v>23UF</v>
          </cell>
          <cell r="AB2685" t="str">
            <v>Stroud</v>
          </cell>
          <cell r="AC2685">
            <v>0</v>
          </cell>
          <cell r="AD2685">
            <v>0</v>
          </cell>
          <cell r="AE2685">
            <v>8</v>
          </cell>
          <cell r="AF2685">
            <v>0</v>
          </cell>
          <cell r="AG2685">
            <v>8</v>
          </cell>
          <cell r="AI2685" t="str">
            <v>23UF</v>
          </cell>
          <cell r="AJ2685" t="str">
            <v>Stroud</v>
          </cell>
          <cell r="AK2685">
            <v>0</v>
          </cell>
          <cell r="AL2685">
            <v>0</v>
          </cell>
        </row>
        <row r="2686">
          <cell r="B2686" t="str">
            <v>23UG</v>
          </cell>
          <cell r="C2686" t="str">
            <v>Tewkesbury</v>
          </cell>
          <cell r="D2686">
            <v>0</v>
          </cell>
          <cell r="E2686">
            <v>0</v>
          </cell>
          <cell r="F2686">
            <v>42</v>
          </cell>
          <cell r="G2686">
            <v>3</v>
          </cell>
          <cell r="H2686">
            <v>63</v>
          </cell>
          <cell r="I2686">
            <v>0</v>
          </cell>
          <cell r="J2686">
            <v>1</v>
          </cell>
          <cell r="K2686">
            <v>1</v>
          </cell>
          <cell r="L2686">
            <v>110</v>
          </cell>
          <cell r="M2686">
            <v>2</v>
          </cell>
          <cell r="O2686" t="str">
            <v>23UG</v>
          </cell>
          <cell r="P2686" t="str">
            <v>Tewkesbury</v>
          </cell>
          <cell r="Q2686">
            <v>0</v>
          </cell>
          <cell r="R2686">
            <v>0</v>
          </cell>
          <cell r="S2686">
            <v>42</v>
          </cell>
          <cell r="T2686">
            <v>6</v>
          </cell>
          <cell r="U2686">
            <v>63</v>
          </cell>
          <cell r="V2686">
            <v>0</v>
          </cell>
          <cell r="W2686">
            <v>1</v>
          </cell>
          <cell r="X2686">
            <v>1</v>
          </cell>
          <cell r="Y2686">
            <v>113</v>
          </cell>
          <cell r="AA2686" t="str">
            <v>23UG</v>
          </cell>
          <cell r="AB2686" t="str">
            <v>Tewkesbury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I2686" t="str">
            <v>23UG</v>
          </cell>
          <cell r="AJ2686" t="str">
            <v>Tewkesbury</v>
          </cell>
          <cell r="AK2686">
            <v>0</v>
          </cell>
          <cell r="AL2686">
            <v>0</v>
          </cell>
        </row>
        <row r="2687">
          <cell r="B2687" t="str">
            <v>24UB</v>
          </cell>
          <cell r="C2687" t="str">
            <v>Basingstoke and Deane</v>
          </cell>
          <cell r="D2687">
            <v>10</v>
          </cell>
          <cell r="E2687">
            <v>17</v>
          </cell>
          <cell r="F2687">
            <v>222</v>
          </cell>
          <cell r="G2687">
            <v>64</v>
          </cell>
          <cell r="H2687">
            <v>354</v>
          </cell>
          <cell r="I2687">
            <v>0</v>
          </cell>
          <cell r="J2687">
            <v>0</v>
          </cell>
          <cell r="K2687">
            <v>1</v>
          </cell>
          <cell r="L2687">
            <v>668</v>
          </cell>
          <cell r="M2687">
            <v>1</v>
          </cell>
          <cell r="O2687" t="str">
            <v>24UB</v>
          </cell>
          <cell r="P2687" t="str">
            <v>Basingstoke and Deane</v>
          </cell>
          <cell r="Q2687">
            <v>10</v>
          </cell>
          <cell r="R2687">
            <v>17</v>
          </cell>
          <cell r="S2687">
            <v>222</v>
          </cell>
          <cell r="T2687">
            <v>78</v>
          </cell>
          <cell r="U2687">
            <v>354</v>
          </cell>
          <cell r="V2687">
            <v>0</v>
          </cell>
          <cell r="W2687">
            <v>0</v>
          </cell>
          <cell r="X2687">
            <v>1</v>
          </cell>
          <cell r="Y2687">
            <v>682</v>
          </cell>
          <cell r="AA2687" t="str">
            <v>24UB</v>
          </cell>
          <cell r="AB2687" t="str">
            <v>Basingstoke and Deane</v>
          </cell>
          <cell r="AC2687">
            <v>0</v>
          </cell>
          <cell r="AD2687">
            <v>8</v>
          </cell>
          <cell r="AE2687">
            <v>0</v>
          </cell>
          <cell r="AF2687">
            <v>8</v>
          </cell>
          <cell r="AG2687">
            <v>16</v>
          </cell>
          <cell r="AI2687" t="str">
            <v>24UB</v>
          </cell>
          <cell r="AJ2687" t="str">
            <v>Basingstoke and Deane</v>
          </cell>
          <cell r="AK2687">
            <v>0</v>
          </cell>
          <cell r="AL2687">
            <v>0</v>
          </cell>
        </row>
        <row r="2688">
          <cell r="B2688" t="str">
            <v>24UC</v>
          </cell>
          <cell r="C2688" t="str">
            <v>East Hampshire</v>
          </cell>
          <cell r="D2688">
            <v>0</v>
          </cell>
          <cell r="E2688">
            <v>0</v>
          </cell>
          <cell r="F2688">
            <v>12</v>
          </cell>
          <cell r="G2688">
            <v>20</v>
          </cell>
          <cell r="H2688">
            <v>11</v>
          </cell>
          <cell r="I2688">
            <v>0</v>
          </cell>
          <cell r="J2688">
            <v>0</v>
          </cell>
          <cell r="K2688">
            <v>0</v>
          </cell>
          <cell r="L2688">
            <v>43</v>
          </cell>
          <cell r="M2688">
            <v>0</v>
          </cell>
          <cell r="O2688" t="str">
            <v>24UC</v>
          </cell>
          <cell r="P2688" t="str">
            <v>East Hampshire</v>
          </cell>
          <cell r="Q2688">
            <v>0</v>
          </cell>
          <cell r="R2688">
            <v>0</v>
          </cell>
          <cell r="S2688">
            <v>12</v>
          </cell>
          <cell r="T2688">
            <v>13</v>
          </cell>
          <cell r="U2688">
            <v>11</v>
          </cell>
          <cell r="V2688">
            <v>0</v>
          </cell>
          <cell r="W2688">
            <v>0</v>
          </cell>
          <cell r="X2688">
            <v>0</v>
          </cell>
          <cell r="Y2688">
            <v>36</v>
          </cell>
          <cell r="AA2688" t="str">
            <v>24UC</v>
          </cell>
          <cell r="AB2688" t="str">
            <v>East Hampshire</v>
          </cell>
          <cell r="AC2688">
            <v>0</v>
          </cell>
          <cell r="AD2688">
            <v>9</v>
          </cell>
          <cell r="AE2688">
            <v>0</v>
          </cell>
          <cell r="AF2688">
            <v>9</v>
          </cell>
          <cell r="AG2688">
            <v>18</v>
          </cell>
          <cell r="AI2688" t="str">
            <v>24UC</v>
          </cell>
          <cell r="AJ2688" t="str">
            <v>East Hampshire</v>
          </cell>
          <cell r="AK2688">
            <v>0</v>
          </cell>
          <cell r="AL2688">
            <v>0</v>
          </cell>
        </row>
        <row r="2689">
          <cell r="B2689" t="str">
            <v>24UD</v>
          </cell>
          <cell r="C2689" t="str">
            <v>Eastleigh</v>
          </cell>
          <cell r="D2689">
            <v>28</v>
          </cell>
          <cell r="E2689">
            <v>0</v>
          </cell>
          <cell r="F2689">
            <v>42</v>
          </cell>
          <cell r="G2689">
            <v>21</v>
          </cell>
          <cell r="H2689">
            <v>170</v>
          </cell>
          <cell r="I2689">
            <v>0</v>
          </cell>
          <cell r="J2689">
            <v>0</v>
          </cell>
          <cell r="K2689">
            <v>0</v>
          </cell>
          <cell r="L2689">
            <v>261</v>
          </cell>
          <cell r="M2689">
            <v>0</v>
          </cell>
          <cell r="O2689" t="str">
            <v>24UD</v>
          </cell>
          <cell r="P2689" t="str">
            <v>Eastleigh</v>
          </cell>
          <cell r="Q2689">
            <v>28</v>
          </cell>
          <cell r="R2689">
            <v>0</v>
          </cell>
          <cell r="S2689">
            <v>42</v>
          </cell>
          <cell r="T2689">
            <v>25</v>
          </cell>
          <cell r="U2689">
            <v>170</v>
          </cell>
          <cell r="V2689">
            <v>0</v>
          </cell>
          <cell r="W2689">
            <v>0</v>
          </cell>
          <cell r="X2689">
            <v>0</v>
          </cell>
          <cell r="Y2689">
            <v>265</v>
          </cell>
          <cell r="AA2689" t="str">
            <v>24UD</v>
          </cell>
          <cell r="AB2689" t="str">
            <v>Eastleigh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I2689" t="str">
            <v>24UD</v>
          </cell>
          <cell r="AJ2689" t="str">
            <v>Eastleigh</v>
          </cell>
          <cell r="AK2689">
            <v>0</v>
          </cell>
          <cell r="AL2689">
            <v>0</v>
          </cell>
        </row>
        <row r="2690">
          <cell r="B2690" t="str">
            <v>24UE</v>
          </cell>
          <cell r="C2690" t="str">
            <v>Fareham</v>
          </cell>
          <cell r="D2690">
            <v>0</v>
          </cell>
          <cell r="E2690">
            <v>1</v>
          </cell>
          <cell r="F2690">
            <v>2</v>
          </cell>
          <cell r="G2690">
            <v>17</v>
          </cell>
          <cell r="H2690">
            <v>12</v>
          </cell>
          <cell r="I2690">
            <v>0</v>
          </cell>
          <cell r="J2690">
            <v>0</v>
          </cell>
          <cell r="K2690">
            <v>0</v>
          </cell>
          <cell r="L2690">
            <v>32</v>
          </cell>
          <cell r="M2690">
            <v>0</v>
          </cell>
          <cell r="O2690" t="str">
            <v>24UE</v>
          </cell>
          <cell r="P2690" t="str">
            <v>Fareham</v>
          </cell>
          <cell r="Q2690">
            <v>0</v>
          </cell>
          <cell r="R2690">
            <v>1</v>
          </cell>
          <cell r="S2690">
            <v>2</v>
          </cell>
          <cell r="T2690">
            <v>25</v>
          </cell>
          <cell r="U2690">
            <v>12</v>
          </cell>
          <cell r="V2690">
            <v>0</v>
          </cell>
          <cell r="W2690">
            <v>0</v>
          </cell>
          <cell r="X2690">
            <v>0</v>
          </cell>
          <cell r="Y2690">
            <v>40</v>
          </cell>
          <cell r="AA2690" t="str">
            <v>24UE</v>
          </cell>
          <cell r="AB2690" t="str">
            <v>Fareham</v>
          </cell>
          <cell r="AC2690">
            <v>0</v>
          </cell>
          <cell r="AD2690">
            <v>2</v>
          </cell>
          <cell r="AE2690">
            <v>0</v>
          </cell>
          <cell r="AF2690">
            <v>2</v>
          </cell>
          <cell r="AG2690">
            <v>4</v>
          </cell>
          <cell r="AI2690" t="str">
            <v>24UE</v>
          </cell>
          <cell r="AJ2690" t="str">
            <v>Fareham</v>
          </cell>
          <cell r="AK2690">
            <v>0</v>
          </cell>
          <cell r="AL2690">
            <v>0</v>
          </cell>
        </row>
        <row r="2691">
          <cell r="B2691" t="str">
            <v>24UF</v>
          </cell>
          <cell r="C2691" t="str">
            <v>Gosport</v>
          </cell>
          <cell r="D2691">
            <v>0</v>
          </cell>
          <cell r="E2691">
            <v>4</v>
          </cell>
          <cell r="F2691">
            <v>2</v>
          </cell>
          <cell r="G2691">
            <v>15</v>
          </cell>
          <cell r="H2691">
            <v>26</v>
          </cell>
          <cell r="I2691">
            <v>0</v>
          </cell>
          <cell r="J2691">
            <v>0</v>
          </cell>
          <cell r="K2691">
            <v>0</v>
          </cell>
          <cell r="L2691">
            <v>47</v>
          </cell>
          <cell r="M2691">
            <v>0</v>
          </cell>
          <cell r="O2691" t="str">
            <v>24UF</v>
          </cell>
          <cell r="P2691" t="str">
            <v>Gosport</v>
          </cell>
          <cell r="Q2691">
            <v>0</v>
          </cell>
          <cell r="R2691">
            <v>4</v>
          </cell>
          <cell r="S2691">
            <v>2</v>
          </cell>
          <cell r="T2691">
            <v>14</v>
          </cell>
          <cell r="U2691">
            <v>26</v>
          </cell>
          <cell r="V2691">
            <v>0</v>
          </cell>
          <cell r="W2691">
            <v>0</v>
          </cell>
          <cell r="X2691">
            <v>0</v>
          </cell>
          <cell r="Y2691">
            <v>46</v>
          </cell>
          <cell r="AA2691" t="str">
            <v>24UF</v>
          </cell>
          <cell r="AB2691" t="str">
            <v>Gosport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I2691" t="str">
            <v>24UF</v>
          </cell>
          <cell r="AJ2691" t="str">
            <v>Gosport</v>
          </cell>
          <cell r="AK2691">
            <v>0</v>
          </cell>
          <cell r="AL2691">
            <v>0</v>
          </cell>
        </row>
        <row r="2692">
          <cell r="B2692" t="str">
            <v>24UG</v>
          </cell>
          <cell r="C2692" t="str">
            <v>Hart</v>
          </cell>
          <cell r="D2692">
            <v>0</v>
          </cell>
          <cell r="E2692">
            <v>5</v>
          </cell>
          <cell r="F2692">
            <v>1</v>
          </cell>
          <cell r="G2692">
            <v>11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17</v>
          </cell>
          <cell r="M2692">
            <v>0</v>
          </cell>
          <cell r="O2692" t="str">
            <v>24UG</v>
          </cell>
          <cell r="P2692" t="str">
            <v>Hart</v>
          </cell>
          <cell r="Q2692">
            <v>0</v>
          </cell>
          <cell r="R2692">
            <v>5</v>
          </cell>
          <cell r="S2692">
            <v>1</v>
          </cell>
          <cell r="T2692">
            <v>19</v>
          </cell>
          <cell r="U2692">
            <v>0</v>
          </cell>
          <cell r="V2692">
            <v>0</v>
          </cell>
          <cell r="W2692">
            <v>0</v>
          </cell>
          <cell r="X2692">
            <v>0</v>
          </cell>
          <cell r="Y2692">
            <v>25</v>
          </cell>
          <cell r="AA2692" t="str">
            <v>24UG</v>
          </cell>
          <cell r="AB2692" t="str">
            <v>Hart</v>
          </cell>
          <cell r="AC2692">
            <v>0</v>
          </cell>
          <cell r="AD2692">
            <v>0</v>
          </cell>
          <cell r="AE2692">
            <v>0</v>
          </cell>
          <cell r="AF2692">
            <v>0</v>
          </cell>
          <cell r="AG2692">
            <v>0</v>
          </cell>
          <cell r="AI2692" t="str">
            <v>24UG</v>
          </cell>
          <cell r="AJ2692" t="str">
            <v>Hart</v>
          </cell>
          <cell r="AK2692">
            <v>0</v>
          </cell>
          <cell r="AL2692">
            <v>0</v>
          </cell>
        </row>
        <row r="2693">
          <cell r="B2693" t="str">
            <v>24UH</v>
          </cell>
          <cell r="C2693" t="str">
            <v>Havant</v>
          </cell>
          <cell r="D2693">
            <v>0</v>
          </cell>
          <cell r="E2693">
            <v>6</v>
          </cell>
          <cell r="F2693">
            <v>25</v>
          </cell>
          <cell r="G2693">
            <v>20</v>
          </cell>
          <cell r="H2693">
            <v>35</v>
          </cell>
          <cell r="I2693">
            <v>0</v>
          </cell>
          <cell r="J2693">
            <v>0</v>
          </cell>
          <cell r="K2693">
            <v>0</v>
          </cell>
          <cell r="L2693">
            <v>86</v>
          </cell>
          <cell r="M2693">
            <v>0</v>
          </cell>
          <cell r="O2693" t="str">
            <v>24UH</v>
          </cell>
          <cell r="P2693" t="str">
            <v>Havant</v>
          </cell>
          <cell r="Q2693">
            <v>0</v>
          </cell>
          <cell r="R2693">
            <v>6</v>
          </cell>
          <cell r="S2693">
            <v>25</v>
          </cell>
          <cell r="T2693">
            <v>29</v>
          </cell>
          <cell r="U2693">
            <v>35</v>
          </cell>
          <cell r="V2693">
            <v>0</v>
          </cell>
          <cell r="W2693">
            <v>0</v>
          </cell>
          <cell r="X2693">
            <v>0</v>
          </cell>
          <cell r="Y2693">
            <v>95</v>
          </cell>
          <cell r="AA2693" t="str">
            <v>24UH</v>
          </cell>
          <cell r="AB2693" t="str">
            <v>Havant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  <cell r="AG2693">
            <v>0</v>
          </cell>
          <cell r="AI2693" t="str">
            <v>24UH</v>
          </cell>
          <cell r="AJ2693" t="str">
            <v>Havant</v>
          </cell>
          <cell r="AK2693">
            <v>0</v>
          </cell>
          <cell r="AL2693">
            <v>0</v>
          </cell>
        </row>
        <row r="2694">
          <cell r="B2694" t="str">
            <v>24UJ</v>
          </cell>
          <cell r="C2694" t="str">
            <v>New Forest</v>
          </cell>
          <cell r="D2694">
            <v>5</v>
          </cell>
          <cell r="E2694">
            <v>5</v>
          </cell>
          <cell r="F2694">
            <v>23</v>
          </cell>
          <cell r="G2694">
            <v>17</v>
          </cell>
          <cell r="H2694">
            <v>38</v>
          </cell>
          <cell r="I2694">
            <v>0</v>
          </cell>
          <cell r="J2694">
            <v>0</v>
          </cell>
          <cell r="K2694">
            <v>1</v>
          </cell>
          <cell r="L2694">
            <v>89</v>
          </cell>
          <cell r="M2694">
            <v>1</v>
          </cell>
          <cell r="O2694" t="str">
            <v>24UJ</v>
          </cell>
          <cell r="P2694" t="str">
            <v>New Forest</v>
          </cell>
          <cell r="Q2694">
            <v>5</v>
          </cell>
          <cell r="R2694">
            <v>5</v>
          </cell>
          <cell r="S2694">
            <v>23</v>
          </cell>
          <cell r="T2694">
            <v>27</v>
          </cell>
          <cell r="U2694">
            <v>38</v>
          </cell>
          <cell r="V2694">
            <v>0</v>
          </cell>
          <cell r="W2694">
            <v>0</v>
          </cell>
          <cell r="X2694">
            <v>1</v>
          </cell>
          <cell r="Y2694">
            <v>99</v>
          </cell>
          <cell r="AA2694" t="str">
            <v>24UJ</v>
          </cell>
          <cell r="AB2694" t="str">
            <v>New Forest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  <cell r="AG2694">
            <v>0</v>
          </cell>
          <cell r="AI2694" t="str">
            <v>24UJ</v>
          </cell>
          <cell r="AJ2694" t="str">
            <v>New Forest</v>
          </cell>
          <cell r="AK2694">
            <v>0</v>
          </cell>
          <cell r="AL2694">
            <v>0</v>
          </cell>
        </row>
        <row r="2695">
          <cell r="B2695" t="str">
            <v>24UL</v>
          </cell>
          <cell r="C2695" t="str">
            <v>Rushmoor</v>
          </cell>
          <cell r="D2695">
            <v>0</v>
          </cell>
          <cell r="E2695">
            <v>3</v>
          </cell>
          <cell r="F2695">
            <v>119</v>
          </cell>
          <cell r="G2695">
            <v>35</v>
          </cell>
          <cell r="H2695">
            <v>192</v>
          </cell>
          <cell r="I2695">
            <v>6</v>
          </cell>
          <cell r="J2695">
            <v>0</v>
          </cell>
          <cell r="K2695">
            <v>0</v>
          </cell>
          <cell r="L2695">
            <v>355</v>
          </cell>
          <cell r="M2695">
            <v>0</v>
          </cell>
          <cell r="O2695" t="str">
            <v>24UL</v>
          </cell>
          <cell r="P2695" t="str">
            <v>Rushmoor</v>
          </cell>
          <cell r="Q2695">
            <v>0</v>
          </cell>
          <cell r="R2695">
            <v>3</v>
          </cell>
          <cell r="S2695">
            <v>119</v>
          </cell>
          <cell r="T2695">
            <v>20</v>
          </cell>
          <cell r="U2695">
            <v>192</v>
          </cell>
          <cell r="V2695">
            <v>6</v>
          </cell>
          <cell r="W2695">
            <v>0</v>
          </cell>
          <cell r="X2695">
            <v>0</v>
          </cell>
          <cell r="Y2695">
            <v>340</v>
          </cell>
          <cell r="AA2695" t="str">
            <v>24UL</v>
          </cell>
          <cell r="AB2695" t="str">
            <v>Rushmoor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  <cell r="AG2695">
            <v>0</v>
          </cell>
          <cell r="AI2695" t="str">
            <v>24UL</v>
          </cell>
          <cell r="AJ2695" t="str">
            <v>Rushmoor</v>
          </cell>
          <cell r="AK2695">
            <v>0</v>
          </cell>
          <cell r="AL2695">
            <v>0</v>
          </cell>
        </row>
        <row r="2696">
          <cell r="B2696" t="str">
            <v>24UN</v>
          </cell>
          <cell r="C2696" t="str">
            <v>Test Valley</v>
          </cell>
          <cell r="D2696">
            <v>0</v>
          </cell>
          <cell r="E2696">
            <v>7</v>
          </cell>
          <cell r="F2696">
            <v>13</v>
          </cell>
          <cell r="G2696">
            <v>24</v>
          </cell>
          <cell r="H2696">
            <v>81</v>
          </cell>
          <cell r="I2696">
            <v>5</v>
          </cell>
          <cell r="J2696">
            <v>0</v>
          </cell>
          <cell r="K2696">
            <v>0</v>
          </cell>
          <cell r="L2696">
            <v>130</v>
          </cell>
          <cell r="M2696">
            <v>0</v>
          </cell>
          <cell r="O2696" t="str">
            <v>24UN</v>
          </cell>
          <cell r="P2696" t="str">
            <v>Test Valley</v>
          </cell>
          <cell r="Q2696">
            <v>0</v>
          </cell>
          <cell r="R2696">
            <v>7</v>
          </cell>
          <cell r="S2696">
            <v>13</v>
          </cell>
          <cell r="T2696">
            <v>23</v>
          </cell>
          <cell r="U2696">
            <v>81</v>
          </cell>
          <cell r="V2696">
            <v>5</v>
          </cell>
          <cell r="W2696">
            <v>0</v>
          </cell>
          <cell r="X2696">
            <v>0</v>
          </cell>
          <cell r="Y2696">
            <v>129</v>
          </cell>
          <cell r="AA2696" t="str">
            <v>24UN</v>
          </cell>
          <cell r="AB2696" t="str">
            <v>Test Valley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  <cell r="AG2696">
            <v>0</v>
          </cell>
          <cell r="AI2696" t="str">
            <v>24UN</v>
          </cell>
          <cell r="AJ2696" t="str">
            <v>Test Valley</v>
          </cell>
          <cell r="AK2696">
            <v>0</v>
          </cell>
          <cell r="AL2696">
            <v>0</v>
          </cell>
        </row>
        <row r="2697">
          <cell r="B2697" t="str">
            <v>24UP</v>
          </cell>
          <cell r="C2697" t="str">
            <v>Winchester</v>
          </cell>
          <cell r="D2697">
            <v>2</v>
          </cell>
          <cell r="E2697">
            <v>0</v>
          </cell>
          <cell r="F2697">
            <v>8</v>
          </cell>
          <cell r="G2697">
            <v>18</v>
          </cell>
          <cell r="H2697">
            <v>105</v>
          </cell>
          <cell r="I2697">
            <v>4</v>
          </cell>
          <cell r="J2697">
            <v>0</v>
          </cell>
          <cell r="K2697">
            <v>0</v>
          </cell>
          <cell r="L2697">
            <v>137</v>
          </cell>
          <cell r="M2697">
            <v>0</v>
          </cell>
          <cell r="O2697" t="str">
            <v>24UP</v>
          </cell>
          <cell r="P2697" t="str">
            <v>Winchester</v>
          </cell>
          <cell r="Q2697">
            <v>2</v>
          </cell>
          <cell r="R2697">
            <v>0</v>
          </cell>
          <cell r="S2697">
            <v>8</v>
          </cell>
          <cell r="T2697">
            <v>12</v>
          </cell>
          <cell r="U2697">
            <v>105</v>
          </cell>
          <cell r="V2697">
            <v>4</v>
          </cell>
          <cell r="W2697">
            <v>0</v>
          </cell>
          <cell r="X2697">
            <v>0</v>
          </cell>
          <cell r="Y2697">
            <v>131</v>
          </cell>
          <cell r="AA2697" t="str">
            <v>24UP</v>
          </cell>
          <cell r="AB2697" t="str">
            <v>Winchester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  <cell r="AG2697">
            <v>0</v>
          </cell>
          <cell r="AI2697" t="str">
            <v>24UP</v>
          </cell>
          <cell r="AJ2697" t="str">
            <v>Winchester</v>
          </cell>
          <cell r="AK2697">
            <v>0</v>
          </cell>
          <cell r="AL2697">
            <v>0</v>
          </cell>
        </row>
        <row r="2698">
          <cell r="B2698" t="str">
            <v>26UB</v>
          </cell>
          <cell r="C2698" t="str">
            <v>Broxbourne</v>
          </cell>
          <cell r="D2698">
            <v>6</v>
          </cell>
          <cell r="E2698">
            <v>0</v>
          </cell>
          <cell r="F2698">
            <v>27</v>
          </cell>
          <cell r="G2698">
            <v>16</v>
          </cell>
          <cell r="H2698">
            <v>143</v>
          </cell>
          <cell r="I2698">
            <v>0</v>
          </cell>
          <cell r="J2698">
            <v>0</v>
          </cell>
          <cell r="K2698">
            <v>0</v>
          </cell>
          <cell r="L2698">
            <v>192</v>
          </cell>
          <cell r="M2698">
            <v>0</v>
          </cell>
          <cell r="O2698" t="str">
            <v>26UB</v>
          </cell>
          <cell r="P2698" t="str">
            <v>Broxbourne</v>
          </cell>
          <cell r="Q2698">
            <v>6</v>
          </cell>
          <cell r="R2698">
            <v>0</v>
          </cell>
          <cell r="S2698">
            <v>27</v>
          </cell>
          <cell r="T2698">
            <v>26</v>
          </cell>
          <cell r="U2698">
            <v>143</v>
          </cell>
          <cell r="V2698">
            <v>0</v>
          </cell>
          <cell r="W2698">
            <v>0</v>
          </cell>
          <cell r="X2698">
            <v>0</v>
          </cell>
          <cell r="Y2698">
            <v>202</v>
          </cell>
          <cell r="AA2698" t="str">
            <v>26UB</v>
          </cell>
          <cell r="AB2698" t="str">
            <v>Broxbourne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  <cell r="AG2698">
            <v>0</v>
          </cell>
          <cell r="AI2698" t="str">
            <v>26UB</v>
          </cell>
          <cell r="AJ2698" t="str">
            <v>Broxbourne</v>
          </cell>
          <cell r="AK2698">
            <v>0</v>
          </cell>
          <cell r="AL2698">
            <v>0</v>
          </cell>
        </row>
        <row r="2699">
          <cell r="B2699" t="str">
            <v>26UC</v>
          </cell>
          <cell r="C2699" t="str">
            <v>Dacorum</v>
          </cell>
          <cell r="D2699">
            <v>9</v>
          </cell>
          <cell r="E2699">
            <v>2</v>
          </cell>
          <cell r="F2699">
            <v>55</v>
          </cell>
          <cell r="G2699">
            <v>17</v>
          </cell>
          <cell r="H2699">
            <v>34</v>
          </cell>
          <cell r="I2699">
            <v>0</v>
          </cell>
          <cell r="J2699">
            <v>0</v>
          </cell>
          <cell r="K2699">
            <v>0</v>
          </cell>
          <cell r="L2699">
            <v>117</v>
          </cell>
          <cell r="M2699">
            <v>0</v>
          </cell>
          <cell r="O2699" t="str">
            <v>26UC</v>
          </cell>
          <cell r="P2699" t="str">
            <v>Dacorum</v>
          </cell>
          <cell r="Q2699">
            <v>9</v>
          </cell>
          <cell r="R2699">
            <v>2</v>
          </cell>
          <cell r="S2699">
            <v>55</v>
          </cell>
          <cell r="T2699">
            <v>29</v>
          </cell>
          <cell r="U2699">
            <v>34</v>
          </cell>
          <cell r="V2699">
            <v>0</v>
          </cell>
          <cell r="W2699">
            <v>0</v>
          </cell>
          <cell r="X2699">
            <v>0</v>
          </cell>
          <cell r="Y2699">
            <v>129</v>
          </cell>
          <cell r="AA2699" t="str">
            <v>26UC</v>
          </cell>
          <cell r="AB2699" t="str">
            <v>Dacorum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  <cell r="AG2699">
            <v>0</v>
          </cell>
          <cell r="AI2699" t="str">
            <v>26UC</v>
          </cell>
          <cell r="AJ2699" t="str">
            <v>Dacorum</v>
          </cell>
          <cell r="AK2699">
            <v>0</v>
          </cell>
          <cell r="AL2699">
            <v>0</v>
          </cell>
        </row>
        <row r="2700">
          <cell r="B2700" t="str">
            <v>26UD</v>
          </cell>
          <cell r="C2700" t="str">
            <v>East Hertfordshire</v>
          </cell>
          <cell r="D2700">
            <v>0</v>
          </cell>
          <cell r="E2700">
            <v>0</v>
          </cell>
          <cell r="F2700">
            <v>69</v>
          </cell>
          <cell r="G2700">
            <v>21</v>
          </cell>
          <cell r="H2700">
            <v>100</v>
          </cell>
          <cell r="I2700">
            <v>0</v>
          </cell>
          <cell r="J2700">
            <v>1</v>
          </cell>
          <cell r="K2700">
            <v>0</v>
          </cell>
          <cell r="L2700">
            <v>191</v>
          </cell>
          <cell r="M2700">
            <v>1</v>
          </cell>
          <cell r="O2700" t="str">
            <v>26UD</v>
          </cell>
          <cell r="P2700" t="str">
            <v>East Hertfordshire</v>
          </cell>
          <cell r="Q2700">
            <v>0</v>
          </cell>
          <cell r="R2700">
            <v>0</v>
          </cell>
          <cell r="S2700">
            <v>69</v>
          </cell>
          <cell r="T2700">
            <v>21</v>
          </cell>
          <cell r="U2700">
            <v>100</v>
          </cell>
          <cell r="V2700">
            <v>0</v>
          </cell>
          <cell r="W2700">
            <v>1</v>
          </cell>
          <cell r="X2700">
            <v>0</v>
          </cell>
          <cell r="Y2700">
            <v>191</v>
          </cell>
          <cell r="AA2700" t="str">
            <v>26UD</v>
          </cell>
          <cell r="AB2700" t="str">
            <v>East Hertfordshire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  <cell r="AG2700">
            <v>0</v>
          </cell>
          <cell r="AI2700" t="str">
            <v>26UD</v>
          </cell>
          <cell r="AJ2700" t="str">
            <v>East Hertfordshire</v>
          </cell>
          <cell r="AK2700">
            <v>0</v>
          </cell>
          <cell r="AL2700">
            <v>0</v>
          </cell>
        </row>
        <row r="2701">
          <cell r="B2701" t="str">
            <v>26UE</v>
          </cell>
          <cell r="C2701" t="str">
            <v>Hertsmere</v>
          </cell>
          <cell r="D2701">
            <v>0</v>
          </cell>
          <cell r="E2701">
            <v>1</v>
          </cell>
          <cell r="F2701">
            <v>44</v>
          </cell>
          <cell r="G2701">
            <v>11</v>
          </cell>
          <cell r="H2701">
            <v>115</v>
          </cell>
          <cell r="I2701">
            <v>0</v>
          </cell>
          <cell r="J2701">
            <v>0</v>
          </cell>
          <cell r="K2701">
            <v>0</v>
          </cell>
          <cell r="L2701">
            <v>171</v>
          </cell>
          <cell r="M2701">
            <v>0</v>
          </cell>
          <cell r="O2701" t="str">
            <v>26UE</v>
          </cell>
          <cell r="P2701" t="str">
            <v>Hertsmere</v>
          </cell>
          <cell r="Q2701">
            <v>0</v>
          </cell>
          <cell r="R2701">
            <v>1</v>
          </cell>
          <cell r="S2701">
            <v>44</v>
          </cell>
          <cell r="T2701">
            <v>15</v>
          </cell>
          <cell r="U2701">
            <v>115</v>
          </cell>
          <cell r="V2701">
            <v>0</v>
          </cell>
          <cell r="W2701">
            <v>0</v>
          </cell>
          <cell r="X2701">
            <v>0</v>
          </cell>
          <cell r="Y2701">
            <v>175</v>
          </cell>
          <cell r="AA2701" t="str">
            <v>26UE</v>
          </cell>
          <cell r="AB2701" t="str">
            <v>Hertsmere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  <cell r="AG2701">
            <v>0</v>
          </cell>
          <cell r="AI2701" t="str">
            <v>26UE</v>
          </cell>
          <cell r="AJ2701" t="str">
            <v>Hertsmere</v>
          </cell>
          <cell r="AK2701">
            <v>0</v>
          </cell>
          <cell r="AL2701">
            <v>0</v>
          </cell>
        </row>
        <row r="2702">
          <cell r="B2702" t="str">
            <v>26UF</v>
          </cell>
          <cell r="C2702" t="str">
            <v>North Hertfordshire</v>
          </cell>
          <cell r="D2702">
            <v>27</v>
          </cell>
          <cell r="E2702">
            <v>0</v>
          </cell>
          <cell r="F2702">
            <v>30</v>
          </cell>
          <cell r="G2702">
            <v>24</v>
          </cell>
          <cell r="H2702">
            <v>93</v>
          </cell>
          <cell r="I2702">
            <v>0</v>
          </cell>
          <cell r="J2702">
            <v>0</v>
          </cell>
          <cell r="K2702">
            <v>0</v>
          </cell>
          <cell r="L2702">
            <v>174</v>
          </cell>
          <cell r="M2702">
            <v>0</v>
          </cell>
          <cell r="O2702" t="str">
            <v>26UF</v>
          </cell>
          <cell r="P2702" t="str">
            <v>North Hertfordshire</v>
          </cell>
          <cell r="Q2702">
            <v>27</v>
          </cell>
          <cell r="R2702">
            <v>0</v>
          </cell>
          <cell r="S2702">
            <v>30</v>
          </cell>
          <cell r="T2702">
            <v>37</v>
          </cell>
          <cell r="U2702">
            <v>93</v>
          </cell>
          <cell r="V2702">
            <v>0</v>
          </cell>
          <cell r="W2702">
            <v>0</v>
          </cell>
          <cell r="X2702">
            <v>0</v>
          </cell>
          <cell r="Y2702">
            <v>187</v>
          </cell>
          <cell r="AA2702" t="str">
            <v>26UF</v>
          </cell>
          <cell r="AB2702" t="str">
            <v>North Hertfordshire</v>
          </cell>
          <cell r="AC2702">
            <v>0</v>
          </cell>
          <cell r="AD2702">
            <v>6</v>
          </cell>
          <cell r="AE2702">
            <v>0</v>
          </cell>
          <cell r="AF2702">
            <v>6</v>
          </cell>
          <cell r="AG2702">
            <v>12</v>
          </cell>
          <cell r="AI2702" t="str">
            <v>26UF</v>
          </cell>
          <cell r="AJ2702" t="str">
            <v>North Hertfordshire</v>
          </cell>
          <cell r="AK2702">
            <v>0</v>
          </cell>
          <cell r="AL2702">
            <v>0</v>
          </cell>
        </row>
        <row r="2703">
          <cell r="B2703" t="str">
            <v>26UG</v>
          </cell>
          <cell r="C2703" t="str">
            <v>St. Albans</v>
          </cell>
          <cell r="D2703">
            <v>28</v>
          </cell>
          <cell r="E2703">
            <v>1</v>
          </cell>
          <cell r="F2703">
            <v>31</v>
          </cell>
          <cell r="G2703">
            <v>27</v>
          </cell>
          <cell r="H2703">
            <v>54</v>
          </cell>
          <cell r="I2703">
            <v>0</v>
          </cell>
          <cell r="J2703">
            <v>0</v>
          </cell>
          <cell r="K2703">
            <v>0</v>
          </cell>
          <cell r="L2703">
            <v>141</v>
          </cell>
          <cell r="M2703">
            <v>0</v>
          </cell>
          <cell r="O2703" t="str">
            <v>26UG</v>
          </cell>
          <cell r="P2703" t="str">
            <v>St. Albans</v>
          </cell>
          <cell r="Q2703">
            <v>28</v>
          </cell>
          <cell r="R2703">
            <v>1</v>
          </cell>
          <cell r="S2703">
            <v>31</v>
          </cell>
          <cell r="T2703">
            <v>26</v>
          </cell>
          <cell r="U2703">
            <v>54</v>
          </cell>
          <cell r="V2703">
            <v>0</v>
          </cell>
          <cell r="W2703">
            <v>0</v>
          </cell>
          <cell r="X2703">
            <v>0</v>
          </cell>
          <cell r="Y2703">
            <v>140</v>
          </cell>
          <cell r="AA2703" t="str">
            <v>26UG</v>
          </cell>
          <cell r="AB2703" t="str">
            <v>St. Albans</v>
          </cell>
          <cell r="AC2703">
            <v>15</v>
          </cell>
          <cell r="AD2703">
            <v>25</v>
          </cell>
          <cell r="AE2703">
            <v>0</v>
          </cell>
          <cell r="AF2703">
            <v>40</v>
          </cell>
          <cell r="AG2703">
            <v>80</v>
          </cell>
          <cell r="AI2703" t="str">
            <v>26UG</v>
          </cell>
          <cell r="AJ2703" t="str">
            <v>St. Albans</v>
          </cell>
          <cell r="AK2703">
            <v>0</v>
          </cell>
          <cell r="AL2703">
            <v>0</v>
          </cell>
        </row>
        <row r="2704">
          <cell r="B2704" t="str">
            <v>26UH</v>
          </cell>
          <cell r="C2704" t="str">
            <v>Stevenage</v>
          </cell>
          <cell r="D2704">
            <v>0</v>
          </cell>
          <cell r="E2704">
            <v>2</v>
          </cell>
          <cell r="F2704">
            <v>18</v>
          </cell>
          <cell r="G2704">
            <v>27</v>
          </cell>
          <cell r="H2704">
            <v>58</v>
          </cell>
          <cell r="I2704">
            <v>0</v>
          </cell>
          <cell r="J2704">
            <v>0</v>
          </cell>
          <cell r="K2704">
            <v>0</v>
          </cell>
          <cell r="L2704">
            <v>105</v>
          </cell>
          <cell r="M2704">
            <v>0</v>
          </cell>
          <cell r="O2704" t="str">
            <v>26UH</v>
          </cell>
          <cell r="P2704" t="str">
            <v>Stevenage</v>
          </cell>
          <cell r="Q2704">
            <v>0</v>
          </cell>
          <cell r="R2704">
            <v>2</v>
          </cell>
          <cell r="S2704">
            <v>18</v>
          </cell>
          <cell r="T2704">
            <v>32</v>
          </cell>
          <cell r="U2704">
            <v>58</v>
          </cell>
          <cell r="V2704">
            <v>0</v>
          </cell>
          <cell r="W2704">
            <v>0</v>
          </cell>
          <cell r="X2704">
            <v>0</v>
          </cell>
          <cell r="Y2704">
            <v>110</v>
          </cell>
          <cell r="AA2704" t="str">
            <v>26UH</v>
          </cell>
          <cell r="AB2704" t="str">
            <v>Stevenage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  <cell r="AG2704">
            <v>0</v>
          </cell>
          <cell r="AI2704" t="str">
            <v>26UH</v>
          </cell>
          <cell r="AJ2704" t="str">
            <v>Stevenage</v>
          </cell>
          <cell r="AK2704">
            <v>0</v>
          </cell>
          <cell r="AL2704">
            <v>0</v>
          </cell>
        </row>
        <row r="2705">
          <cell r="B2705" t="str">
            <v>26UJ</v>
          </cell>
          <cell r="C2705" t="str">
            <v>Three Rivers</v>
          </cell>
          <cell r="D2705">
            <v>0</v>
          </cell>
          <cell r="E2705">
            <v>1</v>
          </cell>
          <cell r="F2705">
            <v>2</v>
          </cell>
          <cell r="G2705">
            <v>6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9</v>
          </cell>
          <cell r="M2705">
            <v>0</v>
          </cell>
          <cell r="O2705" t="str">
            <v>26UJ</v>
          </cell>
          <cell r="P2705" t="str">
            <v>Three Rivers</v>
          </cell>
          <cell r="Q2705">
            <v>0</v>
          </cell>
          <cell r="R2705">
            <v>1</v>
          </cell>
          <cell r="S2705">
            <v>2</v>
          </cell>
          <cell r="T2705">
            <v>13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16</v>
          </cell>
          <cell r="AA2705" t="str">
            <v>26UJ</v>
          </cell>
          <cell r="AB2705" t="str">
            <v>Three Rivers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I2705" t="str">
            <v>26UJ</v>
          </cell>
          <cell r="AJ2705" t="str">
            <v>Three Rivers</v>
          </cell>
          <cell r="AK2705">
            <v>0</v>
          </cell>
          <cell r="AL2705">
            <v>0</v>
          </cell>
        </row>
        <row r="2706">
          <cell r="B2706" t="str">
            <v>26UK</v>
          </cell>
          <cell r="C2706" t="str">
            <v>Watford</v>
          </cell>
          <cell r="D2706">
            <v>0</v>
          </cell>
          <cell r="E2706">
            <v>5</v>
          </cell>
          <cell r="F2706">
            <v>99</v>
          </cell>
          <cell r="G2706">
            <v>32</v>
          </cell>
          <cell r="H2706">
            <v>78</v>
          </cell>
          <cell r="I2706">
            <v>0</v>
          </cell>
          <cell r="J2706">
            <v>0</v>
          </cell>
          <cell r="K2706">
            <v>0</v>
          </cell>
          <cell r="L2706">
            <v>214</v>
          </cell>
          <cell r="M2706">
            <v>0</v>
          </cell>
          <cell r="O2706" t="str">
            <v>26UK</v>
          </cell>
          <cell r="P2706" t="str">
            <v>Watford</v>
          </cell>
          <cell r="Q2706">
            <v>0</v>
          </cell>
          <cell r="R2706">
            <v>5</v>
          </cell>
          <cell r="S2706">
            <v>99</v>
          </cell>
          <cell r="T2706">
            <v>45</v>
          </cell>
          <cell r="U2706">
            <v>78</v>
          </cell>
          <cell r="V2706">
            <v>0</v>
          </cell>
          <cell r="W2706">
            <v>0</v>
          </cell>
          <cell r="X2706">
            <v>0</v>
          </cell>
          <cell r="Y2706">
            <v>227</v>
          </cell>
          <cell r="AA2706" t="str">
            <v>26UK</v>
          </cell>
          <cell r="AB2706" t="str">
            <v>Watford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  <cell r="AG2706">
            <v>0</v>
          </cell>
          <cell r="AI2706" t="str">
            <v>26UK</v>
          </cell>
          <cell r="AJ2706" t="str">
            <v>Watford</v>
          </cell>
          <cell r="AK2706">
            <v>0</v>
          </cell>
          <cell r="AL2706">
            <v>0</v>
          </cell>
        </row>
        <row r="2707">
          <cell r="B2707" t="str">
            <v>26UL</v>
          </cell>
          <cell r="C2707" t="str">
            <v>Welwyn Hatfield</v>
          </cell>
          <cell r="D2707">
            <v>0</v>
          </cell>
          <cell r="E2707">
            <v>1</v>
          </cell>
          <cell r="F2707">
            <v>0</v>
          </cell>
          <cell r="G2707">
            <v>18</v>
          </cell>
          <cell r="H2707">
            <v>2</v>
          </cell>
          <cell r="I2707">
            <v>0</v>
          </cell>
          <cell r="J2707">
            <v>0</v>
          </cell>
          <cell r="K2707">
            <v>0</v>
          </cell>
          <cell r="L2707">
            <v>21</v>
          </cell>
          <cell r="M2707">
            <v>0</v>
          </cell>
          <cell r="O2707" t="str">
            <v>26UL</v>
          </cell>
          <cell r="P2707" t="str">
            <v>Welwyn Hatfield</v>
          </cell>
          <cell r="Q2707">
            <v>0</v>
          </cell>
          <cell r="R2707">
            <v>1</v>
          </cell>
          <cell r="S2707">
            <v>0</v>
          </cell>
          <cell r="T2707">
            <v>13</v>
          </cell>
          <cell r="U2707">
            <v>2</v>
          </cell>
          <cell r="V2707">
            <v>0</v>
          </cell>
          <cell r="W2707">
            <v>0</v>
          </cell>
          <cell r="X2707">
            <v>0</v>
          </cell>
          <cell r="Y2707">
            <v>16</v>
          </cell>
          <cell r="AA2707" t="str">
            <v>26UL</v>
          </cell>
          <cell r="AB2707" t="str">
            <v>Welwyn Hatfield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I2707" t="str">
            <v>26UL</v>
          </cell>
          <cell r="AJ2707" t="str">
            <v>Welwyn Hatfield</v>
          </cell>
          <cell r="AK2707">
            <v>0</v>
          </cell>
          <cell r="AL2707">
            <v>0</v>
          </cell>
        </row>
        <row r="2708">
          <cell r="B2708" t="str">
            <v>29UB</v>
          </cell>
          <cell r="C2708" t="str">
            <v>Ashford</v>
          </cell>
          <cell r="D2708">
            <v>0</v>
          </cell>
          <cell r="E2708">
            <v>2</v>
          </cell>
          <cell r="F2708">
            <v>81</v>
          </cell>
          <cell r="G2708">
            <v>7</v>
          </cell>
          <cell r="H2708">
            <v>141</v>
          </cell>
          <cell r="I2708">
            <v>0</v>
          </cell>
          <cell r="J2708">
            <v>0</v>
          </cell>
          <cell r="K2708">
            <v>1</v>
          </cell>
          <cell r="L2708">
            <v>232</v>
          </cell>
          <cell r="M2708">
            <v>1</v>
          </cell>
          <cell r="O2708" t="str">
            <v>29UB</v>
          </cell>
          <cell r="P2708" t="str">
            <v>Ashford</v>
          </cell>
          <cell r="Q2708">
            <v>0</v>
          </cell>
          <cell r="R2708">
            <v>2</v>
          </cell>
          <cell r="S2708">
            <v>81</v>
          </cell>
          <cell r="T2708">
            <v>6</v>
          </cell>
          <cell r="U2708">
            <v>141</v>
          </cell>
          <cell r="V2708">
            <v>0</v>
          </cell>
          <cell r="W2708">
            <v>0</v>
          </cell>
          <cell r="X2708">
            <v>1</v>
          </cell>
          <cell r="Y2708">
            <v>231</v>
          </cell>
          <cell r="AA2708" t="str">
            <v>29UB</v>
          </cell>
          <cell r="AB2708" t="str">
            <v>Ashford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I2708" t="str">
            <v>29UB</v>
          </cell>
          <cell r="AJ2708" t="str">
            <v>Ashford</v>
          </cell>
          <cell r="AK2708">
            <v>0</v>
          </cell>
          <cell r="AL2708">
            <v>0</v>
          </cell>
        </row>
        <row r="2709">
          <cell r="B2709" t="str">
            <v>29UC</v>
          </cell>
          <cell r="C2709" t="str">
            <v>Canterbury</v>
          </cell>
          <cell r="D2709">
            <v>43</v>
          </cell>
          <cell r="E2709">
            <v>3</v>
          </cell>
          <cell r="F2709">
            <v>16</v>
          </cell>
          <cell r="G2709">
            <v>16</v>
          </cell>
          <cell r="H2709">
            <v>83</v>
          </cell>
          <cell r="I2709">
            <v>0</v>
          </cell>
          <cell r="J2709">
            <v>0</v>
          </cell>
          <cell r="K2709">
            <v>0</v>
          </cell>
          <cell r="L2709">
            <v>161</v>
          </cell>
          <cell r="M2709">
            <v>0</v>
          </cell>
          <cell r="O2709" t="str">
            <v>29UC</v>
          </cell>
          <cell r="P2709" t="str">
            <v>Canterbury</v>
          </cell>
          <cell r="Q2709">
            <v>43</v>
          </cell>
          <cell r="R2709">
            <v>3</v>
          </cell>
          <cell r="S2709">
            <v>16</v>
          </cell>
          <cell r="T2709">
            <v>16</v>
          </cell>
          <cell r="U2709">
            <v>83</v>
          </cell>
          <cell r="V2709">
            <v>0</v>
          </cell>
          <cell r="W2709">
            <v>0</v>
          </cell>
          <cell r="X2709">
            <v>0</v>
          </cell>
          <cell r="Y2709">
            <v>161</v>
          </cell>
          <cell r="AA2709" t="str">
            <v>29UC</v>
          </cell>
          <cell r="AB2709" t="str">
            <v>Canterbury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I2709" t="str">
            <v>29UC</v>
          </cell>
          <cell r="AJ2709" t="str">
            <v>Canterbury</v>
          </cell>
          <cell r="AK2709">
            <v>0</v>
          </cell>
          <cell r="AL2709">
            <v>0</v>
          </cell>
        </row>
        <row r="2710">
          <cell r="B2710" t="str">
            <v>29UD</v>
          </cell>
          <cell r="C2710" t="str">
            <v>Dartford</v>
          </cell>
          <cell r="D2710">
            <v>31</v>
          </cell>
          <cell r="E2710">
            <v>4</v>
          </cell>
          <cell r="F2710">
            <v>44</v>
          </cell>
          <cell r="G2710">
            <v>12</v>
          </cell>
          <cell r="H2710">
            <v>27</v>
          </cell>
          <cell r="I2710">
            <v>0</v>
          </cell>
          <cell r="J2710">
            <v>0</v>
          </cell>
          <cell r="K2710">
            <v>0</v>
          </cell>
          <cell r="L2710">
            <v>118</v>
          </cell>
          <cell r="M2710">
            <v>0</v>
          </cell>
          <cell r="O2710" t="str">
            <v>29UD</v>
          </cell>
          <cell r="P2710" t="str">
            <v>Dartford</v>
          </cell>
          <cell r="Q2710">
            <v>31</v>
          </cell>
          <cell r="R2710">
            <v>4</v>
          </cell>
          <cell r="S2710">
            <v>44</v>
          </cell>
          <cell r="T2710">
            <v>28</v>
          </cell>
          <cell r="U2710">
            <v>27</v>
          </cell>
          <cell r="V2710">
            <v>0</v>
          </cell>
          <cell r="W2710">
            <v>0</v>
          </cell>
          <cell r="X2710">
            <v>0</v>
          </cell>
          <cell r="Y2710">
            <v>134</v>
          </cell>
          <cell r="AA2710" t="str">
            <v>29UD</v>
          </cell>
          <cell r="AB2710" t="str">
            <v>Dartford</v>
          </cell>
          <cell r="AC2710">
            <v>6</v>
          </cell>
          <cell r="AD2710">
            <v>14</v>
          </cell>
          <cell r="AE2710">
            <v>0</v>
          </cell>
          <cell r="AF2710">
            <v>20</v>
          </cell>
          <cell r="AG2710">
            <v>40</v>
          </cell>
          <cell r="AI2710" t="str">
            <v>29UD</v>
          </cell>
          <cell r="AJ2710" t="str">
            <v>Dartford</v>
          </cell>
          <cell r="AK2710">
            <v>0</v>
          </cell>
          <cell r="AL2710">
            <v>0</v>
          </cell>
        </row>
        <row r="2711">
          <cell r="B2711" t="str">
            <v>29UE</v>
          </cell>
          <cell r="C2711" t="str">
            <v>Dover</v>
          </cell>
          <cell r="D2711">
            <v>30</v>
          </cell>
          <cell r="E2711">
            <v>0</v>
          </cell>
          <cell r="F2711">
            <v>23</v>
          </cell>
          <cell r="G2711">
            <v>3</v>
          </cell>
          <cell r="H2711">
            <v>61</v>
          </cell>
          <cell r="I2711">
            <v>0</v>
          </cell>
          <cell r="J2711">
            <v>0</v>
          </cell>
          <cell r="K2711">
            <v>0</v>
          </cell>
          <cell r="L2711">
            <v>117</v>
          </cell>
          <cell r="M2711">
            <v>0</v>
          </cell>
          <cell r="O2711" t="str">
            <v>29UE</v>
          </cell>
          <cell r="P2711" t="str">
            <v>Dover</v>
          </cell>
          <cell r="Q2711">
            <v>30</v>
          </cell>
          <cell r="R2711">
            <v>0</v>
          </cell>
          <cell r="S2711">
            <v>23</v>
          </cell>
          <cell r="T2711">
            <v>5</v>
          </cell>
          <cell r="U2711">
            <v>61</v>
          </cell>
          <cell r="V2711">
            <v>0</v>
          </cell>
          <cell r="W2711">
            <v>0</v>
          </cell>
          <cell r="X2711">
            <v>0</v>
          </cell>
          <cell r="Y2711">
            <v>119</v>
          </cell>
          <cell r="AA2711" t="str">
            <v>29UE</v>
          </cell>
          <cell r="AB2711" t="str">
            <v>Dover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  <cell r="AG2711">
            <v>0</v>
          </cell>
          <cell r="AI2711" t="str">
            <v>29UE</v>
          </cell>
          <cell r="AJ2711" t="str">
            <v>Dover</v>
          </cell>
          <cell r="AK2711">
            <v>0</v>
          </cell>
          <cell r="AL2711">
            <v>0</v>
          </cell>
        </row>
        <row r="2712">
          <cell r="B2712" t="str">
            <v>29UG</v>
          </cell>
          <cell r="C2712" t="str">
            <v>Gravesham</v>
          </cell>
          <cell r="D2712">
            <v>0</v>
          </cell>
          <cell r="E2712">
            <v>3</v>
          </cell>
          <cell r="F2712">
            <v>63</v>
          </cell>
          <cell r="G2712">
            <v>11</v>
          </cell>
          <cell r="H2712">
            <v>42</v>
          </cell>
          <cell r="I2712">
            <v>0</v>
          </cell>
          <cell r="J2712">
            <v>0</v>
          </cell>
          <cell r="K2712">
            <v>0</v>
          </cell>
          <cell r="L2712">
            <v>119</v>
          </cell>
          <cell r="M2712">
            <v>0</v>
          </cell>
          <cell r="O2712" t="str">
            <v>29UG</v>
          </cell>
          <cell r="P2712" t="str">
            <v>Gravesham</v>
          </cell>
          <cell r="Q2712">
            <v>0</v>
          </cell>
          <cell r="R2712">
            <v>3</v>
          </cell>
          <cell r="S2712">
            <v>63</v>
          </cell>
          <cell r="T2712">
            <v>17</v>
          </cell>
          <cell r="U2712">
            <v>42</v>
          </cell>
          <cell r="V2712">
            <v>0</v>
          </cell>
          <cell r="W2712">
            <v>0</v>
          </cell>
          <cell r="X2712">
            <v>0</v>
          </cell>
          <cell r="Y2712">
            <v>125</v>
          </cell>
          <cell r="AA2712" t="str">
            <v>29UG</v>
          </cell>
          <cell r="AB2712" t="str">
            <v>Gravesham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  <cell r="AG2712">
            <v>0</v>
          </cell>
          <cell r="AI2712" t="str">
            <v>29UG</v>
          </cell>
          <cell r="AJ2712" t="str">
            <v>Gravesham</v>
          </cell>
          <cell r="AK2712">
            <v>0</v>
          </cell>
          <cell r="AL2712">
            <v>0</v>
          </cell>
        </row>
        <row r="2713">
          <cell r="B2713" t="str">
            <v>29UH</v>
          </cell>
          <cell r="C2713" t="str">
            <v>Maidstone</v>
          </cell>
          <cell r="D2713">
            <v>29</v>
          </cell>
          <cell r="E2713">
            <v>0</v>
          </cell>
          <cell r="F2713">
            <v>67</v>
          </cell>
          <cell r="G2713">
            <v>48</v>
          </cell>
          <cell r="H2713">
            <v>156</v>
          </cell>
          <cell r="I2713">
            <v>10</v>
          </cell>
          <cell r="J2713">
            <v>0</v>
          </cell>
          <cell r="K2713">
            <v>0</v>
          </cell>
          <cell r="L2713">
            <v>310</v>
          </cell>
          <cell r="M2713">
            <v>0</v>
          </cell>
          <cell r="O2713" t="str">
            <v>29UH</v>
          </cell>
          <cell r="P2713" t="str">
            <v>Maidstone</v>
          </cell>
          <cell r="Q2713">
            <v>29</v>
          </cell>
          <cell r="R2713">
            <v>0</v>
          </cell>
          <cell r="S2713">
            <v>67</v>
          </cell>
          <cell r="T2713">
            <v>40</v>
          </cell>
          <cell r="U2713">
            <v>156</v>
          </cell>
          <cell r="V2713">
            <v>10</v>
          </cell>
          <cell r="W2713">
            <v>0</v>
          </cell>
          <cell r="X2713">
            <v>0</v>
          </cell>
          <cell r="Y2713">
            <v>302</v>
          </cell>
          <cell r="AA2713" t="str">
            <v>29UH</v>
          </cell>
          <cell r="AB2713" t="str">
            <v>Maidstone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  <cell r="AG2713">
            <v>0</v>
          </cell>
          <cell r="AI2713" t="str">
            <v>29UH</v>
          </cell>
          <cell r="AJ2713" t="str">
            <v>Maidstone</v>
          </cell>
          <cell r="AK2713">
            <v>0</v>
          </cell>
          <cell r="AL2713">
            <v>0</v>
          </cell>
        </row>
        <row r="2714">
          <cell r="B2714" t="str">
            <v>29UK</v>
          </cell>
          <cell r="C2714" t="str">
            <v>Sevenoaks</v>
          </cell>
          <cell r="D2714">
            <v>0</v>
          </cell>
          <cell r="E2714">
            <v>0</v>
          </cell>
          <cell r="F2714">
            <v>26</v>
          </cell>
          <cell r="G2714">
            <v>12</v>
          </cell>
          <cell r="H2714">
            <v>26</v>
          </cell>
          <cell r="I2714">
            <v>0</v>
          </cell>
          <cell r="J2714">
            <v>0</v>
          </cell>
          <cell r="K2714">
            <v>0</v>
          </cell>
          <cell r="L2714">
            <v>64</v>
          </cell>
          <cell r="M2714">
            <v>0</v>
          </cell>
          <cell r="O2714" t="str">
            <v>29UK</v>
          </cell>
          <cell r="P2714" t="str">
            <v>Sevenoaks</v>
          </cell>
          <cell r="Q2714">
            <v>0</v>
          </cell>
          <cell r="R2714">
            <v>0</v>
          </cell>
          <cell r="S2714">
            <v>26</v>
          </cell>
          <cell r="T2714">
            <v>15</v>
          </cell>
          <cell r="U2714">
            <v>26</v>
          </cell>
          <cell r="V2714">
            <v>0</v>
          </cell>
          <cell r="W2714">
            <v>0</v>
          </cell>
          <cell r="X2714">
            <v>0</v>
          </cell>
          <cell r="Y2714">
            <v>67</v>
          </cell>
          <cell r="AA2714" t="str">
            <v>29UK</v>
          </cell>
          <cell r="AB2714" t="str">
            <v>Sevenoaks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  <cell r="AG2714">
            <v>0</v>
          </cell>
          <cell r="AI2714" t="str">
            <v>29UK</v>
          </cell>
          <cell r="AJ2714" t="str">
            <v>Sevenoaks</v>
          </cell>
          <cell r="AK2714">
            <v>0</v>
          </cell>
          <cell r="AL2714">
            <v>0</v>
          </cell>
        </row>
        <row r="2715">
          <cell r="B2715" t="str">
            <v>29UL</v>
          </cell>
          <cell r="C2715" t="str">
            <v>Shepway</v>
          </cell>
          <cell r="D2715">
            <v>0</v>
          </cell>
          <cell r="E2715">
            <v>0</v>
          </cell>
          <cell r="F2715">
            <v>3</v>
          </cell>
          <cell r="G2715">
            <v>19</v>
          </cell>
          <cell r="H2715">
            <v>112</v>
          </cell>
          <cell r="I2715">
            <v>9</v>
          </cell>
          <cell r="J2715">
            <v>0</v>
          </cell>
          <cell r="K2715">
            <v>0</v>
          </cell>
          <cell r="L2715">
            <v>143</v>
          </cell>
          <cell r="M2715">
            <v>0</v>
          </cell>
          <cell r="O2715" t="str">
            <v>29UL</v>
          </cell>
          <cell r="P2715" t="str">
            <v>Shepway</v>
          </cell>
          <cell r="Q2715">
            <v>0</v>
          </cell>
          <cell r="R2715">
            <v>0</v>
          </cell>
          <cell r="S2715">
            <v>3</v>
          </cell>
          <cell r="T2715">
            <v>17</v>
          </cell>
          <cell r="U2715">
            <v>112</v>
          </cell>
          <cell r="V2715">
            <v>9</v>
          </cell>
          <cell r="W2715">
            <v>0</v>
          </cell>
          <cell r="X2715">
            <v>0</v>
          </cell>
          <cell r="Y2715">
            <v>141</v>
          </cell>
          <cell r="AA2715" t="str">
            <v>29UL</v>
          </cell>
          <cell r="AB2715" t="str">
            <v>Shepway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  <cell r="AG2715">
            <v>0</v>
          </cell>
          <cell r="AI2715" t="str">
            <v>29UL</v>
          </cell>
          <cell r="AJ2715" t="str">
            <v>Shepway</v>
          </cell>
          <cell r="AK2715">
            <v>0</v>
          </cell>
          <cell r="AL2715">
            <v>0</v>
          </cell>
        </row>
        <row r="2716">
          <cell r="B2716" t="str">
            <v>29UM</v>
          </cell>
          <cell r="C2716" t="str">
            <v>Swale</v>
          </cell>
          <cell r="D2716">
            <v>12</v>
          </cell>
          <cell r="E2716">
            <v>2</v>
          </cell>
          <cell r="F2716">
            <v>98</v>
          </cell>
          <cell r="G2716">
            <v>16</v>
          </cell>
          <cell r="H2716">
            <v>107</v>
          </cell>
          <cell r="I2716">
            <v>0</v>
          </cell>
          <cell r="J2716">
            <v>0</v>
          </cell>
          <cell r="K2716">
            <v>0</v>
          </cell>
          <cell r="L2716">
            <v>235</v>
          </cell>
          <cell r="M2716">
            <v>0</v>
          </cell>
          <cell r="O2716" t="str">
            <v>29UM</v>
          </cell>
          <cell r="P2716" t="str">
            <v>Swale</v>
          </cell>
          <cell r="Q2716">
            <v>12</v>
          </cell>
          <cell r="R2716">
            <v>2</v>
          </cell>
          <cell r="S2716">
            <v>98</v>
          </cell>
          <cell r="T2716">
            <v>24</v>
          </cell>
          <cell r="U2716">
            <v>107</v>
          </cell>
          <cell r="V2716">
            <v>0</v>
          </cell>
          <cell r="W2716">
            <v>0</v>
          </cell>
          <cell r="X2716">
            <v>0</v>
          </cell>
          <cell r="Y2716">
            <v>243</v>
          </cell>
          <cell r="AA2716" t="str">
            <v>29UM</v>
          </cell>
          <cell r="AB2716" t="str">
            <v>Swale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  <cell r="AG2716">
            <v>0</v>
          </cell>
          <cell r="AI2716" t="str">
            <v>29UM</v>
          </cell>
          <cell r="AJ2716" t="str">
            <v>Swale</v>
          </cell>
          <cell r="AK2716">
            <v>0</v>
          </cell>
          <cell r="AL2716">
            <v>0</v>
          </cell>
        </row>
        <row r="2717">
          <cell r="B2717" t="str">
            <v>29UN</v>
          </cell>
          <cell r="C2717" t="str">
            <v>Thanet</v>
          </cell>
          <cell r="D2717">
            <v>0</v>
          </cell>
          <cell r="E2717">
            <v>3</v>
          </cell>
          <cell r="F2717">
            <v>24</v>
          </cell>
          <cell r="G2717">
            <v>14</v>
          </cell>
          <cell r="H2717">
            <v>104</v>
          </cell>
          <cell r="I2717">
            <v>0</v>
          </cell>
          <cell r="J2717">
            <v>0</v>
          </cell>
          <cell r="K2717">
            <v>0</v>
          </cell>
          <cell r="L2717">
            <v>145</v>
          </cell>
          <cell r="M2717">
            <v>0</v>
          </cell>
          <cell r="O2717" t="str">
            <v>29UN</v>
          </cell>
          <cell r="P2717" t="str">
            <v>Thanet</v>
          </cell>
          <cell r="Q2717">
            <v>0</v>
          </cell>
          <cell r="R2717">
            <v>3</v>
          </cell>
          <cell r="S2717">
            <v>24</v>
          </cell>
          <cell r="T2717">
            <v>15</v>
          </cell>
          <cell r="U2717">
            <v>104</v>
          </cell>
          <cell r="V2717">
            <v>0</v>
          </cell>
          <cell r="W2717">
            <v>0</v>
          </cell>
          <cell r="X2717">
            <v>0</v>
          </cell>
          <cell r="Y2717">
            <v>146</v>
          </cell>
          <cell r="AA2717" t="str">
            <v>29UN</v>
          </cell>
          <cell r="AB2717" t="str">
            <v>Thanet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  <cell r="AG2717">
            <v>0</v>
          </cell>
          <cell r="AI2717" t="str">
            <v>29UN</v>
          </cell>
          <cell r="AJ2717" t="str">
            <v>Thanet</v>
          </cell>
          <cell r="AK2717">
            <v>0</v>
          </cell>
          <cell r="AL2717">
            <v>0</v>
          </cell>
        </row>
        <row r="2718">
          <cell r="B2718" t="str">
            <v>29UP</v>
          </cell>
          <cell r="C2718" t="str">
            <v>Tonbridge and Malling</v>
          </cell>
          <cell r="D2718">
            <v>50</v>
          </cell>
          <cell r="E2718">
            <v>3</v>
          </cell>
          <cell r="F2718">
            <v>56</v>
          </cell>
          <cell r="G2718">
            <v>12</v>
          </cell>
          <cell r="H2718">
            <v>157</v>
          </cell>
          <cell r="I2718">
            <v>0</v>
          </cell>
          <cell r="J2718">
            <v>0</v>
          </cell>
          <cell r="K2718">
            <v>0</v>
          </cell>
          <cell r="L2718">
            <v>278</v>
          </cell>
          <cell r="M2718">
            <v>0</v>
          </cell>
          <cell r="O2718" t="str">
            <v>29UP</v>
          </cell>
          <cell r="P2718" t="str">
            <v>Tonbridge and Malling</v>
          </cell>
          <cell r="Q2718">
            <v>50</v>
          </cell>
          <cell r="R2718">
            <v>3</v>
          </cell>
          <cell r="S2718">
            <v>56</v>
          </cell>
          <cell r="T2718">
            <v>16</v>
          </cell>
          <cell r="U2718">
            <v>157</v>
          </cell>
          <cell r="V2718">
            <v>0</v>
          </cell>
          <cell r="W2718">
            <v>0</v>
          </cell>
          <cell r="X2718">
            <v>0</v>
          </cell>
          <cell r="Y2718">
            <v>282</v>
          </cell>
          <cell r="AA2718" t="str">
            <v>29UP</v>
          </cell>
          <cell r="AB2718" t="str">
            <v>Tonbridge and Malling</v>
          </cell>
          <cell r="AC2718">
            <v>0</v>
          </cell>
          <cell r="AD2718">
            <v>4</v>
          </cell>
          <cell r="AE2718">
            <v>0</v>
          </cell>
          <cell r="AF2718">
            <v>4</v>
          </cell>
          <cell r="AG2718">
            <v>8</v>
          </cell>
          <cell r="AI2718" t="str">
            <v>29UP</v>
          </cell>
          <cell r="AJ2718" t="str">
            <v>Tonbridge and Malling</v>
          </cell>
          <cell r="AK2718">
            <v>0</v>
          </cell>
          <cell r="AL2718">
            <v>0</v>
          </cell>
        </row>
        <row r="2719">
          <cell r="B2719" t="str">
            <v>29UQ</v>
          </cell>
          <cell r="C2719" t="str">
            <v>Tunbridge Wells</v>
          </cell>
          <cell r="D2719">
            <v>0</v>
          </cell>
          <cell r="E2719">
            <v>0</v>
          </cell>
          <cell r="F2719">
            <v>0</v>
          </cell>
          <cell r="G2719">
            <v>13</v>
          </cell>
          <cell r="H2719">
            <v>18</v>
          </cell>
          <cell r="I2719">
            <v>0</v>
          </cell>
          <cell r="J2719">
            <v>0</v>
          </cell>
          <cell r="K2719">
            <v>0</v>
          </cell>
          <cell r="L2719">
            <v>31</v>
          </cell>
          <cell r="M2719">
            <v>0</v>
          </cell>
          <cell r="O2719" t="str">
            <v>29UQ</v>
          </cell>
          <cell r="P2719" t="str">
            <v>Tunbridge Wells</v>
          </cell>
          <cell r="Q2719">
            <v>0</v>
          </cell>
          <cell r="R2719">
            <v>0</v>
          </cell>
          <cell r="S2719">
            <v>0</v>
          </cell>
          <cell r="T2719">
            <v>12</v>
          </cell>
          <cell r="U2719">
            <v>18</v>
          </cell>
          <cell r="V2719">
            <v>0</v>
          </cell>
          <cell r="W2719">
            <v>0</v>
          </cell>
          <cell r="X2719">
            <v>0</v>
          </cell>
          <cell r="Y2719">
            <v>30</v>
          </cell>
          <cell r="AA2719" t="str">
            <v>29UQ</v>
          </cell>
          <cell r="AB2719" t="str">
            <v>Tunbridge Wells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  <cell r="AG2719">
            <v>0</v>
          </cell>
          <cell r="AI2719" t="str">
            <v>29UQ</v>
          </cell>
          <cell r="AJ2719" t="str">
            <v>Tunbridge Wells</v>
          </cell>
          <cell r="AK2719">
            <v>0</v>
          </cell>
          <cell r="AL2719">
            <v>0</v>
          </cell>
        </row>
        <row r="2720">
          <cell r="B2720" t="str">
            <v>30UD</v>
          </cell>
          <cell r="C2720" t="str">
            <v>Burnley</v>
          </cell>
          <cell r="D2720">
            <v>0</v>
          </cell>
          <cell r="E2720">
            <v>3</v>
          </cell>
          <cell r="F2720">
            <v>6</v>
          </cell>
          <cell r="G2720">
            <v>0</v>
          </cell>
          <cell r="H2720">
            <v>12</v>
          </cell>
          <cell r="I2720">
            <v>13</v>
          </cell>
          <cell r="J2720">
            <v>2</v>
          </cell>
          <cell r="K2720">
            <v>0</v>
          </cell>
          <cell r="L2720">
            <v>36</v>
          </cell>
          <cell r="M2720">
            <v>2</v>
          </cell>
          <cell r="O2720" t="str">
            <v>30UD</v>
          </cell>
          <cell r="P2720" t="str">
            <v>Burnley</v>
          </cell>
          <cell r="Q2720">
            <v>0</v>
          </cell>
          <cell r="R2720">
            <v>3</v>
          </cell>
          <cell r="S2720">
            <v>6</v>
          </cell>
          <cell r="T2720">
            <v>0</v>
          </cell>
          <cell r="U2720">
            <v>12</v>
          </cell>
          <cell r="V2720">
            <v>13</v>
          </cell>
          <cell r="W2720">
            <v>2</v>
          </cell>
          <cell r="X2720">
            <v>0</v>
          </cell>
          <cell r="Y2720">
            <v>36</v>
          </cell>
          <cell r="AA2720" t="str">
            <v>30UD</v>
          </cell>
          <cell r="AB2720" t="str">
            <v>Burnley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  <cell r="AG2720">
            <v>0</v>
          </cell>
          <cell r="AI2720" t="str">
            <v>30UD</v>
          </cell>
          <cell r="AJ2720" t="str">
            <v>Burnley</v>
          </cell>
          <cell r="AK2720">
            <v>0</v>
          </cell>
          <cell r="AL2720">
            <v>0</v>
          </cell>
        </row>
        <row r="2721">
          <cell r="B2721" t="str">
            <v>30UE</v>
          </cell>
          <cell r="C2721" t="str">
            <v>Chorley</v>
          </cell>
          <cell r="D2721">
            <v>0</v>
          </cell>
          <cell r="E2721">
            <v>0</v>
          </cell>
          <cell r="F2721">
            <v>56</v>
          </cell>
          <cell r="G2721">
            <v>1</v>
          </cell>
          <cell r="H2721">
            <v>24</v>
          </cell>
          <cell r="I2721">
            <v>14</v>
          </cell>
          <cell r="J2721">
            <v>0</v>
          </cell>
          <cell r="K2721">
            <v>0</v>
          </cell>
          <cell r="L2721">
            <v>95</v>
          </cell>
          <cell r="M2721">
            <v>0</v>
          </cell>
          <cell r="O2721" t="str">
            <v>30UE</v>
          </cell>
          <cell r="P2721" t="str">
            <v>Chorley</v>
          </cell>
          <cell r="Q2721">
            <v>0</v>
          </cell>
          <cell r="R2721">
            <v>0</v>
          </cell>
          <cell r="S2721">
            <v>56</v>
          </cell>
          <cell r="T2721">
            <v>2</v>
          </cell>
          <cell r="U2721">
            <v>24</v>
          </cell>
          <cell r="V2721">
            <v>14</v>
          </cell>
          <cell r="W2721">
            <v>0</v>
          </cell>
          <cell r="X2721">
            <v>0</v>
          </cell>
          <cell r="Y2721">
            <v>96</v>
          </cell>
          <cell r="AA2721" t="str">
            <v>30UE</v>
          </cell>
          <cell r="AB2721" t="str">
            <v>Chorley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  <cell r="AG2721">
            <v>0</v>
          </cell>
          <cell r="AI2721" t="str">
            <v>30UE</v>
          </cell>
          <cell r="AJ2721" t="str">
            <v>Chorley</v>
          </cell>
          <cell r="AK2721">
            <v>0</v>
          </cell>
          <cell r="AL2721">
            <v>0</v>
          </cell>
        </row>
        <row r="2722">
          <cell r="B2722" t="str">
            <v>30UF</v>
          </cell>
          <cell r="C2722" t="str">
            <v>Fylde</v>
          </cell>
          <cell r="D2722">
            <v>0</v>
          </cell>
          <cell r="E2722">
            <v>1</v>
          </cell>
          <cell r="F2722">
            <v>17</v>
          </cell>
          <cell r="G2722">
            <v>0</v>
          </cell>
          <cell r="H2722">
            <v>25</v>
          </cell>
          <cell r="I2722">
            <v>10</v>
          </cell>
          <cell r="J2722">
            <v>0</v>
          </cell>
          <cell r="K2722">
            <v>0</v>
          </cell>
          <cell r="L2722">
            <v>53</v>
          </cell>
          <cell r="M2722">
            <v>0</v>
          </cell>
          <cell r="O2722" t="str">
            <v>30UF</v>
          </cell>
          <cell r="P2722" t="str">
            <v>Fylde</v>
          </cell>
          <cell r="Q2722">
            <v>0</v>
          </cell>
          <cell r="R2722">
            <v>1</v>
          </cell>
          <cell r="S2722">
            <v>17</v>
          </cell>
          <cell r="T2722">
            <v>0</v>
          </cell>
          <cell r="U2722">
            <v>25</v>
          </cell>
          <cell r="V2722">
            <v>10</v>
          </cell>
          <cell r="W2722">
            <v>0</v>
          </cell>
          <cell r="X2722">
            <v>0</v>
          </cell>
          <cell r="Y2722">
            <v>53</v>
          </cell>
          <cell r="AA2722" t="str">
            <v>30UF</v>
          </cell>
          <cell r="AB2722" t="str">
            <v>Fylde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I2722" t="str">
            <v>30UF</v>
          </cell>
          <cell r="AJ2722" t="str">
            <v>Fylde</v>
          </cell>
          <cell r="AK2722">
            <v>0</v>
          </cell>
          <cell r="AL2722">
            <v>0</v>
          </cell>
        </row>
        <row r="2723">
          <cell r="B2723" t="str">
            <v>30UG</v>
          </cell>
          <cell r="C2723" t="str">
            <v>Hyndburn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10</v>
          </cell>
          <cell r="I2723">
            <v>0</v>
          </cell>
          <cell r="J2723">
            <v>0</v>
          </cell>
          <cell r="K2723">
            <v>0</v>
          </cell>
          <cell r="L2723">
            <v>10</v>
          </cell>
          <cell r="M2723">
            <v>0</v>
          </cell>
          <cell r="O2723" t="str">
            <v>30UG</v>
          </cell>
          <cell r="P2723" t="str">
            <v>Hyndburn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10</v>
          </cell>
          <cell r="V2723">
            <v>0</v>
          </cell>
          <cell r="W2723">
            <v>0</v>
          </cell>
          <cell r="X2723">
            <v>0</v>
          </cell>
          <cell r="Y2723">
            <v>10</v>
          </cell>
          <cell r="AA2723" t="str">
            <v>30UG</v>
          </cell>
          <cell r="AB2723" t="str">
            <v>Hyndburn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  <cell r="AG2723">
            <v>0</v>
          </cell>
          <cell r="AI2723" t="str">
            <v>30UG</v>
          </cell>
          <cell r="AJ2723" t="str">
            <v>Hyndburn</v>
          </cell>
          <cell r="AK2723">
            <v>0</v>
          </cell>
          <cell r="AL2723">
            <v>0</v>
          </cell>
        </row>
        <row r="2724">
          <cell r="B2724" t="str">
            <v>30UH</v>
          </cell>
          <cell r="C2724" t="str">
            <v>Lancaster</v>
          </cell>
          <cell r="D2724">
            <v>0</v>
          </cell>
          <cell r="E2724">
            <v>2</v>
          </cell>
          <cell r="F2724">
            <v>21</v>
          </cell>
          <cell r="G2724">
            <v>3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26</v>
          </cell>
          <cell r="M2724">
            <v>0</v>
          </cell>
          <cell r="O2724" t="str">
            <v>30UH</v>
          </cell>
          <cell r="P2724" t="str">
            <v>Lancaster</v>
          </cell>
          <cell r="Q2724">
            <v>0</v>
          </cell>
          <cell r="R2724">
            <v>2</v>
          </cell>
          <cell r="S2724">
            <v>21</v>
          </cell>
          <cell r="T2724">
            <v>3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26</v>
          </cell>
          <cell r="AA2724" t="str">
            <v>30UH</v>
          </cell>
          <cell r="AB2724" t="str">
            <v>Lancaster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I2724" t="str">
            <v>30UH</v>
          </cell>
          <cell r="AJ2724" t="str">
            <v>Lancaster</v>
          </cell>
          <cell r="AK2724">
            <v>0</v>
          </cell>
          <cell r="AL2724">
            <v>0</v>
          </cell>
        </row>
        <row r="2725">
          <cell r="B2725" t="str">
            <v>30UJ</v>
          </cell>
          <cell r="C2725" t="str">
            <v>Pendle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2</v>
          </cell>
          <cell r="J2725">
            <v>0</v>
          </cell>
          <cell r="K2725">
            <v>0</v>
          </cell>
          <cell r="L2725">
            <v>2</v>
          </cell>
          <cell r="M2725">
            <v>0</v>
          </cell>
          <cell r="O2725" t="str">
            <v>30UJ</v>
          </cell>
          <cell r="P2725" t="str">
            <v>Pendle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2</v>
          </cell>
          <cell r="W2725">
            <v>0</v>
          </cell>
          <cell r="X2725">
            <v>0</v>
          </cell>
          <cell r="Y2725">
            <v>2</v>
          </cell>
          <cell r="AA2725" t="str">
            <v>30UJ</v>
          </cell>
          <cell r="AB2725" t="str">
            <v>Pendle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  <cell r="AG2725">
            <v>0</v>
          </cell>
          <cell r="AI2725" t="str">
            <v>30UJ</v>
          </cell>
          <cell r="AJ2725" t="str">
            <v>Pendle</v>
          </cell>
          <cell r="AK2725">
            <v>0</v>
          </cell>
          <cell r="AL2725">
            <v>0</v>
          </cell>
        </row>
        <row r="2726">
          <cell r="B2726" t="str">
            <v>30UK</v>
          </cell>
          <cell r="C2726" t="str">
            <v>Preston</v>
          </cell>
          <cell r="D2726">
            <v>0</v>
          </cell>
          <cell r="E2726">
            <v>0</v>
          </cell>
          <cell r="F2726">
            <v>3</v>
          </cell>
          <cell r="G2726">
            <v>0</v>
          </cell>
          <cell r="H2726">
            <v>15</v>
          </cell>
          <cell r="I2726">
            <v>0</v>
          </cell>
          <cell r="J2726">
            <v>0</v>
          </cell>
          <cell r="K2726">
            <v>0</v>
          </cell>
          <cell r="L2726">
            <v>18</v>
          </cell>
          <cell r="M2726">
            <v>0</v>
          </cell>
          <cell r="O2726" t="str">
            <v>30UK</v>
          </cell>
          <cell r="P2726" t="str">
            <v>Preston</v>
          </cell>
          <cell r="Q2726">
            <v>0</v>
          </cell>
          <cell r="R2726">
            <v>0</v>
          </cell>
          <cell r="S2726">
            <v>3</v>
          </cell>
          <cell r="T2726">
            <v>0</v>
          </cell>
          <cell r="U2726">
            <v>15</v>
          </cell>
          <cell r="V2726">
            <v>0</v>
          </cell>
          <cell r="W2726">
            <v>0</v>
          </cell>
          <cell r="X2726">
            <v>0</v>
          </cell>
          <cell r="Y2726">
            <v>18</v>
          </cell>
          <cell r="AA2726" t="str">
            <v>30UK</v>
          </cell>
          <cell r="AB2726" t="str">
            <v>Preston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I2726" t="str">
            <v>30UK</v>
          </cell>
          <cell r="AJ2726" t="str">
            <v>Preston</v>
          </cell>
          <cell r="AK2726">
            <v>0</v>
          </cell>
          <cell r="AL2726">
            <v>0</v>
          </cell>
        </row>
        <row r="2727">
          <cell r="B2727" t="str">
            <v>30UL</v>
          </cell>
          <cell r="C2727" t="str">
            <v>Ribble Valley</v>
          </cell>
          <cell r="D2727">
            <v>0</v>
          </cell>
          <cell r="E2727">
            <v>0</v>
          </cell>
          <cell r="F2727">
            <v>39</v>
          </cell>
          <cell r="G2727">
            <v>0</v>
          </cell>
          <cell r="H2727">
            <v>28</v>
          </cell>
          <cell r="I2727">
            <v>19</v>
          </cell>
          <cell r="J2727">
            <v>0</v>
          </cell>
          <cell r="K2727">
            <v>0</v>
          </cell>
          <cell r="L2727">
            <v>86</v>
          </cell>
          <cell r="M2727">
            <v>0</v>
          </cell>
          <cell r="O2727" t="str">
            <v>30UL</v>
          </cell>
          <cell r="P2727" t="str">
            <v>Ribble Valley</v>
          </cell>
          <cell r="Q2727">
            <v>0</v>
          </cell>
          <cell r="R2727">
            <v>0</v>
          </cell>
          <cell r="S2727">
            <v>39</v>
          </cell>
          <cell r="T2727">
            <v>0</v>
          </cell>
          <cell r="U2727">
            <v>28</v>
          </cell>
          <cell r="V2727">
            <v>19</v>
          </cell>
          <cell r="W2727">
            <v>0</v>
          </cell>
          <cell r="X2727">
            <v>0</v>
          </cell>
          <cell r="Y2727">
            <v>86</v>
          </cell>
          <cell r="AA2727" t="str">
            <v>30UL</v>
          </cell>
          <cell r="AB2727" t="str">
            <v>Ribble Valley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I2727" t="str">
            <v>30UL</v>
          </cell>
          <cell r="AJ2727" t="str">
            <v>Ribble Valley</v>
          </cell>
          <cell r="AK2727">
            <v>0</v>
          </cell>
          <cell r="AL2727">
            <v>0</v>
          </cell>
        </row>
        <row r="2728">
          <cell r="B2728" t="str">
            <v>30UM</v>
          </cell>
          <cell r="C2728" t="str">
            <v>Rossendale</v>
          </cell>
          <cell r="D2728">
            <v>0</v>
          </cell>
          <cell r="E2728">
            <v>4</v>
          </cell>
          <cell r="F2728">
            <v>0</v>
          </cell>
          <cell r="G2728">
            <v>0</v>
          </cell>
          <cell r="H2728">
            <v>42</v>
          </cell>
          <cell r="I2728">
            <v>0</v>
          </cell>
          <cell r="J2728">
            <v>1</v>
          </cell>
          <cell r="K2728">
            <v>0</v>
          </cell>
          <cell r="L2728">
            <v>47</v>
          </cell>
          <cell r="M2728">
            <v>1</v>
          </cell>
          <cell r="O2728" t="str">
            <v>30UM</v>
          </cell>
          <cell r="P2728" t="str">
            <v>Rossendale</v>
          </cell>
          <cell r="Q2728">
            <v>0</v>
          </cell>
          <cell r="R2728">
            <v>4</v>
          </cell>
          <cell r="S2728">
            <v>0</v>
          </cell>
          <cell r="T2728">
            <v>0</v>
          </cell>
          <cell r="U2728">
            <v>42</v>
          </cell>
          <cell r="V2728">
            <v>0</v>
          </cell>
          <cell r="W2728">
            <v>1</v>
          </cell>
          <cell r="X2728">
            <v>0</v>
          </cell>
          <cell r="Y2728">
            <v>47</v>
          </cell>
          <cell r="AA2728" t="str">
            <v>30UM</v>
          </cell>
          <cell r="AB2728" t="str">
            <v>Rossendale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I2728" t="str">
            <v>30UM</v>
          </cell>
          <cell r="AJ2728" t="str">
            <v>Rossendale</v>
          </cell>
          <cell r="AK2728">
            <v>0</v>
          </cell>
          <cell r="AL2728">
            <v>0</v>
          </cell>
        </row>
        <row r="2729">
          <cell r="B2729" t="str">
            <v>30UN</v>
          </cell>
          <cell r="C2729" t="str">
            <v>South Ribble</v>
          </cell>
          <cell r="D2729">
            <v>0</v>
          </cell>
          <cell r="E2729">
            <v>0</v>
          </cell>
          <cell r="F2729">
            <v>11</v>
          </cell>
          <cell r="G2729">
            <v>6</v>
          </cell>
          <cell r="H2729">
            <v>8</v>
          </cell>
          <cell r="I2729">
            <v>2</v>
          </cell>
          <cell r="J2729">
            <v>0</v>
          </cell>
          <cell r="K2729">
            <v>0</v>
          </cell>
          <cell r="L2729">
            <v>27</v>
          </cell>
          <cell r="M2729">
            <v>0</v>
          </cell>
          <cell r="O2729" t="str">
            <v>30UN</v>
          </cell>
          <cell r="P2729" t="str">
            <v>South Ribble</v>
          </cell>
          <cell r="Q2729">
            <v>0</v>
          </cell>
          <cell r="R2729">
            <v>0</v>
          </cell>
          <cell r="S2729">
            <v>11</v>
          </cell>
          <cell r="T2729">
            <v>4</v>
          </cell>
          <cell r="U2729">
            <v>8</v>
          </cell>
          <cell r="V2729">
            <v>2</v>
          </cell>
          <cell r="W2729">
            <v>0</v>
          </cell>
          <cell r="X2729">
            <v>0</v>
          </cell>
          <cell r="Y2729">
            <v>25</v>
          </cell>
          <cell r="AA2729" t="str">
            <v>30UN</v>
          </cell>
          <cell r="AB2729" t="str">
            <v>South Ribble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I2729" t="str">
            <v>30UN</v>
          </cell>
          <cell r="AJ2729" t="str">
            <v>South Ribble</v>
          </cell>
          <cell r="AK2729">
            <v>0</v>
          </cell>
          <cell r="AL2729">
            <v>0</v>
          </cell>
        </row>
        <row r="2730">
          <cell r="B2730" t="str">
            <v>30UP</v>
          </cell>
          <cell r="C2730" t="str">
            <v>West Lancashire</v>
          </cell>
          <cell r="D2730">
            <v>0</v>
          </cell>
          <cell r="E2730">
            <v>1</v>
          </cell>
          <cell r="F2730">
            <v>11</v>
          </cell>
          <cell r="G2730">
            <v>1</v>
          </cell>
          <cell r="H2730">
            <v>12</v>
          </cell>
          <cell r="I2730">
            <v>0</v>
          </cell>
          <cell r="J2730">
            <v>0</v>
          </cell>
          <cell r="K2730">
            <v>0</v>
          </cell>
          <cell r="L2730">
            <v>25</v>
          </cell>
          <cell r="M2730">
            <v>0</v>
          </cell>
          <cell r="O2730" t="str">
            <v>30UP</v>
          </cell>
          <cell r="P2730" t="str">
            <v>West Lancashire</v>
          </cell>
          <cell r="Q2730">
            <v>0</v>
          </cell>
          <cell r="R2730">
            <v>1</v>
          </cell>
          <cell r="S2730">
            <v>11</v>
          </cell>
          <cell r="T2730">
            <v>1</v>
          </cell>
          <cell r="U2730">
            <v>12</v>
          </cell>
          <cell r="V2730">
            <v>0</v>
          </cell>
          <cell r="W2730">
            <v>0</v>
          </cell>
          <cell r="X2730">
            <v>0</v>
          </cell>
          <cell r="Y2730">
            <v>25</v>
          </cell>
          <cell r="AA2730" t="str">
            <v>30UP</v>
          </cell>
          <cell r="AB2730" t="str">
            <v>West Lancashire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  <cell r="AG2730">
            <v>0</v>
          </cell>
          <cell r="AI2730" t="str">
            <v>30UP</v>
          </cell>
          <cell r="AJ2730" t="str">
            <v>West Lancashire</v>
          </cell>
          <cell r="AK2730">
            <v>0</v>
          </cell>
          <cell r="AL2730">
            <v>0</v>
          </cell>
        </row>
        <row r="2731">
          <cell r="B2731" t="str">
            <v>30UQ</v>
          </cell>
          <cell r="C2731" t="str">
            <v>Wyre</v>
          </cell>
          <cell r="D2731">
            <v>0</v>
          </cell>
          <cell r="E2731">
            <v>0</v>
          </cell>
          <cell r="F2731">
            <v>7</v>
          </cell>
          <cell r="G2731">
            <v>1</v>
          </cell>
          <cell r="H2731">
            <v>30</v>
          </cell>
          <cell r="I2731">
            <v>0</v>
          </cell>
          <cell r="J2731">
            <v>0</v>
          </cell>
          <cell r="K2731">
            <v>0</v>
          </cell>
          <cell r="L2731">
            <v>38</v>
          </cell>
          <cell r="M2731">
            <v>0</v>
          </cell>
          <cell r="O2731" t="str">
            <v>30UQ</v>
          </cell>
          <cell r="P2731" t="str">
            <v>Wyre</v>
          </cell>
          <cell r="Q2731">
            <v>0</v>
          </cell>
          <cell r="R2731">
            <v>0</v>
          </cell>
          <cell r="S2731">
            <v>7</v>
          </cell>
          <cell r="T2731">
            <v>2</v>
          </cell>
          <cell r="U2731">
            <v>30</v>
          </cell>
          <cell r="V2731">
            <v>0</v>
          </cell>
          <cell r="W2731">
            <v>0</v>
          </cell>
          <cell r="X2731">
            <v>0</v>
          </cell>
          <cell r="Y2731">
            <v>39</v>
          </cell>
          <cell r="AA2731" t="str">
            <v>30UQ</v>
          </cell>
          <cell r="AB2731" t="str">
            <v>Wyre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  <cell r="AG2731">
            <v>0</v>
          </cell>
          <cell r="AI2731" t="str">
            <v>30UQ</v>
          </cell>
          <cell r="AJ2731" t="str">
            <v>Wyre</v>
          </cell>
          <cell r="AK2731">
            <v>0</v>
          </cell>
          <cell r="AL2731">
            <v>0</v>
          </cell>
        </row>
        <row r="2732">
          <cell r="B2732" t="str">
            <v>31UB</v>
          </cell>
          <cell r="C2732" t="str">
            <v>Blaby</v>
          </cell>
          <cell r="D2732">
            <v>0</v>
          </cell>
          <cell r="E2732">
            <v>0</v>
          </cell>
          <cell r="F2732">
            <v>6</v>
          </cell>
          <cell r="G2732">
            <v>4</v>
          </cell>
          <cell r="H2732">
            <v>22</v>
          </cell>
          <cell r="I2732">
            <v>0</v>
          </cell>
          <cell r="J2732">
            <v>0</v>
          </cell>
          <cell r="K2732">
            <v>0</v>
          </cell>
          <cell r="L2732">
            <v>32</v>
          </cell>
          <cell r="M2732">
            <v>0</v>
          </cell>
          <cell r="O2732" t="str">
            <v>31UB</v>
          </cell>
          <cell r="P2732" t="str">
            <v>Blaby</v>
          </cell>
          <cell r="Q2732">
            <v>0</v>
          </cell>
          <cell r="R2732">
            <v>0</v>
          </cell>
          <cell r="S2732">
            <v>6</v>
          </cell>
          <cell r="T2732">
            <v>5</v>
          </cell>
          <cell r="U2732">
            <v>22</v>
          </cell>
          <cell r="V2732">
            <v>0</v>
          </cell>
          <cell r="W2732">
            <v>0</v>
          </cell>
          <cell r="X2732">
            <v>0</v>
          </cell>
          <cell r="Y2732">
            <v>33</v>
          </cell>
          <cell r="AA2732" t="str">
            <v>31UB</v>
          </cell>
          <cell r="AB2732" t="str">
            <v>Blaby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  <cell r="AG2732">
            <v>0</v>
          </cell>
          <cell r="AI2732" t="str">
            <v>31UB</v>
          </cell>
          <cell r="AJ2732" t="str">
            <v>Blaby</v>
          </cell>
          <cell r="AK2732">
            <v>0</v>
          </cell>
          <cell r="AL2732">
            <v>0</v>
          </cell>
        </row>
        <row r="2733">
          <cell r="B2733" t="str">
            <v>31UC</v>
          </cell>
          <cell r="C2733" t="str">
            <v>Charnwood</v>
          </cell>
          <cell r="D2733">
            <v>0</v>
          </cell>
          <cell r="E2733">
            <v>0</v>
          </cell>
          <cell r="F2733">
            <v>97</v>
          </cell>
          <cell r="G2733">
            <v>6</v>
          </cell>
          <cell r="H2733">
            <v>38</v>
          </cell>
          <cell r="I2733">
            <v>0</v>
          </cell>
          <cell r="J2733">
            <v>0</v>
          </cell>
          <cell r="K2733">
            <v>0</v>
          </cell>
          <cell r="L2733">
            <v>141</v>
          </cell>
          <cell r="M2733">
            <v>0</v>
          </cell>
          <cell r="O2733" t="str">
            <v>31UC</v>
          </cell>
          <cell r="P2733" t="str">
            <v>Charnwood</v>
          </cell>
          <cell r="Q2733">
            <v>0</v>
          </cell>
          <cell r="R2733">
            <v>0</v>
          </cell>
          <cell r="S2733">
            <v>97</v>
          </cell>
          <cell r="T2733">
            <v>6</v>
          </cell>
          <cell r="U2733">
            <v>38</v>
          </cell>
          <cell r="V2733">
            <v>0</v>
          </cell>
          <cell r="W2733">
            <v>0</v>
          </cell>
          <cell r="X2733">
            <v>0</v>
          </cell>
          <cell r="Y2733">
            <v>141</v>
          </cell>
          <cell r="AA2733" t="str">
            <v>31UC</v>
          </cell>
          <cell r="AB2733" t="str">
            <v>Charnwood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  <cell r="AG2733">
            <v>0</v>
          </cell>
          <cell r="AI2733" t="str">
            <v>31UC</v>
          </cell>
          <cell r="AJ2733" t="str">
            <v>Charnwood</v>
          </cell>
          <cell r="AK2733">
            <v>0</v>
          </cell>
          <cell r="AL2733">
            <v>0</v>
          </cell>
        </row>
        <row r="2734">
          <cell r="B2734" t="str">
            <v>31UD</v>
          </cell>
          <cell r="C2734" t="str">
            <v>Harborough</v>
          </cell>
          <cell r="D2734">
            <v>0</v>
          </cell>
          <cell r="E2734">
            <v>2</v>
          </cell>
          <cell r="F2734">
            <v>33</v>
          </cell>
          <cell r="G2734">
            <v>6</v>
          </cell>
          <cell r="H2734">
            <v>31</v>
          </cell>
          <cell r="I2734">
            <v>0</v>
          </cell>
          <cell r="J2734">
            <v>0</v>
          </cell>
          <cell r="K2734">
            <v>0</v>
          </cell>
          <cell r="L2734">
            <v>72</v>
          </cell>
          <cell r="M2734">
            <v>0</v>
          </cell>
          <cell r="O2734" t="str">
            <v>31UD</v>
          </cell>
          <cell r="P2734" t="str">
            <v>Harborough</v>
          </cell>
          <cell r="Q2734">
            <v>0</v>
          </cell>
          <cell r="R2734">
            <v>2</v>
          </cell>
          <cell r="S2734">
            <v>33</v>
          </cell>
          <cell r="T2734">
            <v>5</v>
          </cell>
          <cell r="U2734">
            <v>31</v>
          </cell>
          <cell r="V2734">
            <v>0</v>
          </cell>
          <cell r="W2734">
            <v>0</v>
          </cell>
          <cell r="X2734">
            <v>0</v>
          </cell>
          <cell r="Y2734">
            <v>71</v>
          </cell>
          <cell r="AA2734" t="str">
            <v>31UD</v>
          </cell>
          <cell r="AB2734" t="str">
            <v>Harborough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  <cell r="AG2734">
            <v>0</v>
          </cell>
          <cell r="AI2734" t="str">
            <v>31UD</v>
          </cell>
          <cell r="AJ2734" t="str">
            <v>Harborough</v>
          </cell>
          <cell r="AK2734">
            <v>0</v>
          </cell>
          <cell r="AL2734">
            <v>0</v>
          </cell>
        </row>
        <row r="2735">
          <cell r="B2735" t="str">
            <v>31UE</v>
          </cell>
          <cell r="C2735" t="str">
            <v>Hinckley and Bosworth</v>
          </cell>
          <cell r="D2735">
            <v>0</v>
          </cell>
          <cell r="E2735">
            <v>3</v>
          </cell>
          <cell r="F2735">
            <v>29</v>
          </cell>
          <cell r="G2735">
            <v>2</v>
          </cell>
          <cell r="H2735">
            <v>53</v>
          </cell>
          <cell r="I2735">
            <v>0</v>
          </cell>
          <cell r="J2735">
            <v>0</v>
          </cell>
          <cell r="K2735">
            <v>0</v>
          </cell>
          <cell r="L2735">
            <v>87</v>
          </cell>
          <cell r="M2735">
            <v>0</v>
          </cell>
          <cell r="O2735" t="str">
            <v>31UE</v>
          </cell>
          <cell r="P2735" t="str">
            <v>Hinckley and Bosworth</v>
          </cell>
          <cell r="Q2735">
            <v>0</v>
          </cell>
          <cell r="R2735">
            <v>3</v>
          </cell>
          <cell r="S2735">
            <v>29</v>
          </cell>
          <cell r="T2735">
            <v>3</v>
          </cell>
          <cell r="U2735">
            <v>53</v>
          </cell>
          <cell r="V2735">
            <v>0</v>
          </cell>
          <cell r="W2735">
            <v>0</v>
          </cell>
          <cell r="X2735">
            <v>0</v>
          </cell>
          <cell r="Y2735">
            <v>88</v>
          </cell>
          <cell r="AA2735" t="str">
            <v>31UE</v>
          </cell>
          <cell r="AB2735" t="str">
            <v>Hinckley and Bosworth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  <cell r="AG2735">
            <v>0</v>
          </cell>
          <cell r="AI2735" t="str">
            <v>31UE</v>
          </cell>
          <cell r="AJ2735" t="str">
            <v>Hinckley and Bosworth</v>
          </cell>
          <cell r="AK2735">
            <v>0</v>
          </cell>
          <cell r="AL2735">
            <v>0</v>
          </cell>
        </row>
        <row r="2736">
          <cell r="B2736" t="str">
            <v>31UG</v>
          </cell>
          <cell r="C2736" t="str">
            <v>Melton</v>
          </cell>
          <cell r="D2736">
            <v>0</v>
          </cell>
          <cell r="E2736">
            <v>1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1</v>
          </cell>
          <cell r="M2736">
            <v>0</v>
          </cell>
          <cell r="O2736" t="str">
            <v>31UG</v>
          </cell>
          <cell r="P2736" t="str">
            <v>Melton</v>
          </cell>
          <cell r="Q2736">
            <v>0</v>
          </cell>
          <cell r="R2736">
            <v>1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1</v>
          </cell>
          <cell r="AA2736" t="str">
            <v>31UG</v>
          </cell>
          <cell r="AB2736" t="str">
            <v>Melton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  <cell r="AG2736">
            <v>0</v>
          </cell>
          <cell r="AI2736" t="str">
            <v>31UG</v>
          </cell>
          <cell r="AJ2736" t="str">
            <v>Melton</v>
          </cell>
          <cell r="AK2736">
            <v>0</v>
          </cell>
          <cell r="AL2736">
            <v>0</v>
          </cell>
        </row>
        <row r="2737">
          <cell r="B2737" t="str">
            <v>31UH</v>
          </cell>
          <cell r="C2737" t="str">
            <v>North West Leicestershire</v>
          </cell>
          <cell r="D2737">
            <v>0</v>
          </cell>
          <cell r="E2737">
            <v>1</v>
          </cell>
          <cell r="F2737">
            <v>25</v>
          </cell>
          <cell r="G2737">
            <v>0</v>
          </cell>
          <cell r="H2737">
            <v>62</v>
          </cell>
          <cell r="I2737">
            <v>0</v>
          </cell>
          <cell r="J2737">
            <v>0</v>
          </cell>
          <cell r="K2737">
            <v>0</v>
          </cell>
          <cell r="L2737">
            <v>88</v>
          </cell>
          <cell r="M2737">
            <v>0</v>
          </cell>
          <cell r="O2737" t="str">
            <v>31UH</v>
          </cell>
          <cell r="P2737" t="str">
            <v>North West Leicestershire</v>
          </cell>
          <cell r="Q2737">
            <v>0</v>
          </cell>
          <cell r="R2737">
            <v>1</v>
          </cell>
          <cell r="S2737">
            <v>25</v>
          </cell>
          <cell r="T2737">
            <v>2</v>
          </cell>
          <cell r="U2737">
            <v>62</v>
          </cell>
          <cell r="V2737">
            <v>0</v>
          </cell>
          <cell r="W2737">
            <v>0</v>
          </cell>
          <cell r="X2737">
            <v>0</v>
          </cell>
          <cell r="Y2737">
            <v>90</v>
          </cell>
          <cell r="AA2737" t="str">
            <v>31UH</v>
          </cell>
          <cell r="AB2737" t="str">
            <v>North West Leicestershire</v>
          </cell>
          <cell r="AC2737">
            <v>0</v>
          </cell>
          <cell r="AD2737">
            <v>12</v>
          </cell>
          <cell r="AE2737">
            <v>23</v>
          </cell>
          <cell r="AF2737">
            <v>12</v>
          </cell>
          <cell r="AG2737">
            <v>47</v>
          </cell>
          <cell r="AI2737" t="str">
            <v>31UH</v>
          </cell>
          <cell r="AJ2737" t="str">
            <v>North West Leicestershire</v>
          </cell>
          <cell r="AK2737">
            <v>0</v>
          </cell>
          <cell r="AL2737">
            <v>0</v>
          </cell>
        </row>
        <row r="2738">
          <cell r="B2738" t="str">
            <v>31UJ</v>
          </cell>
          <cell r="C2738" t="str">
            <v>Oadby and Wigston</v>
          </cell>
          <cell r="D2738">
            <v>0</v>
          </cell>
          <cell r="E2738">
            <v>0</v>
          </cell>
          <cell r="F2738">
            <v>10</v>
          </cell>
          <cell r="G2738">
            <v>1</v>
          </cell>
          <cell r="H2738">
            <v>33</v>
          </cell>
          <cell r="I2738">
            <v>0</v>
          </cell>
          <cell r="J2738">
            <v>0</v>
          </cell>
          <cell r="K2738">
            <v>0</v>
          </cell>
          <cell r="L2738">
            <v>44</v>
          </cell>
          <cell r="M2738">
            <v>0</v>
          </cell>
          <cell r="O2738" t="str">
            <v>31UJ</v>
          </cell>
          <cell r="P2738" t="str">
            <v>Oadby and Wigston</v>
          </cell>
          <cell r="Q2738">
            <v>0</v>
          </cell>
          <cell r="R2738">
            <v>0</v>
          </cell>
          <cell r="S2738">
            <v>10</v>
          </cell>
          <cell r="T2738">
            <v>1</v>
          </cell>
          <cell r="U2738">
            <v>33</v>
          </cell>
          <cell r="V2738">
            <v>0</v>
          </cell>
          <cell r="W2738">
            <v>0</v>
          </cell>
          <cell r="X2738">
            <v>0</v>
          </cell>
          <cell r="Y2738">
            <v>44</v>
          </cell>
          <cell r="AA2738" t="str">
            <v>31UJ</v>
          </cell>
          <cell r="AB2738" t="str">
            <v>Oadby and Wigston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  <cell r="AG2738">
            <v>0</v>
          </cell>
          <cell r="AI2738" t="str">
            <v>31UJ</v>
          </cell>
          <cell r="AJ2738" t="str">
            <v>Oadby and Wigston</v>
          </cell>
          <cell r="AK2738">
            <v>0</v>
          </cell>
          <cell r="AL2738">
            <v>0</v>
          </cell>
        </row>
        <row r="2739">
          <cell r="B2739" t="str">
            <v>32UB</v>
          </cell>
          <cell r="C2739" t="str">
            <v>Boston</v>
          </cell>
          <cell r="D2739">
            <v>0</v>
          </cell>
          <cell r="E2739">
            <v>1</v>
          </cell>
          <cell r="F2739">
            <v>7</v>
          </cell>
          <cell r="G2739">
            <v>2</v>
          </cell>
          <cell r="H2739">
            <v>16</v>
          </cell>
          <cell r="I2739">
            <v>0</v>
          </cell>
          <cell r="J2739">
            <v>0</v>
          </cell>
          <cell r="K2739">
            <v>0</v>
          </cell>
          <cell r="L2739">
            <v>26</v>
          </cell>
          <cell r="M2739">
            <v>0</v>
          </cell>
          <cell r="O2739" t="str">
            <v>32UB</v>
          </cell>
          <cell r="P2739" t="str">
            <v>Boston</v>
          </cell>
          <cell r="Q2739">
            <v>0</v>
          </cell>
          <cell r="R2739">
            <v>1</v>
          </cell>
          <cell r="S2739">
            <v>7</v>
          </cell>
          <cell r="T2739">
            <v>2</v>
          </cell>
          <cell r="U2739">
            <v>16</v>
          </cell>
          <cell r="V2739">
            <v>0</v>
          </cell>
          <cell r="W2739">
            <v>0</v>
          </cell>
          <cell r="X2739">
            <v>0</v>
          </cell>
          <cell r="Y2739">
            <v>26</v>
          </cell>
          <cell r="AA2739" t="str">
            <v>32UB</v>
          </cell>
          <cell r="AB2739" t="str">
            <v>Boston</v>
          </cell>
          <cell r="AC2739">
            <v>0</v>
          </cell>
          <cell r="AD2739">
            <v>0</v>
          </cell>
          <cell r="AE2739">
            <v>4</v>
          </cell>
          <cell r="AF2739">
            <v>0</v>
          </cell>
          <cell r="AG2739">
            <v>4</v>
          </cell>
          <cell r="AI2739" t="str">
            <v>32UB</v>
          </cell>
          <cell r="AJ2739" t="str">
            <v>Boston</v>
          </cell>
          <cell r="AK2739">
            <v>0</v>
          </cell>
          <cell r="AL2739">
            <v>0</v>
          </cell>
        </row>
        <row r="2740">
          <cell r="B2740" t="str">
            <v>32UC</v>
          </cell>
          <cell r="C2740" t="str">
            <v>East Lindsey</v>
          </cell>
          <cell r="D2740">
            <v>0</v>
          </cell>
          <cell r="E2740">
            <v>4</v>
          </cell>
          <cell r="F2740">
            <v>22</v>
          </cell>
          <cell r="G2740">
            <v>2</v>
          </cell>
          <cell r="H2740">
            <v>111</v>
          </cell>
          <cell r="I2740">
            <v>0</v>
          </cell>
          <cell r="J2740">
            <v>0</v>
          </cell>
          <cell r="K2740">
            <v>0</v>
          </cell>
          <cell r="L2740">
            <v>139</v>
          </cell>
          <cell r="M2740">
            <v>0</v>
          </cell>
          <cell r="O2740" t="str">
            <v>32UC</v>
          </cell>
          <cell r="P2740" t="str">
            <v>East Lindsey</v>
          </cell>
          <cell r="Q2740">
            <v>0</v>
          </cell>
          <cell r="R2740">
            <v>4</v>
          </cell>
          <cell r="S2740">
            <v>22</v>
          </cell>
          <cell r="T2740">
            <v>2</v>
          </cell>
          <cell r="U2740">
            <v>111</v>
          </cell>
          <cell r="V2740">
            <v>0</v>
          </cell>
          <cell r="W2740">
            <v>0</v>
          </cell>
          <cell r="X2740">
            <v>0</v>
          </cell>
          <cell r="Y2740">
            <v>139</v>
          </cell>
          <cell r="AA2740" t="str">
            <v>32UC</v>
          </cell>
          <cell r="AB2740" t="str">
            <v>East Lindsey</v>
          </cell>
          <cell r="AC2740">
            <v>0</v>
          </cell>
          <cell r="AD2740">
            <v>4</v>
          </cell>
          <cell r="AE2740">
            <v>4</v>
          </cell>
          <cell r="AF2740">
            <v>4</v>
          </cell>
          <cell r="AG2740">
            <v>12</v>
          </cell>
          <cell r="AI2740" t="str">
            <v>32UC</v>
          </cell>
          <cell r="AJ2740" t="str">
            <v>East Lindsey</v>
          </cell>
          <cell r="AK2740">
            <v>0</v>
          </cell>
          <cell r="AL2740">
            <v>0</v>
          </cell>
        </row>
        <row r="2741">
          <cell r="B2741" t="str">
            <v>32UD</v>
          </cell>
          <cell r="C2741" t="str">
            <v>Lincoln</v>
          </cell>
          <cell r="D2741">
            <v>0</v>
          </cell>
          <cell r="E2741">
            <v>0</v>
          </cell>
          <cell r="F2741">
            <v>78</v>
          </cell>
          <cell r="G2741">
            <v>4</v>
          </cell>
          <cell r="H2741">
            <v>137</v>
          </cell>
          <cell r="I2741">
            <v>0</v>
          </cell>
          <cell r="J2741">
            <v>0</v>
          </cell>
          <cell r="K2741">
            <v>0</v>
          </cell>
          <cell r="L2741">
            <v>219</v>
          </cell>
          <cell r="M2741">
            <v>0</v>
          </cell>
          <cell r="O2741" t="str">
            <v>32UD</v>
          </cell>
          <cell r="P2741" t="str">
            <v>Lincoln</v>
          </cell>
          <cell r="Q2741">
            <v>0</v>
          </cell>
          <cell r="R2741">
            <v>0</v>
          </cell>
          <cell r="S2741">
            <v>78</v>
          </cell>
          <cell r="T2741">
            <v>3</v>
          </cell>
          <cell r="U2741">
            <v>137</v>
          </cell>
          <cell r="V2741">
            <v>0</v>
          </cell>
          <cell r="W2741">
            <v>0</v>
          </cell>
          <cell r="X2741">
            <v>0</v>
          </cell>
          <cell r="Y2741">
            <v>218</v>
          </cell>
          <cell r="AA2741" t="str">
            <v>32UD</v>
          </cell>
          <cell r="AB2741" t="str">
            <v>Lincoln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I2741" t="str">
            <v>32UD</v>
          </cell>
          <cell r="AJ2741" t="str">
            <v>Lincoln</v>
          </cell>
          <cell r="AK2741">
            <v>0</v>
          </cell>
          <cell r="AL2741">
            <v>0</v>
          </cell>
        </row>
        <row r="2742">
          <cell r="B2742" t="str">
            <v>32UE</v>
          </cell>
          <cell r="C2742" t="str">
            <v>North Kesteven</v>
          </cell>
          <cell r="D2742">
            <v>0</v>
          </cell>
          <cell r="E2742">
            <v>0</v>
          </cell>
          <cell r="F2742">
            <v>25</v>
          </cell>
          <cell r="G2742">
            <v>3</v>
          </cell>
          <cell r="H2742">
            <v>82</v>
          </cell>
          <cell r="I2742">
            <v>0</v>
          </cell>
          <cell r="J2742">
            <v>0</v>
          </cell>
          <cell r="K2742">
            <v>0</v>
          </cell>
          <cell r="L2742">
            <v>110</v>
          </cell>
          <cell r="M2742">
            <v>0</v>
          </cell>
          <cell r="O2742" t="str">
            <v>32UE</v>
          </cell>
          <cell r="P2742" t="str">
            <v>North Kesteven</v>
          </cell>
          <cell r="Q2742">
            <v>0</v>
          </cell>
          <cell r="R2742">
            <v>0</v>
          </cell>
          <cell r="S2742">
            <v>25</v>
          </cell>
          <cell r="T2742">
            <v>3</v>
          </cell>
          <cell r="U2742">
            <v>82</v>
          </cell>
          <cell r="V2742">
            <v>0</v>
          </cell>
          <cell r="W2742">
            <v>0</v>
          </cell>
          <cell r="X2742">
            <v>0</v>
          </cell>
          <cell r="Y2742">
            <v>110</v>
          </cell>
          <cell r="AA2742" t="str">
            <v>32UE</v>
          </cell>
          <cell r="AB2742" t="str">
            <v>North Kesteven</v>
          </cell>
          <cell r="AC2742">
            <v>0</v>
          </cell>
          <cell r="AD2742">
            <v>5</v>
          </cell>
          <cell r="AE2742">
            <v>8</v>
          </cell>
          <cell r="AF2742">
            <v>5</v>
          </cell>
          <cell r="AG2742">
            <v>18</v>
          </cell>
          <cell r="AI2742" t="str">
            <v>32UE</v>
          </cell>
          <cell r="AJ2742" t="str">
            <v>North Kesteven</v>
          </cell>
          <cell r="AK2742">
            <v>0</v>
          </cell>
          <cell r="AL2742">
            <v>0</v>
          </cell>
        </row>
        <row r="2743">
          <cell r="B2743" t="str">
            <v>32UF</v>
          </cell>
          <cell r="C2743" t="str">
            <v>South Holland</v>
          </cell>
          <cell r="D2743">
            <v>0</v>
          </cell>
          <cell r="E2743">
            <v>0</v>
          </cell>
          <cell r="F2743">
            <v>30</v>
          </cell>
          <cell r="G2743">
            <v>3</v>
          </cell>
          <cell r="H2743">
            <v>85</v>
          </cell>
          <cell r="I2743">
            <v>0</v>
          </cell>
          <cell r="J2743">
            <v>0</v>
          </cell>
          <cell r="K2743">
            <v>0</v>
          </cell>
          <cell r="L2743">
            <v>118</v>
          </cell>
          <cell r="M2743">
            <v>0</v>
          </cell>
          <cell r="O2743" t="str">
            <v>32UF</v>
          </cell>
          <cell r="P2743" t="str">
            <v>South Holland</v>
          </cell>
          <cell r="Q2743">
            <v>0</v>
          </cell>
          <cell r="R2743">
            <v>0</v>
          </cell>
          <cell r="S2743">
            <v>30</v>
          </cell>
          <cell r="T2743">
            <v>3</v>
          </cell>
          <cell r="U2743">
            <v>85</v>
          </cell>
          <cell r="V2743">
            <v>0</v>
          </cell>
          <cell r="W2743">
            <v>0</v>
          </cell>
          <cell r="X2743">
            <v>0</v>
          </cell>
          <cell r="Y2743">
            <v>118</v>
          </cell>
          <cell r="AA2743" t="str">
            <v>32UF</v>
          </cell>
          <cell r="AB2743" t="str">
            <v>South Holland</v>
          </cell>
          <cell r="AC2743">
            <v>0</v>
          </cell>
          <cell r="AD2743">
            <v>6</v>
          </cell>
          <cell r="AE2743">
            <v>6</v>
          </cell>
          <cell r="AF2743">
            <v>6</v>
          </cell>
          <cell r="AG2743">
            <v>18</v>
          </cell>
          <cell r="AI2743" t="str">
            <v>32UF</v>
          </cell>
          <cell r="AJ2743" t="str">
            <v>South Holland</v>
          </cell>
          <cell r="AK2743">
            <v>0</v>
          </cell>
          <cell r="AL2743">
            <v>0</v>
          </cell>
        </row>
        <row r="2744">
          <cell r="B2744" t="str">
            <v>32UG</v>
          </cell>
          <cell r="C2744" t="str">
            <v>South Kesteven</v>
          </cell>
          <cell r="D2744">
            <v>0</v>
          </cell>
          <cell r="E2744">
            <v>0</v>
          </cell>
          <cell r="F2744">
            <v>33</v>
          </cell>
          <cell r="G2744">
            <v>2</v>
          </cell>
          <cell r="H2744">
            <v>166</v>
          </cell>
          <cell r="I2744">
            <v>0</v>
          </cell>
          <cell r="J2744">
            <v>0</v>
          </cell>
          <cell r="K2744">
            <v>0</v>
          </cell>
          <cell r="L2744">
            <v>201</v>
          </cell>
          <cell r="M2744">
            <v>0</v>
          </cell>
          <cell r="O2744" t="str">
            <v>32UG</v>
          </cell>
          <cell r="P2744" t="str">
            <v>South Kesteven</v>
          </cell>
          <cell r="Q2744">
            <v>0</v>
          </cell>
          <cell r="R2744">
            <v>0</v>
          </cell>
          <cell r="S2744">
            <v>33</v>
          </cell>
          <cell r="T2744">
            <v>6</v>
          </cell>
          <cell r="U2744">
            <v>166</v>
          </cell>
          <cell r="V2744">
            <v>0</v>
          </cell>
          <cell r="W2744">
            <v>0</v>
          </cell>
          <cell r="X2744">
            <v>0</v>
          </cell>
          <cell r="Y2744">
            <v>205</v>
          </cell>
          <cell r="AA2744" t="str">
            <v>32UG</v>
          </cell>
          <cell r="AB2744" t="str">
            <v>South Kesteven</v>
          </cell>
          <cell r="AC2744">
            <v>0</v>
          </cell>
          <cell r="AD2744">
            <v>5</v>
          </cell>
          <cell r="AE2744">
            <v>3</v>
          </cell>
          <cell r="AF2744">
            <v>5</v>
          </cell>
          <cell r="AG2744">
            <v>13</v>
          </cell>
          <cell r="AI2744" t="str">
            <v>32UG</v>
          </cell>
          <cell r="AJ2744" t="str">
            <v>South Kesteven</v>
          </cell>
          <cell r="AK2744">
            <v>10</v>
          </cell>
          <cell r="AL2744">
            <v>0</v>
          </cell>
        </row>
        <row r="2745">
          <cell r="B2745" t="str">
            <v>32UH</v>
          </cell>
          <cell r="C2745" t="str">
            <v>West Lindsey</v>
          </cell>
          <cell r="D2745">
            <v>0</v>
          </cell>
          <cell r="E2745">
            <v>0</v>
          </cell>
          <cell r="F2745">
            <v>34</v>
          </cell>
          <cell r="G2745">
            <v>0</v>
          </cell>
          <cell r="H2745">
            <v>58</v>
          </cell>
          <cell r="I2745">
            <v>0</v>
          </cell>
          <cell r="J2745">
            <v>0</v>
          </cell>
          <cell r="K2745">
            <v>0</v>
          </cell>
          <cell r="L2745">
            <v>92</v>
          </cell>
          <cell r="M2745">
            <v>0</v>
          </cell>
          <cell r="O2745" t="str">
            <v>32UH</v>
          </cell>
          <cell r="P2745" t="str">
            <v>West Lindsey</v>
          </cell>
          <cell r="Q2745">
            <v>0</v>
          </cell>
          <cell r="R2745">
            <v>0</v>
          </cell>
          <cell r="S2745">
            <v>34</v>
          </cell>
          <cell r="T2745">
            <v>1</v>
          </cell>
          <cell r="U2745">
            <v>58</v>
          </cell>
          <cell r="V2745">
            <v>0</v>
          </cell>
          <cell r="W2745">
            <v>0</v>
          </cell>
          <cell r="X2745">
            <v>0</v>
          </cell>
          <cell r="Y2745">
            <v>93</v>
          </cell>
          <cell r="AA2745" t="str">
            <v>32UH</v>
          </cell>
          <cell r="AB2745" t="str">
            <v>West Lindsey</v>
          </cell>
          <cell r="AC2745">
            <v>0</v>
          </cell>
          <cell r="AD2745">
            <v>4</v>
          </cell>
          <cell r="AE2745">
            <v>0</v>
          </cell>
          <cell r="AF2745">
            <v>4</v>
          </cell>
          <cell r="AG2745">
            <v>8</v>
          </cell>
          <cell r="AI2745" t="str">
            <v>32UH</v>
          </cell>
          <cell r="AJ2745" t="str">
            <v>West Lindsey</v>
          </cell>
          <cell r="AK2745">
            <v>0</v>
          </cell>
          <cell r="AL2745">
            <v>0</v>
          </cell>
        </row>
        <row r="2746">
          <cell r="B2746" t="str">
            <v>33UB</v>
          </cell>
          <cell r="C2746" t="str">
            <v>Breckland</v>
          </cell>
          <cell r="D2746">
            <v>15</v>
          </cell>
          <cell r="E2746">
            <v>5</v>
          </cell>
          <cell r="F2746">
            <v>16</v>
          </cell>
          <cell r="G2746">
            <v>32</v>
          </cell>
          <cell r="H2746">
            <v>174</v>
          </cell>
          <cell r="I2746">
            <v>28</v>
          </cell>
          <cell r="J2746">
            <v>0</v>
          </cell>
          <cell r="K2746">
            <v>0</v>
          </cell>
          <cell r="L2746">
            <v>270</v>
          </cell>
          <cell r="M2746">
            <v>0</v>
          </cell>
          <cell r="O2746" t="str">
            <v>33UB</v>
          </cell>
          <cell r="P2746" t="str">
            <v>Breckland</v>
          </cell>
          <cell r="Q2746">
            <v>15</v>
          </cell>
          <cell r="R2746">
            <v>6</v>
          </cell>
          <cell r="S2746">
            <v>16</v>
          </cell>
          <cell r="T2746">
            <v>35</v>
          </cell>
          <cell r="U2746">
            <v>177</v>
          </cell>
          <cell r="V2746">
            <v>28</v>
          </cell>
          <cell r="W2746">
            <v>0</v>
          </cell>
          <cell r="X2746">
            <v>0</v>
          </cell>
          <cell r="Y2746">
            <v>277</v>
          </cell>
          <cell r="AA2746" t="str">
            <v>33UB</v>
          </cell>
          <cell r="AB2746" t="str">
            <v>Breckland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I2746" t="str">
            <v>33UB</v>
          </cell>
          <cell r="AJ2746" t="str">
            <v>Breckland</v>
          </cell>
          <cell r="AK2746">
            <v>0</v>
          </cell>
          <cell r="AL2746">
            <v>0</v>
          </cell>
        </row>
        <row r="2747">
          <cell r="B2747" t="str">
            <v>33UC</v>
          </cell>
          <cell r="C2747" t="str">
            <v>Broadland</v>
          </cell>
          <cell r="D2747">
            <v>7</v>
          </cell>
          <cell r="E2747">
            <v>4</v>
          </cell>
          <cell r="F2747">
            <v>13</v>
          </cell>
          <cell r="G2747">
            <v>19</v>
          </cell>
          <cell r="H2747">
            <v>63</v>
          </cell>
          <cell r="I2747">
            <v>6</v>
          </cell>
          <cell r="J2747">
            <v>2</v>
          </cell>
          <cell r="K2747">
            <v>0</v>
          </cell>
          <cell r="L2747">
            <v>114</v>
          </cell>
          <cell r="M2747">
            <v>2</v>
          </cell>
          <cell r="O2747" t="str">
            <v>33UC</v>
          </cell>
          <cell r="P2747" t="str">
            <v>Broadland</v>
          </cell>
          <cell r="Q2747">
            <v>7</v>
          </cell>
          <cell r="R2747">
            <v>4</v>
          </cell>
          <cell r="S2747">
            <v>13</v>
          </cell>
          <cell r="T2747">
            <v>21</v>
          </cell>
          <cell r="U2747">
            <v>60</v>
          </cell>
          <cell r="V2747">
            <v>6</v>
          </cell>
          <cell r="W2747">
            <v>2</v>
          </cell>
          <cell r="X2747">
            <v>0</v>
          </cell>
          <cell r="Y2747">
            <v>113</v>
          </cell>
          <cell r="AA2747" t="str">
            <v>33UC</v>
          </cell>
          <cell r="AB2747" t="str">
            <v>Broadland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I2747" t="str">
            <v>33UC</v>
          </cell>
          <cell r="AJ2747" t="str">
            <v>Broadland</v>
          </cell>
          <cell r="AK2747">
            <v>0</v>
          </cell>
          <cell r="AL2747">
            <v>0</v>
          </cell>
        </row>
        <row r="2748">
          <cell r="B2748" t="str">
            <v>33UD</v>
          </cell>
          <cell r="C2748" t="str">
            <v>Great Yarmouth</v>
          </cell>
          <cell r="D2748">
            <v>0</v>
          </cell>
          <cell r="E2748">
            <v>1</v>
          </cell>
          <cell r="F2748">
            <v>3</v>
          </cell>
          <cell r="G2748">
            <v>10</v>
          </cell>
          <cell r="H2748">
            <v>29</v>
          </cell>
          <cell r="I2748">
            <v>24</v>
          </cell>
          <cell r="J2748">
            <v>0</v>
          </cell>
          <cell r="K2748">
            <v>0</v>
          </cell>
          <cell r="L2748">
            <v>67</v>
          </cell>
          <cell r="M2748">
            <v>0</v>
          </cell>
          <cell r="O2748" t="str">
            <v>33UD</v>
          </cell>
          <cell r="P2748" t="str">
            <v>Great Yarmouth</v>
          </cell>
          <cell r="Q2748">
            <v>0</v>
          </cell>
          <cell r="R2748">
            <v>1</v>
          </cell>
          <cell r="S2748">
            <v>3</v>
          </cell>
          <cell r="T2748">
            <v>7</v>
          </cell>
          <cell r="U2748">
            <v>29</v>
          </cell>
          <cell r="V2748">
            <v>24</v>
          </cell>
          <cell r="W2748">
            <v>0</v>
          </cell>
          <cell r="X2748">
            <v>0</v>
          </cell>
          <cell r="Y2748">
            <v>64</v>
          </cell>
          <cell r="AA2748" t="str">
            <v>33UD</v>
          </cell>
          <cell r="AB2748" t="str">
            <v>Great Yarmouth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I2748" t="str">
            <v>33UD</v>
          </cell>
          <cell r="AJ2748" t="str">
            <v>Great Yarmouth</v>
          </cell>
          <cell r="AK2748">
            <v>0</v>
          </cell>
          <cell r="AL2748">
            <v>0</v>
          </cell>
        </row>
        <row r="2749">
          <cell r="B2749" t="str">
            <v>33UE</v>
          </cell>
          <cell r="C2749" t="str">
            <v>Kings Lynn and West Norfolk</v>
          </cell>
          <cell r="D2749">
            <v>5</v>
          </cell>
          <cell r="E2749">
            <v>8</v>
          </cell>
          <cell r="F2749">
            <v>29</v>
          </cell>
          <cell r="G2749">
            <v>16</v>
          </cell>
          <cell r="H2749">
            <v>89</v>
          </cell>
          <cell r="I2749">
            <v>1</v>
          </cell>
          <cell r="J2749">
            <v>0</v>
          </cell>
          <cell r="K2749">
            <v>0</v>
          </cell>
          <cell r="L2749">
            <v>148</v>
          </cell>
          <cell r="M2749">
            <v>0</v>
          </cell>
          <cell r="O2749" t="str">
            <v>33UE</v>
          </cell>
          <cell r="P2749" t="str">
            <v>Kings Lynn and West Norfolk</v>
          </cell>
          <cell r="Q2749">
            <v>5</v>
          </cell>
          <cell r="R2749">
            <v>7</v>
          </cell>
          <cell r="S2749">
            <v>29</v>
          </cell>
          <cell r="T2749">
            <v>14</v>
          </cell>
          <cell r="U2749">
            <v>89</v>
          </cell>
          <cell r="V2749">
            <v>1</v>
          </cell>
          <cell r="W2749">
            <v>0</v>
          </cell>
          <cell r="X2749">
            <v>0</v>
          </cell>
          <cell r="Y2749">
            <v>145</v>
          </cell>
          <cell r="AA2749" t="str">
            <v>33UE</v>
          </cell>
          <cell r="AB2749" t="str">
            <v>Kings Lynn and West Norfolk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  <cell r="AG2749">
            <v>0</v>
          </cell>
          <cell r="AI2749" t="str">
            <v>33UE</v>
          </cell>
          <cell r="AJ2749" t="str">
            <v>Kings Lynn and West Norfolk</v>
          </cell>
          <cell r="AK2749">
            <v>0</v>
          </cell>
          <cell r="AL2749">
            <v>0</v>
          </cell>
        </row>
        <row r="2750">
          <cell r="B2750" t="str">
            <v>33UF</v>
          </cell>
          <cell r="C2750" t="str">
            <v>North Norfolk</v>
          </cell>
          <cell r="D2750">
            <v>3</v>
          </cell>
          <cell r="E2750">
            <v>1</v>
          </cell>
          <cell r="F2750">
            <v>1</v>
          </cell>
          <cell r="G2750">
            <v>8</v>
          </cell>
          <cell r="H2750">
            <v>33</v>
          </cell>
          <cell r="I2750">
            <v>0</v>
          </cell>
          <cell r="J2750">
            <v>0</v>
          </cell>
          <cell r="K2750">
            <v>0</v>
          </cell>
          <cell r="L2750">
            <v>46</v>
          </cell>
          <cell r="M2750">
            <v>0</v>
          </cell>
          <cell r="O2750" t="str">
            <v>33UF</v>
          </cell>
          <cell r="P2750" t="str">
            <v>North Norfolk</v>
          </cell>
          <cell r="Q2750">
            <v>3</v>
          </cell>
          <cell r="R2750">
            <v>1</v>
          </cell>
          <cell r="S2750">
            <v>1</v>
          </cell>
          <cell r="T2750">
            <v>8</v>
          </cell>
          <cell r="U2750">
            <v>33</v>
          </cell>
          <cell r="V2750">
            <v>0</v>
          </cell>
          <cell r="W2750">
            <v>0</v>
          </cell>
          <cell r="X2750">
            <v>0</v>
          </cell>
          <cell r="Y2750">
            <v>46</v>
          </cell>
          <cell r="AA2750" t="str">
            <v>33UF</v>
          </cell>
          <cell r="AB2750" t="str">
            <v>North Norfolk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  <cell r="AG2750">
            <v>0</v>
          </cell>
          <cell r="AI2750" t="str">
            <v>33UF</v>
          </cell>
          <cell r="AJ2750" t="str">
            <v>North Norfolk</v>
          </cell>
          <cell r="AK2750">
            <v>0</v>
          </cell>
          <cell r="AL2750">
            <v>0</v>
          </cell>
        </row>
        <row r="2751">
          <cell r="B2751" t="str">
            <v>33UG</v>
          </cell>
          <cell r="C2751" t="str">
            <v>Norwich</v>
          </cell>
          <cell r="D2751">
            <v>0</v>
          </cell>
          <cell r="E2751">
            <v>5</v>
          </cell>
          <cell r="F2751">
            <v>57</v>
          </cell>
          <cell r="G2751">
            <v>27</v>
          </cell>
          <cell r="H2751">
            <v>98</v>
          </cell>
          <cell r="I2751">
            <v>0</v>
          </cell>
          <cell r="J2751">
            <v>0</v>
          </cell>
          <cell r="K2751">
            <v>0</v>
          </cell>
          <cell r="L2751">
            <v>187</v>
          </cell>
          <cell r="M2751">
            <v>0</v>
          </cell>
          <cell r="O2751" t="str">
            <v>33UG</v>
          </cell>
          <cell r="P2751" t="str">
            <v>Norwich</v>
          </cell>
          <cell r="Q2751">
            <v>0</v>
          </cell>
          <cell r="R2751">
            <v>5</v>
          </cell>
          <cell r="S2751">
            <v>57</v>
          </cell>
          <cell r="T2751">
            <v>31</v>
          </cell>
          <cell r="U2751">
            <v>98</v>
          </cell>
          <cell r="V2751">
            <v>0</v>
          </cell>
          <cell r="W2751">
            <v>0</v>
          </cell>
          <cell r="X2751">
            <v>0</v>
          </cell>
          <cell r="Y2751">
            <v>191</v>
          </cell>
          <cell r="AA2751" t="str">
            <v>33UG</v>
          </cell>
          <cell r="AB2751" t="str">
            <v>Norwich</v>
          </cell>
          <cell r="AC2751">
            <v>0</v>
          </cell>
          <cell r="AD2751">
            <v>1</v>
          </cell>
          <cell r="AE2751">
            <v>5</v>
          </cell>
          <cell r="AF2751">
            <v>1</v>
          </cell>
          <cell r="AG2751">
            <v>7</v>
          </cell>
          <cell r="AI2751" t="str">
            <v>33UG</v>
          </cell>
          <cell r="AJ2751" t="str">
            <v>Norwich</v>
          </cell>
          <cell r="AK2751">
            <v>0</v>
          </cell>
          <cell r="AL2751">
            <v>0</v>
          </cell>
        </row>
        <row r="2752">
          <cell r="B2752" t="str">
            <v>33UH</v>
          </cell>
          <cell r="C2752" t="str">
            <v>South Norfolk</v>
          </cell>
          <cell r="D2752">
            <v>2</v>
          </cell>
          <cell r="E2752">
            <v>3</v>
          </cell>
          <cell r="F2752">
            <v>46</v>
          </cell>
          <cell r="G2752">
            <v>25</v>
          </cell>
          <cell r="H2752">
            <v>157</v>
          </cell>
          <cell r="I2752">
            <v>4</v>
          </cell>
          <cell r="J2752">
            <v>0</v>
          </cell>
          <cell r="K2752">
            <v>0</v>
          </cell>
          <cell r="L2752">
            <v>237</v>
          </cell>
          <cell r="M2752">
            <v>0</v>
          </cell>
          <cell r="O2752" t="str">
            <v>33UH</v>
          </cell>
          <cell r="P2752" t="str">
            <v>South Norfolk</v>
          </cell>
          <cell r="Q2752">
            <v>2</v>
          </cell>
          <cell r="R2752">
            <v>3</v>
          </cell>
          <cell r="S2752">
            <v>46</v>
          </cell>
          <cell r="T2752">
            <v>21</v>
          </cell>
          <cell r="U2752">
            <v>157</v>
          </cell>
          <cell r="V2752">
            <v>4</v>
          </cell>
          <cell r="W2752">
            <v>0</v>
          </cell>
          <cell r="X2752">
            <v>0</v>
          </cell>
          <cell r="Y2752">
            <v>233</v>
          </cell>
          <cell r="AA2752" t="str">
            <v>33UH</v>
          </cell>
          <cell r="AB2752" t="str">
            <v>South Norfolk</v>
          </cell>
          <cell r="AC2752">
            <v>0</v>
          </cell>
          <cell r="AD2752">
            <v>4</v>
          </cell>
          <cell r="AE2752">
            <v>0</v>
          </cell>
          <cell r="AF2752">
            <v>4</v>
          </cell>
          <cell r="AG2752">
            <v>8</v>
          </cell>
          <cell r="AI2752" t="str">
            <v>33UH</v>
          </cell>
          <cell r="AJ2752" t="str">
            <v>South Norfolk</v>
          </cell>
          <cell r="AK2752">
            <v>0</v>
          </cell>
          <cell r="AL2752">
            <v>0</v>
          </cell>
        </row>
        <row r="2753">
          <cell r="B2753" t="str">
            <v>34UB</v>
          </cell>
          <cell r="C2753" t="str">
            <v>Corby</v>
          </cell>
          <cell r="D2753">
            <v>4</v>
          </cell>
          <cell r="E2753">
            <v>1</v>
          </cell>
          <cell r="F2753">
            <v>55</v>
          </cell>
          <cell r="G2753">
            <v>5</v>
          </cell>
          <cell r="H2753">
            <v>53</v>
          </cell>
          <cell r="I2753">
            <v>0</v>
          </cell>
          <cell r="J2753">
            <v>0</v>
          </cell>
          <cell r="K2753">
            <v>0</v>
          </cell>
          <cell r="L2753">
            <v>118</v>
          </cell>
          <cell r="M2753">
            <v>0</v>
          </cell>
          <cell r="O2753" t="str">
            <v>34UB</v>
          </cell>
          <cell r="P2753" t="str">
            <v>Corby</v>
          </cell>
          <cell r="Q2753">
            <v>4</v>
          </cell>
          <cell r="R2753">
            <v>1</v>
          </cell>
          <cell r="S2753">
            <v>55</v>
          </cell>
          <cell r="T2753">
            <v>4</v>
          </cell>
          <cell r="U2753">
            <v>53</v>
          </cell>
          <cell r="V2753">
            <v>0</v>
          </cell>
          <cell r="W2753">
            <v>0</v>
          </cell>
          <cell r="X2753">
            <v>0</v>
          </cell>
          <cell r="Y2753">
            <v>117</v>
          </cell>
          <cell r="AA2753" t="str">
            <v>34UB</v>
          </cell>
          <cell r="AB2753" t="str">
            <v>Corby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  <cell r="AG2753">
            <v>0</v>
          </cell>
          <cell r="AI2753" t="str">
            <v>34UB</v>
          </cell>
          <cell r="AJ2753" t="str">
            <v>Corby</v>
          </cell>
          <cell r="AK2753">
            <v>0</v>
          </cell>
          <cell r="AL2753">
            <v>0</v>
          </cell>
        </row>
        <row r="2754">
          <cell r="B2754" t="str">
            <v>34UC</v>
          </cell>
          <cell r="C2754" t="str">
            <v>Daventry</v>
          </cell>
          <cell r="D2754">
            <v>0</v>
          </cell>
          <cell r="E2754">
            <v>0</v>
          </cell>
          <cell r="F2754">
            <v>5</v>
          </cell>
          <cell r="G2754">
            <v>5</v>
          </cell>
          <cell r="H2754">
            <v>34</v>
          </cell>
          <cell r="I2754">
            <v>0</v>
          </cell>
          <cell r="J2754">
            <v>0</v>
          </cell>
          <cell r="K2754">
            <v>0</v>
          </cell>
          <cell r="L2754">
            <v>44</v>
          </cell>
          <cell r="M2754">
            <v>0</v>
          </cell>
          <cell r="O2754" t="str">
            <v>34UC</v>
          </cell>
          <cell r="P2754" t="str">
            <v>Daventry</v>
          </cell>
          <cell r="Q2754">
            <v>0</v>
          </cell>
          <cell r="R2754">
            <v>0</v>
          </cell>
          <cell r="S2754">
            <v>5</v>
          </cell>
          <cell r="T2754">
            <v>7</v>
          </cell>
          <cell r="U2754">
            <v>34</v>
          </cell>
          <cell r="V2754">
            <v>0</v>
          </cell>
          <cell r="W2754">
            <v>0</v>
          </cell>
          <cell r="X2754">
            <v>0</v>
          </cell>
          <cell r="Y2754">
            <v>46</v>
          </cell>
          <cell r="AA2754" t="str">
            <v>34UC</v>
          </cell>
          <cell r="AB2754" t="str">
            <v>Daventry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  <cell r="AG2754">
            <v>0</v>
          </cell>
          <cell r="AI2754" t="str">
            <v>34UC</v>
          </cell>
          <cell r="AJ2754" t="str">
            <v>Daventry</v>
          </cell>
          <cell r="AK2754">
            <v>0</v>
          </cell>
          <cell r="AL2754">
            <v>0</v>
          </cell>
        </row>
        <row r="2755">
          <cell r="B2755" t="str">
            <v>34UD</v>
          </cell>
          <cell r="C2755" t="str">
            <v>East Northamptonshire</v>
          </cell>
          <cell r="D2755">
            <v>0</v>
          </cell>
          <cell r="E2755">
            <v>3</v>
          </cell>
          <cell r="F2755">
            <v>5</v>
          </cell>
          <cell r="G2755">
            <v>7</v>
          </cell>
          <cell r="H2755">
            <v>82</v>
          </cell>
          <cell r="I2755">
            <v>0</v>
          </cell>
          <cell r="J2755">
            <v>0</v>
          </cell>
          <cell r="K2755">
            <v>0</v>
          </cell>
          <cell r="L2755">
            <v>97</v>
          </cell>
          <cell r="M2755">
            <v>0</v>
          </cell>
          <cell r="O2755" t="str">
            <v>34UD</v>
          </cell>
          <cell r="P2755" t="str">
            <v>East Northamptonshire</v>
          </cell>
          <cell r="Q2755">
            <v>0</v>
          </cell>
          <cell r="R2755">
            <v>3</v>
          </cell>
          <cell r="S2755">
            <v>5</v>
          </cell>
          <cell r="T2755">
            <v>9</v>
          </cell>
          <cell r="U2755">
            <v>82</v>
          </cell>
          <cell r="V2755">
            <v>0</v>
          </cell>
          <cell r="W2755">
            <v>0</v>
          </cell>
          <cell r="X2755">
            <v>0</v>
          </cell>
          <cell r="Y2755">
            <v>99</v>
          </cell>
          <cell r="AA2755" t="str">
            <v>34UD</v>
          </cell>
          <cell r="AB2755" t="str">
            <v>East Northamptonshire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  <cell r="AG2755">
            <v>0</v>
          </cell>
          <cell r="AI2755" t="str">
            <v>34UD</v>
          </cell>
          <cell r="AJ2755" t="str">
            <v>East Northamptonshire</v>
          </cell>
          <cell r="AK2755">
            <v>0</v>
          </cell>
          <cell r="AL2755">
            <v>0</v>
          </cell>
        </row>
        <row r="2756">
          <cell r="B2756" t="str">
            <v>34UE</v>
          </cell>
          <cell r="C2756" t="str">
            <v>Kettering</v>
          </cell>
          <cell r="D2756">
            <v>0</v>
          </cell>
          <cell r="E2756">
            <v>2</v>
          </cell>
          <cell r="F2756">
            <v>11</v>
          </cell>
          <cell r="G2756">
            <v>12</v>
          </cell>
          <cell r="H2756">
            <v>88</v>
          </cell>
          <cell r="I2756">
            <v>0</v>
          </cell>
          <cell r="J2756">
            <v>0</v>
          </cell>
          <cell r="K2756">
            <v>0</v>
          </cell>
          <cell r="L2756">
            <v>113</v>
          </cell>
          <cell r="M2756">
            <v>0</v>
          </cell>
          <cell r="O2756" t="str">
            <v>34UE</v>
          </cell>
          <cell r="P2756" t="str">
            <v>Kettering</v>
          </cell>
          <cell r="Q2756">
            <v>0</v>
          </cell>
          <cell r="R2756">
            <v>2</v>
          </cell>
          <cell r="S2756">
            <v>11</v>
          </cell>
          <cell r="T2756">
            <v>12</v>
          </cell>
          <cell r="U2756">
            <v>88</v>
          </cell>
          <cell r="V2756">
            <v>0</v>
          </cell>
          <cell r="W2756">
            <v>0</v>
          </cell>
          <cell r="X2756">
            <v>0</v>
          </cell>
          <cell r="Y2756">
            <v>113</v>
          </cell>
          <cell r="AA2756" t="str">
            <v>34UE</v>
          </cell>
          <cell r="AB2756" t="str">
            <v>Kettering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  <cell r="AG2756">
            <v>0</v>
          </cell>
          <cell r="AI2756" t="str">
            <v>34UE</v>
          </cell>
          <cell r="AJ2756" t="str">
            <v>Kettering</v>
          </cell>
          <cell r="AK2756">
            <v>0</v>
          </cell>
          <cell r="AL2756">
            <v>0</v>
          </cell>
        </row>
        <row r="2757">
          <cell r="B2757" t="str">
            <v>34UF</v>
          </cell>
          <cell r="C2757" t="str">
            <v>Northampton</v>
          </cell>
          <cell r="D2757">
            <v>9</v>
          </cell>
          <cell r="E2757">
            <v>5</v>
          </cell>
          <cell r="F2757">
            <v>198</v>
          </cell>
          <cell r="G2757">
            <v>25</v>
          </cell>
          <cell r="H2757">
            <v>157</v>
          </cell>
          <cell r="I2757">
            <v>0</v>
          </cell>
          <cell r="J2757">
            <v>0</v>
          </cell>
          <cell r="K2757">
            <v>0</v>
          </cell>
          <cell r="L2757">
            <v>394</v>
          </cell>
          <cell r="M2757">
            <v>0</v>
          </cell>
          <cell r="O2757" t="str">
            <v>34UF</v>
          </cell>
          <cell r="P2757" t="str">
            <v>Northampton</v>
          </cell>
          <cell r="Q2757">
            <v>9</v>
          </cell>
          <cell r="R2757">
            <v>5</v>
          </cell>
          <cell r="S2757">
            <v>198</v>
          </cell>
          <cell r="T2757">
            <v>26</v>
          </cell>
          <cell r="U2757">
            <v>157</v>
          </cell>
          <cell r="V2757">
            <v>0</v>
          </cell>
          <cell r="W2757">
            <v>0</v>
          </cell>
          <cell r="X2757">
            <v>0</v>
          </cell>
          <cell r="Y2757">
            <v>395</v>
          </cell>
          <cell r="AA2757" t="str">
            <v>34UF</v>
          </cell>
          <cell r="AB2757" t="str">
            <v>Northampton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  <cell r="AG2757">
            <v>0</v>
          </cell>
          <cell r="AI2757" t="str">
            <v>34UF</v>
          </cell>
          <cell r="AJ2757" t="str">
            <v>Northampton</v>
          </cell>
          <cell r="AK2757">
            <v>0</v>
          </cell>
          <cell r="AL2757">
            <v>0</v>
          </cell>
        </row>
        <row r="2758">
          <cell r="B2758" t="str">
            <v>34UG</v>
          </cell>
          <cell r="C2758" t="str">
            <v>South Northamptonshire</v>
          </cell>
          <cell r="D2758">
            <v>0</v>
          </cell>
          <cell r="E2758">
            <v>0</v>
          </cell>
          <cell r="F2758">
            <v>0</v>
          </cell>
          <cell r="G2758">
            <v>6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6</v>
          </cell>
          <cell r="M2758">
            <v>0</v>
          </cell>
          <cell r="O2758" t="str">
            <v>34UG</v>
          </cell>
          <cell r="P2758" t="str">
            <v>South Northamptonshire</v>
          </cell>
          <cell r="Q2758">
            <v>0</v>
          </cell>
          <cell r="R2758">
            <v>0</v>
          </cell>
          <cell r="S2758">
            <v>0</v>
          </cell>
          <cell r="T2758">
            <v>13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13</v>
          </cell>
          <cell r="AA2758" t="str">
            <v>34UG</v>
          </cell>
          <cell r="AB2758" t="str">
            <v>South Northamptonshire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  <cell r="AG2758">
            <v>0</v>
          </cell>
          <cell r="AI2758" t="str">
            <v>34UG</v>
          </cell>
          <cell r="AJ2758" t="str">
            <v>South Northamptonshire</v>
          </cell>
          <cell r="AK2758">
            <v>0</v>
          </cell>
          <cell r="AL2758">
            <v>0</v>
          </cell>
        </row>
        <row r="2759">
          <cell r="B2759" t="str">
            <v>34UH</v>
          </cell>
          <cell r="C2759" t="str">
            <v>Wellingborough</v>
          </cell>
          <cell r="D2759">
            <v>0</v>
          </cell>
          <cell r="E2759">
            <v>1</v>
          </cell>
          <cell r="F2759">
            <v>45</v>
          </cell>
          <cell r="G2759">
            <v>3</v>
          </cell>
          <cell r="H2759">
            <v>62</v>
          </cell>
          <cell r="I2759">
            <v>0</v>
          </cell>
          <cell r="J2759">
            <v>0</v>
          </cell>
          <cell r="K2759">
            <v>0</v>
          </cell>
          <cell r="L2759">
            <v>111</v>
          </cell>
          <cell r="M2759">
            <v>0</v>
          </cell>
          <cell r="O2759" t="str">
            <v>34UH</v>
          </cell>
          <cell r="P2759" t="str">
            <v>Wellingborough</v>
          </cell>
          <cell r="Q2759">
            <v>0</v>
          </cell>
          <cell r="R2759">
            <v>1</v>
          </cell>
          <cell r="S2759">
            <v>45</v>
          </cell>
          <cell r="T2759">
            <v>10</v>
          </cell>
          <cell r="U2759">
            <v>62</v>
          </cell>
          <cell r="V2759">
            <v>0</v>
          </cell>
          <cell r="W2759">
            <v>0</v>
          </cell>
          <cell r="X2759">
            <v>0</v>
          </cell>
          <cell r="Y2759">
            <v>118</v>
          </cell>
          <cell r="AA2759" t="str">
            <v>34UH</v>
          </cell>
          <cell r="AB2759" t="str">
            <v>Wellingborough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  <cell r="AG2759">
            <v>0</v>
          </cell>
          <cell r="AI2759" t="str">
            <v>34UH</v>
          </cell>
          <cell r="AJ2759" t="str">
            <v>Wellingborough</v>
          </cell>
          <cell r="AK2759">
            <v>0</v>
          </cell>
          <cell r="AL2759">
            <v>0</v>
          </cell>
        </row>
        <row r="2760">
          <cell r="B2760" t="str">
            <v>35UB</v>
          </cell>
          <cell r="C2760" t="str">
            <v>Alnwick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10</v>
          </cell>
          <cell r="I2760">
            <v>0</v>
          </cell>
          <cell r="J2760">
            <v>0</v>
          </cell>
          <cell r="K2760">
            <v>0</v>
          </cell>
          <cell r="L2760">
            <v>10</v>
          </cell>
          <cell r="M2760">
            <v>0</v>
          </cell>
          <cell r="O2760" t="str">
            <v>35UB</v>
          </cell>
          <cell r="P2760" t="str">
            <v>Alnwick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10</v>
          </cell>
          <cell r="V2760">
            <v>0</v>
          </cell>
          <cell r="W2760">
            <v>0</v>
          </cell>
          <cell r="X2760">
            <v>0</v>
          </cell>
          <cell r="Y2760">
            <v>10</v>
          </cell>
          <cell r="AA2760" t="str">
            <v>35UB</v>
          </cell>
          <cell r="AB2760" t="str">
            <v>Alnwick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I2760" t="str">
            <v>35UB</v>
          </cell>
          <cell r="AJ2760" t="str">
            <v>Alnwick</v>
          </cell>
          <cell r="AK2760">
            <v>0</v>
          </cell>
          <cell r="AL2760">
            <v>0</v>
          </cell>
        </row>
        <row r="2761">
          <cell r="B2761" t="str">
            <v>35UD</v>
          </cell>
          <cell r="C2761" t="str">
            <v>Blyth Valley</v>
          </cell>
          <cell r="D2761">
            <v>0</v>
          </cell>
          <cell r="E2761">
            <v>0</v>
          </cell>
          <cell r="F2761">
            <v>12</v>
          </cell>
          <cell r="G2761">
            <v>0</v>
          </cell>
          <cell r="H2761">
            <v>43</v>
          </cell>
          <cell r="I2761">
            <v>0</v>
          </cell>
          <cell r="J2761">
            <v>0</v>
          </cell>
          <cell r="K2761">
            <v>0</v>
          </cell>
          <cell r="L2761">
            <v>55</v>
          </cell>
          <cell r="M2761">
            <v>0</v>
          </cell>
          <cell r="O2761" t="str">
            <v>35UD</v>
          </cell>
          <cell r="P2761" t="str">
            <v>Blyth Valley</v>
          </cell>
          <cell r="Q2761">
            <v>0</v>
          </cell>
          <cell r="R2761">
            <v>0</v>
          </cell>
          <cell r="S2761">
            <v>12</v>
          </cell>
          <cell r="T2761">
            <v>0</v>
          </cell>
          <cell r="U2761">
            <v>43</v>
          </cell>
          <cell r="V2761">
            <v>0</v>
          </cell>
          <cell r="W2761">
            <v>0</v>
          </cell>
          <cell r="X2761">
            <v>0</v>
          </cell>
          <cell r="Y2761">
            <v>55</v>
          </cell>
          <cell r="AA2761" t="str">
            <v>35UD</v>
          </cell>
          <cell r="AB2761" t="str">
            <v>Blyth Valley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  <cell r="AG2761">
            <v>0</v>
          </cell>
          <cell r="AI2761" t="str">
            <v>35UD</v>
          </cell>
          <cell r="AJ2761" t="str">
            <v>Blyth Valley</v>
          </cell>
          <cell r="AK2761">
            <v>0</v>
          </cell>
          <cell r="AL2761">
            <v>0</v>
          </cell>
        </row>
        <row r="2762">
          <cell r="B2762" t="str">
            <v>35UE</v>
          </cell>
          <cell r="C2762" t="str">
            <v>Castle Morpeth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4</v>
          </cell>
          <cell r="I2762">
            <v>0</v>
          </cell>
          <cell r="J2762">
            <v>0</v>
          </cell>
          <cell r="K2762">
            <v>0</v>
          </cell>
          <cell r="L2762">
            <v>4</v>
          </cell>
          <cell r="M2762">
            <v>0</v>
          </cell>
          <cell r="O2762" t="str">
            <v>35UE</v>
          </cell>
          <cell r="P2762" t="str">
            <v>Castle Morpeth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  <cell r="X2762">
            <v>0</v>
          </cell>
          <cell r="Y2762">
            <v>4</v>
          </cell>
          <cell r="AA2762" t="str">
            <v>35UE</v>
          </cell>
          <cell r="AB2762" t="str">
            <v>Castle Morpeth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I2762" t="str">
            <v>35UE</v>
          </cell>
          <cell r="AJ2762" t="str">
            <v>Castle Morpeth</v>
          </cell>
          <cell r="AK2762">
            <v>0</v>
          </cell>
          <cell r="AL2762">
            <v>0</v>
          </cell>
        </row>
        <row r="2763">
          <cell r="B2763" t="str">
            <v>35UF</v>
          </cell>
          <cell r="C2763" t="str">
            <v>Tynedale</v>
          </cell>
          <cell r="D2763">
            <v>0</v>
          </cell>
          <cell r="E2763">
            <v>0</v>
          </cell>
          <cell r="F2763">
            <v>14</v>
          </cell>
          <cell r="G2763">
            <v>0</v>
          </cell>
          <cell r="H2763">
            <v>34</v>
          </cell>
          <cell r="I2763">
            <v>0</v>
          </cell>
          <cell r="J2763">
            <v>0</v>
          </cell>
          <cell r="K2763">
            <v>0</v>
          </cell>
          <cell r="L2763">
            <v>48</v>
          </cell>
          <cell r="M2763">
            <v>0</v>
          </cell>
          <cell r="O2763" t="str">
            <v>35UF</v>
          </cell>
          <cell r="P2763" t="str">
            <v>Tynedale</v>
          </cell>
          <cell r="Q2763">
            <v>0</v>
          </cell>
          <cell r="R2763">
            <v>0</v>
          </cell>
          <cell r="S2763">
            <v>14</v>
          </cell>
          <cell r="T2763">
            <v>0</v>
          </cell>
          <cell r="U2763">
            <v>34</v>
          </cell>
          <cell r="V2763">
            <v>0</v>
          </cell>
          <cell r="W2763">
            <v>0</v>
          </cell>
          <cell r="X2763">
            <v>0</v>
          </cell>
          <cell r="Y2763">
            <v>48</v>
          </cell>
          <cell r="AA2763" t="str">
            <v>35UF</v>
          </cell>
          <cell r="AB2763" t="str">
            <v>Tynedale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  <cell r="AG2763">
            <v>0</v>
          </cell>
          <cell r="AI2763" t="str">
            <v>35UF</v>
          </cell>
          <cell r="AJ2763" t="str">
            <v>Tynedale</v>
          </cell>
          <cell r="AK2763">
            <v>0</v>
          </cell>
          <cell r="AL2763">
            <v>0</v>
          </cell>
        </row>
        <row r="2764">
          <cell r="B2764" t="str">
            <v>36UB</v>
          </cell>
          <cell r="C2764" t="str">
            <v>Craven</v>
          </cell>
          <cell r="D2764">
            <v>0</v>
          </cell>
          <cell r="E2764">
            <v>1</v>
          </cell>
          <cell r="F2764">
            <v>0</v>
          </cell>
          <cell r="G2764">
            <v>0</v>
          </cell>
          <cell r="H2764">
            <v>35</v>
          </cell>
          <cell r="I2764">
            <v>6</v>
          </cell>
          <cell r="J2764">
            <v>0</v>
          </cell>
          <cell r="K2764">
            <v>0</v>
          </cell>
          <cell r="L2764">
            <v>42</v>
          </cell>
          <cell r="M2764">
            <v>0</v>
          </cell>
          <cell r="O2764" t="str">
            <v>36UB</v>
          </cell>
          <cell r="P2764" t="str">
            <v>Craven</v>
          </cell>
          <cell r="Q2764">
            <v>0</v>
          </cell>
          <cell r="R2764">
            <v>1</v>
          </cell>
          <cell r="S2764">
            <v>0</v>
          </cell>
          <cell r="T2764">
            <v>0</v>
          </cell>
          <cell r="U2764">
            <v>35</v>
          </cell>
          <cell r="V2764">
            <v>6</v>
          </cell>
          <cell r="W2764">
            <v>0</v>
          </cell>
          <cell r="X2764">
            <v>0</v>
          </cell>
          <cell r="Y2764">
            <v>42</v>
          </cell>
          <cell r="AA2764" t="str">
            <v>36UB</v>
          </cell>
          <cell r="AB2764" t="str">
            <v>Craven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I2764" t="str">
            <v>36UB</v>
          </cell>
          <cell r="AJ2764" t="str">
            <v>Craven</v>
          </cell>
          <cell r="AK2764">
            <v>0</v>
          </cell>
          <cell r="AL2764">
            <v>0</v>
          </cell>
        </row>
        <row r="2765">
          <cell r="B2765" t="str">
            <v>36UC</v>
          </cell>
          <cell r="C2765" t="str">
            <v>Hambleton</v>
          </cell>
          <cell r="D2765">
            <v>1</v>
          </cell>
          <cell r="E2765">
            <v>2</v>
          </cell>
          <cell r="F2765">
            <v>3</v>
          </cell>
          <cell r="G2765">
            <v>4</v>
          </cell>
          <cell r="H2765">
            <v>24</v>
          </cell>
          <cell r="I2765">
            <v>0</v>
          </cell>
          <cell r="J2765">
            <v>0</v>
          </cell>
          <cell r="K2765">
            <v>0</v>
          </cell>
          <cell r="L2765">
            <v>34</v>
          </cell>
          <cell r="M2765">
            <v>0</v>
          </cell>
          <cell r="O2765" t="str">
            <v>36UC</v>
          </cell>
          <cell r="P2765" t="str">
            <v>Hambleton</v>
          </cell>
          <cell r="Q2765">
            <v>1</v>
          </cell>
          <cell r="R2765">
            <v>2</v>
          </cell>
          <cell r="S2765">
            <v>3</v>
          </cell>
          <cell r="T2765">
            <v>2</v>
          </cell>
          <cell r="U2765">
            <v>24</v>
          </cell>
          <cell r="V2765">
            <v>0</v>
          </cell>
          <cell r="W2765">
            <v>0</v>
          </cell>
          <cell r="X2765">
            <v>0</v>
          </cell>
          <cell r="Y2765">
            <v>32</v>
          </cell>
          <cell r="AA2765" t="str">
            <v>36UC</v>
          </cell>
          <cell r="AB2765" t="str">
            <v>Hambleton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I2765" t="str">
            <v>36UC</v>
          </cell>
          <cell r="AJ2765" t="str">
            <v>Hambleton</v>
          </cell>
          <cell r="AK2765">
            <v>0</v>
          </cell>
          <cell r="AL2765">
            <v>0</v>
          </cell>
        </row>
        <row r="2766">
          <cell r="B2766" t="str">
            <v>36UD</v>
          </cell>
          <cell r="C2766" t="str">
            <v>Harrogate</v>
          </cell>
          <cell r="D2766">
            <v>0</v>
          </cell>
          <cell r="E2766">
            <v>0</v>
          </cell>
          <cell r="F2766">
            <v>10</v>
          </cell>
          <cell r="G2766">
            <v>11</v>
          </cell>
          <cell r="H2766">
            <v>14</v>
          </cell>
          <cell r="I2766">
            <v>3</v>
          </cell>
          <cell r="J2766">
            <v>0</v>
          </cell>
          <cell r="K2766">
            <v>0</v>
          </cell>
          <cell r="L2766">
            <v>38</v>
          </cell>
          <cell r="M2766">
            <v>0</v>
          </cell>
          <cell r="O2766" t="str">
            <v>36UD</v>
          </cell>
          <cell r="P2766" t="str">
            <v>Harrogate</v>
          </cell>
          <cell r="Q2766">
            <v>0</v>
          </cell>
          <cell r="R2766">
            <v>0</v>
          </cell>
          <cell r="S2766">
            <v>10</v>
          </cell>
          <cell r="T2766">
            <v>9</v>
          </cell>
          <cell r="U2766">
            <v>14</v>
          </cell>
          <cell r="V2766">
            <v>3</v>
          </cell>
          <cell r="W2766">
            <v>0</v>
          </cell>
          <cell r="X2766">
            <v>0</v>
          </cell>
          <cell r="Y2766">
            <v>36</v>
          </cell>
          <cell r="AA2766" t="str">
            <v>36UD</v>
          </cell>
          <cell r="AB2766" t="str">
            <v>Harrogate</v>
          </cell>
          <cell r="AC2766">
            <v>0</v>
          </cell>
          <cell r="AD2766">
            <v>0</v>
          </cell>
          <cell r="AE2766">
            <v>7</v>
          </cell>
          <cell r="AF2766">
            <v>0</v>
          </cell>
          <cell r="AG2766">
            <v>7</v>
          </cell>
          <cell r="AI2766" t="str">
            <v>36UD</v>
          </cell>
          <cell r="AJ2766" t="str">
            <v>Harrogate</v>
          </cell>
          <cell r="AK2766">
            <v>0</v>
          </cell>
          <cell r="AL2766">
            <v>0</v>
          </cell>
        </row>
        <row r="2767">
          <cell r="B2767" t="str">
            <v>36UE</v>
          </cell>
          <cell r="C2767" t="str">
            <v>Richmondshire</v>
          </cell>
          <cell r="D2767">
            <v>0</v>
          </cell>
          <cell r="E2767">
            <v>1</v>
          </cell>
          <cell r="F2767">
            <v>0</v>
          </cell>
          <cell r="G2767">
            <v>1</v>
          </cell>
          <cell r="H2767">
            <v>0</v>
          </cell>
          <cell r="I2767">
            <v>4</v>
          </cell>
          <cell r="J2767">
            <v>0</v>
          </cell>
          <cell r="K2767">
            <v>0</v>
          </cell>
          <cell r="L2767">
            <v>6</v>
          </cell>
          <cell r="M2767">
            <v>0</v>
          </cell>
          <cell r="O2767" t="str">
            <v>36UE</v>
          </cell>
          <cell r="P2767" t="str">
            <v>Richmondshire</v>
          </cell>
          <cell r="Q2767">
            <v>0</v>
          </cell>
          <cell r="R2767">
            <v>1</v>
          </cell>
          <cell r="S2767">
            <v>0</v>
          </cell>
          <cell r="T2767">
            <v>1</v>
          </cell>
          <cell r="U2767">
            <v>0</v>
          </cell>
          <cell r="V2767">
            <v>4</v>
          </cell>
          <cell r="W2767">
            <v>0</v>
          </cell>
          <cell r="X2767">
            <v>0</v>
          </cell>
          <cell r="Y2767">
            <v>6</v>
          </cell>
          <cell r="AA2767" t="str">
            <v>36UE</v>
          </cell>
          <cell r="AB2767" t="str">
            <v>Richmondshire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I2767" t="str">
            <v>36UE</v>
          </cell>
          <cell r="AJ2767" t="str">
            <v>Richmondshire</v>
          </cell>
          <cell r="AK2767">
            <v>0</v>
          </cell>
          <cell r="AL2767">
            <v>0</v>
          </cell>
        </row>
        <row r="2768">
          <cell r="B2768" t="str">
            <v>36UF</v>
          </cell>
          <cell r="C2768" t="str">
            <v>Ryedale</v>
          </cell>
          <cell r="D2768">
            <v>0</v>
          </cell>
          <cell r="E2768">
            <v>2</v>
          </cell>
          <cell r="F2768">
            <v>9</v>
          </cell>
          <cell r="G2768">
            <v>0</v>
          </cell>
          <cell r="H2768">
            <v>78</v>
          </cell>
          <cell r="I2768">
            <v>0</v>
          </cell>
          <cell r="J2768">
            <v>0</v>
          </cell>
          <cell r="K2768">
            <v>0</v>
          </cell>
          <cell r="L2768">
            <v>89</v>
          </cell>
          <cell r="M2768">
            <v>0</v>
          </cell>
          <cell r="O2768" t="str">
            <v>36UF</v>
          </cell>
          <cell r="P2768" t="str">
            <v>Ryedale</v>
          </cell>
          <cell r="Q2768">
            <v>0</v>
          </cell>
          <cell r="R2768">
            <v>2</v>
          </cell>
          <cell r="S2768">
            <v>9</v>
          </cell>
          <cell r="T2768">
            <v>1</v>
          </cell>
          <cell r="U2768">
            <v>78</v>
          </cell>
          <cell r="V2768">
            <v>0</v>
          </cell>
          <cell r="W2768">
            <v>0</v>
          </cell>
          <cell r="X2768">
            <v>0</v>
          </cell>
          <cell r="Y2768">
            <v>90</v>
          </cell>
          <cell r="AA2768" t="str">
            <v>36UF</v>
          </cell>
          <cell r="AB2768" t="str">
            <v>Ryedale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  <cell r="AG2768">
            <v>0</v>
          </cell>
          <cell r="AI2768" t="str">
            <v>36UF</v>
          </cell>
          <cell r="AJ2768" t="str">
            <v>Ryedale</v>
          </cell>
          <cell r="AK2768">
            <v>0</v>
          </cell>
          <cell r="AL2768">
            <v>0</v>
          </cell>
        </row>
        <row r="2769">
          <cell r="B2769" t="str">
            <v>36UG</v>
          </cell>
          <cell r="C2769" t="str">
            <v>Scarborough</v>
          </cell>
          <cell r="D2769">
            <v>0</v>
          </cell>
          <cell r="E2769">
            <v>7</v>
          </cell>
          <cell r="F2769">
            <v>0</v>
          </cell>
          <cell r="G2769">
            <v>2</v>
          </cell>
          <cell r="H2769">
            <v>9</v>
          </cell>
          <cell r="I2769">
            <v>4</v>
          </cell>
          <cell r="J2769">
            <v>0</v>
          </cell>
          <cell r="K2769">
            <v>0</v>
          </cell>
          <cell r="L2769">
            <v>22</v>
          </cell>
          <cell r="M2769">
            <v>0</v>
          </cell>
          <cell r="O2769" t="str">
            <v>36UG</v>
          </cell>
          <cell r="P2769" t="str">
            <v>Scarborough</v>
          </cell>
          <cell r="Q2769">
            <v>0</v>
          </cell>
          <cell r="R2769">
            <v>7</v>
          </cell>
          <cell r="S2769">
            <v>0</v>
          </cell>
          <cell r="T2769">
            <v>2</v>
          </cell>
          <cell r="U2769">
            <v>9</v>
          </cell>
          <cell r="V2769">
            <v>4</v>
          </cell>
          <cell r="W2769">
            <v>0</v>
          </cell>
          <cell r="X2769">
            <v>0</v>
          </cell>
          <cell r="Y2769">
            <v>22</v>
          </cell>
          <cell r="AA2769" t="str">
            <v>36UG</v>
          </cell>
          <cell r="AB2769" t="str">
            <v>Scarborough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  <cell r="AG2769">
            <v>0</v>
          </cell>
          <cell r="AI2769" t="str">
            <v>36UG</v>
          </cell>
          <cell r="AJ2769" t="str">
            <v>Scarborough</v>
          </cell>
          <cell r="AK2769">
            <v>0</v>
          </cell>
          <cell r="AL2769">
            <v>0</v>
          </cell>
        </row>
        <row r="2770">
          <cell r="B2770" t="str">
            <v>36UH</v>
          </cell>
          <cell r="C2770" t="str">
            <v>Selby</v>
          </cell>
          <cell r="D2770">
            <v>4</v>
          </cell>
          <cell r="E2770">
            <v>0</v>
          </cell>
          <cell r="F2770">
            <v>19</v>
          </cell>
          <cell r="G2770">
            <v>2</v>
          </cell>
          <cell r="H2770">
            <v>10</v>
          </cell>
          <cell r="I2770">
            <v>0</v>
          </cell>
          <cell r="J2770">
            <v>0</v>
          </cell>
          <cell r="K2770">
            <v>0</v>
          </cell>
          <cell r="L2770">
            <v>35</v>
          </cell>
          <cell r="M2770">
            <v>0</v>
          </cell>
          <cell r="O2770" t="str">
            <v>36UH</v>
          </cell>
          <cell r="P2770" t="str">
            <v>Selby</v>
          </cell>
          <cell r="Q2770">
            <v>4</v>
          </cell>
          <cell r="R2770">
            <v>0</v>
          </cell>
          <cell r="S2770">
            <v>19</v>
          </cell>
          <cell r="T2770">
            <v>2</v>
          </cell>
          <cell r="U2770">
            <v>10</v>
          </cell>
          <cell r="V2770">
            <v>0</v>
          </cell>
          <cell r="W2770">
            <v>0</v>
          </cell>
          <cell r="X2770">
            <v>0</v>
          </cell>
          <cell r="Y2770">
            <v>35</v>
          </cell>
          <cell r="AA2770" t="str">
            <v>36UH</v>
          </cell>
          <cell r="AB2770" t="str">
            <v>Selby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  <cell r="AG2770">
            <v>0</v>
          </cell>
          <cell r="AI2770" t="str">
            <v>36UH</v>
          </cell>
          <cell r="AJ2770" t="str">
            <v>Selby</v>
          </cell>
          <cell r="AK2770">
            <v>0</v>
          </cell>
          <cell r="AL2770">
            <v>0</v>
          </cell>
        </row>
        <row r="2771">
          <cell r="B2771" t="str">
            <v>37UB</v>
          </cell>
          <cell r="C2771" t="str">
            <v>Ashfield</v>
          </cell>
          <cell r="D2771">
            <v>0</v>
          </cell>
          <cell r="E2771">
            <v>1</v>
          </cell>
          <cell r="F2771">
            <v>41</v>
          </cell>
          <cell r="G2771">
            <v>1</v>
          </cell>
          <cell r="H2771">
            <v>99</v>
          </cell>
          <cell r="I2771">
            <v>3</v>
          </cell>
          <cell r="J2771">
            <v>0</v>
          </cell>
          <cell r="K2771">
            <v>0</v>
          </cell>
          <cell r="L2771">
            <v>145</v>
          </cell>
          <cell r="M2771">
            <v>0</v>
          </cell>
          <cell r="O2771" t="str">
            <v>37UB</v>
          </cell>
          <cell r="P2771" t="str">
            <v>Ashfield</v>
          </cell>
          <cell r="Q2771">
            <v>0</v>
          </cell>
          <cell r="R2771">
            <v>1</v>
          </cell>
          <cell r="S2771">
            <v>41</v>
          </cell>
          <cell r="T2771">
            <v>0</v>
          </cell>
          <cell r="U2771">
            <v>99</v>
          </cell>
          <cell r="V2771">
            <v>3</v>
          </cell>
          <cell r="W2771">
            <v>0</v>
          </cell>
          <cell r="X2771">
            <v>0</v>
          </cell>
          <cell r="Y2771">
            <v>144</v>
          </cell>
          <cell r="AA2771" t="str">
            <v>37UB</v>
          </cell>
          <cell r="AB2771" t="str">
            <v>Ashfield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  <cell r="AG2771">
            <v>0</v>
          </cell>
          <cell r="AI2771" t="str">
            <v>37UB</v>
          </cell>
          <cell r="AJ2771" t="str">
            <v>Ashfield</v>
          </cell>
          <cell r="AK2771">
            <v>0</v>
          </cell>
          <cell r="AL2771">
            <v>0</v>
          </cell>
        </row>
        <row r="2772">
          <cell r="B2772" t="str">
            <v>37UC</v>
          </cell>
          <cell r="C2772" t="str">
            <v>Bassetlaw</v>
          </cell>
          <cell r="D2772">
            <v>0</v>
          </cell>
          <cell r="E2772">
            <v>1</v>
          </cell>
          <cell r="F2772">
            <v>5</v>
          </cell>
          <cell r="G2772">
            <v>1</v>
          </cell>
          <cell r="H2772">
            <v>10</v>
          </cell>
          <cell r="I2772">
            <v>0</v>
          </cell>
          <cell r="J2772">
            <v>0</v>
          </cell>
          <cell r="K2772">
            <v>0</v>
          </cell>
          <cell r="L2772">
            <v>17</v>
          </cell>
          <cell r="M2772">
            <v>0</v>
          </cell>
          <cell r="O2772" t="str">
            <v>37UC</v>
          </cell>
          <cell r="P2772" t="str">
            <v>Bassetlaw</v>
          </cell>
          <cell r="Q2772">
            <v>0</v>
          </cell>
          <cell r="R2772">
            <v>1</v>
          </cell>
          <cell r="S2772">
            <v>5</v>
          </cell>
          <cell r="T2772">
            <v>1</v>
          </cell>
          <cell r="U2772">
            <v>10</v>
          </cell>
          <cell r="V2772">
            <v>0</v>
          </cell>
          <cell r="W2772">
            <v>0</v>
          </cell>
          <cell r="X2772">
            <v>0</v>
          </cell>
          <cell r="Y2772">
            <v>17</v>
          </cell>
          <cell r="AA2772" t="str">
            <v>37UC</v>
          </cell>
          <cell r="AB2772" t="str">
            <v>Bassetlaw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  <cell r="AG2772">
            <v>0</v>
          </cell>
          <cell r="AI2772" t="str">
            <v>37UC</v>
          </cell>
          <cell r="AJ2772" t="str">
            <v>Bassetlaw</v>
          </cell>
          <cell r="AK2772">
            <v>12</v>
          </cell>
          <cell r="AL2772">
            <v>0</v>
          </cell>
        </row>
        <row r="2773">
          <cell r="B2773" t="str">
            <v>37UD</v>
          </cell>
          <cell r="C2773" t="str">
            <v>Broxtowe</v>
          </cell>
          <cell r="D2773">
            <v>0</v>
          </cell>
          <cell r="E2773">
            <v>0</v>
          </cell>
          <cell r="F2773">
            <v>1</v>
          </cell>
          <cell r="G2773">
            <v>1</v>
          </cell>
          <cell r="H2773">
            <v>0</v>
          </cell>
          <cell r="I2773">
            <v>12</v>
          </cell>
          <cell r="J2773">
            <v>0</v>
          </cell>
          <cell r="K2773">
            <v>0</v>
          </cell>
          <cell r="L2773">
            <v>14</v>
          </cell>
          <cell r="M2773">
            <v>0</v>
          </cell>
          <cell r="O2773" t="str">
            <v>37UD</v>
          </cell>
          <cell r="P2773" t="str">
            <v>Broxtowe</v>
          </cell>
          <cell r="Q2773">
            <v>0</v>
          </cell>
          <cell r="R2773">
            <v>0</v>
          </cell>
          <cell r="S2773">
            <v>1</v>
          </cell>
          <cell r="T2773">
            <v>2</v>
          </cell>
          <cell r="U2773">
            <v>0</v>
          </cell>
          <cell r="V2773">
            <v>12</v>
          </cell>
          <cell r="W2773">
            <v>0</v>
          </cell>
          <cell r="X2773">
            <v>0</v>
          </cell>
          <cell r="Y2773">
            <v>15</v>
          </cell>
          <cell r="AA2773" t="str">
            <v>37UD</v>
          </cell>
          <cell r="AB2773" t="str">
            <v>Broxtowe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  <cell r="AG2773">
            <v>0</v>
          </cell>
          <cell r="AI2773" t="str">
            <v>37UD</v>
          </cell>
          <cell r="AJ2773" t="str">
            <v>Broxtowe</v>
          </cell>
          <cell r="AK2773">
            <v>0</v>
          </cell>
          <cell r="AL2773">
            <v>0</v>
          </cell>
        </row>
        <row r="2774">
          <cell r="B2774" t="str">
            <v>37UE</v>
          </cell>
          <cell r="C2774" t="str">
            <v>Gedling</v>
          </cell>
          <cell r="D2774">
            <v>0</v>
          </cell>
          <cell r="E2774">
            <v>1</v>
          </cell>
          <cell r="F2774">
            <v>15</v>
          </cell>
          <cell r="G2774">
            <v>0</v>
          </cell>
          <cell r="H2774">
            <v>9</v>
          </cell>
          <cell r="I2774">
            <v>0</v>
          </cell>
          <cell r="J2774">
            <v>0</v>
          </cell>
          <cell r="K2774">
            <v>0</v>
          </cell>
          <cell r="L2774">
            <v>25</v>
          </cell>
          <cell r="M2774">
            <v>0</v>
          </cell>
          <cell r="O2774" t="str">
            <v>37UE</v>
          </cell>
          <cell r="P2774" t="str">
            <v>Gedling</v>
          </cell>
          <cell r="Q2774">
            <v>0</v>
          </cell>
          <cell r="R2774">
            <v>1</v>
          </cell>
          <cell r="S2774">
            <v>15</v>
          </cell>
          <cell r="T2774">
            <v>0</v>
          </cell>
          <cell r="U2774">
            <v>9</v>
          </cell>
          <cell r="V2774">
            <v>0</v>
          </cell>
          <cell r="W2774">
            <v>0</v>
          </cell>
          <cell r="X2774">
            <v>0</v>
          </cell>
          <cell r="Y2774">
            <v>25</v>
          </cell>
          <cell r="AA2774" t="str">
            <v>37UE</v>
          </cell>
          <cell r="AB2774" t="str">
            <v>Gedling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  <cell r="AG2774">
            <v>0</v>
          </cell>
          <cell r="AI2774" t="str">
            <v>37UE</v>
          </cell>
          <cell r="AJ2774" t="str">
            <v>Gedling</v>
          </cell>
          <cell r="AK2774">
            <v>0</v>
          </cell>
          <cell r="AL2774">
            <v>0</v>
          </cell>
        </row>
        <row r="2775">
          <cell r="B2775" t="str">
            <v>37UF</v>
          </cell>
          <cell r="C2775" t="str">
            <v>Mansfield</v>
          </cell>
          <cell r="D2775">
            <v>0</v>
          </cell>
          <cell r="E2775">
            <v>1</v>
          </cell>
          <cell r="F2775">
            <v>34</v>
          </cell>
          <cell r="G2775">
            <v>1</v>
          </cell>
          <cell r="H2775">
            <v>15</v>
          </cell>
          <cell r="I2775">
            <v>4</v>
          </cell>
          <cell r="J2775">
            <v>0</v>
          </cell>
          <cell r="K2775">
            <v>0</v>
          </cell>
          <cell r="L2775">
            <v>55</v>
          </cell>
          <cell r="M2775">
            <v>0</v>
          </cell>
          <cell r="O2775" t="str">
            <v>37UF</v>
          </cell>
          <cell r="P2775" t="str">
            <v>Mansfield</v>
          </cell>
          <cell r="Q2775">
            <v>0</v>
          </cell>
          <cell r="R2775">
            <v>1</v>
          </cell>
          <cell r="S2775">
            <v>34</v>
          </cell>
          <cell r="T2775">
            <v>0</v>
          </cell>
          <cell r="U2775">
            <v>15</v>
          </cell>
          <cell r="V2775">
            <v>4</v>
          </cell>
          <cell r="W2775">
            <v>0</v>
          </cell>
          <cell r="X2775">
            <v>0</v>
          </cell>
          <cell r="Y2775">
            <v>54</v>
          </cell>
          <cell r="AA2775" t="str">
            <v>37UF</v>
          </cell>
          <cell r="AB2775" t="str">
            <v>Mansfield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  <cell r="AG2775">
            <v>0</v>
          </cell>
          <cell r="AI2775" t="str">
            <v>37UF</v>
          </cell>
          <cell r="AJ2775" t="str">
            <v>Mansfield</v>
          </cell>
          <cell r="AK2775">
            <v>0</v>
          </cell>
          <cell r="AL2775">
            <v>0</v>
          </cell>
        </row>
        <row r="2776">
          <cell r="B2776" t="str">
            <v>37UG</v>
          </cell>
          <cell r="C2776" t="str">
            <v>Newark and Sherwood</v>
          </cell>
          <cell r="D2776">
            <v>0</v>
          </cell>
          <cell r="E2776">
            <v>0</v>
          </cell>
          <cell r="F2776">
            <v>35</v>
          </cell>
          <cell r="G2776">
            <v>1</v>
          </cell>
          <cell r="H2776">
            <v>47</v>
          </cell>
          <cell r="I2776">
            <v>12</v>
          </cell>
          <cell r="J2776">
            <v>0</v>
          </cell>
          <cell r="K2776">
            <v>0</v>
          </cell>
          <cell r="L2776">
            <v>95</v>
          </cell>
          <cell r="M2776">
            <v>0</v>
          </cell>
          <cell r="O2776" t="str">
            <v>37UG</v>
          </cell>
          <cell r="P2776" t="str">
            <v>Newark and Sherwood</v>
          </cell>
          <cell r="Q2776">
            <v>0</v>
          </cell>
          <cell r="R2776">
            <v>0</v>
          </cell>
          <cell r="S2776">
            <v>35</v>
          </cell>
          <cell r="T2776">
            <v>1</v>
          </cell>
          <cell r="U2776">
            <v>47</v>
          </cell>
          <cell r="V2776">
            <v>12</v>
          </cell>
          <cell r="W2776">
            <v>0</v>
          </cell>
          <cell r="X2776">
            <v>0</v>
          </cell>
          <cell r="Y2776">
            <v>95</v>
          </cell>
          <cell r="AA2776" t="str">
            <v>37UG</v>
          </cell>
          <cell r="AB2776" t="str">
            <v>Newark and Sherwood</v>
          </cell>
          <cell r="AC2776">
            <v>0</v>
          </cell>
          <cell r="AD2776">
            <v>3</v>
          </cell>
          <cell r="AE2776">
            <v>7</v>
          </cell>
          <cell r="AF2776">
            <v>3</v>
          </cell>
          <cell r="AG2776">
            <v>13</v>
          </cell>
          <cell r="AI2776" t="str">
            <v>37UG</v>
          </cell>
          <cell r="AJ2776" t="str">
            <v>Newark and Sherwood</v>
          </cell>
          <cell r="AK2776">
            <v>0</v>
          </cell>
          <cell r="AL2776">
            <v>0</v>
          </cell>
        </row>
        <row r="2777">
          <cell r="B2777" t="str">
            <v>37UJ</v>
          </cell>
          <cell r="C2777" t="str">
            <v>Rushcliffe</v>
          </cell>
          <cell r="D2777">
            <v>0</v>
          </cell>
          <cell r="E2777">
            <v>0</v>
          </cell>
          <cell r="F2777">
            <v>32</v>
          </cell>
          <cell r="G2777">
            <v>1</v>
          </cell>
          <cell r="H2777">
            <v>23</v>
          </cell>
          <cell r="I2777">
            <v>0</v>
          </cell>
          <cell r="J2777">
            <v>0</v>
          </cell>
          <cell r="K2777">
            <v>0</v>
          </cell>
          <cell r="L2777">
            <v>56</v>
          </cell>
          <cell r="M2777">
            <v>0</v>
          </cell>
          <cell r="O2777" t="str">
            <v>37UJ</v>
          </cell>
          <cell r="P2777" t="str">
            <v>Rushcliffe</v>
          </cell>
          <cell r="Q2777">
            <v>0</v>
          </cell>
          <cell r="R2777">
            <v>0</v>
          </cell>
          <cell r="S2777">
            <v>32</v>
          </cell>
          <cell r="T2777">
            <v>1</v>
          </cell>
          <cell r="U2777">
            <v>23</v>
          </cell>
          <cell r="V2777">
            <v>0</v>
          </cell>
          <cell r="W2777">
            <v>0</v>
          </cell>
          <cell r="X2777">
            <v>0</v>
          </cell>
          <cell r="Y2777">
            <v>56</v>
          </cell>
          <cell r="AA2777" t="str">
            <v>37UJ</v>
          </cell>
          <cell r="AB2777" t="str">
            <v>Rushcliffe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  <cell r="AG2777">
            <v>0</v>
          </cell>
          <cell r="AI2777" t="str">
            <v>37UJ</v>
          </cell>
          <cell r="AJ2777" t="str">
            <v>Rushcliffe</v>
          </cell>
          <cell r="AK2777">
            <v>0</v>
          </cell>
          <cell r="AL2777">
            <v>0</v>
          </cell>
        </row>
        <row r="2778">
          <cell r="B2778" t="str">
            <v>38UB</v>
          </cell>
          <cell r="C2778" t="str">
            <v>Cherwell</v>
          </cell>
          <cell r="D2778">
            <v>0</v>
          </cell>
          <cell r="E2778">
            <v>10</v>
          </cell>
          <cell r="F2778">
            <v>36</v>
          </cell>
          <cell r="G2778">
            <v>56</v>
          </cell>
          <cell r="H2778">
            <v>94</v>
          </cell>
          <cell r="I2778">
            <v>0</v>
          </cell>
          <cell r="J2778">
            <v>0</v>
          </cell>
          <cell r="K2778">
            <v>0</v>
          </cell>
          <cell r="L2778">
            <v>196</v>
          </cell>
          <cell r="M2778">
            <v>0</v>
          </cell>
          <cell r="O2778" t="str">
            <v>38UB</v>
          </cell>
          <cell r="P2778" t="str">
            <v>Cherwell</v>
          </cell>
          <cell r="Q2778">
            <v>0</v>
          </cell>
          <cell r="R2778">
            <v>10</v>
          </cell>
          <cell r="S2778">
            <v>36</v>
          </cell>
          <cell r="T2778">
            <v>63</v>
          </cell>
          <cell r="U2778">
            <v>94</v>
          </cell>
          <cell r="V2778">
            <v>0</v>
          </cell>
          <cell r="W2778">
            <v>0</v>
          </cell>
          <cell r="X2778">
            <v>0</v>
          </cell>
          <cell r="Y2778">
            <v>203</v>
          </cell>
          <cell r="AA2778" t="str">
            <v>38UB</v>
          </cell>
          <cell r="AB2778" t="str">
            <v>Cherwell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  <cell r="AG2778">
            <v>0</v>
          </cell>
          <cell r="AI2778" t="str">
            <v>38UB</v>
          </cell>
          <cell r="AJ2778" t="str">
            <v>Cherwell</v>
          </cell>
          <cell r="AK2778">
            <v>9</v>
          </cell>
          <cell r="AL2778">
            <v>0</v>
          </cell>
        </row>
        <row r="2779">
          <cell r="B2779" t="str">
            <v>38UC</v>
          </cell>
          <cell r="C2779" t="str">
            <v>Oxford</v>
          </cell>
          <cell r="D2779">
            <v>0</v>
          </cell>
          <cell r="E2779">
            <v>0</v>
          </cell>
          <cell r="F2779">
            <v>3</v>
          </cell>
          <cell r="G2779">
            <v>76</v>
          </cell>
          <cell r="H2779">
            <v>186</v>
          </cell>
          <cell r="I2779">
            <v>49</v>
          </cell>
          <cell r="J2779">
            <v>0</v>
          </cell>
          <cell r="K2779">
            <v>0</v>
          </cell>
          <cell r="L2779">
            <v>314</v>
          </cell>
          <cell r="M2779">
            <v>0</v>
          </cell>
          <cell r="O2779" t="str">
            <v>38UC</v>
          </cell>
          <cell r="P2779" t="str">
            <v>Oxford</v>
          </cell>
          <cell r="Q2779">
            <v>0</v>
          </cell>
          <cell r="R2779">
            <v>0</v>
          </cell>
          <cell r="S2779">
            <v>3</v>
          </cell>
          <cell r="T2779">
            <v>47</v>
          </cell>
          <cell r="U2779">
            <v>186</v>
          </cell>
          <cell r="V2779">
            <v>49</v>
          </cell>
          <cell r="W2779">
            <v>0</v>
          </cell>
          <cell r="X2779">
            <v>0</v>
          </cell>
          <cell r="Y2779">
            <v>285</v>
          </cell>
          <cell r="AA2779" t="str">
            <v>38UC</v>
          </cell>
          <cell r="AB2779" t="str">
            <v>Oxford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I2779" t="str">
            <v>38UC</v>
          </cell>
          <cell r="AJ2779" t="str">
            <v>Oxford</v>
          </cell>
          <cell r="AK2779">
            <v>0</v>
          </cell>
          <cell r="AL2779">
            <v>0</v>
          </cell>
        </row>
        <row r="2780">
          <cell r="B2780" t="str">
            <v>38UD</v>
          </cell>
          <cell r="C2780" t="str">
            <v>South Oxfordshire</v>
          </cell>
          <cell r="D2780">
            <v>0</v>
          </cell>
          <cell r="E2780">
            <v>3</v>
          </cell>
          <cell r="F2780">
            <v>22</v>
          </cell>
          <cell r="G2780">
            <v>42</v>
          </cell>
          <cell r="H2780">
            <v>56</v>
          </cell>
          <cell r="I2780">
            <v>0</v>
          </cell>
          <cell r="J2780">
            <v>0</v>
          </cell>
          <cell r="K2780">
            <v>0</v>
          </cell>
          <cell r="L2780">
            <v>123</v>
          </cell>
          <cell r="M2780">
            <v>0</v>
          </cell>
          <cell r="O2780" t="str">
            <v>38UD</v>
          </cell>
          <cell r="P2780" t="str">
            <v>South Oxfordshire</v>
          </cell>
          <cell r="Q2780">
            <v>0</v>
          </cell>
          <cell r="R2780">
            <v>3</v>
          </cell>
          <cell r="S2780">
            <v>22</v>
          </cell>
          <cell r="T2780">
            <v>31</v>
          </cell>
          <cell r="U2780">
            <v>56</v>
          </cell>
          <cell r="V2780">
            <v>0</v>
          </cell>
          <cell r="W2780">
            <v>0</v>
          </cell>
          <cell r="X2780">
            <v>0</v>
          </cell>
          <cell r="Y2780">
            <v>112</v>
          </cell>
          <cell r="AA2780" t="str">
            <v>38UD</v>
          </cell>
          <cell r="AB2780" t="str">
            <v>South Oxfordshire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  <cell r="AG2780">
            <v>0</v>
          </cell>
          <cell r="AI2780" t="str">
            <v>38UD</v>
          </cell>
          <cell r="AJ2780" t="str">
            <v>South Oxfordshire</v>
          </cell>
          <cell r="AK2780">
            <v>0</v>
          </cell>
          <cell r="AL2780">
            <v>0</v>
          </cell>
        </row>
        <row r="2781">
          <cell r="B2781" t="str">
            <v>38UE</v>
          </cell>
          <cell r="C2781" t="str">
            <v>Vale of White Horse</v>
          </cell>
          <cell r="D2781">
            <v>0</v>
          </cell>
          <cell r="E2781">
            <v>1</v>
          </cell>
          <cell r="F2781">
            <v>10</v>
          </cell>
          <cell r="G2781">
            <v>35</v>
          </cell>
          <cell r="H2781">
            <v>126</v>
          </cell>
          <cell r="I2781">
            <v>1</v>
          </cell>
          <cell r="J2781">
            <v>0</v>
          </cell>
          <cell r="K2781">
            <v>0</v>
          </cell>
          <cell r="L2781">
            <v>173</v>
          </cell>
          <cell r="M2781">
            <v>0</v>
          </cell>
          <cell r="O2781" t="str">
            <v>38UE</v>
          </cell>
          <cell r="P2781" t="str">
            <v>Vale of White Horse</v>
          </cell>
          <cell r="Q2781">
            <v>0</v>
          </cell>
          <cell r="R2781">
            <v>1</v>
          </cell>
          <cell r="S2781">
            <v>10</v>
          </cell>
          <cell r="T2781">
            <v>39</v>
          </cell>
          <cell r="U2781">
            <v>126</v>
          </cell>
          <cell r="V2781">
            <v>1</v>
          </cell>
          <cell r="W2781">
            <v>0</v>
          </cell>
          <cell r="X2781">
            <v>0</v>
          </cell>
          <cell r="Y2781">
            <v>177</v>
          </cell>
          <cell r="AA2781" t="str">
            <v>38UE</v>
          </cell>
          <cell r="AB2781" t="str">
            <v>Vale of White Horse</v>
          </cell>
          <cell r="AC2781">
            <v>0</v>
          </cell>
          <cell r="AD2781">
            <v>0</v>
          </cell>
          <cell r="AE2781">
            <v>23</v>
          </cell>
          <cell r="AF2781">
            <v>0</v>
          </cell>
          <cell r="AG2781">
            <v>23</v>
          </cell>
          <cell r="AI2781" t="str">
            <v>38UE</v>
          </cell>
          <cell r="AJ2781" t="str">
            <v>Vale of White Horse</v>
          </cell>
          <cell r="AK2781">
            <v>0</v>
          </cell>
          <cell r="AL2781">
            <v>0</v>
          </cell>
        </row>
        <row r="2782">
          <cell r="B2782" t="str">
            <v>38UF</v>
          </cell>
          <cell r="C2782" t="str">
            <v>West Oxfordshire</v>
          </cell>
          <cell r="D2782">
            <v>0</v>
          </cell>
          <cell r="E2782">
            <v>0</v>
          </cell>
          <cell r="F2782">
            <v>18</v>
          </cell>
          <cell r="G2782">
            <v>29</v>
          </cell>
          <cell r="H2782">
            <v>24</v>
          </cell>
          <cell r="I2782">
            <v>6</v>
          </cell>
          <cell r="J2782">
            <v>0</v>
          </cell>
          <cell r="K2782">
            <v>0</v>
          </cell>
          <cell r="L2782">
            <v>77</v>
          </cell>
          <cell r="M2782">
            <v>0</v>
          </cell>
          <cell r="O2782" t="str">
            <v>38UF</v>
          </cell>
          <cell r="P2782" t="str">
            <v>West Oxfordshire</v>
          </cell>
          <cell r="Q2782">
            <v>0</v>
          </cell>
          <cell r="R2782">
            <v>0</v>
          </cell>
          <cell r="S2782">
            <v>18</v>
          </cell>
          <cell r="T2782">
            <v>37</v>
          </cell>
          <cell r="U2782">
            <v>24</v>
          </cell>
          <cell r="V2782">
            <v>6</v>
          </cell>
          <cell r="W2782">
            <v>0</v>
          </cell>
          <cell r="X2782">
            <v>0</v>
          </cell>
          <cell r="Y2782">
            <v>85</v>
          </cell>
          <cell r="AA2782" t="str">
            <v>38UF</v>
          </cell>
          <cell r="AB2782" t="str">
            <v>West Oxfordshire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  <cell r="AG2782">
            <v>0</v>
          </cell>
          <cell r="AI2782" t="str">
            <v>38UF</v>
          </cell>
          <cell r="AJ2782" t="str">
            <v>West Oxfordshire</v>
          </cell>
          <cell r="AK2782">
            <v>0</v>
          </cell>
          <cell r="AL2782">
            <v>0</v>
          </cell>
        </row>
        <row r="2783">
          <cell r="B2783" t="str">
            <v>39UB</v>
          </cell>
          <cell r="C2783" t="str">
            <v>Bridgnorth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21</v>
          </cell>
          <cell r="I2783">
            <v>0</v>
          </cell>
          <cell r="J2783">
            <v>0</v>
          </cell>
          <cell r="K2783">
            <v>0</v>
          </cell>
          <cell r="L2783">
            <v>21</v>
          </cell>
          <cell r="M2783">
            <v>0</v>
          </cell>
          <cell r="O2783" t="str">
            <v>39UB</v>
          </cell>
          <cell r="P2783" t="str">
            <v>Bridgnorth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21</v>
          </cell>
          <cell r="V2783">
            <v>0</v>
          </cell>
          <cell r="W2783">
            <v>0</v>
          </cell>
          <cell r="X2783">
            <v>0</v>
          </cell>
          <cell r="Y2783">
            <v>21</v>
          </cell>
          <cell r="AA2783" t="str">
            <v>39UB</v>
          </cell>
          <cell r="AB2783" t="str">
            <v>Bridgnorth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I2783" t="str">
            <v>39UB</v>
          </cell>
          <cell r="AJ2783" t="str">
            <v>Bridgnorth</v>
          </cell>
          <cell r="AK2783">
            <v>0</v>
          </cell>
          <cell r="AL2783">
            <v>0</v>
          </cell>
        </row>
        <row r="2784">
          <cell r="B2784" t="str">
            <v>39UC</v>
          </cell>
          <cell r="C2784" t="str">
            <v>North Shropshire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4</v>
          </cell>
          <cell r="I2784">
            <v>0</v>
          </cell>
          <cell r="J2784">
            <v>0</v>
          </cell>
          <cell r="K2784">
            <v>0</v>
          </cell>
          <cell r="L2784">
            <v>4</v>
          </cell>
          <cell r="M2784">
            <v>0</v>
          </cell>
          <cell r="O2784" t="str">
            <v>39UC</v>
          </cell>
          <cell r="P2784" t="str">
            <v>North Shropshire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4</v>
          </cell>
          <cell r="V2784">
            <v>0</v>
          </cell>
          <cell r="W2784">
            <v>0</v>
          </cell>
          <cell r="X2784">
            <v>0</v>
          </cell>
          <cell r="Y2784">
            <v>4</v>
          </cell>
          <cell r="AA2784" t="str">
            <v>39UC</v>
          </cell>
          <cell r="AB2784" t="str">
            <v>North Shropshire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I2784" t="str">
            <v>39UC</v>
          </cell>
          <cell r="AJ2784" t="str">
            <v>North Shropshire</v>
          </cell>
          <cell r="AK2784">
            <v>0</v>
          </cell>
          <cell r="AL2784">
            <v>0</v>
          </cell>
        </row>
        <row r="2785">
          <cell r="B2785" t="str">
            <v>39UD</v>
          </cell>
          <cell r="C2785" t="str">
            <v>Oswestry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4</v>
          </cell>
          <cell r="J2785">
            <v>0</v>
          </cell>
          <cell r="K2785">
            <v>0</v>
          </cell>
          <cell r="L2785">
            <v>4</v>
          </cell>
          <cell r="M2785">
            <v>0</v>
          </cell>
          <cell r="O2785" t="str">
            <v>39UD</v>
          </cell>
          <cell r="P2785" t="str">
            <v>Oswestry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4</v>
          </cell>
          <cell r="W2785">
            <v>0</v>
          </cell>
          <cell r="X2785">
            <v>0</v>
          </cell>
          <cell r="Y2785">
            <v>4</v>
          </cell>
          <cell r="AA2785" t="str">
            <v>39UD</v>
          </cell>
          <cell r="AB2785" t="str">
            <v>Oswestry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I2785" t="str">
            <v>39UD</v>
          </cell>
          <cell r="AJ2785" t="str">
            <v>Oswestry</v>
          </cell>
          <cell r="AK2785">
            <v>0</v>
          </cell>
          <cell r="AL2785">
            <v>0</v>
          </cell>
        </row>
        <row r="2786">
          <cell r="B2786" t="str">
            <v>39UE</v>
          </cell>
          <cell r="C2786" t="str">
            <v>Shrewsbury and Atcham</v>
          </cell>
          <cell r="D2786">
            <v>0</v>
          </cell>
          <cell r="E2786">
            <v>0</v>
          </cell>
          <cell r="F2786">
            <v>12</v>
          </cell>
          <cell r="G2786">
            <v>0</v>
          </cell>
          <cell r="H2786">
            <v>30</v>
          </cell>
          <cell r="I2786">
            <v>0</v>
          </cell>
          <cell r="J2786">
            <v>0</v>
          </cell>
          <cell r="K2786">
            <v>0</v>
          </cell>
          <cell r="L2786">
            <v>42</v>
          </cell>
          <cell r="M2786">
            <v>0</v>
          </cell>
          <cell r="O2786" t="str">
            <v>39UE</v>
          </cell>
          <cell r="P2786" t="str">
            <v>Shrewsbury and Atcham</v>
          </cell>
          <cell r="Q2786">
            <v>0</v>
          </cell>
          <cell r="R2786">
            <v>0</v>
          </cell>
          <cell r="S2786">
            <v>12</v>
          </cell>
          <cell r="T2786">
            <v>0</v>
          </cell>
          <cell r="U2786">
            <v>30</v>
          </cell>
          <cell r="V2786">
            <v>0</v>
          </cell>
          <cell r="W2786">
            <v>0</v>
          </cell>
          <cell r="X2786">
            <v>0</v>
          </cell>
          <cell r="Y2786">
            <v>42</v>
          </cell>
          <cell r="AA2786" t="str">
            <v>39UE</v>
          </cell>
          <cell r="AB2786" t="str">
            <v>Shrewsbury and Atcham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I2786" t="str">
            <v>39UE</v>
          </cell>
          <cell r="AJ2786" t="str">
            <v>Shrewsbury and Atcham</v>
          </cell>
          <cell r="AK2786">
            <v>0</v>
          </cell>
          <cell r="AL2786">
            <v>0</v>
          </cell>
        </row>
        <row r="2787">
          <cell r="B2787" t="str">
            <v>39UF</v>
          </cell>
          <cell r="C2787" t="str">
            <v>South Shropshire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11</v>
          </cell>
          <cell r="I2787">
            <v>0</v>
          </cell>
          <cell r="J2787">
            <v>0</v>
          </cell>
          <cell r="K2787">
            <v>0</v>
          </cell>
          <cell r="L2787">
            <v>11</v>
          </cell>
          <cell r="M2787">
            <v>0</v>
          </cell>
          <cell r="O2787" t="str">
            <v>39UF</v>
          </cell>
          <cell r="P2787" t="str">
            <v>South Shropshire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  <cell r="U2787">
            <v>11</v>
          </cell>
          <cell r="V2787">
            <v>0</v>
          </cell>
          <cell r="W2787">
            <v>0</v>
          </cell>
          <cell r="X2787">
            <v>0</v>
          </cell>
          <cell r="Y2787">
            <v>11</v>
          </cell>
          <cell r="AA2787" t="str">
            <v>39UF</v>
          </cell>
          <cell r="AB2787" t="str">
            <v>South Shropshire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  <cell r="AG2787">
            <v>0</v>
          </cell>
          <cell r="AI2787" t="str">
            <v>39UF</v>
          </cell>
          <cell r="AJ2787" t="str">
            <v>South Shropshire</v>
          </cell>
          <cell r="AK2787">
            <v>0</v>
          </cell>
          <cell r="AL2787">
            <v>0</v>
          </cell>
        </row>
        <row r="2788">
          <cell r="B2788" t="str">
            <v>40UB</v>
          </cell>
          <cell r="C2788" t="str">
            <v>Mendip</v>
          </cell>
          <cell r="D2788">
            <v>0</v>
          </cell>
          <cell r="E2788">
            <v>0</v>
          </cell>
          <cell r="F2788">
            <v>41</v>
          </cell>
          <cell r="G2788">
            <v>8</v>
          </cell>
          <cell r="H2788">
            <v>86</v>
          </cell>
          <cell r="I2788">
            <v>16</v>
          </cell>
          <cell r="J2788">
            <v>0</v>
          </cell>
          <cell r="K2788">
            <v>0</v>
          </cell>
          <cell r="L2788">
            <v>151</v>
          </cell>
          <cell r="M2788">
            <v>0</v>
          </cell>
          <cell r="O2788" t="str">
            <v>40UB</v>
          </cell>
          <cell r="P2788" t="str">
            <v>Mendip</v>
          </cell>
          <cell r="Q2788">
            <v>0</v>
          </cell>
          <cell r="R2788">
            <v>0</v>
          </cell>
          <cell r="S2788">
            <v>41</v>
          </cell>
          <cell r="T2788">
            <v>10</v>
          </cell>
          <cell r="U2788">
            <v>86</v>
          </cell>
          <cell r="V2788">
            <v>16</v>
          </cell>
          <cell r="W2788">
            <v>0</v>
          </cell>
          <cell r="X2788">
            <v>0</v>
          </cell>
          <cell r="Y2788">
            <v>153</v>
          </cell>
          <cell r="AA2788" t="str">
            <v>40UB</v>
          </cell>
          <cell r="AB2788" t="str">
            <v>Mendip</v>
          </cell>
          <cell r="AC2788">
            <v>0</v>
          </cell>
          <cell r="AD2788">
            <v>0</v>
          </cell>
          <cell r="AE2788">
            <v>14</v>
          </cell>
          <cell r="AF2788">
            <v>0</v>
          </cell>
          <cell r="AG2788">
            <v>14</v>
          </cell>
          <cell r="AI2788" t="str">
            <v>40UB</v>
          </cell>
          <cell r="AJ2788" t="str">
            <v>Mendip</v>
          </cell>
          <cell r="AK2788">
            <v>0</v>
          </cell>
          <cell r="AL2788">
            <v>0</v>
          </cell>
        </row>
        <row r="2789">
          <cell r="B2789" t="str">
            <v>40UC</v>
          </cell>
          <cell r="C2789" t="str">
            <v>Sedgemoor</v>
          </cell>
          <cell r="D2789">
            <v>0</v>
          </cell>
          <cell r="E2789">
            <v>0</v>
          </cell>
          <cell r="F2789">
            <v>52</v>
          </cell>
          <cell r="G2789">
            <v>4</v>
          </cell>
          <cell r="H2789">
            <v>108</v>
          </cell>
          <cell r="I2789">
            <v>0</v>
          </cell>
          <cell r="J2789">
            <v>0</v>
          </cell>
          <cell r="K2789">
            <v>0</v>
          </cell>
          <cell r="L2789">
            <v>164</v>
          </cell>
          <cell r="M2789">
            <v>0</v>
          </cell>
          <cell r="O2789" t="str">
            <v>40UC</v>
          </cell>
          <cell r="P2789" t="str">
            <v>Sedgemoor</v>
          </cell>
          <cell r="Q2789">
            <v>0</v>
          </cell>
          <cell r="R2789">
            <v>0</v>
          </cell>
          <cell r="S2789">
            <v>52</v>
          </cell>
          <cell r="T2789">
            <v>4</v>
          </cell>
          <cell r="U2789">
            <v>108</v>
          </cell>
          <cell r="V2789">
            <v>0</v>
          </cell>
          <cell r="W2789">
            <v>0</v>
          </cell>
          <cell r="X2789">
            <v>0</v>
          </cell>
          <cell r="Y2789">
            <v>164</v>
          </cell>
          <cell r="AA2789" t="str">
            <v>40UC</v>
          </cell>
          <cell r="AB2789" t="str">
            <v>Sedgemoor</v>
          </cell>
          <cell r="AC2789">
            <v>0</v>
          </cell>
          <cell r="AD2789">
            <v>0</v>
          </cell>
          <cell r="AE2789">
            <v>49</v>
          </cell>
          <cell r="AF2789">
            <v>0</v>
          </cell>
          <cell r="AG2789">
            <v>49</v>
          </cell>
          <cell r="AI2789" t="str">
            <v>40UC</v>
          </cell>
          <cell r="AJ2789" t="str">
            <v>Sedgemoor</v>
          </cell>
          <cell r="AK2789">
            <v>0</v>
          </cell>
          <cell r="AL2789">
            <v>0</v>
          </cell>
        </row>
        <row r="2790">
          <cell r="B2790" t="str">
            <v>40UD</v>
          </cell>
          <cell r="C2790" t="str">
            <v>South Somerset</v>
          </cell>
          <cell r="D2790">
            <v>0</v>
          </cell>
          <cell r="E2790">
            <v>0</v>
          </cell>
          <cell r="F2790">
            <v>28</v>
          </cell>
          <cell r="G2790">
            <v>24</v>
          </cell>
          <cell r="H2790">
            <v>190</v>
          </cell>
          <cell r="I2790">
            <v>45</v>
          </cell>
          <cell r="J2790">
            <v>0</v>
          </cell>
          <cell r="K2790">
            <v>0</v>
          </cell>
          <cell r="L2790">
            <v>287</v>
          </cell>
          <cell r="M2790">
            <v>0</v>
          </cell>
          <cell r="O2790" t="str">
            <v>40UD</v>
          </cell>
          <cell r="P2790" t="str">
            <v>South Somerset</v>
          </cell>
          <cell r="Q2790">
            <v>0</v>
          </cell>
          <cell r="R2790">
            <v>0</v>
          </cell>
          <cell r="S2790">
            <v>28</v>
          </cell>
          <cell r="T2790">
            <v>23</v>
          </cell>
          <cell r="U2790">
            <v>190</v>
          </cell>
          <cell r="V2790">
            <v>45</v>
          </cell>
          <cell r="W2790">
            <v>0</v>
          </cell>
          <cell r="X2790">
            <v>0</v>
          </cell>
          <cell r="Y2790">
            <v>286</v>
          </cell>
          <cell r="AA2790" t="str">
            <v>40UD</v>
          </cell>
          <cell r="AB2790" t="str">
            <v>South Somerset</v>
          </cell>
          <cell r="AC2790">
            <v>0</v>
          </cell>
          <cell r="AD2790">
            <v>3</v>
          </cell>
          <cell r="AE2790">
            <v>0</v>
          </cell>
          <cell r="AF2790">
            <v>3</v>
          </cell>
          <cell r="AG2790">
            <v>6</v>
          </cell>
          <cell r="AI2790" t="str">
            <v>40UD</v>
          </cell>
          <cell r="AJ2790" t="str">
            <v>South Somerset</v>
          </cell>
          <cell r="AK2790">
            <v>0</v>
          </cell>
          <cell r="AL2790">
            <v>0</v>
          </cell>
        </row>
        <row r="2791">
          <cell r="B2791" t="str">
            <v>40UE</v>
          </cell>
          <cell r="C2791" t="str">
            <v>Taunton Deane</v>
          </cell>
          <cell r="D2791">
            <v>0</v>
          </cell>
          <cell r="E2791">
            <v>0</v>
          </cell>
          <cell r="F2791">
            <v>36</v>
          </cell>
          <cell r="G2791">
            <v>11</v>
          </cell>
          <cell r="H2791">
            <v>51</v>
          </cell>
          <cell r="I2791">
            <v>0</v>
          </cell>
          <cell r="J2791">
            <v>0</v>
          </cell>
          <cell r="K2791">
            <v>0</v>
          </cell>
          <cell r="L2791">
            <v>98</v>
          </cell>
          <cell r="M2791">
            <v>0</v>
          </cell>
          <cell r="O2791" t="str">
            <v>40UE</v>
          </cell>
          <cell r="P2791" t="str">
            <v>Taunton Deane</v>
          </cell>
          <cell r="Q2791">
            <v>0</v>
          </cell>
          <cell r="R2791">
            <v>0</v>
          </cell>
          <cell r="S2791">
            <v>36</v>
          </cell>
          <cell r="T2791">
            <v>13</v>
          </cell>
          <cell r="U2791">
            <v>51</v>
          </cell>
          <cell r="V2791">
            <v>0</v>
          </cell>
          <cell r="W2791">
            <v>0</v>
          </cell>
          <cell r="X2791">
            <v>0</v>
          </cell>
          <cell r="Y2791">
            <v>100</v>
          </cell>
          <cell r="AA2791" t="str">
            <v>40UE</v>
          </cell>
          <cell r="AB2791" t="str">
            <v>Taunton Deane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  <cell r="AG2791">
            <v>0</v>
          </cell>
          <cell r="AI2791" t="str">
            <v>40UE</v>
          </cell>
          <cell r="AJ2791" t="str">
            <v>Taunton Deane</v>
          </cell>
          <cell r="AK2791">
            <v>0</v>
          </cell>
          <cell r="AL2791">
            <v>0</v>
          </cell>
        </row>
        <row r="2792">
          <cell r="B2792" t="str">
            <v>40UF</v>
          </cell>
          <cell r="C2792" t="str">
            <v>West Somerset</v>
          </cell>
          <cell r="D2792">
            <v>0</v>
          </cell>
          <cell r="E2792">
            <v>0</v>
          </cell>
          <cell r="F2792">
            <v>0</v>
          </cell>
          <cell r="G2792">
            <v>2</v>
          </cell>
          <cell r="H2792">
            <v>30</v>
          </cell>
          <cell r="I2792">
            <v>0</v>
          </cell>
          <cell r="J2792">
            <v>0</v>
          </cell>
          <cell r="K2792">
            <v>0</v>
          </cell>
          <cell r="L2792">
            <v>32</v>
          </cell>
          <cell r="M2792">
            <v>0</v>
          </cell>
          <cell r="O2792" t="str">
            <v>40UF</v>
          </cell>
          <cell r="P2792" t="str">
            <v>West Somerset</v>
          </cell>
          <cell r="Q2792">
            <v>0</v>
          </cell>
          <cell r="R2792">
            <v>0</v>
          </cell>
          <cell r="S2792">
            <v>0</v>
          </cell>
          <cell r="T2792">
            <v>2</v>
          </cell>
          <cell r="U2792">
            <v>30</v>
          </cell>
          <cell r="V2792">
            <v>0</v>
          </cell>
          <cell r="W2792">
            <v>0</v>
          </cell>
          <cell r="X2792">
            <v>0</v>
          </cell>
          <cell r="Y2792">
            <v>32</v>
          </cell>
          <cell r="AA2792" t="str">
            <v>40UF</v>
          </cell>
          <cell r="AB2792" t="str">
            <v>West Somerset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  <cell r="AG2792">
            <v>0</v>
          </cell>
          <cell r="AI2792" t="str">
            <v>40UF</v>
          </cell>
          <cell r="AJ2792" t="str">
            <v>West Somerset</v>
          </cell>
          <cell r="AK2792">
            <v>0</v>
          </cell>
          <cell r="AL2792">
            <v>0</v>
          </cell>
        </row>
        <row r="2793">
          <cell r="B2793" t="str">
            <v>41UB</v>
          </cell>
          <cell r="C2793" t="str">
            <v>Cannock Chase</v>
          </cell>
          <cell r="D2793">
            <v>0</v>
          </cell>
          <cell r="E2793">
            <v>2</v>
          </cell>
          <cell r="F2793">
            <v>39</v>
          </cell>
          <cell r="G2793">
            <v>1</v>
          </cell>
          <cell r="H2793">
            <v>74</v>
          </cell>
          <cell r="I2793">
            <v>32</v>
          </cell>
          <cell r="J2793">
            <v>0</v>
          </cell>
          <cell r="K2793">
            <v>0</v>
          </cell>
          <cell r="L2793">
            <v>148</v>
          </cell>
          <cell r="M2793">
            <v>0</v>
          </cell>
          <cell r="O2793" t="str">
            <v>41UB</v>
          </cell>
          <cell r="P2793" t="str">
            <v>Cannock Chase</v>
          </cell>
          <cell r="Q2793">
            <v>0</v>
          </cell>
          <cell r="R2793">
            <v>2</v>
          </cell>
          <cell r="S2793">
            <v>39</v>
          </cell>
          <cell r="T2793">
            <v>2</v>
          </cell>
          <cell r="U2793">
            <v>74</v>
          </cell>
          <cell r="V2793">
            <v>32</v>
          </cell>
          <cell r="W2793">
            <v>0</v>
          </cell>
          <cell r="X2793">
            <v>0</v>
          </cell>
          <cell r="Y2793">
            <v>149</v>
          </cell>
          <cell r="AA2793" t="str">
            <v>41UB</v>
          </cell>
          <cell r="AB2793" t="str">
            <v>Cannock Chase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  <cell r="AG2793">
            <v>0</v>
          </cell>
          <cell r="AI2793" t="str">
            <v>41UB</v>
          </cell>
          <cell r="AJ2793" t="str">
            <v>Cannock Chase</v>
          </cell>
          <cell r="AK2793">
            <v>0</v>
          </cell>
          <cell r="AL2793">
            <v>0</v>
          </cell>
        </row>
        <row r="2794">
          <cell r="B2794" t="str">
            <v>41UC</v>
          </cell>
          <cell r="C2794" t="str">
            <v>East Staffordshire</v>
          </cell>
          <cell r="D2794">
            <v>7</v>
          </cell>
          <cell r="E2794">
            <v>2</v>
          </cell>
          <cell r="F2794">
            <v>30</v>
          </cell>
          <cell r="G2794">
            <v>4</v>
          </cell>
          <cell r="H2794">
            <v>24</v>
          </cell>
          <cell r="I2794">
            <v>26</v>
          </cell>
          <cell r="J2794">
            <v>1</v>
          </cell>
          <cell r="K2794">
            <v>0</v>
          </cell>
          <cell r="L2794">
            <v>94</v>
          </cell>
          <cell r="M2794">
            <v>1</v>
          </cell>
          <cell r="O2794" t="str">
            <v>41UC</v>
          </cell>
          <cell r="P2794" t="str">
            <v>East Staffordshire</v>
          </cell>
          <cell r="Q2794">
            <v>7</v>
          </cell>
          <cell r="R2794">
            <v>2</v>
          </cell>
          <cell r="S2794">
            <v>30</v>
          </cell>
          <cell r="T2794">
            <v>4</v>
          </cell>
          <cell r="U2794">
            <v>24</v>
          </cell>
          <cell r="V2794">
            <v>26</v>
          </cell>
          <cell r="W2794">
            <v>1</v>
          </cell>
          <cell r="X2794">
            <v>0</v>
          </cell>
          <cell r="Y2794">
            <v>94</v>
          </cell>
          <cell r="AA2794" t="str">
            <v>41UC</v>
          </cell>
          <cell r="AB2794" t="str">
            <v>East Staffordshire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  <cell r="AG2794">
            <v>0</v>
          </cell>
          <cell r="AI2794" t="str">
            <v>41UC</v>
          </cell>
          <cell r="AJ2794" t="str">
            <v>East Staffordshire</v>
          </cell>
          <cell r="AK2794">
            <v>0</v>
          </cell>
          <cell r="AL2794">
            <v>0</v>
          </cell>
        </row>
        <row r="2795">
          <cell r="B2795" t="str">
            <v>41UD</v>
          </cell>
          <cell r="C2795" t="str">
            <v>Lichfield</v>
          </cell>
          <cell r="D2795">
            <v>0</v>
          </cell>
          <cell r="E2795">
            <v>1</v>
          </cell>
          <cell r="F2795">
            <v>28</v>
          </cell>
          <cell r="G2795">
            <v>4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33</v>
          </cell>
          <cell r="M2795">
            <v>0</v>
          </cell>
          <cell r="O2795" t="str">
            <v>41UD</v>
          </cell>
          <cell r="P2795" t="str">
            <v>Lichfield</v>
          </cell>
          <cell r="Q2795">
            <v>0</v>
          </cell>
          <cell r="R2795">
            <v>1</v>
          </cell>
          <cell r="S2795">
            <v>28</v>
          </cell>
          <cell r="T2795">
            <v>4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33</v>
          </cell>
          <cell r="AA2795" t="str">
            <v>41UD</v>
          </cell>
          <cell r="AB2795" t="str">
            <v>Lichfield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  <cell r="AG2795">
            <v>0</v>
          </cell>
          <cell r="AI2795" t="str">
            <v>41UD</v>
          </cell>
          <cell r="AJ2795" t="str">
            <v>Lichfield</v>
          </cell>
          <cell r="AK2795">
            <v>0</v>
          </cell>
          <cell r="AL2795">
            <v>0</v>
          </cell>
        </row>
        <row r="2796">
          <cell r="B2796" t="str">
            <v>41UE</v>
          </cell>
          <cell r="C2796" t="str">
            <v>Newcastle-under-Lyme</v>
          </cell>
          <cell r="D2796">
            <v>0</v>
          </cell>
          <cell r="E2796">
            <v>4</v>
          </cell>
          <cell r="F2796">
            <v>31</v>
          </cell>
          <cell r="G2796">
            <v>0</v>
          </cell>
          <cell r="H2796">
            <v>45</v>
          </cell>
          <cell r="I2796">
            <v>0</v>
          </cell>
          <cell r="J2796">
            <v>1</v>
          </cell>
          <cell r="K2796">
            <v>0</v>
          </cell>
          <cell r="L2796">
            <v>81</v>
          </cell>
          <cell r="M2796">
            <v>1</v>
          </cell>
          <cell r="O2796" t="str">
            <v>41UE</v>
          </cell>
          <cell r="P2796" t="str">
            <v>Newcastle-under-Lyme</v>
          </cell>
          <cell r="Q2796">
            <v>0</v>
          </cell>
          <cell r="R2796">
            <v>4</v>
          </cell>
          <cell r="S2796">
            <v>31</v>
          </cell>
          <cell r="T2796">
            <v>0</v>
          </cell>
          <cell r="U2796">
            <v>45</v>
          </cell>
          <cell r="V2796">
            <v>0</v>
          </cell>
          <cell r="W2796">
            <v>1</v>
          </cell>
          <cell r="X2796">
            <v>0</v>
          </cell>
          <cell r="Y2796">
            <v>81</v>
          </cell>
          <cell r="AA2796" t="str">
            <v>41UE</v>
          </cell>
          <cell r="AB2796" t="str">
            <v>Newcastle-under-Lyme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  <cell r="AG2796">
            <v>0</v>
          </cell>
          <cell r="AI2796" t="str">
            <v>41UE</v>
          </cell>
          <cell r="AJ2796" t="str">
            <v>Newcastle-under-Lyme</v>
          </cell>
          <cell r="AK2796">
            <v>0</v>
          </cell>
          <cell r="AL2796">
            <v>0</v>
          </cell>
        </row>
        <row r="2797">
          <cell r="B2797" t="str">
            <v>41UF</v>
          </cell>
          <cell r="C2797" t="str">
            <v>South Staffordshire</v>
          </cell>
          <cell r="D2797">
            <v>0</v>
          </cell>
          <cell r="E2797">
            <v>2</v>
          </cell>
          <cell r="F2797">
            <v>8</v>
          </cell>
          <cell r="G2797">
            <v>1</v>
          </cell>
          <cell r="H2797">
            <v>62</v>
          </cell>
          <cell r="I2797">
            <v>9</v>
          </cell>
          <cell r="J2797">
            <v>0</v>
          </cell>
          <cell r="K2797">
            <v>0</v>
          </cell>
          <cell r="L2797">
            <v>82</v>
          </cell>
          <cell r="M2797">
            <v>0</v>
          </cell>
          <cell r="O2797" t="str">
            <v>41UF</v>
          </cell>
          <cell r="P2797" t="str">
            <v>South Staffordshire</v>
          </cell>
          <cell r="Q2797">
            <v>0</v>
          </cell>
          <cell r="R2797">
            <v>2</v>
          </cell>
          <cell r="S2797">
            <v>8</v>
          </cell>
          <cell r="T2797">
            <v>0</v>
          </cell>
          <cell r="U2797">
            <v>62</v>
          </cell>
          <cell r="V2797">
            <v>9</v>
          </cell>
          <cell r="W2797">
            <v>0</v>
          </cell>
          <cell r="X2797">
            <v>0</v>
          </cell>
          <cell r="Y2797">
            <v>81</v>
          </cell>
          <cell r="AA2797" t="str">
            <v>41UF</v>
          </cell>
          <cell r="AB2797" t="str">
            <v>South Staffordshire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  <cell r="AG2797">
            <v>0</v>
          </cell>
          <cell r="AI2797" t="str">
            <v>41UF</v>
          </cell>
          <cell r="AJ2797" t="str">
            <v>South Staffordshire</v>
          </cell>
          <cell r="AK2797">
            <v>0</v>
          </cell>
          <cell r="AL2797">
            <v>0</v>
          </cell>
        </row>
        <row r="2798">
          <cell r="B2798" t="str">
            <v>41UG</v>
          </cell>
          <cell r="C2798" t="str">
            <v>Stafford</v>
          </cell>
          <cell r="D2798">
            <v>0</v>
          </cell>
          <cell r="E2798">
            <v>8</v>
          </cell>
          <cell r="F2798">
            <v>7</v>
          </cell>
          <cell r="G2798">
            <v>10</v>
          </cell>
          <cell r="H2798">
            <v>32</v>
          </cell>
          <cell r="I2798">
            <v>6</v>
          </cell>
          <cell r="J2798">
            <v>0</v>
          </cell>
          <cell r="K2798">
            <v>0</v>
          </cell>
          <cell r="L2798">
            <v>63</v>
          </cell>
          <cell r="M2798">
            <v>0</v>
          </cell>
          <cell r="O2798" t="str">
            <v>41UG</v>
          </cell>
          <cell r="P2798" t="str">
            <v>Stafford</v>
          </cell>
          <cell r="Q2798">
            <v>0</v>
          </cell>
          <cell r="R2798">
            <v>8</v>
          </cell>
          <cell r="S2798">
            <v>7</v>
          </cell>
          <cell r="T2798">
            <v>9</v>
          </cell>
          <cell r="U2798">
            <v>32</v>
          </cell>
          <cell r="V2798">
            <v>6</v>
          </cell>
          <cell r="W2798">
            <v>0</v>
          </cell>
          <cell r="X2798">
            <v>0</v>
          </cell>
          <cell r="Y2798">
            <v>62</v>
          </cell>
          <cell r="AA2798" t="str">
            <v>41UG</v>
          </cell>
          <cell r="AB2798" t="str">
            <v>Stafford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I2798" t="str">
            <v>41UG</v>
          </cell>
          <cell r="AJ2798" t="str">
            <v>Stafford</v>
          </cell>
          <cell r="AK2798">
            <v>0</v>
          </cell>
          <cell r="AL2798">
            <v>0</v>
          </cell>
        </row>
        <row r="2799">
          <cell r="B2799" t="str">
            <v>41UH</v>
          </cell>
          <cell r="C2799" t="str">
            <v>Staffordshire Moorlands</v>
          </cell>
          <cell r="D2799">
            <v>0</v>
          </cell>
          <cell r="E2799">
            <v>2</v>
          </cell>
          <cell r="F2799">
            <v>2</v>
          </cell>
          <cell r="G2799">
            <v>3</v>
          </cell>
          <cell r="H2799">
            <v>11</v>
          </cell>
          <cell r="I2799">
            <v>0</v>
          </cell>
          <cell r="J2799">
            <v>0</v>
          </cell>
          <cell r="K2799">
            <v>0</v>
          </cell>
          <cell r="L2799">
            <v>18</v>
          </cell>
          <cell r="M2799">
            <v>0</v>
          </cell>
          <cell r="O2799" t="str">
            <v>41UH</v>
          </cell>
          <cell r="P2799" t="str">
            <v>Staffordshire Moorlands</v>
          </cell>
          <cell r="Q2799">
            <v>0</v>
          </cell>
          <cell r="R2799">
            <v>2</v>
          </cell>
          <cell r="S2799">
            <v>2</v>
          </cell>
          <cell r="T2799">
            <v>2</v>
          </cell>
          <cell r="U2799">
            <v>11</v>
          </cell>
          <cell r="V2799">
            <v>0</v>
          </cell>
          <cell r="W2799">
            <v>0</v>
          </cell>
          <cell r="X2799">
            <v>0</v>
          </cell>
          <cell r="Y2799">
            <v>17</v>
          </cell>
          <cell r="AA2799" t="str">
            <v>41UH</v>
          </cell>
          <cell r="AB2799" t="str">
            <v>Staffordshire Moorlands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  <cell r="AG2799">
            <v>0</v>
          </cell>
          <cell r="AI2799" t="str">
            <v>41UH</v>
          </cell>
          <cell r="AJ2799" t="str">
            <v>Staffordshire Moorlands</v>
          </cell>
          <cell r="AK2799">
            <v>0</v>
          </cell>
          <cell r="AL2799">
            <v>0</v>
          </cell>
        </row>
        <row r="2800">
          <cell r="B2800" t="str">
            <v>41UK</v>
          </cell>
          <cell r="C2800" t="str">
            <v>Tamworth</v>
          </cell>
          <cell r="D2800">
            <v>0</v>
          </cell>
          <cell r="E2800">
            <v>0</v>
          </cell>
          <cell r="F2800">
            <v>26</v>
          </cell>
          <cell r="G2800">
            <v>5</v>
          </cell>
          <cell r="H2800">
            <v>40</v>
          </cell>
          <cell r="I2800">
            <v>0</v>
          </cell>
          <cell r="J2800">
            <v>0</v>
          </cell>
          <cell r="K2800">
            <v>0</v>
          </cell>
          <cell r="L2800">
            <v>71</v>
          </cell>
          <cell r="M2800">
            <v>0</v>
          </cell>
          <cell r="O2800" t="str">
            <v>41UK</v>
          </cell>
          <cell r="P2800" t="str">
            <v>Tamworth</v>
          </cell>
          <cell r="Q2800">
            <v>0</v>
          </cell>
          <cell r="R2800">
            <v>0</v>
          </cell>
          <cell r="S2800">
            <v>26</v>
          </cell>
          <cell r="T2800">
            <v>5</v>
          </cell>
          <cell r="U2800">
            <v>40</v>
          </cell>
          <cell r="V2800">
            <v>0</v>
          </cell>
          <cell r="W2800">
            <v>0</v>
          </cell>
          <cell r="X2800">
            <v>0</v>
          </cell>
          <cell r="Y2800">
            <v>71</v>
          </cell>
          <cell r="AA2800" t="str">
            <v>41UK</v>
          </cell>
          <cell r="AB2800" t="str">
            <v>Tamworth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I2800" t="str">
            <v>41UK</v>
          </cell>
          <cell r="AJ2800" t="str">
            <v>Tamworth</v>
          </cell>
          <cell r="AK2800">
            <v>0</v>
          </cell>
          <cell r="AL2800">
            <v>0</v>
          </cell>
        </row>
        <row r="2801">
          <cell r="B2801" t="str">
            <v>42UB</v>
          </cell>
          <cell r="C2801" t="str">
            <v>Babergh</v>
          </cell>
          <cell r="D2801">
            <v>0</v>
          </cell>
          <cell r="E2801">
            <v>0</v>
          </cell>
          <cell r="F2801">
            <v>21</v>
          </cell>
          <cell r="G2801">
            <v>2</v>
          </cell>
          <cell r="H2801">
            <v>36</v>
          </cell>
          <cell r="I2801">
            <v>16</v>
          </cell>
          <cell r="J2801">
            <v>0</v>
          </cell>
          <cell r="K2801">
            <v>0</v>
          </cell>
          <cell r="L2801">
            <v>75</v>
          </cell>
          <cell r="M2801">
            <v>0</v>
          </cell>
          <cell r="O2801" t="str">
            <v>42UB</v>
          </cell>
          <cell r="P2801" t="str">
            <v>Babergh</v>
          </cell>
          <cell r="Q2801">
            <v>0</v>
          </cell>
          <cell r="R2801">
            <v>0</v>
          </cell>
          <cell r="S2801">
            <v>21</v>
          </cell>
          <cell r="T2801">
            <v>1</v>
          </cell>
          <cell r="U2801">
            <v>36</v>
          </cell>
          <cell r="V2801">
            <v>16</v>
          </cell>
          <cell r="W2801">
            <v>0</v>
          </cell>
          <cell r="X2801">
            <v>0</v>
          </cell>
          <cell r="Y2801">
            <v>74</v>
          </cell>
          <cell r="AA2801" t="str">
            <v>42UB</v>
          </cell>
          <cell r="AB2801" t="str">
            <v>Babergh</v>
          </cell>
          <cell r="AC2801">
            <v>0</v>
          </cell>
          <cell r="AD2801">
            <v>0</v>
          </cell>
          <cell r="AE2801">
            <v>11</v>
          </cell>
          <cell r="AF2801">
            <v>0</v>
          </cell>
          <cell r="AG2801">
            <v>11</v>
          </cell>
          <cell r="AI2801" t="str">
            <v>42UB</v>
          </cell>
          <cell r="AJ2801" t="str">
            <v>Babergh</v>
          </cell>
          <cell r="AK2801">
            <v>0</v>
          </cell>
          <cell r="AL2801">
            <v>0</v>
          </cell>
        </row>
        <row r="2802">
          <cell r="B2802" t="str">
            <v>42UC</v>
          </cell>
          <cell r="C2802" t="str">
            <v>Forest Heath</v>
          </cell>
          <cell r="D2802">
            <v>0</v>
          </cell>
          <cell r="E2802">
            <v>0</v>
          </cell>
          <cell r="F2802">
            <v>51</v>
          </cell>
          <cell r="G2802">
            <v>16</v>
          </cell>
          <cell r="H2802">
            <v>162</v>
          </cell>
          <cell r="I2802">
            <v>10</v>
          </cell>
          <cell r="J2802">
            <v>0</v>
          </cell>
          <cell r="K2802">
            <v>0</v>
          </cell>
          <cell r="L2802">
            <v>239</v>
          </cell>
          <cell r="M2802">
            <v>0</v>
          </cell>
          <cell r="O2802" t="str">
            <v>42UC</v>
          </cell>
          <cell r="P2802" t="str">
            <v>Forest Heath</v>
          </cell>
          <cell r="Q2802">
            <v>0</v>
          </cell>
          <cell r="R2802">
            <v>0</v>
          </cell>
          <cell r="S2802">
            <v>51</v>
          </cell>
          <cell r="T2802">
            <v>15</v>
          </cell>
          <cell r="U2802">
            <v>162</v>
          </cell>
          <cell r="V2802">
            <v>10</v>
          </cell>
          <cell r="W2802">
            <v>0</v>
          </cell>
          <cell r="X2802">
            <v>0</v>
          </cell>
          <cell r="Y2802">
            <v>238</v>
          </cell>
          <cell r="AA2802" t="str">
            <v>42UC</v>
          </cell>
          <cell r="AB2802" t="str">
            <v>Forest Heath</v>
          </cell>
          <cell r="AC2802">
            <v>0</v>
          </cell>
          <cell r="AD2802">
            <v>0</v>
          </cell>
          <cell r="AE2802">
            <v>15</v>
          </cell>
          <cell r="AF2802">
            <v>0</v>
          </cell>
          <cell r="AG2802">
            <v>15</v>
          </cell>
          <cell r="AI2802" t="str">
            <v>42UC</v>
          </cell>
          <cell r="AJ2802" t="str">
            <v>Forest Heath</v>
          </cell>
          <cell r="AK2802">
            <v>0</v>
          </cell>
          <cell r="AL2802">
            <v>0</v>
          </cell>
        </row>
        <row r="2803">
          <cell r="B2803" t="str">
            <v>42UD</v>
          </cell>
          <cell r="C2803" t="str">
            <v>Ipswich</v>
          </cell>
          <cell r="D2803">
            <v>16</v>
          </cell>
          <cell r="E2803">
            <v>0</v>
          </cell>
          <cell r="F2803">
            <v>51</v>
          </cell>
          <cell r="G2803">
            <v>13</v>
          </cell>
          <cell r="H2803">
            <v>74</v>
          </cell>
          <cell r="I2803">
            <v>0</v>
          </cell>
          <cell r="J2803">
            <v>0</v>
          </cell>
          <cell r="K2803">
            <v>0</v>
          </cell>
          <cell r="L2803">
            <v>154</v>
          </cell>
          <cell r="M2803">
            <v>0</v>
          </cell>
          <cell r="O2803" t="str">
            <v>42UD</v>
          </cell>
          <cell r="P2803" t="str">
            <v>Ipswich</v>
          </cell>
          <cell r="Q2803">
            <v>16</v>
          </cell>
          <cell r="R2803">
            <v>0</v>
          </cell>
          <cell r="S2803">
            <v>51</v>
          </cell>
          <cell r="T2803">
            <v>11</v>
          </cell>
          <cell r="U2803">
            <v>74</v>
          </cell>
          <cell r="V2803">
            <v>0</v>
          </cell>
          <cell r="W2803">
            <v>0</v>
          </cell>
          <cell r="X2803">
            <v>0</v>
          </cell>
          <cell r="Y2803">
            <v>152</v>
          </cell>
          <cell r="AA2803" t="str">
            <v>42UD</v>
          </cell>
          <cell r="AB2803" t="str">
            <v>Ipswich</v>
          </cell>
          <cell r="AC2803">
            <v>0</v>
          </cell>
          <cell r="AD2803">
            <v>4</v>
          </cell>
          <cell r="AE2803">
            <v>15</v>
          </cell>
          <cell r="AF2803">
            <v>4</v>
          </cell>
          <cell r="AG2803">
            <v>23</v>
          </cell>
          <cell r="AI2803" t="str">
            <v>42UD</v>
          </cell>
          <cell r="AJ2803" t="str">
            <v>Ipswich</v>
          </cell>
          <cell r="AK2803">
            <v>0</v>
          </cell>
          <cell r="AL2803">
            <v>0</v>
          </cell>
        </row>
        <row r="2804">
          <cell r="B2804" t="str">
            <v>42UE</v>
          </cell>
          <cell r="C2804" t="str">
            <v>Mid Suffolk</v>
          </cell>
          <cell r="D2804">
            <v>0</v>
          </cell>
          <cell r="E2804">
            <v>3</v>
          </cell>
          <cell r="F2804">
            <v>23</v>
          </cell>
          <cell r="G2804">
            <v>7</v>
          </cell>
          <cell r="H2804">
            <v>54</v>
          </cell>
          <cell r="I2804">
            <v>0</v>
          </cell>
          <cell r="J2804">
            <v>0</v>
          </cell>
          <cell r="K2804">
            <v>0</v>
          </cell>
          <cell r="L2804">
            <v>87</v>
          </cell>
          <cell r="M2804">
            <v>0</v>
          </cell>
          <cell r="O2804" t="str">
            <v>42UE</v>
          </cell>
          <cell r="P2804" t="str">
            <v>Mid Suffolk</v>
          </cell>
          <cell r="Q2804">
            <v>0</v>
          </cell>
          <cell r="R2804">
            <v>3</v>
          </cell>
          <cell r="S2804">
            <v>23</v>
          </cell>
          <cell r="T2804">
            <v>6</v>
          </cell>
          <cell r="U2804">
            <v>54</v>
          </cell>
          <cell r="V2804">
            <v>0</v>
          </cell>
          <cell r="W2804">
            <v>0</v>
          </cell>
          <cell r="X2804">
            <v>0</v>
          </cell>
          <cell r="Y2804">
            <v>86</v>
          </cell>
          <cell r="AA2804" t="str">
            <v>42UE</v>
          </cell>
          <cell r="AB2804" t="str">
            <v>Mid Suffolk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I2804" t="str">
            <v>42UE</v>
          </cell>
          <cell r="AJ2804" t="str">
            <v>Mid Suffolk</v>
          </cell>
          <cell r="AK2804">
            <v>0</v>
          </cell>
          <cell r="AL2804">
            <v>0</v>
          </cell>
        </row>
        <row r="2805">
          <cell r="B2805" t="str">
            <v>42UF</v>
          </cell>
          <cell r="C2805" t="str">
            <v>St. Edmundsbury</v>
          </cell>
          <cell r="D2805">
            <v>0</v>
          </cell>
          <cell r="E2805">
            <v>0</v>
          </cell>
          <cell r="F2805">
            <v>11</v>
          </cell>
          <cell r="G2805">
            <v>22</v>
          </cell>
          <cell r="H2805">
            <v>94</v>
          </cell>
          <cell r="I2805">
            <v>0</v>
          </cell>
          <cell r="J2805">
            <v>0</v>
          </cell>
          <cell r="K2805">
            <v>0</v>
          </cell>
          <cell r="L2805">
            <v>127</v>
          </cell>
          <cell r="M2805">
            <v>0</v>
          </cell>
          <cell r="O2805" t="str">
            <v>42UF</v>
          </cell>
          <cell r="P2805" t="str">
            <v>St. Edmundsbury</v>
          </cell>
          <cell r="Q2805">
            <v>0</v>
          </cell>
          <cell r="R2805">
            <v>0</v>
          </cell>
          <cell r="S2805">
            <v>11</v>
          </cell>
          <cell r="T2805">
            <v>24</v>
          </cell>
          <cell r="U2805">
            <v>94</v>
          </cell>
          <cell r="V2805">
            <v>0</v>
          </cell>
          <cell r="W2805">
            <v>0</v>
          </cell>
          <cell r="X2805">
            <v>0</v>
          </cell>
          <cell r="Y2805">
            <v>129</v>
          </cell>
          <cell r="AA2805" t="str">
            <v>42UF</v>
          </cell>
          <cell r="AB2805" t="str">
            <v>St. Edmundsbury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I2805" t="str">
            <v>42UF</v>
          </cell>
          <cell r="AJ2805" t="str">
            <v>St. Edmundsbury</v>
          </cell>
          <cell r="AK2805">
            <v>0</v>
          </cell>
          <cell r="AL2805">
            <v>0</v>
          </cell>
        </row>
        <row r="2806">
          <cell r="B2806" t="str">
            <v>42UG</v>
          </cell>
          <cell r="C2806" t="str">
            <v>Suffolk Coastal</v>
          </cell>
          <cell r="D2806">
            <v>0</v>
          </cell>
          <cell r="E2806">
            <v>1</v>
          </cell>
          <cell r="F2806">
            <v>15</v>
          </cell>
          <cell r="G2806">
            <v>7</v>
          </cell>
          <cell r="H2806">
            <v>60</v>
          </cell>
          <cell r="I2806">
            <v>7</v>
          </cell>
          <cell r="J2806">
            <v>0</v>
          </cell>
          <cell r="K2806">
            <v>0</v>
          </cell>
          <cell r="L2806">
            <v>90</v>
          </cell>
          <cell r="M2806">
            <v>0</v>
          </cell>
          <cell r="O2806" t="str">
            <v>42UG</v>
          </cell>
          <cell r="P2806" t="str">
            <v>Suffolk Coastal</v>
          </cell>
          <cell r="Q2806">
            <v>0</v>
          </cell>
          <cell r="R2806">
            <v>1</v>
          </cell>
          <cell r="S2806">
            <v>15</v>
          </cell>
          <cell r="T2806">
            <v>9</v>
          </cell>
          <cell r="U2806">
            <v>60</v>
          </cell>
          <cell r="V2806">
            <v>7</v>
          </cell>
          <cell r="W2806">
            <v>0</v>
          </cell>
          <cell r="X2806">
            <v>0</v>
          </cell>
          <cell r="Y2806">
            <v>92</v>
          </cell>
          <cell r="AA2806" t="str">
            <v>42UG</v>
          </cell>
          <cell r="AB2806" t="str">
            <v>Suffolk Coastal</v>
          </cell>
          <cell r="AC2806">
            <v>0</v>
          </cell>
          <cell r="AD2806">
            <v>0</v>
          </cell>
          <cell r="AE2806">
            <v>3</v>
          </cell>
          <cell r="AF2806">
            <v>0</v>
          </cell>
          <cell r="AG2806">
            <v>3</v>
          </cell>
          <cell r="AI2806" t="str">
            <v>42UG</v>
          </cell>
          <cell r="AJ2806" t="str">
            <v>Suffolk Coastal</v>
          </cell>
          <cell r="AK2806">
            <v>0</v>
          </cell>
          <cell r="AL2806">
            <v>0</v>
          </cell>
        </row>
        <row r="2807">
          <cell r="B2807" t="str">
            <v>42UH</v>
          </cell>
          <cell r="C2807" t="str">
            <v>Waveney</v>
          </cell>
          <cell r="D2807">
            <v>1</v>
          </cell>
          <cell r="E2807">
            <v>2</v>
          </cell>
          <cell r="F2807">
            <v>39</v>
          </cell>
          <cell r="G2807">
            <v>8</v>
          </cell>
          <cell r="H2807">
            <v>59</v>
          </cell>
          <cell r="I2807">
            <v>9</v>
          </cell>
          <cell r="J2807">
            <v>0</v>
          </cell>
          <cell r="K2807">
            <v>0</v>
          </cell>
          <cell r="L2807">
            <v>118</v>
          </cell>
          <cell r="M2807">
            <v>0</v>
          </cell>
          <cell r="O2807" t="str">
            <v>42UH</v>
          </cell>
          <cell r="P2807" t="str">
            <v>Waveney</v>
          </cell>
          <cell r="Q2807">
            <v>1</v>
          </cell>
          <cell r="R2807">
            <v>2</v>
          </cell>
          <cell r="S2807">
            <v>39</v>
          </cell>
          <cell r="T2807">
            <v>8</v>
          </cell>
          <cell r="U2807">
            <v>59</v>
          </cell>
          <cell r="V2807">
            <v>9</v>
          </cell>
          <cell r="W2807">
            <v>0</v>
          </cell>
          <cell r="X2807">
            <v>0</v>
          </cell>
          <cell r="Y2807">
            <v>118</v>
          </cell>
          <cell r="AA2807" t="str">
            <v>42UH</v>
          </cell>
          <cell r="AB2807" t="str">
            <v>Waveney</v>
          </cell>
          <cell r="AC2807">
            <v>0</v>
          </cell>
          <cell r="AD2807">
            <v>5</v>
          </cell>
          <cell r="AE2807">
            <v>0</v>
          </cell>
          <cell r="AF2807">
            <v>5</v>
          </cell>
          <cell r="AG2807">
            <v>10</v>
          </cell>
          <cell r="AI2807" t="str">
            <v>42UH</v>
          </cell>
          <cell r="AJ2807" t="str">
            <v>Waveney</v>
          </cell>
          <cell r="AK2807">
            <v>0</v>
          </cell>
          <cell r="AL2807">
            <v>0</v>
          </cell>
        </row>
        <row r="2808">
          <cell r="B2808" t="str">
            <v>43UB</v>
          </cell>
          <cell r="C2808" t="str">
            <v>Elmbridge</v>
          </cell>
          <cell r="D2808">
            <v>0</v>
          </cell>
          <cell r="E2808">
            <v>0</v>
          </cell>
          <cell r="F2808">
            <v>7</v>
          </cell>
          <cell r="G2808">
            <v>9</v>
          </cell>
          <cell r="H2808">
            <v>22</v>
          </cell>
          <cell r="I2808">
            <v>0</v>
          </cell>
          <cell r="J2808">
            <v>1</v>
          </cell>
          <cell r="K2808">
            <v>0</v>
          </cell>
          <cell r="L2808">
            <v>39</v>
          </cell>
          <cell r="M2808">
            <v>1</v>
          </cell>
          <cell r="O2808" t="str">
            <v>43UB</v>
          </cell>
          <cell r="P2808" t="str">
            <v>Elmbridge</v>
          </cell>
          <cell r="Q2808">
            <v>0</v>
          </cell>
          <cell r="R2808">
            <v>0</v>
          </cell>
          <cell r="S2808">
            <v>7</v>
          </cell>
          <cell r="T2808">
            <v>17</v>
          </cell>
          <cell r="U2808">
            <v>22</v>
          </cell>
          <cell r="V2808">
            <v>0</v>
          </cell>
          <cell r="W2808">
            <v>1</v>
          </cell>
          <cell r="X2808">
            <v>0</v>
          </cell>
          <cell r="Y2808">
            <v>47</v>
          </cell>
          <cell r="AA2808" t="str">
            <v>43UB</v>
          </cell>
          <cell r="AB2808" t="str">
            <v>Elmbridge</v>
          </cell>
          <cell r="AC2808">
            <v>0</v>
          </cell>
          <cell r="AD2808">
            <v>0</v>
          </cell>
          <cell r="AE2808">
            <v>0</v>
          </cell>
          <cell r="AF2808">
            <v>0</v>
          </cell>
          <cell r="AG2808">
            <v>0</v>
          </cell>
          <cell r="AI2808" t="str">
            <v>43UB</v>
          </cell>
          <cell r="AJ2808" t="str">
            <v>Elmbridge</v>
          </cell>
          <cell r="AK2808">
            <v>0</v>
          </cell>
          <cell r="AL2808">
            <v>0</v>
          </cell>
        </row>
        <row r="2809">
          <cell r="B2809" t="str">
            <v>43UC</v>
          </cell>
          <cell r="C2809" t="str">
            <v>Epsom and Ewell</v>
          </cell>
          <cell r="D2809">
            <v>0</v>
          </cell>
          <cell r="E2809">
            <v>0</v>
          </cell>
          <cell r="F2809">
            <v>21</v>
          </cell>
          <cell r="G2809">
            <v>14</v>
          </cell>
          <cell r="H2809">
            <v>34</v>
          </cell>
          <cell r="I2809">
            <v>0</v>
          </cell>
          <cell r="J2809">
            <v>0</v>
          </cell>
          <cell r="K2809">
            <v>0</v>
          </cell>
          <cell r="L2809">
            <v>69</v>
          </cell>
          <cell r="M2809">
            <v>0</v>
          </cell>
          <cell r="O2809" t="str">
            <v>43UC</v>
          </cell>
          <cell r="P2809" t="str">
            <v>Epsom and Ewell</v>
          </cell>
          <cell r="Q2809">
            <v>0</v>
          </cell>
          <cell r="R2809">
            <v>0</v>
          </cell>
          <cell r="S2809">
            <v>21</v>
          </cell>
          <cell r="T2809">
            <v>11</v>
          </cell>
          <cell r="U2809">
            <v>34</v>
          </cell>
          <cell r="V2809">
            <v>0</v>
          </cell>
          <cell r="W2809">
            <v>0</v>
          </cell>
          <cell r="X2809">
            <v>0</v>
          </cell>
          <cell r="Y2809">
            <v>66</v>
          </cell>
          <cell r="AA2809" t="str">
            <v>43UC</v>
          </cell>
          <cell r="AB2809" t="str">
            <v>Epsom and Ewell</v>
          </cell>
          <cell r="AC2809">
            <v>0</v>
          </cell>
          <cell r="AD2809">
            <v>0</v>
          </cell>
          <cell r="AE2809">
            <v>0</v>
          </cell>
          <cell r="AF2809">
            <v>0</v>
          </cell>
          <cell r="AG2809">
            <v>0</v>
          </cell>
          <cell r="AI2809" t="str">
            <v>43UC</v>
          </cell>
          <cell r="AJ2809" t="str">
            <v>Epsom and Ewell</v>
          </cell>
          <cell r="AK2809">
            <v>0</v>
          </cell>
          <cell r="AL2809">
            <v>0</v>
          </cell>
        </row>
        <row r="2810">
          <cell r="B2810" t="str">
            <v>43UD</v>
          </cell>
          <cell r="C2810" t="str">
            <v>Guildford</v>
          </cell>
          <cell r="D2810">
            <v>0</v>
          </cell>
          <cell r="E2810">
            <v>0</v>
          </cell>
          <cell r="F2810">
            <v>6</v>
          </cell>
          <cell r="G2810">
            <v>27</v>
          </cell>
          <cell r="H2810">
            <v>31</v>
          </cell>
          <cell r="I2810">
            <v>0</v>
          </cell>
          <cell r="J2810">
            <v>0</v>
          </cell>
          <cell r="K2810">
            <v>0</v>
          </cell>
          <cell r="L2810">
            <v>64</v>
          </cell>
          <cell r="M2810">
            <v>0</v>
          </cell>
          <cell r="O2810" t="str">
            <v>43UD</v>
          </cell>
          <cell r="P2810" t="str">
            <v>Guildford</v>
          </cell>
          <cell r="Q2810">
            <v>0</v>
          </cell>
          <cell r="R2810">
            <v>0</v>
          </cell>
          <cell r="S2810">
            <v>6</v>
          </cell>
          <cell r="T2810">
            <v>16</v>
          </cell>
          <cell r="U2810">
            <v>31</v>
          </cell>
          <cell r="V2810">
            <v>0</v>
          </cell>
          <cell r="W2810">
            <v>0</v>
          </cell>
          <cell r="X2810">
            <v>0</v>
          </cell>
          <cell r="Y2810">
            <v>53</v>
          </cell>
          <cell r="AA2810" t="str">
            <v>43UD</v>
          </cell>
          <cell r="AB2810" t="str">
            <v>Guildford</v>
          </cell>
          <cell r="AC2810">
            <v>0</v>
          </cell>
          <cell r="AD2810">
            <v>0</v>
          </cell>
          <cell r="AE2810">
            <v>0</v>
          </cell>
          <cell r="AF2810">
            <v>0</v>
          </cell>
          <cell r="AG2810">
            <v>0</v>
          </cell>
          <cell r="AI2810" t="str">
            <v>43UD</v>
          </cell>
          <cell r="AJ2810" t="str">
            <v>Guildford</v>
          </cell>
          <cell r="AK2810">
            <v>0</v>
          </cell>
          <cell r="AL2810">
            <v>0</v>
          </cell>
        </row>
        <row r="2811">
          <cell r="B2811" t="str">
            <v>43UE</v>
          </cell>
          <cell r="C2811" t="str">
            <v>Mole Valley</v>
          </cell>
          <cell r="D2811">
            <v>0</v>
          </cell>
          <cell r="E2811">
            <v>1</v>
          </cell>
          <cell r="F2811">
            <v>10</v>
          </cell>
          <cell r="G2811">
            <v>10</v>
          </cell>
          <cell r="H2811">
            <v>37</v>
          </cell>
          <cell r="I2811">
            <v>0</v>
          </cell>
          <cell r="J2811">
            <v>0</v>
          </cell>
          <cell r="K2811">
            <v>0</v>
          </cell>
          <cell r="L2811">
            <v>58</v>
          </cell>
          <cell r="M2811">
            <v>0</v>
          </cell>
          <cell r="O2811" t="str">
            <v>43UE</v>
          </cell>
          <cell r="P2811" t="str">
            <v>Mole Valley</v>
          </cell>
          <cell r="Q2811">
            <v>0</v>
          </cell>
          <cell r="R2811">
            <v>1</v>
          </cell>
          <cell r="S2811">
            <v>10</v>
          </cell>
          <cell r="T2811">
            <v>8</v>
          </cell>
          <cell r="U2811">
            <v>37</v>
          </cell>
          <cell r="V2811">
            <v>0</v>
          </cell>
          <cell r="W2811">
            <v>0</v>
          </cell>
          <cell r="X2811">
            <v>0</v>
          </cell>
          <cell r="Y2811">
            <v>56</v>
          </cell>
          <cell r="AA2811" t="str">
            <v>43UE</v>
          </cell>
          <cell r="AB2811" t="str">
            <v>Mole Valley</v>
          </cell>
          <cell r="AC2811">
            <v>0</v>
          </cell>
          <cell r="AD2811">
            <v>0</v>
          </cell>
          <cell r="AE2811">
            <v>0</v>
          </cell>
          <cell r="AF2811">
            <v>0</v>
          </cell>
          <cell r="AG2811">
            <v>0</v>
          </cell>
          <cell r="AI2811" t="str">
            <v>43UE</v>
          </cell>
          <cell r="AJ2811" t="str">
            <v>Mole Valley</v>
          </cell>
          <cell r="AK2811">
            <v>0</v>
          </cell>
          <cell r="AL2811">
            <v>0</v>
          </cell>
        </row>
        <row r="2812">
          <cell r="B2812" t="str">
            <v>43UF</v>
          </cell>
          <cell r="C2812" t="str">
            <v>Reigate and Banstead</v>
          </cell>
          <cell r="D2812">
            <v>6</v>
          </cell>
          <cell r="E2812">
            <v>1</v>
          </cell>
          <cell r="F2812">
            <v>24</v>
          </cell>
          <cell r="G2812">
            <v>27</v>
          </cell>
          <cell r="H2812">
            <v>65</v>
          </cell>
          <cell r="I2812">
            <v>0</v>
          </cell>
          <cell r="J2812">
            <v>1</v>
          </cell>
          <cell r="K2812">
            <v>0</v>
          </cell>
          <cell r="L2812">
            <v>124</v>
          </cell>
          <cell r="M2812">
            <v>1</v>
          </cell>
          <cell r="O2812" t="str">
            <v>43UF</v>
          </cell>
          <cell r="P2812" t="str">
            <v>Reigate and Banstead</v>
          </cell>
          <cell r="Q2812">
            <v>6</v>
          </cell>
          <cell r="R2812">
            <v>1</v>
          </cell>
          <cell r="S2812">
            <v>24</v>
          </cell>
          <cell r="T2812">
            <v>28</v>
          </cell>
          <cell r="U2812">
            <v>65</v>
          </cell>
          <cell r="V2812">
            <v>0</v>
          </cell>
          <cell r="W2812">
            <v>1</v>
          </cell>
          <cell r="X2812">
            <v>0</v>
          </cell>
          <cell r="Y2812">
            <v>125</v>
          </cell>
          <cell r="AA2812" t="str">
            <v>43UF</v>
          </cell>
          <cell r="AB2812" t="str">
            <v>Reigate and Banstead</v>
          </cell>
          <cell r="AC2812">
            <v>0</v>
          </cell>
          <cell r="AD2812">
            <v>0</v>
          </cell>
          <cell r="AE2812">
            <v>0</v>
          </cell>
          <cell r="AF2812">
            <v>0</v>
          </cell>
          <cell r="AG2812">
            <v>0</v>
          </cell>
          <cell r="AI2812" t="str">
            <v>43UF</v>
          </cell>
          <cell r="AJ2812" t="str">
            <v>Reigate and Banstead</v>
          </cell>
          <cell r="AK2812">
            <v>0</v>
          </cell>
          <cell r="AL2812">
            <v>0</v>
          </cell>
        </row>
        <row r="2813">
          <cell r="B2813" t="str">
            <v>43UG</v>
          </cell>
          <cell r="C2813" t="str">
            <v>Runnymede</v>
          </cell>
          <cell r="D2813">
            <v>0</v>
          </cell>
          <cell r="E2813">
            <v>0</v>
          </cell>
          <cell r="F2813">
            <v>39</v>
          </cell>
          <cell r="G2813">
            <v>16</v>
          </cell>
          <cell r="H2813">
            <v>84</v>
          </cell>
          <cell r="I2813">
            <v>0</v>
          </cell>
          <cell r="J2813">
            <v>0</v>
          </cell>
          <cell r="K2813">
            <v>0</v>
          </cell>
          <cell r="L2813">
            <v>139</v>
          </cell>
          <cell r="M2813">
            <v>0</v>
          </cell>
          <cell r="O2813" t="str">
            <v>43UG</v>
          </cell>
          <cell r="P2813" t="str">
            <v>Runnymede</v>
          </cell>
          <cell r="Q2813">
            <v>0</v>
          </cell>
          <cell r="R2813">
            <v>0</v>
          </cell>
          <cell r="S2813">
            <v>39</v>
          </cell>
          <cell r="T2813">
            <v>15</v>
          </cell>
          <cell r="U2813">
            <v>84</v>
          </cell>
          <cell r="V2813">
            <v>0</v>
          </cell>
          <cell r="W2813">
            <v>0</v>
          </cell>
          <cell r="X2813">
            <v>0</v>
          </cell>
          <cell r="Y2813">
            <v>138</v>
          </cell>
          <cell r="AA2813" t="str">
            <v>43UG</v>
          </cell>
          <cell r="AB2813" t="str">
            <v>Runnymede</v>
          </cell>
          <cell r="AC2813">
            <v>0</v>
          </cell>
          <cell r="AD2813">
            <v>0</v>
          </cell>
          <cell r="AE2813">
            <v>0</v>
          </cell>
          <cell r="AF2813">
            <v>0</v>
          </cell>
          <cell r="AG2813">
            <v>0</v>
          </cell>
          <cell r="AI2813" t="str">
            <v>43UG</v>
          </cell>
          <cell r="AJ2813" t="str">
            <v>Runnymede</v>
          </cell>
          <cell r="AK2813">
            <v>0</v>
          </cell>
          <cell r="AL2813">
            <v>0</v>
          </cell>
        </row>
        <row r="2814">
          <cell r="B2814" t="str">
            <v>43UH</v>
          </cell>
          <cell r="C2814" t="str">
            <v>Spelthorne</v>
          </cell>
          <cell r="D2814">
            <v>0</v>
          </cell>
          <cell r="E2814">
            <v>0</v>
          </cell>
          <cell r="F2814">
            <v>8</v>
          </cell>
          <cell r="G2814">
            <v>17</v>
          </cell>
          <cell r="H2814">
            <v>24</v>
          </cell>
          <cell r="I2814">
            <v>0</v>
          </cell>
          <cell r="J2814">
            <v>0</v>
          </cell>
          <cell r="K2814">
            <v>0</v>
          </cell>
          <cell r="L2814">
            <v>49</v>
          </cell>
          <cell r="M2814">
            <v>0</v>
          </cell>
          <cell r="O2814" t="str">
            <v>43UH</v>
          </cell>
          <cell r="P2814" t="str">
            <v>Spelthorne</v>
          </cell>
          <cell r="Q2814">
            <v>0</v>
          </cell>
          <cell r="R2814">
            <v>0</v>
          </cell>
          <cell r="S2814">
            <v>8</v>
          </cell>
          <cell r="T2814">
            <v>20</v>
          </cell>
          <cell r="U2814">
            <v>24</v>
          </cell>
          <cell r="V2814">
            <v>0</v>
          </cell>
          <cell r="W2814">
            <v>0</v>
          </cell>
          <cell r="X2814">
            <v>0</v>
          </cell>
          <cell r="Y2814">
            <v>52</v>
          </cell>
          <cell r="AA2814" t="str">
            <v>43UH</v>
          </cell>
          <cell r="AB2814" t="str">
            <v>Spelthorne</v>
          </cell>
          <cell r="AC2814">
            <v>0</v>
          </cell>
          <cell r="AD2814">
            <v>0</v>
          </cell>
          <cell r="AE2814">
            <v>0</v>
          </cell>
          <cell r="AF2814">
            <v>0</v>
          </cell>
          <cell r="AG2814">
            <v>0</v>
          </cell>
          <cell r="AI2814" t="str">
            <v>43UH</v>
          </cell>
          <cell r="AJ2814" t="str">
            <v>Spelthorne</v>
          </cell>
          <cell r="AK2814">
            <v>0</v>
          </cell>
          <cell r="AL2814">
            <v>0</v>
          </cell>
        </row>
        <row r="2815">
          <cell r="B2815" t="str">
            <v>43UJ</v>
          </cell>
          <cell r="C2815" t="str">
            <v>Surrey Heath</v>
          </cell>
          <cell r="D2815">
            <v>0</v>
          </cell>
          <cell r="E2815">
            <v>0</v>
          </cell>
          <cell r="F2815">
            <v>0</v>
          </cell>
          <cell r="G2815">
            <v>16</v>
          </cell>
          <cell r="H2815">
            <v>0</v>
          </cell>
          <cell r="I2815">
            <v>0</v>
          </cell>
          <cell r="J2815">
            <v>1</v>
          </cell>
          <cell r="K2815">
            <v>0</v>
          </cell>
          <cell r="L2815">
            <v>17</v>
          </cell>
          <cell r="M2815">
            <v>1</v>
          </cell>
          <cell r="O2815" t="str">
            <v>43UJ</v>
          </cell>
          <cell r="P2815" t="str">
            <v>Surrey Heath</v>
          </cell>
          <cell r="Q2815">
            <v>0</v>
          </cell>
          <cell r="R2815">
            <v>0</v>
          </cell>
          <cell r="S2815">
            <v>0</v>
          </cell>
          <cell r="T2815">
            <v>11</v>
          </cell>
          <cell r="U2815">
            <v>0</v>
          </cell>
          <cell r="V2815">
            <v>0</v>
          </cell>
          <cell r="W2815">
            <v>1</v>
          </cell>
          <cell r="X2815">
            <v>0</v>
          </cell>
          <cell r="Y2815">
            <v>12</v>
          </cell>
          <cell r="AA2815" t="str">
            <v>43UJ</v>
          </cell>
          <cell r="AB2815" t="str">
            <v>Surrey Heath</v>
          </cell>
          <cell r="AC2815">
            <v>0</v>
          </cell>
          <cell r="AD2815">
            <v>0</v>
          </cell>
          <cell r="AE2815">
            <v>0</v>
          </cell>
          <cell r="AF2815">
            <v>0</v>
          </cell>
          <cell r="AG2815">
            <v>0</v>
          </cell>
          <cell r="AI2815" t="str">
            <v>43UJ</v>
          </cell>
          <cell r="AJ2815" t="str">
            <v>Surrey Heath</v>
          </cell>
          <cell r="AK2815">
            <v>0</v>
          </cell>
          <cell r="AL2815">
            <v>0</v>
          </cell>
        </row>
        <row r="2816">
          <cell r="B2816" t="str">
            <v>43UK</v>
          </cell>
          <cell r="C2816" t="str">
            <v>Tandridge</v>
          </cell>
          <cell r="D2816">
            <v>0</v>
          </cell>
          <cell r="E2816">
            <v>0</v>
          </cell>
          <cell r="F2816">
            <v>8</v>
          </cell>
          <cell r="G2816">
            <v>9</v>
          </cell>
          <cell r="H2816">
            <v>0</v>
          </cell>
          <cell r="I2816">
            <v>10</v>
          </cell>
          <cell r="J2816">
            <v>0</v>
          </cell>
          <cell r="K2816">
            <v>0</v>
          </cell>
          <cell r="L2816">
            <v>27</v>
          </cell>
          <cell r="M2816">
            <v>0</v>
          </cell>
          <cell r="O2816" t="str">
            <v>43UK</v>
          </cell>
          <cell r="P2816" t="str">
            <v>Tandridge</v>
          </cell>
          <cell r="Q2816">
            <v>0</v>
          </cell>
          <cell r="R2816">
            <v>0</v>
          </cell>
          <cell r="S2816">
            <v>8</v>
          </cell>
          <cell r="T2816">
            <v>7</v>
          </cell>
          <cell r="U2816">
            <v>0</v>
          </cell>
          <cell r="V2816">
            <v>10</v>
          </cell>
          <cell r="W2816">
            <v>0</v>
          </cell>
          <cell r="X2816">
            <v>0</v>
          </cell>
          <cell r="Y2816">
            <v>25</v>
          </cell>
          <cell r="AA2816" t="str">
            <v>43UK</v>
          </cell>
          <cell r="AB2816" t="str">
            <v>Tandridge</v>
          </cell>
          <cell r="AC2816">
            <v>0</v>
          </cell>
          <cell r="AD2816">
            <v>0</v>
          </cell>
          <cell r="AE2816">
            <v>0</v>
          </cell>
          <cell r="AF2816">
            <v>0</v>
          </cell>
          <cell r="AG2816">
            <v>0</v>
          </cell>
          <cell r="AI2816" t="str">
            <v>43UK</v>
          </cell>
          <cell r="AJ2816" t="str">
            <v>Tandridge</v>
          </cell>
          <cell r="AK2816">
            <v>0</v>
          </cell>
          <cell r="AL2816">
            <v>0</v>
          </cell>
        </row>
        <row r="2817">
          <cell r="B2817" t="str">
            <v>43UL</v>
          </cell>
          <cell r="C2817" t="str">
            <v>Waverley</v>
          </cell>
          <cell r="D2817">
            <v>0</v>
          </cell>
          <cell r="E2817">
            <v>0</v>
          </cell>
          <cell r="F2817">
            <v>10</v>
          </cell>
          <cell r="G2817">
            <v>14</v>
          </cell>
          <cell r="H2817">
            <v>20</v>
          </cell>
          <cell r="I2817">
            <v>0</v>
          </cell>
          <cell r="J2817">
            <v>0</v>
          </cell>
          <cell r="K2817">
            <v>0</v>
          </cell>
          <cell r="L2817">
            <v>44</v>
          </cell>
          <cell r="M2817">
            <v>0</v>
          </cell>
          <cell r="O2817" t="str">
            <v>43UL</v>
          </cell>
          <cell r="P2817" t="str">
            <v>Waverley</v>
          </cell>
          <cell r="Q2817">
            <v>0</v>
          </cell>
          <cell r="R2817">
            <v>0</v>
          </cell>
          <cell r="S2817">
            <v>10</v>
          </cell>
          <cell r="T2817">
            <v>21</v>
          </cell>
          <cell r="U2817">
            <v>20</v>
          </cell>
          <cell r="V2817">
            <v>0</v>
          </cell>
          <cell r="W2817">
            <v>0</v>
          </cell>
          <cell r="X2817">
            <v>0</v>
          </cell>
          <cell r="Y2817">
            <v>51</v>
          </cell>
          <cell r="AA2817" t="str">
            <v>43UL</v>
          </cell>
          <cell r="AB2817" t="str">
            <v>Waverley</v>
          </cell>
          <cell r="AC2817">
            <v>0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I2817" t="str">
            <v>43UL</v>
          </cell>
          <cell r="AJ2817" t="str">
            <v>Waverley</v>
          </cell>
          <cell r="AK2817">
            <v>0</v>
          </cell>
          <cell r="AL2817">
            <v>0</v>
          </cell>
        </row>
        <row r="2818">
          <cell r="B2818" t="str">
            <v>43UM</v>
          </cell>
          <cell r="C2818" t="str">
            <v>Woking</v>
          </cell>
          <cell r="D2818">
            <v>0</v>
          </cell>
          <cell r="E2818">
            <v>1</v>
          </cell>
          <cell r="F2818">
            <v>0</v>
          </cell>
          <cell r="G2818">
            <v>20</v>
          </cell>
          <cell r="H2818">
            <v>21</v>
          </cell>
          <cell r="I2818">
            <v>0</v>
          </cell>
          <cell r="J2818">
            <v>0</v>
          </cell>
          <cell r="K2818">
            <v>0</v>
          </cell>
          <cell r="L2818">
            <v>42</v>
          </cell>
          <cell r="M2818">
            <v>0</v>
          </cell>
          <cell r="O2818" t="str">
            <v>43UM</v>
          </cell>
          <cell r="P2818" t="str">
            <v>Woking</v>
          </cell>
          <cell r="Q2818">
            <v>0</v>
          </cell>
          <cell r="R2818">
            <v>1</v>
          </cell>
          <cell r="S2818">
            <v>0</v>
          </cell>
          <cell r="T2818">
            <v>27</v>
          </cell>
          <cell r="U2818">
            <v>21</v>
          </cell>
          <cell r="V2818">
            <v>0</v>
          </cell>
          <cell r="W2818">
            <v>0</v>
          </cell>
          <cell r="X2818">
            <v>0</v>
          </cell>
          <cell r="Y2818">
            <v>49</v>
          </cell>
          <cell r="AA2818" t="str">
            <v>43UM</v>
          </cell>
          <cell r="AB2818" t="str">
            <v>Woking</v>
          </cell>
          <cell r="AC2818">
            <v>0</v>
          </cell>
          <cell r="AD2818">
            <v>0</v>
          </cell>
          <cell r="AE2818">
            <v>0</v>
          </cell>
          <cell r="AF2818">
            <v>0</v>
          </cell>
          <cell r="AG2818">
            <v>0</v>
          </cell>
          <cell r="AI2818" t="str">
            <v>43UM</v>
          </cell>
          <cell r="AJ2818" t="str">
            <v>Woking</v>
          </cell>
          <cell r="AK2818">
            <v>0</v>
          </cell>
          <cell r="AL2818">
            <v>0</v>
          </cell>
        </row>
        <row r="2819">
          <cell r="B2819" t="str">
            <v>44UB</v>
          </cell>
          <cell r="C2819" t="str">
            <v>North Warwickshire</v>
          </cell>
          <cell r="D2819">
            <v>0</v>
          </cell>
          <cell r="E2819">
            <v>1</v>
          </cell>
          <cell r="F2819">
            <v>22</v>
          </cell>
          <cell r="G2819">
            <v>1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24</v>
          </cell>
          <cell r="M2819">
            <v>0</v>
          </cell>
          <cell r="O2819" t="str">
            <v>44UB</v>
          </cell>
          <cell r="P2819" t="str">
            <v>North Warwickshire</v>
          </cell>
          <cell r="Q2819">
            <v>0</v>
          </cell>
          <cell r="R2819">
            <v>1</v>
          </cell>
          <cell r="S2819">
            <v>22</v>
          </cell>
          <cell r="T2819">
            <v>0</v>
          </cell>
          <cell r="U2819">
            <v>0</v>
          </cell>
          <cell r="V2819">
            <v>0</v>
          </cell>
          <cell r="W2819">
            <v>0</v>
          </cell>
          <cell r="X2819">
            <v>0</v>
          </cell>
          <cell r="Y2819">
            <v>23</v>
          </cell>
          <cell r="AA2819" t="str">
            <v>44UB</v>
          </cell>
          <cell r="AB2819" t="str">
            <v>North Warwickshire</v>
          </cell>
          <cell r="AC2819">
            <v>0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I2819" t="str">
            <v>44UB</v>
          </cell>
          <cell r="AJ2819" t="str">
            <v>North Warwickshire</v>
          </cell>
          <cell r="AK2819">
            <v>0</v>
          </cell>
          <cell r="AL2819">
            <v>0</v>
          </cell>
        </row>
        <row r="2820">
          <cell r="B2820" t="str">
            <v>44UC</v>
          </cell>
          <cell r="C2820" t="str">
            <v>Nuneaton and Bedworth</v>
          </cell>
          <cell r="D2820">
            <v>0</v>
          </cell>
          <cell r="E2820">
            <v>3</v>
          </cell>
          <cell r="F2820">
            <v>0</v>
          </cell>
          <cell r="G2820">
            <v>6</v>
          </cell>
          <cell r="H2820">
            <v>112</v>
          </cell>
          <cell r="I2820">
            <v>0</v>
          </cell>
          <cell r="J2820">
            <v>0</v>
          </cell>
          <cell r="K2820">
            <v>0</v>
          </cell>
          <cell r="L2820">
            <v>121</v>
          </cell>
          <cell r="M2820">
            <v>0</v>
          </cell>
          <cell r="O2820" t="str">
            <v>44UC</v>
          </cell>
          <cell r="P2820" t="str">
            <v>Nuneaton and Bedworth</v>
          </cell>
          <cell r="Q2820">
            <v>0</v>
          </cell>
          <cell r="R2820">
            <v>3</v>
          </cell>
          <cell r="S2820">
            <v>0</v>
          </cell>
          <cell r="T2820">
            <v>3</v>
          </cell>
          <cell r="U2820">
            <v>112</v>
          </cell>
          <cell r="V2820">
            <v>0</v>
          </cell>
          <cell r="W2820">
            <v>0</v>
          </cell>
          <cell r="X2820">
            <v>0</v>
          </cell>
          <cell r="Y2820">
            <v>118</v>
          </cell>
          <cell r="AA2820" t="str">
            <v>44UC</v>
          </cell>
          <cell r="AB2820" t="str">
            <v>Nuneaton and Bedworth</v>
          </cell>
          <cell r="AC2820">
            <v>0</v>
          </cell>
          <cell r="AD2820">
            <v>0</v>
          </cell>
          <cell r="AE2820">
            <v>0</v>
          </cell>
          <cell r="AF2820">
            <v>0</v>
          </cell>
          <cell r="AG2820">
            <v>0</v>
          </cell>
          <cell r="AI2820" t="str">
            <v>44UC</v>
          </cell>
          <cell r="AJ2820" t="str">
            <v>Nuneaton and Bedworth</v>
          </cell>
          <cell r="AK2820">
            <v>0</v>
          </cell>
          <cell r="AL2820">
            <v>0</v>
          </cell>
        </row>
        <row r="2821">
          <cell r="B2821" t="str">
            <v>44UD</v>
          </cell>
          <cell r="C2821" t="str">
            <v>Rugby</v>
          </cell>
          <cell r="D2821">
            <v>0</v>
          </cell>
          <cell r="E2821">
            <v>4</v>
          </cell>
          <cell r="F2821">
            <v>58</v>
          </cell>
          <cell r="G2821">
            <v>5</v>
          </cell>
          <cell r="H2821">
            <v>137</v>
          </cell>
          <cell r="I2821">
            <v>0</v>
          </cell>
          <cell r="J2821">
            <v>0</v>
          </cell>
          <cell r="K2821">
            <v>0</v>
          </cell>
          <cell r="L2821">
            <v>204</v>
          </cell>
          <cell r="M2821">
            <v>0</v>
          </cell>
          <cell r="O2821" t="str">
            <v>44UD</v>
          </cell>
          <cell r="P2821" t="str">
            <v>Rugby</v>
          </cell>
          <cell r="Q2821">
            <v>0</v>
          </cell>
          <cell r="R2821">
            <v>4</v>
          </cell>
          <cell r="S2821">
            <v>58</v>
          </cell>
          <cell r="T2821">
            <v>5</v>
          </cell>
          <cell r="U2821">
            <v>137</v>
          </cell>
          <cell r="V2821">
            <v>0</v>
          </cell>
          <cell r="W2821">
            <v>0</v>
          </cell>
          <cell r="X2821">
            <v>0</v>
          </cell>
          <cell r="Y2821">
            <v>204</v>
          </cell>
          <cell r="AA2821" t="str">
            <v>44UD</v>
          </cell>
          <cell r="AB2821" t="str">
            <v>Rugby</v>
          </cell>
          <cell r="AC2821">
            <v>0</v>
          </cell>
          <cell r="AD2821">
            <v>1</v>
          </cell>
          <cell r="AE2821">
            <v>12</v>
          </cell>
          <cell r="AF2821">
            <v>1</v>
          </cell>
          <cell r="AG2821">
            <v>14</v>
          </cell>
          <cell r="AI2821" t="str">
            <v>44UD</v>
          </cell>
          <cell r="AJ2821" t="str">
            <v>Rugby</v>
          </cell>
          <cell r="AK2821">
            <v>0</v>
          </cell>
          <cell r="AL2821">
            <v>0</v>
          </cell>
        </row>
        <row r="2822">
          <cell r="B2822" t="str">
            <v>44UE</v>
          </cell>
          <cell r="C2822" t="str">
            <v>Stratford-on-Avon</v>
          </cell>
          <cell r="D2822">
            <v>0</v>
          </cell>
          <cell r="E2822">
            <v>4</v>
          </cell>
          <cell r="F2822">
            <v>28</v>
          </cell>
          <cell r="G2822">
            <v>8</v>
          </cell>
          <cell r="H2822">
            <v>29</v>
          </cell>
          <cell r="I2822">
            <v>0</v>
          </cell>
          <cell r="J2822">
            <v>0</v>
          </cell>
          <cell r="K2822">
            <v>0</v>
          </cell>
          <cell r="L2822">
            <v>69</v>
          </cell>
          <cell r="M2822">
            <v>0</v>
          </cell>
          <cell r="O2822" t="str">
            <v>44UE</v>
          </cell>
          <cell r="P2822" t="str">
            <v>Stratford-on-Avon</v>
          </cell>
          <cell r="Q2822">
            <v>0</v>
          </cell>
          <cell r="R2822">
            <v>4</v>
          </cell>
          <cell r="S2822">
            <v>28</v>
          </cell>
          <cell r="T2822">
            <v>8</v>
          </cell>
          <cell r="U2822">
            <v>29</v>
          </cell>
          <cell r="V2822">
            <v>0</v>
          </cell>
          <cell r="W2822">
            <v>0</v>
          </cell>
          <cell r="X2822">
            <v>0</v>
          </cell>
          <cell r="Y2822">
            <v>69</v>
          </cell>
          <cell r="AA2822" t="str">
            <v>44UE</v>
          </cell>
          <cell r="AB2822" t="str">
            <v>Stratford-on-Avon</v>
          </cell>
          <cell r="AC2822">
            <v>0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I2822" t="str">
            <v>44UE</v>
          </cell>
          <cell r="AJ2822" t="str">
            <v>Stratford-on-Avon</v>
          </cell>
          <cell r="AK2822">
            <v>0</v>
          </cell>
          <cell r="AL2822">
            <v>0</v>
          </cell>
        </row>
        <row r="2823">
          <cell r="B2823" t="str">
            <v>44UF</v>
          </cell>
          <cell r="C2823" t="str">
            <v>Warwick</v>
          </cell>
          <cell r="D2823">
            <v>5</v>
          </cell>
          <cell r="E2823">
            <v>0</v>
          </cell>
          <cell r="F2823">
            <v>0</v>
          </cell>
          <cell r="G2823">
            <v>11</v>
          </cell>
          <cell r="H2823">
            <v>27</v>
          </cell>
          <cell r="I2823">
            <v>0</v>
          </cell>
          <cell r="J2823">
            <v>1</v>
          </cell>
          <cell r="K2823">
            <v>0</v>
          </cell>
          <cell r="L2823">
            <v>44</v>
          </cell>
          <cell r="M2823">
            <v>1</v>
          </cell>
          <cell r="O2823" t="str">
            <v>44UF</v>
          </cell>
          <cell r="P2823" t="str">
            <v>Warwick</v>
          </cell>
          <cell r="Q2823">
            <v>5</v>
          </cell>
          <cell r="R2823">
            <v>0</v>
          </cell>
          <cell r="S2823">
            <v>0</v>
          </cell>
          <cell r="T2823">
            <v>14</v>
          </cell>
          <cell r="U2823">
            <v>27</v>
          </cell>
          <cell r="V2823">
            <v>0</v>
          </cell>
          <cell r="W2823">
            <v>1</v>
          </cell>
          <cell r="X2823">
            <v>0</v>
          </cell>
          <cell r="Y2823">
            <v>47</v>
          </cell>
          <cell r="AA2823" t="str">
            <v>44UF</v>
          </cell>
          <cell r="AB2823" t="str">
            <v>Warwick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I2823" t="str">
            <v>44UF</v>
          </cell>
          <cell r="AJ2823" t="str">
            <v>Warwick</v>
          </cell>
          <cell r="AK2823">
            <v>0</v>
          </cell>
          <cell r="AL2823">
            <v>0</v>
          </cell>
        </row>
        <row r="2824">
          <cell r="B2824" t="str">
            <v>45UB</v>
          </cell>
          <cell r="C2824" t="str">
            <v>Adur</v>
          </cell>
          <cell r="D2824">
            <v>0</v>
          </cell>
          <cell r="E2824">
            <v>1</v>
          </cell>
          <cell r="F2824">
            <v>0</v>
          </cell>
          <cell r="G2824">
            <v>4</v>
          </cell>
          <cell r="H2824">
            <v>6</v>
          </cell>
          <cell r="I2824">
            <v>0</v>
          </cell>
          <cell r="J2824">
            <v>0</v>
          </cell>
          <cell r="K2824">
            <v>0</v>
          </cell>
          <cell r="L2824">
            <v>11</v>
          </cell>
          <cell r="M2824">
            <v>0</v>
          </cell>
          <cell r="O2824" t="str">
            <v>45UB</v>
          </cell>
          <cell r="P2824" t="str">
            <v>Adur</v>
          </cell>
          <cell r="Q2824">
            <v>0</v>
          </cell>
          <cell r="R2824">
            <v>1</v>
          </cell>
          <cell r="S2824">
            <v>0</v>
          </cell>
          <cell r="T2824">
            <v>8</v>
          </cell>
          <cell r="U2824">
            <v>6</v>
          </cell>
          <cell r="V2824">
            <v>0</v>
          </cell>
          <cell r="W2824">
            <v>0</v>
          </cell>
          <cell r="X2824">
            <v>0</v>
          </cell>
          <cell r="Y2824">
            <v>15</v>
          </cell>
          <cell r="AA2824" t="str">
            <v>45UB</v>
          </cell>
          <cell r="AB2824" t="str">
            <v>Adur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I2824" t="str">
            <v>45UB</v>
          </cell>
          <cell r="AJ2824" t="str">
            <v>Adur</v>
          </cell>
          <cell r="AK2824">
            <v>0</v>
          </cell>
          <cell r="AL2824">
            <v>0</v>
          </cell>
        </row>
        <row r="2825">
          <cell r="B2825" t="str">
            <v>45UC</v>
          </cell>
          <cell r="C2825" t="str">
            <v>Arun</v>
          </cell>
          <cell r="D2825">
            <v>0</v>
          </cell>
          <cell r="E2825">
            <v>0</v>
          </cell>
          <cell r="F2825">
            <v>10</v>
          </cell>
          <cell r="G2825">
            <v>10</v>
          </cell>
          <cell r="H2825">
            <v>24</v>
          </cell>
          <cell r="I2825">
            <v>0</v>
          </cell>
          <cell r="J2825">
            <v>0</v>
          </cell>
          <cell r="K2825">
            <v>0</v>
          </cell>
          <cell r="L2825">
            <v>44</v>
          </cell>
          <cell r="M2825">
            <v>0</v>
          </cell>
          <cell r="O2825" t="str">
            <v>45UC</v>
          </cell>
          <cell r="P2825" t="str">
            <v>Arun</v>
          </cell>
          <cell r="Q2825">
            <v>0</v>
          </cell>
          <cell r="R2825">
            <v>0</v>
          </cell>
          <cell r="S2825">
            <v>10</v>
          </cell>
          <cell r="T2825">
            <v>13</v>
          </cell>
          <cell r="U2825">
            <v>24</v>
          </cell>
          <cell r="V2825">
            <v>0</v>
          </cell>
          <cell r="W2825">
            <v>0</v>
          </cell>
          <cell r="X2825">
            <v>0</v>
          </cell>
          <cell r="Y2825">
            <v>47</v>
          </cell>
          <cell r="AA2825" t="str">
            <v>45UC</v>
          </cell>
          <cell r="AB2825" t="str">
            <v>Arun</v>
          </cell>
          <cell r="AC2825">
            <v>0</v>
          </cell>
          <cell r="AD2825">
            <v>0</v>
          </cell>
          <cell r="AE2825">
            <v>0</v>
          </cell>
          <cell r="AF2825">
            <v>0</v>
          </cell>
          <cell r="AG2825">
            <v>0</v>
          </cell>
          <cell r="AI2825" t="str">
            <v>45UC</v>
          </cell>
          <cell r="AJ2825" t="str">
            <v>Arun</v>
          </cell>
          <cell r="AK2825">
            <v>0</v>
          </cell>
          <cell r="AL2825">
            <v>0</v>
          </cell>
        </row>
        <row r="2826">
          <cell r="B2826" t="str">
            <v>45UD</v>
          </cell>
          <cell r="C2826" t="str">
            <v>Chichester</v>
          </cell>
          <cell r="D2826">
            <v>13</v>
          </cell>
          <cell r="E2826">
            <v>0</v>
          </cell>
          <cell r="F2826">
            <v>46</v>
          </cell>
          <cell r="G2826">
            <v>11</v>
          </cell>
          <cell r="H2826">
            <v>60</v>
          </cell>
          <cell r="I2826">
            <v>0</v>
          </cell>
          <cell r="J2826">
            <v>0</v>
          </cell>
          <cell r="K2826">
            <v>0</v>
          </cell>
          <cell r="L2826">
            <v>130</v>
          </cell>
          <cell r="M2826">
            <v>0</v>
          </cell>
          <cell r="O2826" t="str">
            <v>45UD</v>
          </cell>
          <cell r="P2826" t="str">
            <v>Chichester</v>
          </cell>
          <cell r="Q2826">
            <v>13</v>
          </cell>
          <cell r="R2826">
            <v>0</v>
          </cell>
          <cell r="S2826">
            <v>46</v>
          </cell>
          <cell r="T2826">
            <v>15</v>
          </cell>
          <cell r="U2826">
            <v>60</v>
          </cell>
          <cell r="V2826">
            <v>0</v>
          </cell>
          <cell r="W2826">
            <v>0</v>
          </cell>
          <cell r="X2826">
            <v>0</v>
          </cell>
          <cell r="Y2826">
            <v>134</v>
          </cell>
          <cell r="AA2826" t="str">
            <v>45UD</v>
          </cell>
          <cell r="AB2826" t="str">
            <v>Chichester</v>
          </cell>
          <cell r="AC2826">
            <v>7</v>
          </cell>
          <cell r="AD2826">
            <v>0</v>
          </cell>
          <cell r="AE2826">
            <v>0</v>
          </cell>
          <cell r="AF2826">
            <v>7</v>
          </cell>
          <cell r="AG2826">
            <v>14</v>
          </cell>
          <cell r="AI2826" t="str">
            <v>45UD</v>
          </cell>
          <cell r="AJ2826" t="str">
            <v>Chichester</v>
          </cell>
          <cell r="AK2826">
            <v>0</v>
          </cell>
          <cell r="AL2826">
            <v>0</v>
          </cell>
        </row>
        <row r="2827">
          <cell r="B2827" t="str">
            <v>45UE</v>
          </cell>
          <cell r="C2827" t="str">
            <v>Crawley</v>
          </cell>
          <cell r="D2827">
            <v>28</v>
          </cell>
          <cell r="E2827">
            <v>2</v>
          </cell>
          <cell r="F2827">
            <v>38</v>
          </cell>
          <cell r="G2827">
            <v>15</v>
          </cell>
          <cell r="H2827">
            <v>185</v>
          </cell>
          <cell r="I2827">
            <v>0</v>
          </cell>
          <cell r="J2827">
            <v>0</v>
          </cell>
          <cell r="K2827">
            <v>0</v>
          </cell>
          <cell r="L2827">
            <v>268</v>
          </cell>
          <cell r="M2827">
            <v>0</v>
          </cell>
          <cell r="O2827" t="str">
            <v>45UE</v>
          </cell>
          <cell r="P2827" t="str">
            <v>Crawley</v>
          </cell>
          <cell r="Q2827">
            <v>28</v>
          </cell>
          <cell r="R2827">
            <v>2</v>
          </cell>
          <cell r="S2827">
            <v>38</v>
          </cell>
          <cell r="T2827">
            <v>17</v>
          </cell>
          <cell r="U2827">
            <v>185</v>
          </cell>
          <cell r="V2827">
            <v>0</v>
          </cell>
          <cell r="W2827">
            <v>0</v>
          </cell>
          <cell r="X2827">
            <v>0</v>
          </cell>
          <cell r="Y2827">
            <v>270</v>
          </cell>
          <cell r="AA2827" t="str">
            <v>45UE</v>
          </cell>
          <cell r="AB2827" t="str">
            <v>Crawley</v>
          </cell>
          <cell r="AC2827">
            <v>0</v>
          </cell>
          <cell r="AD2827">
            <v>0</v>
          </cell>
          <cell r="AE2827">
            <v>0</v>
          </cell>
          <cell r="AF2827">
            <v>0</v>
          </cell>
          <cell r="AG2827">
            <v>0</v>
          </cell>
          <cell r="AI2827" t="str">
            <v>45UE</v>
          </cell>
          <cell r="AJ2827" t="str">
            <v>Crawley</v>
          </cell>
          <cell r="AK2827">
            <v>0</v>
          </cell>
          <cell r="AL2827">
            <v>0</v>
          </cell>
        </row>
        <row r="2828">
          <cell r="B2828" t="str">
            <v>45UF</v>
          </cell>
          <cell r="C2828" t="str">
            <v>Horsham</v>
          </cell>
          <cell r="D2828">
            <v>0</v>
          </cell>
          <cell r="E2828">
            <v>0</v>
          </cell>
          <cell r="F2828">
            <v>0</v>
          </cell>
          <cell r="G2828">
            <v>12</v>
          </cell>
          <cell r="H2828">
            <v>40</v>
          </cell>
          <cell r="I2828">
            <v>0</v>
          </cell>
          <cell r="J2828">
            <v>2</v>
          </cell>
          <cell r="K2828">
            <v>0</v>
          </cell>
          <cell r="L2828">
            <v>54</v>
          </cell>
          <cell r="M2828">
            <v>2</v>
          </cell>
          <cell r="O2828" t="str">
            <v>45UF</v>
          </cell>
          <cell r="P2828" t="str">
            <v>Horsham</v>
          </cell>
          <cell r="Q2828">
            <v>0</v>
          </cell>
          <cell r="R2828">
            <v>0</v>
          </cell>
          <cell r="S2828">
            <v>0</v>
          </cell>
          <cell r="T2828">
            <v>15</v>
          </cell>
          <cell r="U2828">
            <v>40</v>
          </cell>
          <cell r="V2828">
            <v>0</v>
          </cell>
          <cell r="W2828">
            <v>2</v>
          </cell>
          <cell r="X2828">
            <v>0</v>
          </cell>
          <cell r="Y2828">
            <v>57</v>
          </cell>
          <cell r="AA2828" t="str">
            <v>45UF</v>
          </cell>
          <cell r="AB2828" t="str">
            <v>Horsham</v>
          </cell>
          <cell r="AC2828">
            <v>0</v>
          </cell>
          <cell r="AD2828">
            <v>0</v>
          </cell>
          <cell r="AE2828">
            <v>0</v>
          </cell>
          <cell r="AF2828">
            <v>0</v>
          </cell>
          <cell r="AG2828">
            <v>0</v>
          </cell>
          <cell r="AI2828" t="str">
            <v>45UF</v>
          </cell>
          <cell r="AJ2828" t="str">
            <v>Horsham</v>
          </cell>
          <cell r="AK2828">
            <v>0</v>
          </cell>
          <cell r="AL2828">
            <v>0</v>
          </cell>
        </row>
        <row r="2829">
          <cell r="B2829" t="str">
            <v>45UG</v>
          </cell>
          <cell r="C2829" t="str">
            <v>Mid Sussex</v>
          </cell>
          <cell r="D2829">
            <v>9</v>
          </cell>
          <cell r="E2829">
            <v>0</v>
          </cell>
          <cell r="F2829">
            <v>61</v>
          </cell>
          <cell r="G2829">
            <v>30</v>
          </cell>
          <cell r="H2829">
            <v>70</v>
          </cell>
          <cell r="I2829">
            <v>0</v>
          </cell>
          <cell r="J2829">
            <v>0</v>
          </cell>
          <cell r="K2829">
            <v>0</v>
          </cell>
          <cell r="L2829">
            <v>170</v>
          </cell>
          <cell r="M2829">
            <v>0</v>
          </cell>
          <cell r="O2829" t="str">
            <v>45UG</v>
          </cell>
          <cell r="P2829" t="str">
            <v>Mid Sussex</v>
          </cell>
          <cell r="Q2829">
            <v>9</v>
          </cell>
          <cell r="R2829">
            <v>0</v>
          </cell>
          <cell r="S2829">
            <v>61</v>
          </cell>
          <cell r="T2829">
            <v>24</v>
          </cell>
          <cell r="U2829">
            <v>70</v>
          </cell>
          <cell r="V2829">
            <v>0</v>
          </cell>
          <cell r="W2829">
            <v>0</v>
          </cell>
          <cell r="X2829">
            <v>0</v>
          </cell>
          <cell r="Y2829">
            <v>164</v>
          </cell>
          <cell r="AA2829" t="str">
            <v>45UG</v>
          </cell>
          <cell r="AB2829" t="str">
            <v>Mid Sussex</v>
          </cell>
          <cell r="AC2829">
            <v>0</v>
          </cell>
          <cell r="AD2829">
            <v>0</v>
          </cell>
          <cell r="AE2829">
            <v>0</v>
          </cell>
          <cell r="AF2829">
            <v>0</v>
          </cell>
          <cell r="AG2829">
            <v>0</v>
          </cell>
          <cell r="AI2829" t="str">
            <v>45UG</v>
          </cell>
          <cell r="AJ2829" t="str">
            <v>Mid Sussex</v>
          </cell>
          <cell r="AK2829">
            <v>0</v>
          </cell>
          <cell r="AL2829">
            <v>0</v>
          </cell>
        </row>
        <row r="2830">
          <cell r="B2830" t="str">
            <v>45UH</v>
          </cell>
          <cell r="C2830" t="str">
            <v>Worthing</v>
          </cell>
          <cell r="D2830">
            <v>11</v>
          </cell>
          <cell r="E2830">
            <v>3</v>
          </cell>
          <cell r="F2830">
            <v>20</v>
          </cell>
          <cell r="G2830">
            <v>15</v>
          </cell>
          <cell r="H2830">
            <v>54</v>
          </cell>
          <cell r="I2830">
            <v>0</v>
          </cell>
          <cell r="J2830">
            <v>0</v>
          </cell>
          <cell r="K2830">
            <v>0</v>
          </cell>
          <cell r="L2830">
            <v>103</v>
          </cell>
          <cell r="M2830">
            <v>0</v>
          </cell>
          <cell r="O2830" t="str">
            <v>45UH</v>
          </cell>
          <cell r="P2830" t="str">
            <v>Worthing</v>
          </cell>
          <cell r="Q2830">
            <v>11</v>
          </cell>
          <cell r="R2830">
            <v>3</v>
          </cell>
          <cell r="S2830">
            <v>20</v>
          </cell>
          <cell r="T2830">
            <v>12</v>
          </cell>
          <cell r="U2830">
            <v>54</v>
          </cell>
          <cell r="V2830">
            <v>0</v>
          </cell>
          <cell r="W2830">
            <v>0</v>
          </cell>
          <cell r="X2830">
            <v>0</v>
          </cell>
          <cell r="Y2830">
            <v>100</v>
          </cell>
          <cell r="AA2830" t="str">
            <v>45UH</v>
          </cell>
          <cell r="AB2830" t="str">
            <v>Worthing</v>
          </cell>
          <cell r="AC2830">
            <v>0</v>
          </cell>
          <cell r="AD2830">
            <v>0</v>
          </cell>
          <cell r="AE2830">
            <v>0</v>
          </cell>
          <cell r="AF2830">
            <v>0</v>
          </cell>
          <cell r="AG2830">
            <v>0</v>
          </cell>
          <cell r="AI2830" t="str">
            <v>45UH</v>
          </cell>
          <cell r="AJ2830" t="str">
            <v>Worthing</v>
          </cell>
          <cell r="AK2830">
            <v>0</v>
          </cell>
          <cell r="AL2830">
            <v>0</v>
          </cell>
        </row>
        <row r="2831">
          <cell r="B2831" t="str">
            <v>46UB</v>
          </cell>
          <cell r="C2831" t="str">
            <v>Kennet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53</v>
          </cell>
          <cell r="I2831">
            <v>0</v>
          </cell>
          <cell r="J2831">
            <v>0</v>
          </cell>
          <cell r="K2831">
            <v>0</v>
          </cell>
          <cell r="L2831">
            <v>53</v>
          </cell>
          <cell r="M2831">
            <v>0</v>
          </cell>
          <cell r="O2831" t="str">
            <v>46UB</v>
          </cell>
          <cell r="P2831" t="str">
            <v>Kennet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  <cell r="U2831">
            <v>53</v>
          </cell>
          <cell r="V2831">
            <v>0</v>
          </cell>
          <cell r="W2831">
            <v>0</v>
          </cell>
          <cell r="X2831">
            <v>0</v>
          </cell>
          <cell r="Y2831">
            <v>53</v>
          </cell>
          <cell r="AA2831" t="str">
            <v>46UB</v>
          </cell>
          <cell r="AB2831" t="str">
            <v>Kennet</v>
          </cell>
          <cell r="AC2831">
            <v>0</v>
          </cell>
          <cell r="AD2831">
            <v>0</v>
          </cell>
          <cell r="AE2831">
            <v>0</v>
          </cell>
          <cell r="AF2831">
            <v>0</v>
          </cell>
          <cell r="AG2831">
            <v>0</v>
          </cell>
          <cell r="AI2831" t="str">
            <v>46UB</v>
          </cell>
          <cell r="AJ2831" t="str">
            <v>Kennet</v>
          </cell>
          <cell r="AK2831">
            <v>0</v>
          </cell>
          <cell r="AL2831">
            <v>0</v>
          </cell>
        </row>
        <row r="2832">
          <cell r="B2832" t="str">
            <v>46UC</v>
          </cell>
          <cell r="C2832" t="str">
            <v>North Wiltshire</v>
          </cell>
          <cell r="D2832">
            <v>0</v>
          </cell>
          <cell r="E2832">
            <v>0</v>
          </cell>
          <cell r="F2832">
            <v>10</v>
          </cell>
          <cell r="G2832">
            <v>0</v>
          </cell>
          <cell r="H2832">
            <v>67</v>
          </cell>
          <cell r="I2832">
            <v>1</v>
          </cell>
          <cell r="J2832">
            <v>0</v>
          </cell>
          <cell r="K2832">
            <v>0</v>
          </cell>
          <cell r="L2832">
            <v>78</v>
          </cell>
          <cell r="M2832">
            <v>0</v>
          </cell>
          <cell r="O2832" t="str">
            <v>46UC</v>
          </cell>
          <cell r="P2832" t="str">
            <v>North Wiltshire</v>
          </cell>
          <cell r="Q2832">
            <v>0</v>
          </cell>
          <cell r="R2832">
            <v>0</v>
          </cell>
          <cell r="S2832">
            <v>10</v>
          </cell>
          <cell r="T2832">
            <v>0</v>
          </cell>
          <cell r="U2832">
            <v>67</v>
          </cell>
          <cell r="V2832">
            <v>1</v>
          </cell>
          <cell r="W2832">
            <v>0</v>
          </cell>
          <cell r="X2832">
            <v>0</v>
          </cell>
          <cell r="Y2832">
            <v>78</v>
          </cell>
          <cell r="AA2832" t="str">
            <v>46UC</v>
          </cell>
          <cell r="AB2832" t="str">
            <v>North Wiltshire</v>
          </cell>
          <cell r="AC2832">
            <v>0</v>
          </cell>
          <cell r="AD2832">
            <v>0</v>
          </cell>
          <cell r="AE2832">
            <v>0</v>
          </cell>
          <cell r="AF2832">
            <v>0</v>
          </cell>
          <cell r="AG2832">
            <v>0</v>
          </cell>
          <cell r="AI2832" t="str">
            <v>46UC</v>
          </cell>
          <cell r="AJ2832" t="str">
            <v>North Wiltshire</v>
          </cell>
          <cell r="AK2832">
            <v>0</v>
          </cell>
          <cell r="AL2832">
            <v>0</v>
          </cell>
        </row>
        <row r="2833">
          <cell r="B2833" t="str">
            <v>46UD</v>
          </cell>
          <cell r="C2833" t="str">
            <v>Salisbury</v>
          </cell>
          <cell r="D2833">
            <v>0</v>
          </cell>
          <cell r="E2833">
            <v>0</v>
          </cell>
          <cell r="F2833">
            <v>9</v>
          </cell>
          <cell r="G2833">
            <v>1</v>
          </cell>
          <cell r="H2833">
            <v>98</v>
          </cell>
          <cell r="I2833">
            <v>4</v>
          </cell>
          <cell r="J2833">
            <v>0</v>
          </cell>
          <cell r="K2833">
            <v>0</v>
          </cell>
          <cell r="L2833">
            <v>112</v>
          </cell>
          <cell r="M2833">
            <v>0</v>
          </cell>
          <cell r="O2833" t="str">
            <v>46UD</v>
          </cell>
          <cell r="P2833" t="str">
            <v>Salisbury</v>
          </cell>
          <cell r="Q2833">
            <v>0</v>
          </cell>
          <cell r="R2833">
            <v>0</v>
          </cell>
          <cell r="S2833">
            <v>9</v>
          </cell>
          <cell r="T2833">
            <v>1</v>
          </cell>
          <cell r="U2833">
            <v>98</v>
          </cell>
          <cell r="V2833">
            <v>4</v>
          </cell>
          <cell r="W2833">
            <v>0</v>
          </cell>
          <cell r="X2833">
            <v>0</v>
          </cell>
          <cell r="Y2833">
            <v>112</v>
          </cell>
          <cell r="AA2833" t="str">
            <v>46UD</v>
          </cell>
          <cell r="AB2833" t="str">
            <v>Salisbury</v>
          </cell>
          <cell r="AC2833">
            <v>0</v>
          </cell>
          <cell r="AD2833">
            <v>0</v>
          </cell>
          <cell r="AE2833">
            <v>0</v>
          </cell>
          <cell r="AF2833">
            <v>0</v>
          </cell>
          <cell r="AG2833">
            <v>0</v>
          </cell>
          <cell r="AI2833" t="str">
            <v>46UD</v>
          </cell>
          <cell r="AJ2833" t="str">
            <v>Salisbury</v>
          </cell>
          <cell r="AK2833">
            <v>0</v>
          </cell>
          <cell r="AL2833">
            <v>0</v>
          </cell>
        </row>
        <row r="2834">
          <cell r="B2834" t="str">
            <v>46UF</v>
          </cell>
          <cell r="C2834" t="str">
            <v>West Wiltshire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118</v>
          </cell>
          <cell r="I2834">
            <v>0</v>
          </cell>
          <cell r="J2834">
            <v>0</v>
          </cell>
          <cell r="K2834">
            <v>0</v>
          </cell>
          <cell r="L2834">
            <v>118</v>
          </cell>
          <cell r="M2834">
            <v>0</v>
          </cell>
          <cell r="O2834" t="str">
            <v>46UF</v>
          </cell>
          <cell r="P2834" t="str">
            <v>West Wiltshire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  <cell r="U2834">
            <v>118</v>
          </cell>
          <cell r="V2834">
            <v>0</v>
          </cell>
          <cell r="W2834">
            <v>0</v>
          </cell>
          <cell r="X2834">
            <v>0</v>
          </cell>
          <cell r="Y2834">
            <v>118</v>
          </cell>
          <cell r="AA2834" t="str">
            <v>46UF</v>
          </cell>
          <cell r="AB2834" t="str">
            <v>West Wiltshire</v>
          </cell>
          <cell r="AC2834">
            <v>0</v>
          </cell>
          <cell r="AD2834">
            <v>0</v>
          </cell>
          <cell r="AE2834">
            <v>0</v>
          </cell>
          <cell r="AF2834">
            <v>0</v>
          </cell>
          <cell r="AG2834">
            <v>0</v>
          </cell>
          <cell r="AI2834" t="str">
            <v>46UF</v>
          </cell>
          <cell r="AJ2834" t="str">
            <v>West Wiltshire</v>
          </cell>
          <cell r="AK2834">
            <v>0</v>
          </cell>
          <cell r="AL2834">
            <v>0</v>
          </cell>
        </row>
        <row r="2835">
          <cell r="B2835" t="str">
            <v>47UB</v>
          </cell>
          <cell r="C2835" t="str">
            <v>Bromsgrove</v>
          </cell>
          <cell r="D2835">
            <v>0</v>
          </cell>
          <cell r="E2835">
            <v>1</v>
          </cell>
          <cell r="F2835">
            <v>17</v>
          </cell>
          <cell r="G2835">
            <v>8</v>
          </cell>
          <cell r="H2835">
            <v>55</v>
          </cell>
          <cell r="I2835">
            <v>9</v>
          </cell>
          <cell r="J2835">
            <v>0</v>
          </cell>
          <cell r="K2835">
            <v>0</v>
          </cell>
          <cell r="L2835">
            <v>90</v>
          </cell>
          <cell r="M2835">
            <v>0</v>
          </cell>
          <cell r="O2835" t="str">
            <v>47UB</v>
          </cell>
          <cell r="P2835" t="str">
            <v>Bromsgrove</v>
          </cell>
          <cell r="Q2835">
            <v>0</v>
          </cell>
          <cell r="R2835">
            <v>1</v>
          </cell>
          <cell r="S2835">
            <v>17</v>
          </cell>
          <cell r="T2835">
            <v>5</v>
          </cell>
          <cell r="U2835">
            <v>55</v>
          </cell>
          <cell r="V2835">
            <v>9</v>
          </cell>
          <cell r="W2835">
            <v>0</v>
          </cell>
          <cell r="X2835">
            <v>0</v>
          </cell>
          <cell r="Y2835">
            <v>87</v>
          </cell>
          <cell r="AA2835" t="str">
            <v>47UB</v>
          </cell>
          <cell r="AB2835" t="str">
            <v>Bromsgrove</v>
          </cell>
          <cell r="AC2835">
            <v>0</v>
          </cell>
          <cell r="AD2835">
            <v>0</v>
          </cell>
          <cell r="AE2835">
            <v>0</v>
          </cell>
          <cell r="AF2835">
            <v>0</v>
          </cell>
          <cell r="AG2835">
            <v>0</v>
          </cell>
          <cell r="AI2835" t="str">
            <v>47UB</v>
          </cell>
          <cell r="AJ2835" t="str">
            <v>Bromsgrove</v>
          </cell>
          <cell r="AK2835">
            <v>0</v>
          </cell>
          <cell r="AL2835">
            <v>0</v>
          </cell>
        </row>
        <row r="2836">
          <cell r="B2836" t="str">
            <v>47UC</v>
          </cell>
          <cell r="C2836" t="str">
            <v>Malvern Hills</v>
          </cell>
          <cell r="D2836">
            <v>15</v>
          </cell>
          <cell r="E2836">
            <v>1</v>
          </cell>
          <cell r="F2836">
            <v>47</v>
          </cell>
          <cell r="G2836">
            <v>2</v>
          </cell>
          <cell r="H2836">
            <v>32</v>
          </cell>
          <cell r="I2836">
            <v>0</v>
          </cell>
          <cell r="J2836">
            <v>0</v>
          </cell>
          <cell r="K2836">
            <v>0</v>
          </cell>
          <cell r="L2836">
            <v>97</v>
          </cell>
          <cell r="M2836">
            <v>0</v>
          </cell>
          <cell r="O2836" t="str">
            <v>47UC</v>
          </cell>
          <cell r="P2836" t="str">
            <v>Malvern Hills</v>
          </cell>
          <cell r="Q2836">
            <v>15</v>
          </cell>
          <cell r="R2836">
            <v>1</v>
          </cell>
          <cell r="S2836">
            <v>47</v>
          </cell>
          <cell r="T2836">
            <v>2</v>
          </cell>
          <cell r="U2836">
            <v>32</v>
          </cell>
          <cell r="V2836">
            <v>0</v>
          </cell>
          <cell r="W2836">
            <v>0</v>
          </cell>
          <cell r="X2836">
            <v>0</v>
          </cell>
          <cell r="Y2836">
            <v>97</v>
          </cell>
          <cell r="AA2836" t="str">
            <v>47UC</v>
          </cell>
          <cell r="AB2836" t="str">
            <v>Malvern Hills</v>
          </cell>
          <cell r="AC2836">
            <v>0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I2836" t="str">
            <v>47UC</v>
          </cell>
          <cell r="AJ2836" t="str">
            <v>Malvern Hills</v>
          </cell>
          <cell r="AK2836">
            <v>0</v>
          </cell>
          <cell r="AL2836">
            <v>0</v>
          </cell>
        </row>
        <row r="2837">
          <cell r="B2837" t="str">
            <v>47UD</v>
          </cell>
          <cell r="C2837" t="str">
            <v>Redditch</v>
          </cell>
          <cell r="D2837">
            <v>0</v>
          </cell>
          <cell r="E2837">
            <v>5</v>
          </cell>
          <cell r="F2837">
            <v>36</v>
          </cell>
          <cell r="G2837">
            <v>4</v>
          </cell>
          <cell r="H2837">
            <v>32</v>
          </cell>
          <cell r="I2837">
            <v>0</v>
          </cell>
          <cell r="J2837">
            <v>0</v>
          </cell>
          <cell r="K2837">
            <v>0</v>
          </cell>
          <cell r="L2837">
            <v>77</v>
          </cell>
          <cell r="M2837">
            <v>0</v>
          </cell>
          <cell r="O2837" t="str">
            <v>47UD</v>
          </cell>
          <cell r="P2837" t="str">
            <v>Redditch</v>
          </cell>
          <cell r="Q2837">
            <v>0</v>
          </cell>
          <cell r="R2837">
            <v>5</v>
          </cell>
          <cell r="S2837">
            <v>36</v>
          </cell>
          <cell r="T2837">
            <v>5</v>
          </cell>
          <cell r="U2837">
            <v>32</v>
          </cell>
          <cell r="V2837">
            <v>0</v>
          </cell>
          <cell r="W2837">
            <v>0</v>
          </cell>
          <cell r="X2837">
            <v>0</v>
          </cell>
          <cell r="Y2837">
            <v>78</v>
          </cell>
          <cell r="AA2837" t="str">
            <v>47UD</v>
          </cell>
          <cell r="AB2837" t="str">
            <v>Redditch</v>
          </cell>
          <cell r="AC2837">
            <v>0</v>
          </cell>
          <cell r="AD2837">
            <v>0</v>
          </cell>
          <cell r="AE2837">
            <v>0</v>
          </cell>
          <cell r="AF2837">
            <v>0</v>
          </cell>
          <cell r="AG2837">
            <v>0</v>
          </cell>
          <cell r="AI2837" t="str">
            <v>47UD</v>
          </cell>
          <cell r="AJ2837" t="str">
            <v>Redditch</v>
          </cell>
          <cell r="AK2837">
            <v>0</v>
          </cell>
          <cell r="AL2837">
            <v>0</v>
          </cell>
        </row>
        <row r="2838">
          <cell r="B2838" t="str">
            <v>47UE</v>
          </cell>
          <cell r="C2838" t="str">
            <v>Worcester</v>
          </cell>
          <cell r="D2838">
            <v>6</v>
          </cell>
          <cell r="E2838">
            <v>2</v>
          </cell>
          <cell r="F2838">
            <v>17</v>
          </cell>
          <cell r="G2838">
            <v>22</v>
          </cell>
          <cell r="H2838">
            <v>93</v>
          </cell>
          <cell r="I2838">
            <v>9</v>
          </cell>
          <cell r="J2838">
            <v>0</v>
          </cell>
          <cell r="K2838">
            <v>0</v>
          </cell>
          <cell r="L2838">
            <v>149</v>
          </cell>
          <cell r="M2838">
            <v>0</v>
          </cell>
          <cell r="O2838" t="str">
            <v>47UE</v>
          </cell>
          <cell r="P2838" t="str">
            <v>Worcester</v>
          </cell>
          <cell r="Q2838">
            <v>6</v>
          </cell>
          <cell r="R2838">
            <v>2</v>
          </cell>
          <cell r="S2838">
            <v>17</v>
          </cell>
          <cell r="T2838">
            <v>23</v>
          </cell>
          <cell r="U2838">
            <v>93</v>
          </cell>
          <cell r="V2838">
            <v>9</v>
          </cell>
          <cell r="W2838">
            <v>0</v>
          </cell>
          <cell r="X2838">
            <v>0</v>
          </cell>
          <cell r="Y2838">
            <v>150</v>
          </cell>
          <cell r="AA2838" t="str">
            <v>47UE</v>
          </cell>
          <cell r="AB2838" t="str">
            <v>Worcester</v>
          </cell>
          <cell r="AC2838">
            <v>0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I2838" t="str">
            <v>47UE</v>
          </cell>
          <cell r="AJ2838" t="str">
            <v>Worcester</v>
          </cell>
          <cell r="AK2838">
            <v>0</v>
          </cell>
          <cell r="AL2838">
            <v>0</v>
          </cell>
        </row>
        <row r="2839">
          <cell r="B2839" t="str">
            <v>47UF</v>
          </cell>
          <cell r="C2839" t="str">
            <v>Wychavon</v>
          </cell>
          <cell r="D2839">
            <v>0</v>
          </cell>
          <cell r="E2839">
            <v>6</v>
          </cell>
          <cell r="F2839">
            <v>18</v>
          </cell>
          <cell r="G2839">
            <v>5</v>
          </cell>
          <cell r="H2839">
            <v>31</v>
          </cell>
          <cell r="I2839">
            <v>4</v>
          </cell>
          <cell r="J2839">
            <v>0</v>
          </cell>
          <cell r="K2839">
            <v>1</v>
          </cell>
          <cell r="L2839">
            <v>65</v>
          </cell>
          <cell r="M2839">
            <v>1</v>
          </cell>
          <cell r="O2839" t="str">
            <v>47UF</v>
          </cell>
          <cell r="P2839" t="str">
            <v>Wychavon</v>
          </cell>
          <cell r="Q2839">
            <v>0</v>
          </cell>
          <cell r="R2839">
            <v>6</v>
          </cell>
          <cell r="S2839">
            <v>18</v>
          </cell>
          <cell r="T2839">
            <v>4</v>
          </cell>
          <cell r="U2839">
            <v>31</v>
          </cell>
          <cell r="V2839">
            <v>4</v>
          </cell>
          <cell r="W2839">
            <v>0</v>
          </cell>
          <cell r="X2839">
            <v>1</v>
          </cell>
          <cell r="Y2839">
            <v>64</v>
          </cell>
          <cell r="AA2839" t="str">
            <v>47UF</v>
          </cell>
          <cell r="AB2839" t="str">
            <v>Wychavon</v>
          </cell>
          <cell r="AC2839">
            <v>0</v>
          </cell>
          <cell r="AD2839">
            <v>0</v>
          </cell>
          <cell r="AE2839">
            <v>0</v>
          </cell>
          <cell r="AF2839">
            <v>0</v>
          </cell>
          <cell r="AG2839">
            <v>0</v>
          </cell>
          <cell r="AI2839" t="str">
            <v>47UF</v>
          </cell>
          <cell r="AJ2839" t="str">
            <v>Wychavon</v>
          </cell>
          <cell r="AK2839">
            <v>0</v>
          </cell>
          <cell r="AL2839">
            <v>0</v>
          </cell>
        </row>
        <row r="2840">
          <cell r="B2840" t="str">
            <v>47UG</v>
          </cell>
          <cell r="C2840" t="str">
            <v>Wyre Forest</v>
          </cell>
          <cell r="D2840">
            <v>0</v>
          </cell>
          <cell r="E2840">
            <v>0</v>
          </cell>
          <cell r="F2840">
            <v>13</v>
          </cell>
          <cell r="G2840">
            <v>2</v>
          </cell>
          <cell r="H2840">
            <v>21</v>
          </cell>
          <cell r="I2840">
            <v>0</v>
          </cell>
          <cell r="J2840">
            <v>0</v>
          </cell>
          <cell r="K2840">
            <v>0</v>
          </cell>
          <cell r="L2840">
            <v>36</v>
          </cell>
          <cell r="M2840">
            <v>0</v>
          </cell>
          <cell r="O2840" t="str">
            <v>47UG</v>
          </cell>
          <cell r="P2840" t="str">
            <v>Wyre Forest</v>
          </cell>
          <cell r="Q2840">
            <v>0</v>
          </cell>
          <cell r="R2840">
            <v>0</v>
          </cell>
          <cell r="S2840">
            <v>13</v>
          </cell>
          <cell r="T2840">
            <v>3</v>
          </cell>
          <cell r="U2840">
            <v>21</v>
          </cell>
          <cell r="V2840">
            <v>0</v>
          </cell>
          <cell r="W2840">
            <v>0</v>
          </cell>
          <cell r="X2840">
            <v>0</v>
          </cell>
          <cell r="Y2840">
            <v>37</v>
          </cell>
          <cell r="AA2840" t="str">
            <v>47UG</v>
          </cell>
          <cell r="AB2840" t="str">
            <v>Wyre Forest</v>
          </cell>
          <cell r="AC2840">
            <v>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I2840" t="str">
            <v>47UG</v>
          </cell>
          <cell r="AJ2840" t="str">
            <v>Wyre Forest</v>
          </cell>
          <cell r="AK2840">
            <v>0</v>
          </cell>
          <cell r="AL2840">
            <v>0</v>
          </cell>
        </row>
        <row r="2851">
          <cell r="O2851" t="str">
            <v>00AA</v>
          </cell>
          <cell r="P2851" t="str">
            <v>City of London</v>
          </cell>
          <cell r="W2851">
            <v>0</v>
          </cell>
          <cell r="AA2851" t="str">
            <v>00AA</v>
          </cell>
          <cell r="AB2851" t="str">
            <v>City of London</v>
          </cell>
          <cell r="AF2851">
            <v>0</v>
          </cell>
          <cell r="AG2851">
            <v>0</v>
          </cell>
          <cell r="AI2851" t="str">
            <v>00AA</v>
          </cell>
          <cell r="AJ2851" t="str">
            <v>City of London</v>
          </cell>
        </row>
        <row r="2852">
          <cell r="O2852" t="str">
            <v>00AB</v>
          </cell>
          <cell r="P2852" t="str">
            <v>Barking and Dagenham</v>
          </cell>
          <cell r="Q2852">
            <v>98</v>
          </cell>
          <cell r="R2852">
            <v>1</v>
          </cell>
          <cell r="S2852">
            <v>51</v>
          </cell>
          <cell r="U2852">
            <v>22</v>
          </cell>
          <cell r="V2852">
            <v>22</v>
          </cell>
          <cell r="W2852">
            <v>4</v>
          </cell>
          <cell r="AA2852" t="str">
            <v>00AB</v>
          </cell>
          <cell r="AB2852" t="str">
            <v>Barking and Dagenham</v>
          </cell>
          <cell r="AC2852">
            <v>0</v>
          </cell>
          <cell r="AD2852">
            <v>0</v>
          </cell>
          <cell r="AE2852">
            <v>0</v>
          </cell>
          <cell r="AF2852">
            <v>0</v>
          </cell>
          <cell r="AG2852">
            <v>0</v>
          </cell>
          <cell r="AI2852" t="str">
            <v>00AB</v>
          </cell>
          <cell r="AJ2852" t="str">
            <v>Barking and Dagenham</v>
          </cell>
          <cell r="AK2852">
            <v>1</v>
          </cell>
        </row>
        <row r="2853">
          <cell r="O2853" t="str">
            <v>00AC</v>
          </cell>
          <cell r="P2853" t="str">
            <v>Barnet</v>
          </cell>
          <cell r="R2853">
            <v>1</v>
          </cell>
          <cell r="S2853">
            <v>37</v>
          </cell>
          <cell r="U2853">
            <v>264</v>
          </cell>
          <cell r="V2853">
            <v>31</v>
          </cell>
          <cell r="W2853">
            <v>2</v>
          </cell>
          <cell r="AA2853" t="str">
            <v>00AC</v>
          </cell>
          <cell r="AB2853" t="str">
            <v>Barnet</v>
          </cell>
          <cell r="AD2853">
            <v>0</v>
          </cell>
          <cell r="AE2853">
            <v>0</v>
          </cell>
          <cell r="AF2853">
            <v>0</v>
          </cell>
          <cell r="AG2853">
            <v>0</v>
          </cell>
          <cell r="AI2853" t="str">
            <v>00AC</v>
          </cell>
          <cell r="AJ2853" t="str">
            <v>Barnet</v>
          </cell>
        </row>
        <row r="2854">
          <cell r="O2854" t="str">
            <v>00AD</v>
          </cell>
          <cell r="P2854" t="str">
            <v>Bexley</v>
          </cell>
          <cell r="Q2854">
            <v>6</v>
          </cell>
          <cell r="R2854">
            <v>10</v>
          </cell>
          <cell r="S2854">
            <v>33</v>
          </cell>
          <cell r="U2854">
            <v>179</v>
          </cell>
          <cell r="V2854">
            <v>79</v>
          </cell>
          <cell r="W2854">
            <v>2</v>
          </cell>
          <cell r="AA2854" t="str">
            <v>00AD</v>
          </cell>
          <cell r="AB2854" t="str">
            <v>Bexley</v>
          </cell>
          <cell r="AC2854">
            <v>0</v>
          </cell>
          <cell r="AD2854">
            <v>0</v>
          </cell>
          <cell r="AE2854">
            <v>0</v>
          </cell>
          <cell r="AF2854">
            <v>0</v>
          </cell>
          <cell r="AG2854">
            <v>0</v>
          </cell>
          <cell r="AI2854" t="str">
            <v>00AD</v>
          </cell>
          <cell r="AJ2854" t="str">
            <v>Bexley</v>
          </cell>
          <cell r="AK2854">
            <v>3</v>
          </cell>
        </row>
        <row r="2855">
          <cell r="O2855" t="str">
            <v>00AE</v>
          </cell>
          <cell r="P2855" t="str">
            <v>Brent</v>
          </cell>
          <cell r="Q2855">
            <v>153</v>
          </cell>
          <cell r="R2855">
            <v>3</v>
          </cell>
          <cell r="S2855">
            <v>112</v>
          </cell>
          <cell r="T2855">
            <v>2</v>
          </cell>
          <cell r="U2855">
            <v>147</v>
          </cell>
          <cell r="V2855">
            <v>40</v>
          </cell>
          <cell r="W2855">
            <v>2</v>
          </cell>
          <cell r="AA2855" t="str">
            <v>00AE</v>
          </cell>
          <cell r="AB2855" t="str">
            <v>Brent</v>
          </cell>
          <cell r="AC2855">
            <v>0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I2855" t="str">
            <v>00AE</v>
          </cell>
          <cell r="AJ2855" t="str">
            <v>Brent</v>
          </cell>
          <cell r="AK2855">
            <v>38</v>
          </cell>
        </row>
        <row r="2856">
          <cell r="O2856" t="str">
            <v>00AF</v>
          </cell>
          <cell r="P2856" t="str">
            <v>Bromley</v>
          </cell>
          <cell r="Q2856">
            <v>54</v>
          </cell>
          <cell r="R2856">
            <v>13</v>
          </cell>
          <cell r="S2856">
            <v>53</v>
          </cell>
          <cell r="U2856">
            <v>211</v>
          </cell>
          <cell r="V2856">
            <v>163</v>
          </cell>
          <cell r="W2856">
            <v>0</v>
          </cell>
          <cell r="AA2856" t="str">
            <v>00AF</v>
          </cell>
          <cell r="AB2856" t="str">
            <v>Bromley</v>
          </cell>
          <cell r="AC2856">
            <v>0</v>
          </cell>
          <cell r="AD2856">
            <v>12</v>
          </cell>
          <cell r="AE2856">
            <v>0</v>
          </cell>
          <cell r="AF2856">
            <v>12</v>
          </cell>
          <cell r="AG2856">
            <v>12</v>
          </cell>
          <cell r="AI2856" t="str">
            <v>00AF</v>
          </cell>
          <cell r="AJ2856" t="str">
            <v>Bromley</v>
          </cell>
          <cell r="AK2856">
            <v>1</v>
          </cell>
        </row>
        <row r="2857">
          <cell r="O2857" t="str">
            <v>00AG</v>
          </cell>
          <cell r="P2857" t="str">
            <v>Camden</v>
          </cell>
          <cell r="Q2857">
            <v>12</v>
          </cell>
          <cell r="S2857">
            <v>39</v>
          </cell>
          <cell r="U2857">
            <v>101</v>
          </cell>
          <cell r="V2857">
            <v>47</v>
          </cell>
          <cell r="W2857">
            <v>0</v>
          </cell>
          <cell r="AA2857" t="str">
            <v>00AG</v>
          </cell>
          <cell r="AB2857" t="str">
            <v>Camden</v>
          </cell>
          <cell r="AC2857">
            <v>0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I2857" t="str">
            <v>00AG</v>
          </cell>
          <cell r="AJ2857" t="str">
            <v>Camden</v>
          </cell>
          <cell r="AK2857">
            <v>20</v>
          </cell>
        </row>
        <row r="2858">
          <cell r="O2858" t="str">
            <v>00AH</v>
          </cell>
          <cell r="P2858" t="str">
            <v>Croydon</v>
          </cell>
          <cell r="Q2858">
            <v>22</v>
          </cell>
          <cell r="R2858">
            <v>3</v>
          </cell>
          <cell r="S2858">
            <v>118</v>
          </cell>
          <cell r="T2858">
            <v>32</v>
          </cell>
          <cell r="U2858">
            <v>274</v>
          </cell>
          <cell r="V2858">
            <v>237</v>
          </cell>
          <cell r="W2858">
            <v>6</v>
          </cell>
          <cell r="AA2858" t="str">
            <v>00AH</v>
          </cell>
          <cell r="AB2858" t="str">
            <v>Croydon</v>
          </cell>
          <cell r="AC2858">
            <v>0</v>
          </cell>
          <cell r="AD2858">
            <v>6</v>
          </cell>
          <cell r="AE2858">
            <v>0</v>
          </cell>
          <cell r="AF2858">
            <v>6</v>
          </cell>
          <cell r="AG2858">
            <v>6</v>
          </cell>
          <cell r="AI2858" t="str">
            <v>00AH</v>
          </cell>
          <cell r="AJ2858" t="str">
            <v>Croydon</v>
          </cell>
          <cell r="AK2858">
            <v>1</v>
          </cell>
        </row>
        <row r="2859">
          <cell r="O2859" t="str">
            <v>00AJ</v>
          </cell>
          <cell r="P2859" t="str">
            <v>Ealing</v>
          </cell>
          <cell r="Q2859">
            <v>47</v>
          </cell>
          <cell r="R2859">
            <v>2</v>
          </cell>
          <cell r="S2859">
            <v>41</v>
          </cell>
          <cell r="U2859">
            <v>97</v>
          </cell>
          <cell r="V2859">
            <v>26</v>
          </cell>
          <cell r="W2859">
            <v>4</v>
          </cell>
          <cell r="AA2859" t="str">
            <v>00AJ</v>
          </cell>
          <cell r="AB2859" t="str">
            <v>Ealing</v>
          </cell>
          <cell r="AC2859">
            <v>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I2859" t="str">
            <v>00AJ</v>
          </cell>
          <cell r="AJ2859" t="str">
            <v>Ealing</v>
          </cell>
        </row>
        <row r="2860">
          <cell r="O2860" t="str">
            <v>00AK</v>
          </cell>
          <cell r="P2860" t="str">
            <v>Enfield</v>
          </cell>
          <cell r="Q2860">
            <v>12</v>
          </cell>
          <cell r="R2860">
            <v>8</v>
          </cell>
          <cell r="S2860">
            <v>130</v>
          </cell>
          <cell r="U2860">
            <v>144</v>
          </cell>
          <cell r="V2860">
            <v>221</v>
          </cell>
          <cell r="W2860">
            <v>5</v>
          </cell>
          <cell r="AA2860" t="str">
            <v>00AK</v>
          </cell>
          <cell r="AB2860" t="str">
            <v>Enfield</v>
          </cell>
          <cell r="AC2860">
            <v>0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I2860" t="str">
            <v>00AK</v>
          </cell>
          <cell r="AJ2860" t="str">
            <v>Enfield</v>
          </cell>
          <cell r="AK2860">
            <v>1</v>
          </cell>
        </row>
        <row r="2861">
          <cell r="O2861" t="str">
            <v>00AL</v>
          </cell>
          <cell r="P2861" t="str">
            <v>Greenwich</v>
          </cell>
          <cell r="Q2861">
            <v>246</v>
          </cell>
          <cell r="R2861">
            <v>1</v>
          </cell>
          <cell r="S2861">
            <v>279</v>
          </cell>
          <cell r="U2861">
            <v>684</v>
          </cell>
          <cell r="V2861">
            <v>80</v>
          </cell>
          <cell r="W2861">
            <v>4</v>
          </cell>
          <cell r="AA2861" t="str">
            <v>00AL</v>
          </cell>
          <cell r="AB2861" t="str">
            <v>Greenwich</v>
          </cell>
          <cell r="AC2861">
            <v>0</v>
          </cell>
          <cell r="AD2861">
            <v>39</v>
          </cell>
          <cell r="AE2861">
            <v>0</v>
          </cell>
          <cell r="AF2861">
            <v>39</v>
          </cell>
          <cell r="AG2861">
            <v>39</v>
          </cell>
          <cell r="AI2861" t="str">
            <v>00AL</v>
          </cell>
          <cell r="AJ2861" t="str">
            <v>Greenwich</v>
          </cell>
          <cell r="AK2861">
            <v>10</v>
          </cell>
        </row>
        <row r="2862">
          <cell r="O2862" t="str">
            <v>00AM</v>
          </cell>
          <cell r="P2862" t="str">
            <v>Hackney</v>
          </cell>
          <cell r="Q2862">
            <v>2</v>
          </cell>
          <cell r="R2862">
            <v>2</v>
          </cell>
          <cell r="S2862">
            <v>137</v>
          </cell>
          <cell r="T2862">
            <v>2</v>
          </cell>
          <cell r="U2862">
            <v>280</v>
          </cell>
          <cell r="V2862">
            <v>39</v>
          </cell>
          <cell r="W2862">
            <v>5</v>
          </cell>
          <cell r="AA2862" t="str">
            <v>00AM</v>
          </cell>
          <cell r="AB2862" t="str">
            <v>Hackney</v>
          </cell>
          <cell r="AC2862">
            <v>0</v>
          </cell>
          <cell r="AD2862">
            <v>3</v>
          </cell>
          <cell r="AE2862">
            <v>0</v>
          </cell>
          <cell r="AF2862">
            <v>3</v>
          </cell>
          <cell r="AG2862">
            <v>3</v>
          </cell>
          <cell r="AI2862" t="str">
            <v>00AM</v>
          </cell>
          <cell r="AJ2862" t="str">
            <v>Hackney</v>
          </cell>
          <cell r="AK2862">
            <v>5</v>
          </cell>
        </row>
        <row r="2863">
          <cell r="O2863" t="str">
            <v>00AN</v>
          </cell>
          <cell r="P2863" t="str">
            <v>Hammersmith and Fulham</v>
          </cell>
          <cell r="Q2863">
            <v>13</v>
          </cell>
          <cell r="R2863">
            <v>6</v>
          </cell>
          <cell r="S2863">
            <v>14</v>
          </cell>
          <cell r="V2863">
            <v>5</v>
          </cell>
          <cell r="W2863">
            <v>2</v>
          </cell>
          <cell r="AA2863" t="str">
            <v>00AN</v>
          </cell>
          <cell r="AB2863" t="str">
            <v>Hammersmith and Fulham</v>
          </cell>
          <cell r="AC2863">
            <v>0</v>
          </cell>
          <cell r="AD2863">
            <v>0</v>
          </cell>
          <cell r="AE2863">
            <v>0</v>
          </cell>
          <cell r="AF2863">
            <v>0</v>
          </cell>
          <cell r="AG2863">
            <v>0</v>
          </cell>
          <cell r="AI2863" t="str">
            <v>00AN</v>
          </cell>
          <cell r="AJ2863" t="str">
            <v>Hammersmith and Fulham</v>
          </cell>
          <cell r="AK2863">
            <v>6</v>
          </cell>
        </row>
        <row r="2864">
          <cell r="O2864" t="str">
            <v>00AP</v>
          </cell>
          <cell r="P2864" t="str">
            <v>Haringey</v>
          </cell>
          <cell r="Q2864">
            <v>15</v>
          </cell>
          <cell r="R2864">
            <v>1</v>
          </cell>
          <cell r="S2864">
            <v>26</v>
          </cell>
          <cell r="U2864">
            <v>143</v>
          </cell>
          <cell r="V2864">
            <v>65</v>
          </cell>
          <cell r="W2864">
            <v>7</v>
          </cell>
          <cell r="AA2864" t="str">
            <v>00AP</v>
          </cell>
          <cell r="AB2864" t="str">
            <v>Haringey</v>
          </cell>
          <cell r="AC2864">
            <v>0</v>
          </cell>
          <cell r="AD2864">
            <v>0</v>
          </cell>
          <cell r="AE2864">
            <v>0</v>
          </cell>
          <cell r="AF2864">
            <v>0</v>
          </cell>
          <cell r="AG2864">
            <v>0</v>
          </cell>
          <cell r="AI2864" t="str">
            <v>00AP</v>
          </cell>
          <cell r="AJ2864" t="str">
            <v>Haringey</v>
          </cell>
          <cell r="AK2864">
            <v>9</v>
          </cell>
        </row>
        <row r="2865">
          <cell r="O2865" t="str">
            <v>00AQ</v>
          </cell>
          <cell r="P2865" t="str">
            <v>Harrow</v>
          </cell>
          <cell r="S2865">
            <v>51</v>
          </cell>
          <cell r="U2865">
            <v>231</v>
          </cell>
          <cell r="V2865">
            <v>3</v>
          </cell>
          <cell r="W2865">
            <v>2</v>
          </cell>
          <cell r="AA2865" t="str">
            <v>00AQ</v>
          </cell>
          <cell r="AB2865" t="str">
            <v>Harrow</v>
          </cell>
          <cell r="AD2865">
            <v>0</v>
          </cell>
          <cell r="AE2865">
            <v>0</v>
          </cell>
          <cell r="AF2865">
            <v>0</v>
          </cell>
          <cell r="AG2865">
            <v>0</v>
          </cell>
          <cell r="AI2865" t="str">
            <v>00AQ</v>
          </cell>
          <cell r="AJ2865" t="str">
            <v>Harrow</v>
          </cell>
        </row>
        <row r="2866">
          <cell r="O2866" t="str">
            <v>00AR</v>
          </cell>
          <cell r="P2866" t="str">
            <v>Havering</v>
          </cell>
          <cell r="R2866">
            <v>24</v>
          </cell>
          <cell r="S2866">
            <v>26</v>
          </cell>
          <cell r="T2866">
            <v>1</v>
          </cell>
          <cell r="U2866">
            <v>119</v>
          </cell>
          <cell r="V2866">
            <v>1</v>
          </cell>
          <cell r="W2866">
            <v>0</v>
          </cell>
          <cell r="AA2866" t="str">
            <v>00AR</v>
          </cell>
          <cell r="AB2866" t="str">
            <v>Havering</v>
          </cell>
          <cell r="AD2866">
            <v>0</v>
          </cell>
          <cell r="AE2866">
            <v>0</v>
          </cell>
          <cell r="AF2866">
            <v>0</v>
          </cell>
          <cell r="AG2866">
            <v>0</v>
          </cell>
          <cell r="AI2866" t="str">
            <v>00AR</v>
          </cell>
          <cell r="AJ2866" t="str">
            <v>Havering</v>
          </cell>
        </row>
        <row r="2867">
          <cell r="O2867" t="str">
            <v>00AS</v>
          </cell>
          <cell r="P2867" t="str">
            <v>Hillingdon</v>
          </cell>
          <cell r="R2867">
            <v>7</v>
          </cell>
          <cell r="S2867">
            <v>110</v>
          </cell>
          <cell r="U2867">
            <v>165</v>
          </cell>
          <cell r="V2867">
            <v>43</v>
          </cell>
          <cell r="W2867">
            <v>1</v>
          </cell>
          <cell r="AA2867" t="str">
            <v>00AS</v>
          </cell>
          <cell r="AB2867" t="str">
            <v>Hillingdon</v>
          </cell>
          <cell r="AD2867">
            <v>0</v>
          </cell>
          <cell r="AE2867">
            <v>0</v>
          </cell>
          <cell r="AF2867">
            <v>0</v>
          </cell>
          <cell r="AG2867">
            <v>0</v>
          </cell>
          <cell r="AI2867" t="str">
            <v>00AS</v>
          </cell>
          <cell r="AJ2867" t="str">
            <v>Hillingdon</v>
          </cell>
        </row>
        <row r="2868">
          <cell r="O2868" t="str">
            <v>00AT</v>
          </cell>
          <cell r="P2868" t="str">
            <v>Hounslow</v>
          </cell>
          <cell r="Q2868">
            <v>33</v>
          </cell>
          <cell r="R2868">
            <v>4</v>
          </cell>
          <cell r="S2868">
            <v>161</v>
          </cell>
          <cell r="T2868">
            <v>22</v>
          </cell>
          <cell r="U2868">
            <v>330</v>
          </cell>
          <cell r="V2868">
            <v>57</v>
          </cell>
          <cell r="W2868">
            <v>2</v>
          </cell>
          <cell r="AA2868" t="str">
            <v>00AT</v>
          </cell>
          <cell r="AB2868" t="str">
            <v>Hounslow</v>
          </cell>
          <cell r="AC2868">
            <v>0</v>
          </cell>
          <cell r="AD2868">
            <v>0</v>
          </cell>
          <cell r="AE2868">
            <v>0</v>
          </cell>
          <cell r="AF2868">
            <v>0</v>
          </cell>
          <cell r="AG2868">
            <v>0</v>
          </cell>
          <cell r="AI2868" t="str">
            <v>00AT</v>
          </cell>
          <cell r="AJ2868" t="str">
            <v>Hounslow</v>
          </cell>
          <cell r="AK2868">
            <v>8</v>
          </cell>
        </row>
        <row r="2869">
          <cell r="O2869" t="str">
            <v>00AU</v>
          </cell>
          <cell r="P2869" t="str">
            <v>Islington</v>
          </cell>
          <cell r="U2869">
            <v>63</v>
          </cell>
          <cell r="V2869">
            <v>14</v>
          </cell>
          <cell r="W2869">
            <v>2</v>
          </cell>
          <cell r="AA2869" t="str">
            <v>00AU</v>
          </cell>
          <cell r="AB2869" t="str">
            <v>Islington</v>
          </cell>
          <cell r="AD2869">
            <v>0</v>
          </cell>
          <cell r="AE2869">
            <v>0</v>
          </cell>
          <cell r="AF2869">
            <v>0</v>
          </cell>
          <cell r="AG2869">
            <v>0</v>
          </cell>
          <cell r="AI2869" t="str">
            <v>00AU</v>
          </cell>
          <cell r="AJ2869" t="str">
            <v>Islington</v>
          </cell>
          <cell r="AK2869">
            <v>1</v>
          </cell>
        </row>
        <row r="2870">
          <cell r="O2870" t="str">
            <v>00AW</v>
          </cell>
          <cell r="P2870" t="str">
            <v>Kensington and Chelsea</v>
          </cell>
          <cell r="S2870">
            <v>13</v>
          </cell>
          <cell r="V2870">
            <v>13</v>
          </cell>
          <cell r="W2870">
            <v>0</v>
          </cell>
          <cell r="AA2870" t="str">
            <v>00AW</v>
          </cell>
          <cell r="AB2870" t="str">
            <v>Kensington and Chelsea</v>
          </cell>
          <cell r="AD2870">
            <v>0</v>
          </cell>
          <cell r="AE2870">
            <v>0</v>
          </cell>
          <cell r="AF2870">
            <v>0</v>
          </cell>
          <cell r="AG2870">
            <v>0</v>
          </cell>
          <cell r="AI2870" t="str">
            <v>00AW</v>
          </cell>
          <cell r="AJ2870" t="str">
            <v>Kensington and Chelsea</v>
          </cell>
          <cell r="AK2870">
            <v>3</v>
          </cell>
        </row>
        <row r="2871">
          <cell r="O2871" t="str">
            <v>00AX</v>
          </cell>
          <cell r="P2871" t="str">
            <v>Kingston upon Thames</v>
          </cell>
          <cell r="R2871">
            <v>3</v>
          </cell>
          <cell r="S2871">
            <v>6</v>
          </cell>
          <cell r="T2871">
            <v>1</v>
          </cell>
          <cell r="U2871">
            <v>59</v>
          </cell>
          <cell r="V2871">
            <v>11</v>
          </cell>
          <cell r="W2871">
            <v>0</v>
          </cell>
          <cell r="AA2871" t="str">
            <v>00AX</v>
          </cell>
          <cell r="AB2871" t="str">
            <v>Kingston upon Thames</v>
          </cell>
          <cell r="AD2871">
            <v>0</v>
          </cell>
          <cell r="AE2871">
            <v>0</v>
          </cell>
          <cell r="AF2871">
            <v>0</v>
          </cell>
          <cell r="AG2871">
            <v>0</v>
          </cell>
          <cell r="AI2871" t="str">
            <v>00AX</v>
          </cell>
          <cell r="AJ2871" t="str">
            <v>Kingston upon Thames</v>
          </cell>
        </row>
        <row r="2872">
          <cell r="O2872" t="str">
            <v>00AY</v>
          </cell>
          <cell r="P2872" t="str">
            <v>Lambeth</v>
          </cell>
          <cell r="Q2872">
            <v>22</v>
          </cell>
          <cell r="S2872">
            <v>260</v>
          </cell>
          <cell r="U2872">
            <v>496</v>
          </cell>
          <cell r="V2872">
            <v>80</v>
          </cell>
          <cell r="W2872">
            <v>4</v>
          </cell>
          <cell r="AA2872" t="str">
            <v>00AY</v>
          </cell>
          <cell r="AB2872" t="str">
            <v>Lambeth</v>
          </cell>
          <cell r="AC2872">
            <v>0</v>
          </cell>
          <cell r="AD2872">
            <v>0</v>
          </cell>
          <cell r="AE2872">
            <v>0</v>
          </cell>
          <cell r="AF2872">
            <v>0</v>
          </cell>
          <cell r="AG2872">
            <v>0</v>
          </cell>
          <cell r="AI2872" t="str">
            <v>00AY</v>
          </cell>
          <cell r="AJ2872" t="str">
            <v>Lambeth</v>
          </cell>
        </row>
        <row r="2873">
          <cell r="O2873" t="str">
            <v>00AZ</v>
          </cell>
          <cell r="P2873" t="str">
            <v>Lewisham</v>
          </cell>
          <cell r="Q2873">
            <v>59</v>
          </cell>
          <cell r="R2873">
            <v>4</v>
          </cell>
          <cell r="S2873">
            <v>65</v>
          </cell>
          <cell r="U2873">
            <v>322</v>
          </cell>
          <cell r="V2873">
            <v>41</v>
          </cell>
          <cell r="W2873">
            <v>5</v>
          </cell>
          <cell r="AA2873" t="str">
            <v>00AZ</v>
          </cell>
          <cell r="AB2873" t="str">
            <v>Lewisham</v>
          </cell>
          <cell r="AC2873">
            <v>0</v>
          </cell>
          <cell r="AD2873">
            <v>0</v>
          </cell>
          <cell r="AE2873">
            <v>5</v>
          </cell>
          <cell r="AF2873">
            <v>0</v>
          </cell>
          <cell r="AG2873">
            <v>5</v>
          </cell>
          <cell r="AI2873" t="str">
            <v>00AZ</v>
          </cell>
          <cell r="AJ2873" t="str">
            <v>Lewisham</v>
          </cell>
          <cell r="AK2873">
            <v>5</v>
          </cell>
        </row>
        <row r="2874">
          <cell r="O2874" t="str">
            <v>00BA</v>
          </cell>
          <cell r="P2874" t="str">
            <v>Merton</v>
          </cell>
          <cell r="R2874">
            <v>1</v>
          </cell>
          <cell r="S2874">
            <v>67</v>
          </cell>
          <cell r="U2874">
            <v>27</v>
          </cell>
          <cell r="V2874">
            <v>11</v>
          </cell>
          <cell r="W2874">
            <v>1</v>
          </cell>
          <cell r="AA2874" t="str">
            <v>00BA</v>
          </cell>
          <cell r="AB2874" t="str">
            <v>Merton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I2874" t="str">
            <v>00BA</v>
          </cell>
          <cell r="AJ2874" t="str">
            <v>Merton</v>
          </cell>
        </row>
        <row r="2875">
          <cell r="O2875" t="str">
            <v>00BB</v>
          </cell>
          <cell r="P2875" t="str">
            <v>Newham</v>
          </cell>
          <cell r="Q2875">
            <v>47</v>
          </cell>
          <cell r="R2875">
            <v>3</v>
          </cell>
          <cell r="S2875">
            <v>196</v>
          </cell>
          <cell r="T2875">
            <v>1</v>
          </cell>
          <cell r="U2875">
            <v>139</v>
          </cell>
          <cell r="V2875">
            <v>173</v>
          </cell>
          <cell r="W2875">
            <v>17</v>
          </cell>
          <cell r="AA2875" t="str">
            <v>00BB</v>
          </cell>
          <cell r="AB2875" t="str">
            <v>Newham</v>
          </cell>
          <cell r="AC2875">
            <v>0</v>
          </cell>
          <cell r="AD2875">
            <v>43</v>
          </cell>
          <cell r="AE2875">
            <v>13</v>
          </cell>
          <cell r="AF2875">
            <v>43</v>
          </cell>
          <cell r="AG2875">
            <v>56</v>
          </cell>
          <cell r="AI2875" t="str">
            <v>00BB</v>
          </cell>
          <cell r="AJ2875" t="str">
            <v>Newham</v>
          </cell>
          <cell r="AK2875">
            <v>1</v>
          </cell>
        </row>
        <row r="2876">
          <cell r="O2876" t="str">
            <v>00BC</v>
          </cell>
          <cell r="P2876" t="str">
            <v>Redbridge</v>
          </cell>
          <cell r="R2876">
            <v>10</v>
          </cell>
          <cell r="S2876">
            <v>32</v>
          </cell>
          <cell r="T2876">
            <v>2</v>
          </cell>
          <cell r="U2876">
            <v>68</v>
          </cell>
          <cell r="V2876">
            <v>102</v>
          </cell>
          <cell r="W2876">
            <v>3</v>
          </cell>
          <cell r="AA2876" t="str">
            <v>00BC</v>
          </cell>
          <cell r="AB2876" t="str">
            <v>Redbridge</v>
          </cell>
          <cell r="AC2876">
            <v>0</v>
          </cell>
          <cell r="AD2876">
            <v>16</v>
          </cell>
          <cell r="AE2876">
            <v>0</v>
          </cell>
          <cell r="AF2876">
            <v>16</v>
          </cell>
          <cell r="AG2876">
            <v>16</v>
          </cell>
          <cell r="AI2876" t="str">
            <v>00BC</v>
          </cell>
          <cell r="AJ2876" t="str">
            <v>Redbridge</v>
          </cell>
          <cell r="AK2876">
            <v>1</v>
          </cell>
        </row>
        <row r="2877">
          <cell r="O2877" t="str">
            <v>00BD</v>
          </cell>
          <cell r="P2877" t="str">
            <v>Richmond upon Thames</v>
          </cell>
          <cell r="U2877">
            <v>10</v>
          </cell>
          <cell r="V2877">
            <v>30</v>
          </cell>
          <cell r="W2877">
            <v>0</v>
          </cell>
          <cell r="AA2877" t="str">
            <v>00BD</v>
          </cell>
          <cell r="AB2877" t="str">
            <v>Richmond upon Thames</v>
          </cell>
          <cell r="AE2877">
            <v>0</v>
          </cell>
          <cell r="AF2877">
            <v>0</v>
          </cell>
          <cell r="AG2877">
            <v>0</v>
          </cell>
          <cell r="AI2877" t="str">
            <v>00BD</v>
          </cell>
          <cell r="AJ2877" t="str">
            <v>Richmond upon Thames</v>
          </cell>
          <cell r="AK2877">
            <v>4</v>
          </cell>
        </row>
        <row r="2878">
          <cell r="O2878" t="str">
            <v>00BE</v>
          </cell>
          <cell r="P2878" t="str">
            <v>Southwark</v>
          </cell>
          <cell r="Q2878">
            <v>114</v>
          </cell>
          <cell r="R2878">
            <v>1</v>
          </cell>
          <cell r="S2878">
            <v>276</v>
          </cell>
          <cell r="U2878">
            <v>298</v>
          </cell>
          <cell r="V2878">
            <v>81</v>
          </cell>
          <cell r="W2878">
            <v>3</v>
          </cell>
          <cell r="AA2878" t="str">
            <v>00BE</v>
          </cell>
          <cell r="AB2878" t="str">
            <v>Southwark</v>
          </cell>
          <cell r="AC2878">
            <v>15</v>
          </cell>
          <cell r="AD2878">
            <v>113</v>
          </cell>
          <cell r="AE2878">
            <v>16</v>
          </cell>
          <cell r="AF2878">
            <v>128</v>
          </cell>
          <cell r="AG2878">
            <v>144</v>
          </cell>
          <cell r="AI2878" t="str">
            <v>00BE</v>
          </cell>
          <cell r="AJ2878" t="str">
            <v>Southwark</v>
          </cell>
        </row>
        <row r="2879">
          <cell r="O2879" t="str">
            <v>00BF</v>
          </cell>
          <cell r="P2879" t="str">
            <v>Sutton</v>
          </cell>
          <cell r="R2879">
            <v>3</v>
          </cell>
          <cell r="S2879">
            <v>74</v>
          </cell>
          <cell r="U2879">
            <v>142</v>
          </cell>
          <cell r="W2879">
            <v>1</v>
          </cell>
          <cell r="AA2879" t="str">
            <v>00BF</v>
          </cell>
          <cell r="AB2879" t="str">
            <v>Sutton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I2879" t="str">
            <v>00BF</v>
          </cell>
          <cell r="AJ2879" t="str">
            <v>Sutton</v>
          </cell>
          <cell r="AK2879">
            <v>10</v>
          </cell>
        </row>
        <row r="2880">
          <cell r="O2880" t="str">
            <v>00BG</v>
          </cell>
          <cell r="P2880" t="str">
            <v>Tower Hamlets</v>
          </cell>
          <cell r="Q2880">
            <v>164</v>
          </cell>
          <cell r="R2880">
            <v>1</v>
          </cell>
          <cell r="S2880">
            <v>235</v>
          </cell>
          <cell r="U2880">
            <v>660</v>
          </cell>
          <cell r="V2880">
            <v>20</v>
          </cell>
          <cell r="W2880">
            <v>18</v>
          </cell>
          <cell r="AA2880" t="str">
            <v>00BG</v>
          </cell>
          <cell r="AB2880" t="str">
            <v>Tower Hamlets</v>
          </cell>
          <cell r="AC2880">
            <v>0</v>
          </cell>
          <cell r="AD2880">
            <v>16</v>
          </cell>
          <cell r="AE2880">
            <v>57</v>
          </cell>
          <cell r="AF2880">
            <v>16</v>
          </cell>
          <cell r="AG2880">
            <v>73</v>
          </cell>
          <cell r="AI2880" t="str">
            <v>00BG</v>
          </cell>
          <cell r="AJ2880" t="str">
            <v>Tower Hamlets</v>
          </cell>
          <cell r="AK2880">
            <v>2</v>
          </cell>
        </row>
        <row r="2881">
          <cell r="O2881" t="str">
            <v>00BH</v>
          </cell>
          <cell r="P2881" t="str">
            <v>Waltham Forest</v>
          </cell>
          <cell r="Q2881">
            <v>92</v>
          </cell>
          <cell r="R2881">
            <v>1</v>
          </cell>
          <cell r="S2881">
            <v>33</v>
          </cell>
          <cell r="U2881">
            <v>111</v>
          </cell>
          <cell r="V2881">
            <v>167</v>
          </cell>
          <cell r="W2881">
            <v>6</v>
          </cell>
          <cell r="AA2881" t="str">
            <v>00BH</v>
          </cell>
          <cell r="AB2881" t="str">
            <v>Waltham Forest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I2881" t="str">
            <v>00BH</v>
          </cell>
          <cell r="AJ2881" t="str">
            <v>Waltham Forest</v>
          </cell>
          <cell r="AK2881">
            <v>6</v>
          </cell>
        </row>
        <row r="2882">
          <cell r="O2882" t="str">
            <v>00BJ</v>
          </cell>
          <cell r="P2882" t="str">
            <v>Wandsworth</v>
          </cell>
          <cell r="S2882">
            <v>164</v>
          </cell>
          <cell r="U2882">
            <v>7</v>
          </cell>
          <cell r="V2882">
            <v>6</v>
          </cell>
          <cell r="W2882">
            <v>2</v>
          </cell>
          <cell r="AA2882" t="str">
            <v>00BJ</v>
          </cell>
          <cell r="AB2882" t="str">
            <v>Wandsworth</v>
          </cell>
          <cell r="AD2882">
            <v>0</v>
          </cell>
          <cell r="AE2882">
            <v>0</v>
          </cell>
          <cell r="AF2882">
            <v>0</v>
          </cell>
          <cell r="AG2882">
            <v>0</v>
          </cell>
          <cell r="AI2882" t="str">
            <v>00BJ</v>
          </cell>
          <cell r="AJ2882" t="str">
            <v>Wandsworth</v>
          </cell>
          <cell r="AK2882">
            <v>9</v>
          </cell>
        </row>
        <row r="2883">
          <cell r="O2883" t="str">
            <v>00BK</v>
          </cell>
          <cell r="P2883" t="str">
            <v>Westminster</v>
          </cell>
          <cell r="R2883">
            <v>29</v>
          </cell>
          <cell r="S2883">
            <v>43</v>
          </cell>
          <cell r="T2883">
            <v>14</v>
          </cell>
          <cell r="U2883">
            <v>105</v>
          </cell>
          <cell r="V2883">
            <v>172</v>
          </cell>
          <cell r="W2883">
            <v>1</v>
          </cell>
          <cell r="AA2883" t="str">
            <v>00BK</v>
          </cell>
          <cell r="AB2883" t="str">
            <v>Westminster</v>
          </cell>
          <cell r="AC2883">
            <v>0</v>
          </cell>
          <cell r="AD2883">
            <v>0</v>
          </cell>
          <cell r="AE2883">
            <v>0</v>
          </cell>
          <cell r="AF2883">
            <v>0</v>
          </cell>
          <cell r="AG2883">
            <v>0</v>
          </cell>
          <cell r="AI2883" t="str">
            <v>00BK</v>
          </cell>
          <cell r="AJ2883" t="str">
            <v>Westminster</v>
          </cell>
          <cell r="AK2883">
            <v>88</v>
          </cell>
        </row>
        <row r="2884">
          <cell r="O2884" t="str">
            <v>00BL</v>
          </cell>
          <cell r="P2884" t="str">
            <v>Bolton</v>
          </cell>
          <cell r="R2884">
            <v>12</v>
          </cell>
          <cell r="S2884">
            <v>52</v>
          </cell>
          <cell r="U2884">
            <v>119</v>
          </cell>
          <cell r="V2884">
            <v>4</v>
          </cell>
          <cell r="W2884">
            <v>0</v>
          </cell>
          <cell r="AA2884" t="str">
            <v>00BL</v>
          </cell>
          <cell r="AB2884" t="str">
            <v>Bolton</v>
          </cell>
          <cell r="AD2884">
            <v>0</v>
          </cell>
          <cell r="AE2884">
            <v>4</v>
          </cell>
          <cell r="AF2884">
            <v>0</v>
          </cell>
          <cell r="AG2884">
            <v>4</v>
          </cell>
          <cell r="AI2884" t="str">
            <v>00BL</v>
          </cell>
          <cell r="AJ2884" t="str">
            <v>Bolton</v>
          </cell>
        </row>
        <row r="2885">
          <cell r="O2885" t="str">
            <v>00BM</v>
          </cell>
          <cell r="P2885" t="str">
            <v>Bury</v>
          </cell>
          <cell r="R2885">
            <v>12</v>
          </cell>
          <cell r="S2885">
            <v>28</v>
          </cell>
          <cell r="U2885">
            <v>24</v>
          </cell>
          <cell r="W2885">
            <v>0</v>
          </cell>
          <cell r="AA2885" t="str">
            <v>00BM</v>
          </cell>
          <cell r="AB2885" t="str">
            <v>Bury</v>
          </cell>
          <cell r="AD2885">
            <v>0</v>
          </cell>
          <cell r="AE2885">
            <v>0</v>
          </cell>
          <cell r="AF2885">
            <v>0</v>
          </cell>
          <cell r="AG2885">
            <v>0</v>
          </cell>
          <cell r="AI2885" t="str">
            <v>00BM</v>
          </cell>
          <cell r="AJ2885" t="str">
            <v>Bury</v>
          </cell>
        </row>
        <row r="2886">
          <cell r="O2886" t="str">
            <v>00BN</v>
          </cell>
          <cell r="P2886" t="str">
            <v>Manchester</v>
          </cell>
          <cell r="R2886">
            <v>31</v>
          </cell>
          <cell r="S2886">
            <v>126</v>
          </cell>
          <cell r="U2886">
            <v>161</v>
          </cell>
          <cell r="V2886">
            <v>11</v>
          </cell>
          <cell r="W2886">
            <v>6</v>
          </cell>
          <cell r="AA2886" t="str">
            <v>00BN</v>
          </cell>
          <cell r="AB2886" t="str">
            <v>Manchester</v>
          </cell>
          <cell r="AD2886">
            <v>0</v>
          </cell>
          <cell r="AE2886">
            <v>0</v>
          </cell>
          <cell r="AF2886">
            <v>0</v>
          </cell>
          <cell r="AG2886">
            <v>0</v>
          </cell>
          <cell r="AI2886" t="str">
            <v>00BN</v>
          </cell>
          <cell r="AJ2886" t="str">
            <v>Manchester</v>
          </cell>
        </row>
        <row r="2887">
          <cell r="O2887" t="str">
            <v>00BP</v>
          </cell>
          <cell r="P2887" t="str">
            <v>Oldham</v>
          </cell>
          <cell r="R2887">
            <v>14</v>
          </cell>
          <cell r="S2887">
            <v>36</v>
          </cell>
          <cell r="T2887">
            <v>1</v>
          </cell>
          <cell r="U2887">
            <v>30</v>
          </cell>
          <cell r="V2887">
            <v>9</v>
          </cell>
          <cell r="W2887">
            <v>9</v>
          </cell>
          <cell r="AA2887" t="str">
            <v>00BP</v>
          </cell>
          <cell r="AB2887" t="str">
            <v>Oldham</v>
          </cell>
          <cell r="AD2887">
            <v>0</v>
          </cell>
          <cell r="AE2887">
            <v>0</v>
          </cell>
          <cell r="AF2887">
            <v>0</v>
          </cell>
          <cell r="AG2887">
            <v>0</v>
          </cell>
          <cell r="AI2887" t="str">
            <v>00BP</v>
          </cell>
          <cell r="AJ2887" t="str">
            <v>Oldham</v>
          </cell>
        </row>
        <row r="2888">
          <cell r="O2888" t="str">
            <v>00BQ</v>
          </cell>
          <cell r="P2888" t="str">
            <v>Rochdale</v>
          </cell>
          <cell r="Q2888">
            <v>5</v>
          </cell>
          <cell r="R2888">
            <v>23</v>
          </cell>
          <cell r="S2888">
            <v>62</v>
          </cell>
          <cell r="U2888">
            <v>117</v>
          </cell>
          <cell r="V2888">
            <v>28</v>
          </cell>
          <cell r="W2888">
            <v>5</v>
          </cell>
          <cell r="AA2888" t="str">
            <v>00BQ</v>
          </cell>
          <cell r="AB2888" t="str">
            <v>Rochdale</v>
          </cell>
          <cell r="AD2888">
            <v>0</v>
          </cell>
          <cell r="AE2888">
            <v>0</v>
          </cell>
          <cell r="AF2888">
            <v>0</v>
          </cell>
          <cell r="AG2888">
            <v>0</v>
          </cell>
          <cell r="AI2888" t="str">
            <v>00BQ</v>
          </cell>
          <cell r="AJ2888" t="str">
            <v>Rochdale</v>
          </cell>
        </row>
        <row r="2889">
          <cell r="O2889" t="str">
            <v>00BR</v>
          </cell>
          <cell r="P2889" t="str">
            <v>Salford</v>
          </cell>
          <cell r="R2889">
            <v>8</v>
          </cell>
          <cell r="S2889">
            <v>79</v>
          </cell>
          <cell r="U2889">
            <v>135</v>
          </cell>
          <cell r="W2889">
            <v>1</v>
          </cell>
          <cell r="AA2889" t="str">
            <v>00BR</v>
          </cell>
          <cell r="AB2889" t="str">
            <v>Salford</v>
          </cell>
          <cell r="AD2889">
            <v>0</v>
          </cell>
          <cell r="AE2889">
            <v>0</v>
          </cell>
          <cell r="AF2889">
            <v>0</v>
          </cell>
          <cell r="AG2889">
            <v>0</v>
          </cell>
          <cell r="AI2889" t="str">
            <v>00BR</v>
          </cell>
          <cell r="AJ2889" t="str">
            <v>Salford</v>
          </cell>
        </row>
        <row r="2890">
          <cell r="O2890" t="str">
            <v>00BS</v>
          </cell>
          <cell r="P2890" t="str">
            <v>Stockport</v>
          </cell>
          <cell r="Q2890">
            <v>21</v>
          </cell>
          <cell r="R2890">
            <v>15</v>
          </cell>
          <cell r="S2890">
            <v>11</v>
          </cell>
          <cell r="U2890">
            <v>36</v>
          </cell>
          <cell r="V2890">
            <v>8</v>
          </cell>
          <cell r="W2890">
            <v>0</v>
          </cell>
          <cell r="AA2890" t="str">
            <v>00BS</v>
          </cell>
          <cell r="AB2890" t="str">
            <v>Stockport</v>
          </cell>
          <cell r="AC2890">
            <v>0</v>
          </cell>
          <cell r="AD2890">
            <v>0</v>
          </cell>
          <cell r="AE2890">
            <v>0</v>
          </cell>
          <cell r="AF2890">
            <v>0</v>
          </cell>
          <cell r="AG2890">
            <v>0</v>
          </cell>
          <cell r="AI2890" t="str">
            <v>00BS</v>
          </cell>
          <cell r="AJ2890" t="str">
            <v>Stockport</v>
          </cell>
        </row>
        <row r="2891">
          <cell r="O2891" t="str">
            <v>00BT</v>
          </cell>
          <cell r="P2891" t="str">
            <v>Tameside</v>
          </cell>
          <cell r="R2891">
            <v>13</v>
          </cell>
          <cell r="S2891">
            <v>89</v>
          </cell>
          <cell r="U2891">
            <v>26</v>
          </cell>
          <cell r="V2891">
            <v>10</v>
          </cell>
          <cell r="W2891">
            <v>3</v>
          </cell>
          <cell r="AA2891" t="str">
            <v>00BT</v>
          </cell>
          <cell r="AB2891" t="str">
            <v>Tameside</v>
          </cell>
          <cell r="AD2891">
            <v>0</v>
          </cell>
          <cell r="AE2891">
            <v>0</v>
          </cell>
          <cell r="AF2891">
            <v>0</v>
          </cell>
          <cell r="AG2891">
            <v>0</v>
          </cell>
          <cell r="AI2891" t="str">
            <v>00BT</v>
          </cell>
          <cell r="AJ2891" t="str">
            <v>Tameside</v>
          </cell>
        </row>
        <row r="2892">
          <cell r="O2892" t="str">
            <v>00BU</v>
          </cell>
          <cell r="P2892" t="str">
            <v>Trafford</v>
          </cell>
          <cell r="R2892">
            <v>2</v>
          </cell>
          <cell r="S2892">
            <v>15</v>
          </cell>
          <cell r="T2892">
            <v>1</v>
          </cell>
          <cell r="U2892">
            <v>76</v>
          </cell>
          <cell r="V2892">
            <v>20</v>
          </cell>
          <cell r="W2892">
            <v>0</v>
          </cell>
          <cell r="AA2892" t="str">
            <v>00BU</v>
          </cell>
          <cell r="AB2892" t="str">
            <v>Trafford</v>
          </cell>
          <cell r="AD2892">
            <v>0</v>
          </cell>
          <cell r="AE2892">
            <v>0</v>
          </cell>
          <cell r="AF2892">
            <v>0</v>
          </cell>
          <cell r="AG2892">
            <v>0</v>
          </cell>
          <cell r="AI2892" t="str">
            <v>00BU</v>
          </cell>
          <cell r="AJ2892" t="str">
            <v>Trafford</v>
          </cell>
        </row>
        <row r="2893">
          <cell r="O2893" t="str">
            <v>00BW</v>
          </cell>
          <cell r="P2893" t="str">
            <v>Wigan</v>
          </cell>
          <cell r="R2893">
            <v>16</v>
          </cell>
          <cell r="S2893">
            <v>37</v>
          </cell>
          <cell r="T2893">
            <v>5</v>
          </cell>
          <cell r="U2893">
            <v>112</v>
          </cell>
          <cell r="V2893">
            <v>4</v>
          </cell>
          <cell r="W2893">
            <v>0</v>
          </cell>
          <cell r="AA2893" t="str">
            <v>00BW</v>
          </cell>
          <cell r="AB2893" t="str">
            <v>Wigan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I2893" t="str">
            <v>00BW</v>
          </cell>
          <cell r="AJ2893" t="str">
            <v>Wigan</v>
          </cell>
        </row>
        <row r="2894">
          <cell r="O2894" t="str">
            <v>00BX</v>
          </cell>
          <cell r="P2894" t="str">
            <v>Knowsley</v>
          </cell>
          <cell r="Q2894">
            <v>5</v>
          </cell>
          <cell r="R2894">
            <v>21</v>
          </cell>
          <cell r="S2894">
            <v>53</v>
          </cell>
          <cell r="U2894">
            <v>97</v>
          </cell>
          <cell r="V2894">
            <v>7</v>
          </cell>
          <cell r="W2894">
            <v>1</v>
          </cell>
          <cell r="AA2894" t="str">
            <v>00BX</v>
          </cell>
          <cell r="AB2894" t="str">
            <v>Knowsley</v>
          </cell>
          <cell r="AC2894">
            <v>0</v>
          </cell>
          <cell r="AD2894">
            <v>0</v>
          </cell>
          <cell r="AE2894">
            <v>0</v>
          </cell>
          <cell r="AF2894">
            <v>0</v>
          </cell>
          <cell r="AG2894">
            <v>0</v>
          </cell>
          <cell r="AI2894" t="str">
            <v>00BX</v>
          </cell>
          <cell r="AJ2894" t="str">
            <v>Knowsley</v>
          </cell>
        </row>
        <row r="2895">
          <cell r="O2895" t="str">
            <v>00BY</v>
          </cell>
          <cell r="P2895" t="str">
            <v>Liverpool</v>
          </cell>
          <cell r="Q2895">
            <v>8</v>
          </cell>
          <cell r="R2895">
            <v>12</v>
          </cell>
          <cell r="S2895">
            <v>134</v>
          </cell>
          <cell r="U2895">
            <v>142</v>
          </cell>
          <cell r="W2895">
            <v>1</v>
          </cell>
          <cell r="AA2895" t="str">
            <v>00BY</v>
          </cell>
          <cell r="AB2895" t="str">
            <v>Liverpool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I2895" t="str">
            <v>00BY</v>
          </cell>
          <cell r="AJ2895" t="str">
            <v>Liverpool</v>
          </cell>
        </row>
        <row r="2896">
          <cell r="O2896" t="str">
            <v>00BZ</v>
          </cell>
          <cell r="P2896" t="str">
            <v>St. Helens</v>
          </cell>
          <cell r="R2896">
            <v>5</v>
          </cell>
          <cell r="S2896">
            <v>48</v>
          </cell>
          <cell r="T2896">
            <v>1</v>
          </cell>
          <cell r="U2896">
            <v>50</v>
          </cell>
          <cell r="V2896">
            <v>1</v>
          </cell>
          <cell r="W2896">
            <v>5</v>
          </cell>
          <cell r="AA2896" t="str">
            <v>00BZ</v>
          </cell>
          <cell r="AB2896" t="str">
            <v>St. Helens</v>
          </cell>
          <cell r="AD2896">
            <v>0</v>
          </cell>
          <cell r="AE2896">
            <v>0</v>
          </cell>
          <cell r="AF2896">
            <v>0</v>
          </cell>
          <cell r="AG2896">
            <v>0</v>
          </cell>
          <cell r="AI2896" t="str">
            <v>00BZ</v>
          </cell>
          <cell r="AJ2896" t="str">
            <v>St. Helens</v>
          </cell>
        </row>
        <row r="2897">
          <cell r="O2897" t="str">
            <v>00CA</v>
          </cell>
          <cell r="P2897" t="str">
            <v>Sefton</v>
          </cell>
          <cell r="R2897">
            <v>21</v>
          </cell>
          <cell r="S2897">
            <v>10</v>
          </cell>
          <cell r="T2897">
            <v>8</v>
          </cell>
          <cell r="U2897">
            <v>159</v>
          </cell>
          <cell r="V2897">
            <v>10</v>
          </cell>
          <cell r="W2897">
            <v>1</v>
          </cell>
          <cell r="AA2897" t="str">
            <v>00CA</v>
          </cell>
          <cell r="AB2897" t="str">
            <v>Sefton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I2897" t="str">
            <v>00CA</v>
          </cell>
          <cell r="AJ2897" t="str">
            <v>Sefton</v>
          </cell>
        </row>
        <row r="2898">
          <cell r="O2898" t="str">
            <v>00CB</v>
          </cell>
          <cell r="P2898" t="str">
            <v>Wirral</v>
          </cell>
          <cell r="R2898">
            <v>18</v>
          </cell>
          <cell r="S2898">
            <v>61</v>
          </cell>
          <cell r="T2898">
            <v>1</v>
          </cell>
          <cell r="U2898">
            <v>124</v>
          </cell>
          <cell r="V2898">
            <v>21</v>
          </cell>
          <cell r="W2898">
            <v>0</v>
          </cell>
          <cell r="AA2898" t="str">
            <v>00CB</v>
          </cell>
          <cell r="AB2898" t="str">
            <v>Wirral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I2898" t="str">
            <v>00CB</v>
          </cell>
          <cell r="AJ2898" t="str">
            <v>Wirral</v>
          </cell>
        </row>
        <row r="2899">
          <cell r="O2899" t="str">
            <v>00CC</v>
          </cell>
          <cell r="P2899" t="str">
            <v>Barnsley</v>
          </cell>
          <cell r="R2899">
            <v>16</v>
          </cell>
          <cell r="S2899">
            <v>68</v>
          </cell>
          <cell r="U2899">
            <v>346</v>
          </cell>
          <cell r="V2899">
            <v>7</v>
          </cell>
          <cell r="W2899">
            <v>0</v>
          </cell>
          <cell r="AA2899" t="str">
            <v>00CC</v>
          </cell>
          <cell r="AB2899" t="str">
            <v>Barnsley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I2899" t="str">
            <v>00CC</v>
          </cell>
          <cell r="AJ2899" t="str">
            <v>Barnsley</v>
          </cell>
        </row>
        <row r="2900">
          <cell r="O2900" t="str">
            <v>00CE</v>
          </cell>
          <cell r="P2900" t="str">
            <v>Doncaster</v>
          </cell>
          <cell r="R2900">
            <v>25</v>
          </cell>
          <cell r="S2900">
            <v>31</v>
          </cell>
          <cell r="U2900">
            <v>60</v>
          </cell>
          <cell r="W2900">
            <v>0</v>
          </cell>
          <cell r="AA2900" t="str">
            <v>00CE</v>
          </cell>
          <cell r="AB2900" t="str">
            <v>Doncaster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I2900" t="str">
            <v>00CE</v>
          </cell>
          <cell r="AJ2900" t="str">
            <v>Doncaster</v>
          </cell>
        </row>
        <row r="2901">
          <cell r="O2901" t="str">
            <v>00CF</v>
          </cell>
          <cell r="P2901" t="str">
            <v>Rotherham</v>
          </cell>
          <cell r="R2901">
            <v>15</v>
          </cell>
          <cell r="S2901">
            <v>47</v>
          </cell>
          <cell r="U2901">
            <v>116</v>
          </cell>
          <cell r="W2901">
            <v>1</v>
          </cell>
          <cell r="AA2901" t="str">
            <v>00CF</v>
          </cell>
          <cell r="AB2901" t="str">
            <v>Rotherham</v>
          </cell>
          <cell r="AD2901">
            <v>0</v>
          </cell>
          <cell r="AE2901">
            <v>3</v>
          </cell>
          <cell r="AF2901">
            <v>0</v>
          </cell>
          <cell r="AG2901">
            <v>3</v>
          </cell>
          <cell r="AI2901" t="str">
            <v>00CF</v>
          </cell>
          <cell r="AJ2901" t="str">
            <v>Rotherham</v>
          </cell>
        </row>
        <row r="2902">
          <cell r="O2902" t="str">
            <v>00CG</v>
          </cell>
          <cell r="P2902" t="str">
            <v>Sheffield</v>
          </cell>
          <cell r="R2902">
            <v>44</v>
          </cell>
          <cell r="S2902">
            <v>34</v>
          </cell>
          <cell r="U2902">
            <v>105</v>
          </cell>
          <cell r="W2902">
            <v>2</v>
          </cell>
          <cell r="AA2902" t="str">
            <v>00CG</v>
          </cell>
          <cell r="AB2902" t="str">
            <v>Sheffield</v>
          </cell>
          <cell r="AD2902">
            <v>0</v>
          </cell>
          <cell r="AE2902">
            <v>0</v>
          </cell>
          <cell r="AF2902">
            <v>0</v>
          </cell>
          <cell r="AG2902">
            <v>0</v>
          </cell>
          <cell r="AI2902" t="str">
            <v>00CG</v>
          </cell>
          <cell r="AJ2902" t="str">
            <v>Sheffield</v>
          </cell>
        </row>
        <row r="2903">
          <cell r="O2903" t="str">
            <v>00CH</v>
          </cell>
          <cell r="P2903" t="str">
            <v>Gateshead</v>
          </cell>
          <cell r="R2903">
            <v>4</v>
          </cell>
          <cell r="S2903">
            <v>29</v>
          </cell>
          <cell r="U2903">
            <v>8</v>
          </cell>
          <cell r="V2903">
            <v>5</v>
          </cell>
          <cell r="W2903">
            <v>0</v>
          </cell>
          <cell r="AA2903" t="str">
            <v>00CH</v>
          </cell>
          <cell r="AB2903" t="str">
            <v>Gateshead</v>
          </cell>
          <cell r="AD2903">
            <v>0</v>
          </cell>
          <cell r="AE2903">
            <v>0</v>
          </cell>
          <cell r="AF2903">
            <v>0</v>
          </cell>
          <cell r="AG2903">
            <v>0</v>
          </cell>
          <cell r="AI2903" t="str">
            <v>00CH</v>
          </cell>
          <cell r="AJ2903" t="str">
            <v>Gateshead</v>
          </cell>
        </row>
        <row r="2904">
          <cell r="O2904" t="str">
            <v>00CJ</v>
          </cell>
          <cell r="P2904" t="str">
            <v>Newcastle upon Tyne</v>
          </cell>
          <cell r="R2904">
            <v>4</v>
          </cell>
          <cell r="S2904">
            <v>3</v>
          </cell>
          <cell r="T2904">
            <v>1</v>
          </cell>
          <cell r="U2904">
            <v>156</v>
          </cell>
          <cell r="V2904">
            <v>4</v>
          </cell>
          <cell r="W2904">
            <v>0</v>
          </cell>
          <cell r="AA2904" t="str">
            <v>00CJ</v>
          </cell>
          <cell r="AB2904" t="str">
            <v>Newcastle upon Tyne</v>
          </cell>
          <cell r="AD2904">
            <v>0</v>
          </cell>
          <cell r="AE2904">
            <v>0</v>
          </cell>
          <cell r="AF2904">
            <v>0</v>
          </cell>
          <cell r="AG2904">
            <v>0</v>
          </cell>
          <cell r="AI2904" t="str">
            <v>00CJ</v>
          </cell>
          <cell r="AJ2904" t="str">
            <v>Newcastle upon Tyne</v>
          </cell>
        </row>
        <row r="2905">
          <cell r="O2905" t="str">
            <v>00CK</v>
          </cell>
          <cell r="P2905" t="str">
            <v>North Tyneside</v>
          </cell>
          <cell r="R2905">
            <v>9</v>
          </cell>
          <cell r="S2905">
            <v>39</v>
          </cell>
          <cell r="T2905">
            <v>2</v>
          </cell>
          <cell r="U2905">
            <v>75</v>
          </cell>
          <cell r="V2905">
            <v>2</v>
          </cell>
          <cell r="W2905">
            <v>1</v>
          </cell>
          <cell r="AA2905" t="str">
            <v>00CK</v>
          </cell>
          <cell r="AB2905" t="str">
            <v>North Tyneside</v>
          </cell>
          <cell r="AD2905">
            <v>0</v>
          </cell>
          <cell r="AE2905">
            <v>0</v>
          </cell>
          <cell r="AF2905">
            <v>0</v>
          </cell>
          <cell r="AG2905">
            <v>0</v>
          </cell>
          <cell r="AI2905" t="str">
            <v>00CK</v>
          </cell>
          <cell r="AJ2905" t="str">
            <v>North Tyneside</v>
          </cell>
        </row>
        <row r="2906">
          <cell r="O2906" t="str">
            <v>00CL</v>
          </cell>
          <cell r="P2906" t="str">
            <v>South Tyneside</v>
          </cell>
          <cell r="R2906">
            <v>9</v>
          </cell>
          <cell r="S2906">
            <v>11</v>
          </cell>
          <cell r="U2906">
            <v>31</v>
          </cell>
          <cell r="W2906">
            <v>0</v>
          </cell>
          <cell r="AA2906" t="str">
            <v>00CL</v>
          </cell>
          <cell r="AB2906" t="str">
            <v>South Tyneside</v>
          </cell>
          <cell r="AD2906">
            <v>0</v>
          </cell>
          <cell r="AE2906">
            <v>0</v>
          </cell>
          <cell r="AF2906">
            <v>0</v>
          </cell>
          <cell r="AG2906">
            <v>0</v>
          </cell>
          <cell r="AI2906" t="str">
            <v>00CL</v>
          </cell>
          <cell r="AJ2906" t="str">
            <v>South Tyneside</v>
          </cell>
        </row>
        <row r="2907">
          <cell r="O2907" t="str">
            <v>00CM</v>
          </cell>
          <cell r="P2907" t="str">
            <v>Sunderland</v>
          </cell>
          <cell r="Q2907">
            <v>44</v>
          </cell>
          <cell r="R2907">
            <v>8</v>
          </cell>
          <cell r="S2907">
            <v>26</v>
          </cell>
          <cell r="U2907">
            <v>421</v>
          </cell>
          <cell r="V2907">
            <v>1</v>
          </cell>
          <cell r="W2907">
            <v>8</v>
          </cell>
          <cell r="AA2907" t="str">
            <v>00CM</v>
          </cell>
          <cell r="AB2907" t="str">
            <v>Sunderland</v>
          </cell>
          <cell r="AC2907">
            <v>0</v>
          </cell>
          <cell r="AD2907">
            <v>0</v>
          </cell>
          <cell r="AE2907">
            <v>0</v>
          </cell>
          <cell r="AF2907">
            <v>0</v>
          </cell>
          <cell r="AG2907">
            <v>0</v>
          </cell>
          <cell r="AI2907" t="str">
            <v>00CM</v>
          </cell>
          <cell r="AJ2907" t="str">
            <v>Sunderland</v>
          </cell>
        </row>
        <row r="2908">
          <cell r="O2908" t="str">
            <v>00CN</v>
          </cell>
          <cell r="P2908" t="str">
            <v>Birmingham</v>
          </cell>
          <cell r="Q2908">
            <v>43</v>
          </cell>
          <cell r="R2908">
            <v>44</v>
          </cell>
          <cell r="S2908">
            <v>315</v>
          </cell>
          <cell r="U2908">
            <v>449</v>
          </cell>
          <cell r="V2908">
            <v>21</v>
          </cell>
          <cell r="W2908">
            <v>4</v>
          </cell>
          <cell r="AA2908" t="str">
            <v>00CN</v>
          </cell>
          <cell r="AB2908" t="str">
            <v>Birmingham</v>
          </cell>
          <cell r="AC2908">
            <v>0</v>
          </cell>
          <cell r="AD2908">
            <v>6</v>
          </cell>
          <cell r="AE2908">
            <v>5</v>
          </cell>
          <cell r="AF2908">
            <v>6</v>
          </cell>
          <cell r="AG2908">
            <v>11</v>
          </cell>
          <cell r="AI2908" t="str">
            <v>00CN</v>
          </cell>
          <cell r="AJ2908" t="str">
            <v>Birmingham</v>
          </cell>
        </row>
        <row r="2909">
          <cell r="O2909" t="str">
            <v>00CQ</v>
          </cell>
          <cell r="P2909" t="str">
            <v>Coventry</v>
          </cell>
          <cell r="Q2909">
            <v>38</v>
          </cell>
          <cell r="R2909">
            <v>8</v>
          </cell>
          <cell r="S2909">
            <v>93</v>
          </cell>
          <cell r="U2909">
            <v>113</v>
          </cell>
          <cell r="W2909">
            <v>5</v>
          </cell>
          <cell r="AA2909" t="str">
            <v>00CQ</v>
          </cell>
          <cell r="AB2909" t="str">
            <v>Coventry</v>
          </cell>
          <cell r="AC2909">
            <v>0</v>
          </cell>
          <cell r="AD2909">
            <v>0</v>
          </cell>
          <cell r="AE2909">
            <v>5</v>
          </cell>
          <cell r="AF2909">
            <v>0</v>
          </cell>
          <cell r="AG2909">
            <v>5</v>
          </cell>
          <cell r="AI2909" t="str">
            <v>00CQ</v>
          </cell>
          <cell r="AJ2909" t="str">
            <v>Coventry</v>
          </cell>
        </row>
        <row r="2910">
          <cell r="O2910" t="str">
            <v>00CR</v>
          </cell>
          <cell r="P2910" t="str">
            <v>Dudley</v>
          </cell>
          <cell r="R2910">
            <v>16</v>
          </cell>
          <cell r="S2910">
            <v>75</v>
          </cell>
          <cell r="U2910">
            <v>48</v>
          </cell>
          <cell r="W2910">
            <v>0</v>
          </cell>
          <cell r="AA2910" t="str">
            <v>00CR</v>
          </cell>
          <cell r="AB2910" t="str">
            <v>Dudley</v>
          </cell>
          <cell r="AD2910">
            <v>10</v>
          </cell>
          <cell r="AE2910">
            <v>0</v>
          </cell>
          <cell r="AF2910">
            <v>10</v>
          </cell>
          <cell r="AG2910">
            <v>10</v>
          </cell>
          <cell r="AI2910" t="str">
            <v>00CR</v>
          </cell>
          <cell r="AJ2910" t="str">
            <v>Dudley</v>
          </cell>
        </row>
        <row r="2911">
          <cell r="O2911" t="str">
            <v>00CS</v>
          </cell>
          <cell r="P2911" t="str">
            <v>Sandwell</v>
          </cell>
          <cell r="R2911">
            <v>23</v>
          </cell>
          <cell r="S2911">
            <v>140</v>
          </cell>
          <cell r="U2911">
            <v>133</v>
          </cell>
          <cell r="W2911">
            <v>0</v>
          </cell>
          <cell r="AA2911" t="str">
            <v>00CS</v>
          </cell>
          <cell r="AB2911" t="str">
            <v>Sandwell</v>
          </cell>
          <cell r="AD2911">
            <v>0</v>
          </cell>
          <cell r="AE2911">
            <v>0</v>
          </cell>
          <cell r="AF2911">
            <v>0</v>
          </cell>
          <cell r="AG2911">
            <v>0</v>
          </cell>
          <cell r="AI2911" t="str">
            <v>00CS</v>
          </cell>
          <cell r="AJ2911" t="str">
            <v>Sandwell</v>
          </cell>
        </row>
        <row r="2912">
          <cell r="O2912" t="str">
            <v>00CT</v>
          </cell>
          <cell r="P2912" t="str">
            <v>Solihull</v>
          </cell>
          <cell r="R2912">
            <v>9</v>
          </cell>
          <cell r="S2912">
            <v>29</v>
          </cell>
          <cell r="T2912">
            <v>3</v>
          </cell>
          <cell r="U2912">
            <v>159</v>
          </cell>
          <cell r="W2912">
            <v>2</v>
          </cell>
          <cell r="AA2912" t="str">
            <v>00CT</v>
          </cell>
          <cell r="AB2912" t="str">
            <v>Solihull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I2912" t="str">
            <v>00CT</v>
          </cell>
          <cell r="AJ2912" t="str">
            <v>Solihull</v>
          </cell>
        </row>
        <row r="2913">
          <cell r="O2913" t="str">
            <v>00CU</v>
          </cell>
          <cell r="P2913" t="str">
            <v>Walsall</v>
          </cell>
          <cell r="Q2913">
            <v>119</v>
          </cell>
          <cell r="R2913">
            <v>15</v>
          </cell>
          <cell r="S2913">
            <v>89</v>
          </cell>
          <cell r="T2913">
            <v>2</v>
          </cell>
          <cell r="U2913">
            <v>417</v>
          </cell>
          <cell r="V2913">
            <v>10</v>
          </cell>
          <cell r="W2913">
            <v>3</v>
          </cell>
          <cell r="AA2913" t="str">
            <v>00CU</v>
          </cell>
          <cell r="AB2913" t="str">
            <v>Walsall</v>
          </cell>
          <cell r="AD2913">
            <v>0</v>
          </cell>
          <cell r="AE2913">
            <v>0</v>
          </cell>
          <cell r="AF2913">
            <v>0</v>
          </cell>
          <cell r="AG2913">
            <v>0</v>
          </cell>
          <cell r="AI2913" t="str">
            <v>00CU</v>
          </cell>
          <cell r="AJ2913" t="str">
            <v>Walsall</v>
          </cell>
        </row>
        <row r="2914">
          <cell r="O2914" t="str">
            <v>00CW</v>
          </cell>
          <cell r="P2914" t="str">
            <v>Wolverhampton</v>
          </cell>
          <cell r="Q2914">
            <v>9</v>
          </cell>
          <cell r="R2914">
            <v>21</v>
          </cell>
          <cell r="S2914">
            <v>7</v>
          </cell>
          <cell r="U2914">
            <v>92</v>
          </cell>
          <cell r="W2914">
            <v>0</v>
          </cell>
          <cell r="AA2914" t="str">
            <v>00CW</v>
          </cell>
          <cell r="AB2914" t="str">
            <v>Wolverhampton</v>
          </cell>
          <cell r="AC2914">
            <v>0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I2914" t="str">
            <v>00CW</v>
          </cell>
          <cell r="AJ2914" t="str">
            <v>Wolverhampton</v>
          </cell>
        </row>
        <row r="2915">
          <cell r="O2915" t="str">
            <v>00CX</v>
          </cell>
          <cell r="P2915" t="str">
            <v>Bradford</v>
          </cell>
          <cell r="R2915">
            <v>13</v>
          </cell>
          <cell r="S2915">
            <v>52</v>
          </cell>
          <cell r="U2915">
            <v>165</v>
          </cell>
          <cell r="W2915">
            <v>18</v>
          </cell>
          <cell r="AA2915" t="str">
            <v>00CX</v>
          </cell>
          <cell r="AB2915" t="str">
            <v>Bradford</v>
          </cell>
          <cell r="AD2915">
            <v>0</v>
          </cell>
          <cell r="AE2915">
            <v>4</v>
          </cell>
          <cell r="AF2915">
            <v>0</v>
          </cell>
          <cell r="AG2915">
            <v>4</v>
          </cell>
          <cell r="AI2915" t="str">
            <v>00CX</v>
          </cell>
          <cell r="AJ2915" t="str">
            <v>Bradford</v>
          </cell>
        </row>
        <row r="2916">
          <cell r="O2916" t="str">
            <v>00CY</v>
          </cell>
          <cell r="P2916" t="str">
            <v>Calderdale</v>
          </cell>
          <cell r="R2916">
            <v>10</v>
          </cell>
          <cell r="S2916">
            <v>13</v>
          </cell>
          <cell r="U2916">
            <v>23</v>
          </cell>
          <cell r="V2916">
            <v>11</v>
          </cell>
          <cell r="W2916">
            <v>7</v>
          </cell>
          <cell r="AA2916" t="str">
            <v>00CY</v>
          </cell>
          <cell r="AB2916" t="str">
            <v>Calderdale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I2916" t="str">
            <v>00CY</v>
          </cell>
          <cell r="AJ2916" t="str">
            <v>Calderdale</v>
          </cell>
        </row>
        <row r="2917">
          <cell r="O2917" t="str">
            <v>00CZ</v>
          </cell>
          <cell r="P2917" t="str">
            <v>Kirklees</v>
          </cell>
          <cell r="Q2917">
            <v>15</v>
          </cell>
          <cell r="R2917">
            <v>7</v>
          </cell>
          <cell r="S2917">
            <v>64</v>
          </cell>
          <cell r="U2917">
            <v>43</v>
          </cell>
          <cell r="W2917">
            <v>1</v>
          </cell>
          <cell r="AA2917" t="str">
            <v>00CZ</v>
          </cell>
          <cell r="AB2917" t="str">
            <v>Kirklees</v>
          </cell>
          <cell r="AC2917">
            <v>0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I2917" t="str">
            <v>00CZ</v>
          </cell>
          <cell r="AJ2917" t="str">
            <v>Kirklees</v>
          </cell>
        </row>
        <row r="2918">
          <cell r="O2918" t="str">
            <v>00DA</v>
          </cell>
          <cell r="P2918" t="str">
            <v>Leeds</v>
          </cell>
          <cell r="Q2918">
            <v>6</v>
          </cell>
          <cell r="R2918">
            <v>32</v>
          </cell>
          <cell r="S2918">
            <v>268</v>
          </cell>
          <cell r="T2918">
            <v>99</v>
          </cell>
          <cell r="U2918">
            <v>264</v>
          </cell>
          <cell r="V2918">
            <v>10</v>
          </cell>
          <cell r="W2918">
            <v>5</v>
          </cell>
          <cell r="AA2918" t="str">
            <v>00DA</v>
          </cell>
          <cell r="AB2918" t="str">
            <v>Leeds</v>
          </cell>
          <cell r="AC2918">
            <v>0</v>
          </cell>
          <cell r="AD2918">
            <v>0</v>
          </cell>
          <cell r="AE2918">
            <v>15</v>
          </cell>
          <cell r="AF2918">
            <v>0</v>
          </cell>
          <cell r="AG2918">
            <v>15</v>
          </cell>
          <cell r="AI2918" t="str">
            <v>00DA</v>
          </cell>
          <cell r="AJ2918" t="str">
            <v>Leeds</v>
          </cell>
        </row>
        <row r="2919">
          <cell r="O2919" t="str">
            <v>00DB</v>
          </cell>
          <cell r="P2919" t="str">
            <v>Wakefield</v>
          </cell>
          <cell r="R2919">
            <v>36</v>
          </cell>
          <cell r="S2919">
            <v>124</v>
          </cell>
          <cell r="U2919">
            <v>190</v>
          </cell>
          <cell r="V2919">
            <v>6</v>
          </cell>
          <cell r="W2919">
            <v>0</v>
          </cell>
          <cell r="AA2919" t="str">
            <v>00DB</v>
          </cell>
          <cell r="AB2919" t="str">
            <v>Wakefield</v>
          </cell>
          <cell r="AD2919">
            <v>2</v>
          </cell>
          <cell r="AE2919">
            <v>4</v>
          </cell>
          <cell r="AF2919">
            <v>2</v>
          </cell>
          <cell r="AG2919">
            <v>6</v>
          </cell>
          <cell r="AI2919" t="str">
            <v>00DB</v>
          </cell>
          <cell r="AJ2919" t="str">
            <v>Wakefield</v>
          </cell>
        </row>
        <row r="2920">
          <cell r="O2920" t="str">
            <v>00EB</v>
          </cell>
          <cell r="P2920" t="str">
            <v>Hartlepool</v>
          </cell>
          <cell r="Q2920">
            <v>18</v>
          </cell>
          <cell r="R2920">
            <v>6</v>
          </cell>
          <cell r="S2920">
            <v>30</v>
          </cell>
          <cell r="U2920">
            <v>22</v>
          </cell>
          <cell r="W2920">
            <v>0</v>
          </cell>
          <cell r="AA2920" t="str">
            <v>00EB</v>
          </cell>
          <cell r="AB2920" t="str">
            <v>Hartlepool</v>
          </cell>
          <cell r="AC2920">
            <v>0</v>
          </cell>
          <cell r="AD2920">
            <v>0</v>
          </cell>
          <cell r="AE2920">
            <v>0</v>
          </cell>
          <cell r="AF2920">
            <v>0</v>
          </cell>
          <cell r="AG2920">
            <v>0</v>
          </cell>
          <cell r="AI2920" t="str">
            <v>00EB</v>
          </cell>
          <cell r="AJ2920" t="str">
            <v>Hartlepool</v>
          </cell>
        </row>
        <row r="2921">
          <cell r="O2921" t="str">
            <v>00EC</v>
          </cell>
          <cell r="P2921" t="str">
            <v>Middlesbrough</v>
          </cell>
          <cell r="Q2921">
            <v>56</v>
          </cell>
          <cell r="R2921">
            <v>14</v>
          </cell>
          <cell r="S2921">
            <v>26</v>
          </cell>
          <cell r="U2921">
            <v>116</v>
          </cell>
          <cell r="V2921">
            <v>3</v>
          </cell>
          <cell r="W2921">
            <v>0</v>
          </cell>
          <cell r="AA2921" t="str">
            <v>00EC</v>
          </cell>
          <cell r="AB2921" t="str">
            <v>Middlesbrough</v>
          </cell>
          <cell r="AC2921">
            <v>0</v>
          </cell>
          <cell r="AD2921">
            <v>0</v>
          </cell>
          <cell r="AE2921">
            <v>0</v>
          </cell>
          <cell r="AF2921">
            <v>0</v>
          </cell>
          <cell r="AG2921">
            <v>0</v>
          </cell>
          <cell r="AI2921" t="str">
            <v>00EC</v>
          </cell>
          <cell r="AJ2921" t="str">
            <v>Middlesbrough</v>
          </cell>
        </row>
        <row r="2922">
          <cell r="O2922" t="str">
            <v>00EE</v>
          </cell>
          <cell r="P2922" t="str">
            <v>Redcar and Cleveland</v>
          </cell>
          <cell r="R2922">
            <v>16</v>
          </cell>
          <cell r="S2922">
            <v>21</v>
          </cell>
          <cell r="U2922">
            <v>90</v>
          </cell>
          <cell r="V2922">
            <v>13</v>
          </cell>
          <cell r="W2922">
            <v>0</v>
          </cell>
          <cell r="AA2922" t="str">
            <v>00EE</v>
          </cell>
          <cell r="AB2922" t="str">
            <v>Redcar and Cleveland</v>
          </cell>
          <cell r="AD2922">
            <v>0</v>
          </cell>
          <cell r="AE2922">
            <v>0</v>
          </cell>
          <cell r="AF2922">
            <v>0</v>
          </cell>
          <cell r="AG2922">
            <v>0</v>
          </cell>
          <cell r="AI2922" t="str">
            <v>00EE</v>
          </cell>
          <cell r="AJ2922" t="str">
            <v>Redcar and Cleveland</v>
          </cell>
        </row>
        <row r="2923">
          <cell r="O2923" t="str">
            <v>00EF</v>
          </cell>
          <cell r="P2923" t="str">
            <v>Stockton-on-Tees</v>
          </cell>
          <cell r="Q2923">
            <v>8</v>
          </cell>
          <cell r="R2923">
            <v>25</v>
          </cell>
          <cell r="S2923">
            <v>91</v>
          </cell>
          <cell r="U2923">
            <v>76</v>
          </cell>
          <cell r="V2923">
            <v>1</v>
          </cell>
          <cell r="W2923">
            <v>0</v>
          </cell>
          <cell r="AA2923" t="str">
            <v>00EF</v>
          </cell>
          <cell r="AB2923" t="str">
            <v>Stockton-on-Tees</v>
          </cell>
          <cell r="AC2923">
            <v>0</v>
          </cell>
          <cell r="AD2923">
            <v>0</v>
          </cell>
          <cell r="AE2923">
            <v>0</v>
          </cell>
          <cell r="AF2923">
            <v>0</v>
          </cell>
          <cell r="AG2923">
            <v>0</v>
          </cell>
          <cell r="AI2923" t="str">
            <v>00EF</v>
          </cell>
          <cell r="AJ2923" t="str">
            <v>Stockton-on-Tees</v>
          </cell>
        </row>
        <row r="2924">
          <cell r="O2924" t="str">
            <v>00EH</v>
          </cell>
          <cell r="P2924" t="str">
            <v>Darlington</v>
          </cell>
          <cell r="Q2924">
            <v>5</v>
          </cell>
          <cell r="R2924">
            <v>4</v>
          </cell>
          <cell r="S2924">
            <v>23</v>
          </cell>
          <cell r="U2924">
            <v>16</v>
          </cell>
          <cell r="W2924">
            <v>0</v>
          </cell>
          <cell r="AA2924" t="str">
            <v>00EH</v>
          </cell>
          <cell r="AB2924" t="str">
            <v>Darlington</v>
          </cell>
          <cell r="AC2924">
            <v>0</v>
          </cell>
          <cell r="AD2924">
            <v>0</v>
          </cell>
          <cell r="AE2924">
            <v>0</v>
          </cell>
          <cell r="AF2924">
            <v>0</v>
          </cell>
          <cell r="AG2924">
            <v>0</v>
          </cell>
          <cell r="AI2924" t="str">
            <v>00EH</v>
          </cell>
          <cell r="AJ2924" t="str">
            <v>Darlington</v>
          </cell>
        </row>
        <row r="2925">
          <cell r="O2925" t="str">
            <v>00EJ</v>
          </cell>
          <cell r="P2925" t="str">
            <v>Durham UA</v>
          </cell>
          <cell r="Q2925">
            <v>12</v>
          </cell>
          <cell r="R2925">
            <v>12</v>
          </cell>
          <cell r="S2925">
            <v>80</v>
          </cell>
          <cell r="U2925">
            <v>237</v>
          </cell>
          <cell r="W2925">
            <v>2</v>
          </cell>
          <cell r="AA2925" t="str">
            <v>00EJ</v>
          </cell>
          <cell r="AB2925" t="str">
            <v>Durham UA</v>
          </cell>
          <cell r="AC2925">
            <v>0</v>
          </cell>
          <cell r="AD2925">
            <v>0</v>
          </cell>
          <cell r="AE2925">
            <v>0</v>
          </cell>
          <cell r="AF2925">
            <v>0</v>
          </cell>
          <cell r="AG2925">
            <v>0</v>
          </cell>
          <cell r="AI2925" t="str">
            <v>00EJ</v>
          </cell>
          <cell r="AJ2925" t="str">
            <v>Durham UA</v>
          </cell>
        </row>
        <row r="2926">
          <cell r="O2926" t="str">
            <v>00EM</v>
          </cell>
          <cell r="P2926" t="str">
            <v>Northumberland UA</v>
          </cell>
          <cell r="R2926">
            <v>10</v>
          </cell>
          <cell r="S2926">
            <v>42</v>
          </cell>
          <cell r="T2926">
            <v>2</v>
          </cell>
          <cell r="U2926">
            <v>106</v>
          </cell>
          <cell r="V2926">
            <v>8</v>
          </cell>
          <cell r="W2926">
            <v>0</v>
          </cell>
          <cell r="AA2926" t="str">
            <v>00EM</v>
          </cell>
          <cell r="AB2926" t="str">
            <v>Northumberland UA</v>
          </cell>
          <cell r="AD2926">
            <v>0</v>
          </cell>
          <cell r="AE2926">
            <v>0</v>
          </cell>
          <cell r="AF2926">
            <v>0</v>
          </cell>
          <cell r="AG2926">
            <v>0</v>
          </cell>
          <cell r="AI2926" t="str">
            <v>00EM</v>
          </cell>
          <cell r="AJ2926" t="str">
            <v>Northumberland UA</v>
          </cell>
        </row>
        <row r="2927">
          <cell r="O2927" t="str">
            <v>00EQ</v>
          </cell>
          <cell r="P2927" t="str">
            <v>Cheshire East</v>
          </cell>
          <cell r="R2927">
            <v>3</v>
          </cell>
          <cell r="S2927">
            <v>44</v>
          </cell>
          <cell r="T2927">
            <v>2</v>
          </cell>
          <cell r="U2927">
            <v>146</v>
          </cell>
          <cell r="V2927">
            <v>27</v>
          </cell>
          <cell r="W2927">
            <v>0</v>
          </cell>
          <cell r="AA2927" t="str">
            <v>00EQ</v>
          </cell>
          <cell r="AB2927" t="str">
            <v>Cheshire East</v>
          </cell>
          <cell r="AD2927">
            <v>0</v>
          </cell>
          <cell r="AE2927">
            <v>0</v>
          </cell>
          <cell r="AF2927">
            <v>0</v>
          </cell>
          <cell r="AG2927">
            <v>0</v>
          </cell>
          <cell r="AI2927" t="str">
            <v>00EQ</v>
          </cell>
          <cell r="AJ2927" t="str">
            <v>Cheshire East</v>
          </cell>
        </row>
        <row r="2928">
          <cell r="O2928" t="str">
            <v>00ET</v>
          </cell>
          <cell r="P2928" t="str">
            <v>Halton</v>
          </cell>
          <cell r="R2928">
            <v>6</v>
          </cell>
          <cell r="S2928">
            <v>41</v>
          </cell>
          <cell r="U2928">
            <v>117</v>
          </cell>
          <cell r="W2928">
            <v>1</v>
          </cell>
          <cell r="AA2928" t="str">
            <v>00ET</v>
          </cell>
          <cell r="AB2928" t="str">
            <v>Halton</v>
          </cell>
          <cell r="AD2928">
            <v>0</v>
          </cell>
          <cell r="AE2928">
            <v>0</v>
          </cell>
          <cell r="AF2928">
            <v>0</v>
          </cell>
          <cell r="AG2928">
            <v>0</v>
          </cell>
          <cell r="AI2928" t="str">
            <v>00ET</v>
          </cell>
          <cell r="AJ2928" t="str">
            <v>Halton</v>
          </cell>
        </row>
        <row r="2929">
          <cell r="O2929" t="str">
            <v>00EU</v>
          </cell>
          <cell r="P2929" t="str">
            <v>Warrington</v>
          </cell>
          <cell r="R2929">
            <v>23</v>
          </cell>
          <cell r="S2929">
            <v>95</v>
          </cell>
          <cell r="U2929">
            <v>153</v>
          </cell>
          <cell r="W2929">
            <v>0</v>
          </cell>
          <cell r="AA2929" t="str">
            <v>00EU</v>
          </cell>
          <cell r="AB2929" t="str">
            <v>Warrington</v>
          </cell>
          <cell r="AD2929">
            <v>0</v>
          </cell>
          <cell r="AE2929">
            <v>0</v>
          </cell>
          <cell r="AF2929">
            <v>0</v>
          </cell>
          <cell r="AG2929">
            <v>0</v>
          </cell>
          <cell r="AI2929" t="str">
            <v>00EU</v>
          </cell>
          <cell r="AJ2929" t="str">
            <v>Warrington</v>
          </cell>
        </row>
        <row r="2930">
          <cell r="O2930" t="str">
            <v>00EW</v>
          </cell>
          <cell r="P2930" t="str">
            <v>Cheshire West and Chester</v>
          </cell>
          <cell r="R2930">
            <v>9</v>
          </cell>
          <cell r="S2930">
            <v>60</v>
          </cell>
          <cell r="T2930">
            <v>3</v>
          </cell>
          <cell r="U2930">
            <v>236</v>
          </cell>
          <cell r="V2930">
            <v>8</v>
          </cell>
          <cell r="W2930">
            <v>3</v>
          </cell>
          <cell r="AA2930" t="str">
            <v>00EW</v>
          </cell>
          <cell r="AB2930" t="str">
            <v>Cheshire West and Chester</v>
          </cell>
          <cell r="AD2930">
            <v>0</v>
          </cell>
          <cell r="AE2930">
            <v>0</v>
          </cell>
          <cell r="AF2930">
            <v>0</v>
          </cell>
          <cell r="AG2930">
            <v>0</v>
          </cell>
          <cell r="AI2930" t="str">
            <v>00EW</v>
          </cell>
          <cell r="AJ2930" t="str">
            <v>Cheshire West and Chester</v>
          </cell>
        </row>
        <row r="2931">
          <cell r="O2931" t="str">
            <v>00EX</v>
          </cell>
          <cell r="P2931" t="str">
            <v>Blackburn with Darwen</v>
          </cell>
          <cell r="R2931">
            <v>7</v>
          </cell>
          <cell r="S2931">
            <v>25</v>
          </cell>
          <cell r="U2931">
            <v>96</v>
          </cell>
          <cell r="W2931">
            <v>4</v>
          </cell>
          <cell r="AA2931" t="str">
            <v>00EX</v>
          </cell>
          <cell r="AB2931" t="str">
            <v>Blackburn with Darwen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I2931" t="str">
            <v>00EX</v>
          </cell>
          <cell r="AJ2931" t="str">
            <v>Blackburn with Darwen</v>
          </cell>
        </row>
        <row r="2932">
          <cell r="O2932" t="str">
            <v>00EY</v>
          </cell>
          <cell r="P2932" t="str">
            <v>Blackpool</v>
          </cell>
          <cell r="R2932">
            <v>5</v>
          </cell>
          <cell r="S2932">
            <v>57</v>
          </cell>
          <cell r="U2932">
            <v>142</v>
          </cell>
          <cell r="W2932">
            <v>0</v>
          </cell>
          <cell r="AA2932" t="str">
            <v>00EY</v>
          </cell>
          <cell r="AB2932" t="str">
            <v>Blackpool</v>
          </cell>
          <cell r="AD2932">
            <v>0</v>
          </cell>
          <cell r="AE2932">
            <v>0</v>
          </cell>
          <cell r="AF2932">
            <v>0</v>
          </cell>
          <cell r="AG2932">
            <v>0</v>
          </cell>
          <cell r="AI2932" t="str">
            <v>00EY</v>
          </cell>
          <cell r="AJ2932" t="str">
            <v>Blackpool</v>
          </cell>
        </row>
        <row r="2933">
          <cell r="O2933" t="str">
            <v>00FA</v>
          </cell>
          <cell r="P2933" t="str">
            <v>Kingston Upon Hull</v>
          </cell>
          <cell r="R2933">
            <v>11</v>
          </cell>
          <cell r="S2933">
            <v>63</v>
          </cell>
          <cell r="U2933">
            <v>178</v>
          </cell>
          <cell r="W2933">
            <v>0</v>
          </cell>
          <cell r="AA2933" t="str">
            <v>00FA</v>
          </cell>
          <cell r="AB2933" t="str">
            <v>Kingston Upon Hull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I2933" t="str">
            <v>00FA</v>
          </cell>
          <cell r="AJ2933" t="str">
            <v>Kingston Upon Hull</v>
          </cell>
        </row>
        <row r="2934">
          <cell r="O2934" t="str">
            <v>00FB</v>
          </cell>
          <cell r="P2934" t="str">
            <v>East Riding of Yorkshire</v>
          </cell>
          <cell r="R2934">
            <v>23</v>
          </cell>
          <cell r="S2934">
            <v>31</v>
          </cell>
          <cell r="V2934">
            <v>0</v>
          </cell>
          <cell r="W2934">
            <v>0</v>
          </cell>
          <cell r="AA2934" t="str">
            <v>00FB</v>
          </cell>
          <cell r="AB2934" t="str">
            <v>East Riding of Yorkshire</v>
          </cell>
          <cell r="AD2934">
            <v>0</v>
          </cell>
          <cell r="AE2934">
            <v>0</v>
          </cell>
          <cell r="AF2934">
            <v>0</v>
          </cell>
          <cell r="AG2934">
            <v>0</v>
          </cell>
          <cell r="AI2934" t="str">
            <v>00FB</v>
          </cell>
          <cell r="AJ2934" t="str">
            <v>East Riding of Yorkshire</v>
          </cell>
        </row>
        <row r="2935">
          <cell r="O2935" t="str">
            <v>00FC</v>
          </cell>
          <cell r="P2935" t="str">
            <v>North East Lincolnshire</v>
          </cell>
          <cell r="R2935">
            <v>3</v>
          </cell>
          <cell r="S2935">
            <v>76</v>
          </cell>
          <cell r="U2935">
            <v>92</v>
          </cell>
          <cell r="W2935">
            <v>1</v>
          </cell>
          <cell r="AA2935" t="str">
            <v>00FC</v>
          </cell>
          <cell r="AB2935" t="str">
            <v>North East Lincolnshire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I2935" t="str">
            <v>00FC</v>
          </cell>
          <cell r="AJ2935" t="str">
            <v>North East Lincolnshire</v>
          </cell>
        </row>
        <row r="2936">
          <cell r="O2936" t="str">
            <v>00FD</v>
          </cell>
          <cell r="P2936" t="str">
            <v>North Lincolnshire</v>
          </cell>
          <cell r="R2936">
            <v>6</v>
          </cell>
          <cell r="S2936">
            <v>41</v>
          </cell>
          <cell r="U2936">
            <v>43</v>
          </cell>
          <cell r="W2936">
            <v>0</v>
          </cell>
          <cell r="AA2936" t="str">
            <v>00FD</v>
          </cell>
          <cell r="AB2936" t="str">
            <v>North Lincolnshire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I2936" t="str">
            <v>00FD</v>
          </cell>
          <cell r="AJ2936" t="str">
            <v>North Lincolnshire</v>
          </cell>
        </row>
        <row r="2937">
          <cell r="O2937" t="str">
            <v>00FF</v>
          </cell>
          <cell r="P2937" t="str">
            <v>York</v>
          </cell>
          <cell r="R2937">
            <v>7</v>
          </cell>
          <cell r="S2937">
            <v>82</v>
          </cell>
          <cell r="U2937">
            <v>120</v>
          </cell>
          <cell r="W2937">
            <v>0</v>
          </cell>
          <cell r="AA2937" t="str">
            <v>00FF</v>
          </cell>
          <cell r="AB2937" t="str">
            <v>York</v>
          </cell>
          <cell r="AD2937">
            <v>0</v>
          </cell>
          <cell r="AE2937">
            <v>20</v>
          </cell>
          <cell r="AF2937">
            <v>0</v>
          </cell>
          <cell r="AG2937">
            <v>20</v>
          </cell>
          <cell r="AI2937" t="str">
            <v>00FF</v>
          </cell>
          <cell r="AJ2937" t="str">
            <v>York</v>
          </cell>
        </row>
        <row r="2938">
          <cell r="O2938" t="str">
            <v>00FK</v>
          </cell>
          <cell r="P2938" t="str">
            <v>Derby</v>
          </cell>
          <cell r="R2938">
            <v>10</v>
          </cell>
          <cell r="S2938">
            <v>59</v>
          </cell>
          <cell r="U2938">
            <v>178</v>
          </cell>
          <cell r="W2938">
            <v>2</v>
          </cell>
          <cell r="AA2938" t="str">
            <v>00FK</v>
          </cell>
          <cell r="AB2938" t="str">
            <v>Derby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I2938" t="str">
            <v>00FK</v>
          </cell>
          <cell r="AJ2938" t="str">
            <v>Derby</v>
          </cell>
        </row>
        <row r="2939">
          <cell r="O2939" t="str">
            <v>00FN</v>
          </cell>
          <cell r="P2939" t="str">
            <v>Leicester</v>
          </cell>
          <cell r="Q2939">
            <v>6</v>
          </cell>
          <cell r="R2939">
            <v>19</v>
          </cell>
          <cell r="S2939">
            <v>43</v>
          </cell>
          <cell r="T2939">
            <v>2</v>
          </cell>
          <cell r="U2939">
            <v>228</v>
          </cell>
          <cell r="V2939">
            <v>46</v>
          </cell>
          <cell r="W2939">
            <v>1</v>
          </cell>
          <cell r="AA2939" t="str">
            <v>00FN</v>
          </cell>
          <cell r="AB2939" t="str">
            <v>Leicester</v>
          </cell>
          <cell r="AC2939">
            <v>6</v>
          </cell>
          <cell r="AD2939">
            <v>0</v>
          </cell>
          <cell r="AE2939">
            <v>37</v>
          </cell>
          <cell r="AF2939">
            <v>6</v>
          </cell>
          <cell r="AG2939">
            <v>43</v>
          </cell>
          <cell r="AI2939" t="str">
            <v>00FN</v>
          </cell>
          <cell r="AJ2939" t="str">
            <v>Leicester</v>
          </cell>
        </row>
        <row r="2940">
          <cell r="O2940" t="str">
            <v>00FP</v>
          </cell>
          <cell r="P2940" t="str">
            <v>Rutland</v>
          </cell>
          <cell r="S2940">
            <v>3</v>
          </cell>
          <cell r="U2940">
            <v>26</v>
          </cell>
          <cell r="W2940">
            <v>0</v>
          </cell>
          <cell r="AA2940" t="str">
            <v>00FP</v>
          </cell>
          <cell r="AB2940" t="str">
            <v>Rutland</v>
          </cell>
          <cell r="AD2940">
            <v>0</v>
          </cell>
          <cell r="AE2940">
            <v>0</v>
          </cell>
          <cell r="AF2940">
            <v>0</v>
          </cell>
          <cell r="AG2940">
            <v>0</v>
          </cell>
          <cell r="AI2940" t="str">
            <v>00FP</v>
          </cell>
          <cell r="AJ2940" t="str">
            <v>Rutland</v>
          </cell>
        </row>
        <row r="2941">
          <cell r="O2941" t="str">
            <v>00FY</v>
          </cell>
          <cell r="P2941" t="str">
            <v>Nottingham</v>
          </cell>
          <cell r="R2941">
            <v>25</v>
          </cell>
          <cell r="S2941">
            <v>65</v>
          </cell>
          <cell r="U2941">
            <v>137</v>
          </cell>
          <cell r="W2941">
            <v>0</v>
          </cell>
          <cell r="AA2941" t="str">
            <v>00FY</v>
          </cell>
          <cell r="AB2941" t="str">
            <v>Nottingham</v>
          </cell>
          <cell r="AD2941">
            <v>0</v>
          </cell>
          <cell r="AE2941">
            <v>0</v>
          </cell>
          <cell r="AF2941">
            <v>0</v>
          </cell>
          <cell r="AG2941">
            <v>0</v>
          </cell>
          <cell r="AI2941" t="str">
            <v>00FY</v>
          </cell>
          <cell r="AJ2941" t="str">
            <v>Nottingham</v>
          </cell>
        </row>
        <row r="2942">
          <cell r="O2942" t="str">
            <v>00GA</v>
          </cell>
          <cell r="P2942" t="str">
            <v>Herefordshire</v>
          </cell>
          <cell r="R2942">
            <v>10</v>
          </cell>
          <cell r="S2942">
            <v>20</v>
          </cell>
          <cell r="U2942">
            <v>68</v>
          </cell>
          <cell r="W2942">
            <v>0</v>
          </cell>
          <cell r="AA2942" t="str">
            <v>00GA</v>
          </cell>
          <cell r="AB2942" t="str">
            <v>Herefordshire</v>
          </cell>
          <cell r="AD2942">
            <v>0</v>
          </cell>
          <cell r="AE2942">
            <v>0</v>
          </cell>
          <cell r="AF2942">
            <v>0</v>
          </cell>
          <cell r="AG2942">
            <v>0</v>
          </cell>
          <cell r="AI2942" t="str">
            <v>00GA</v>
          </cell>
          <cell r="AJ2942" t="str">
            <v>Herefordshire</v>
          </cell>
        </row>
        <row r="2943">
          <cell r="O2943" t="str">
            <v>00GF</v>
          </cell>
          <cell r="P2943" t="str">
            <v>Telford and Wrekin</v>
          </cell>
          <cell r="Q2943">
            <v>56</v>
          </cell>
          <cell r="R2943">
            <v>4</v>
          </cell>
          <cell r="S2943">
            <v>45</v>
          </cell>
          <cell r="T2943">
            <v>2</v>
          </cell>
          <cell r="U2943">
            <v>105</v>
          </cell>
          <cell r="W2943">
            <v>5</v>
          </cell>
          <cell r="AA2943" t="str">
            <v>00GF</v>
          </cell>
          <cell r="AB2943" t="str">
            <v>Telford and Wrekin</v>
          </cell>
          <cell r="AC2943">
            <v>0</v>
          </cell>
          <cell r="AD2943">
            <v>8</v>
          </cell>
          <cell r="AE2943">
            <v>1</v>
          </cell>
          <cell r="AF2943">
            <v>8</v>
          </cell>
          <cell r="AG2943">
            <v>9</v>
          </cell>
          <cell r="AI2943" t="str">
            <v>00GF</v>
          </cell>
          <cell r="AJ2943" t="str">
            <v>Telford and Wrekin</v>
          </cell>
        </row>
        <row r="2944">
          <cell r="O2944" t="str">
            <v>00GG</v>
          </cell>
          <cell r="P2944" t="str">
            <v>Shropshire UA</v>
          </cell>
          <cell r="R2944">
            <v>6</v>
          </cell>
          <cell r="S2944">
            <v>62</v>
          </cell>
          <cell r="U2944">
            <v>235</v>
          </cell>
          <cell r="V2944">
            <v>2</v>
          </cell>
          <cell r="W2944">
            <v>0</v>
          </cell>
          <cell r="AA2944" t="str">
            <v>00GG</v>
          </cell>
          <cell r="AB2944" t="str">
            <v>Shropshire UA</v>
          </cell>
          <cell r="AD2944">
            <v>0</v>
          </cell>
          <cell r="AE2944">
            <v>0</v>
          </cell>
          <cell r="AF2944">
            <v>0</v>
          </cell>
          <cell r="AG2944">
            <v>0</v>
          </cell>
          <cell r="AI2944" t="str">
            <v>00GG</v>
          </cell>
          <cell r="AJ2944" t="str">
            <v>Shropshire UA</v>
          </cell>
        </row>
        <row r="2945">
          <cell r="O2945" t="str">
            <v>00GL</v>
          </cell>
          <cell r="P2945" t="str">
            <v>Stoke-on-Trent</v>
          </cell>
          <cell r="R2945">
            <v>12</v>
          </cell>
          <cell r="S2945">
            <v>42</v>
          </cell>
          <cell r="T2945">
            <v>20</v>
          </cell>
          <cell r="U2945">
            <v>222</v>
          </cell>
          <cell r="V2945">
            <v>32</v>
          </cell>
          <cell r="W2945">
            <v>0</v>
          </cell>
          <cell r="AA2945" t="str">
            <v>00GL</v>
          </cell>
          <cell r="AB2945" t="str">
            <v>Stoke-on-Trent</v>
          </cell>
          <cell r="AD2945">
            <v>0</v>
          </cell>
          <cell r="AE2945">
            <v>0</v>
          </cell>
          <cell r="AF2945">
            <v>0</v>
          </cell>
          <cell r="AG2945">
            <v>0</v>
          </cell>
          <cell r="AI2945" t="str">
            <v>00GL</v>
          </cell>
          <cell r="AJ2945" t="str">
            <v>Stoke-on-Trent</v>
          </cell>
        </row>
        <row r="2946">
          <cell r="O2946" t="str">
            <v>00HA</v>
          </cell>
          <cell r="P2946" t="str">
            <v>Bath and North East Somerset UA</v>
          </cell>
          <cell r="R2946">
            <v>3</v>
          </cell>
          <cell r="S2946">
            <v>26</v>
          </cell>
          <cell r="T2946">
            <v>2</v>
          </cell>
          <cell r="U2946">
            <v>83</v>
          </cell>
          <cell r="V2946">
            <v>5</v>
          </cell>
          <cell r="W2946">
            <v>1</v>
          </cell>
          <cell r="AA2946" t="str">
            <v>00HA</v>
          </cell>
          <cell r="AB2946" t="str">
            <v>Bath and North East Somerset UA</v>
          </cell>
          <cell r="AD2946">
            <v>2</v>
          </cell>
          <cell r="AE2946">
            <v>0</v>
          </cell>
          <cell r="AF2946">
            <v>2</v>
          </cell>
          <cell r="AG2946">
            <v>2</v>
          </cell>
          <cell r="AI2946" t="str">
            <v>00HA</v>
          </cell>
          <cell r="AJ2946" t="str">
            <v>Bath and North East Somerset UA</v>
          </cell>
        </row>
        <row r="2947">
          <cell r="O2947" t="str">
            <v>00HB</v>
          </cell>
          <cell r="P2947" t="str">
            <v>Bristol UA</v>
          </cell>
          <cell r="Q2947">
            <v>21</v>
          </cell>
          <cell r="R2947">
            <v>16</v>
          </cell>
          <cell r="S2947">
            <v>184</v>
          </cell>
          <cell r="U2947">
            <v>291</v>
          </cell>
          <cell r="V2947">
            <v>17</v>
          </cell>
          <cell r="W2947">
            <v>0</v>
          </cell>
          <cell r="AA2947" t="str">
            <v>00HB</v>
          </cell>
          <cell r="AB2947" t="str">
            <v>Bristol UA</v>
          </cell>
          <cell r="AC2947">
            <v>0</v>
          </cell>
          <cell r="AD2947">
            <v>10</v>
          </cell>
          <cell r="AE2947">
            <v>59</v>
          </cell>
          <cell r="AF2947">
            <v>10</v>
          </cell>
          <cell r="AG2947">
            <v>69</v>
          </cell>
          <cell r="AI2947" t="str">
            <v>00HB</v>
          </cell>
          <cell r="AJ2947" t="str">
            <v>Bristol UA</v>
          </cell>
        </row>
        <row r="2948">
          <cell r="O2948" t="str">
            <v>00HC</v>
          </cell>
          <cell r="P2948" t="str">
            <v>North Somerset</v>
          </cell>
          <cell r="R2948">
            <v>4</v>
          </cell>
          <cell r="S2948">
            <v>43</v>
          </cell>
          <cell r="T2948">
            <v>1</v>
          </cell>
          <cell r="U2948">
            <v>40</v>
          </cell>
          <cell r="V2948">
            <v>15</v>
          </cell>
          <cell r="W2948">
            <v>1</v>
          </cell>
          <cell r="AA2948" t="str">
            <v>00HC</v>
          </cell>
          <cell r="AB2948" t="str">
            <v>North Somerset</v>
          </cell>
          <cell r="AD2948">
            <v>0</v>
          </cell>
          <cell r="AE2948">
            <v>0</v>
          </cell>
          <cell r="AF2948">
            <v>0</v>
          </cell>
          <cell r="AG2948">
            <v>0</v>
          </cell>
          <cell r="AI2948" t="str">
            <v>00HC</v>
          </cell>
          <cell r="AJ2948" t="str">
            <v>North Somerset</v>
          </cell>
        </row>
        <row r="2949">
          <cell r="O2949" t="str">
            <v>00HD</v>
          </cell>
          <cell r="P2949" t="str">
            <v>South Gloucestershire</v>
          </cell>
          <cell r="Q2949">
            <v>16</v>
          </cell>
          <cell r="R2949">
            <v>8</v>
          </cell>
          <cell r="S2949">
            <v>69</v>
          </cell>
          <cell r="T2949">
            <v>2</v>
          </cell>
          <cell r="U2949">
            <v>244</v>
          </cell>
          <cell r="W2949">
            <v>1</v>
          </cell>
          <cell r="AA2949" t="str">
            <v>00HD</v>
          </cell>
          <cell r="AB2949" t="str">
            <v>South Gloucestershire</v>
          </cell>
          <cell r="AC2949">
            <v>0</v>
          </cell>
          <cell r="AD2949">
            <v>4</v>
          </cell>
          <cell r="AE2949">
            <v>34</v>
          </cell>
          <cell r="AF2949">
            <v>4</v>
          </cell>
          <cell r="AG2949">
            <v>38</v>
          </cell>
          <cell r="AI2949" t="str">
            <v>00HD</v>
          </cell>
          <cell r="AJ2949" t="str">
            <v>South Gloucestershire</v>
          </cell>
        </row>
        <row r="2950">
          <cell r="O2950" t="str">
            <v>00HE</v>
          </cell>
          <cell r="P2950" t="str">
            <v>Cornwall UA</v>
          </cell>
          <cell r="R2950">
            <v>16</v>
          </cell>
          <cell r="S2950">
            <v>158</v>
          </cell>
          <cell r="T2950">
            <v>9</v>
          </cell>
          <cell r="U2950">
            <v>496</v>
          </cell>
          <cell r="V2950">
            <v>64</v>
          </cell>
          <cell r="W2950">
            <v>0</v>
          </cell>
          <cell r="AA2950" t="str">
            <v>00HE</v>
          </cell>
          <cell r="AB2950" t="str">
            <v>Cornwall UA</v>
          </cell>
          <cell r="AD2950">
            <v>6</v>
          </cell>
          <cell r="AE2950">
            <v>12</v>
          </cell>
          <cell r="AF2950">
            <v>6</v>
          </cell>
          <cell r="AG2950">
            <v>18</v>
          </cell>
          <cell r="AI2950" t="str">
            <v>00HE</v>
          </cell>
          <cell r="AJ2950" t="str">
            <v>Cornwall UA</v>
          </cell>
        </row>
        <row r="2951">
          <cell r="O2951" t="str">
            <v>15UH</v>
          </cell>
          <cell r="P2951" t="str">
            <v>Isles of Scilly</v>
          </cell>
          <cell r="U2951">
            <v>7</v>
          </cell>
          <cell r="W2951">
            <v>0</v>
          </cell>
          <cell r="AA2951" t="str">
            <v>15UH</v>
          </cell>
          <cell r="AB2951" t="str">
            <v>Isles of Scilly</v>
          </cell>
          <cell r="AE2951">
            <v>0</v>
          </cell>
          <cell r="AF2951">
            <v>0</v>
          </cell>
          <cell r="AG2951">
            <v>0</v>
          </cell>
          <cell r="AI2951" t="str">
            <v>15UH</v>
          </cell>
          <cell r="AJ2951" t="str">
            <v>Isles of Scilly</v>
          </cell>
        </row>
        <row r="2952">
          <cell r="O2952" t="str">
            <v>00HG</v>
          </cell>
          <cell r="P2952" t="str">
            <v>Plymouth</v>
          </cell>
          <cell r="R2952">
            <v>10</v>
          </cell>
          <cell r="S2952">
            <v>84</v>
          </cell>
          <cell r="T2952">
            <v>4</v>
          </cell>
          <cell r="U2952">
            <v>230</v>
          </cell>
          <cell r="V2952">
            <v>10</v>
          </cell>
          <cell r="W2952">
            <v>1</v>
          </cell>
          <cell r="AA2952" t="str">
            <v>00HG</v>
          </cell>
          <cell r="AB2952" t="str">
            <v>Plymouth</v>
          </cell>
          <cell r="AD2952">
            <v>13</v>
          </cell>
          <cell r="AE2952">
            <v>0</v>
          </cell>
          <cell r="AF2952">
            <v>13</v>
          </cell>
          <cell r="AG2952">
            <v>13</v>
          </cell>
          <cell r="AI2952" t="str">
            <v>00HG</v>
          </cell>
          <cell r="AJ2952" t="str">
            <v>Plymouth</v>
          </cell>
        </row>
        <row r="2953">
          <cell r="O2953" t="str">
            <v>00HH</v>
          </cell>
          <cell r="P2953" t="str">
            <v>Torbay</v>
          </cell>
          <cell r="R2953">
            <v>3</v>
          </cell>
          <cell r="S2953">
            <v>17</v>
          </cell>
          <cell r="T2953">
            <v>1</v>
          </cell>
          <cell r="U2953">
            <v>101</v>
          </cell>
          <cell r="V2953">
            <v>25</v>
          </cell>
          <cell r="W2953">
            <v>0</v>
          </cell>
          <cell r="AA2953" t="str">
            <v>00HH</v>
          </cell>
          <cell r="AB2953" t="str">
            <v>Torbay</v>
          </cell>
          <cell r="AD2953">
            <v>0</v>
          </cell>
          <cell r="AE2953">
            <v>0</v>
          </cell>
          <cell r="AF2953">
            <v>0</v>
          </cell>
          <cell r="AG2953">
            <v>0</v>
          </cell>
          <cell r="AI2953" t="str">
            <v>00HH</v>
          </cell>
          <cell r="AJ2953" t="str">
            <v>Torbay</v>
          </cell>
        </row>
        <row r="2954">
          <cell r="O2954" t="str">
            <v>00HN</v>
          </cell>
          <cell r="P2954" t="str">
            <v>Bournemouth</v>
          </cell>
          <cell r="R2954">
            <v>2</v>
          </cell>
          <cell r="T2954">
            <v>5</v>
          </cell>
          <cell r="U2954">
            <v>83</v>
          </cell>
          <cell r="V2954">
            <v>6</v>
          </cell>
          <cell r="W2954">
            <v>0</v>
          </cell>
          <cell r="AA2954" t="str">
            <v>00HN</v>
          </cell>
          <cell r="AB2954" t="str">
            <v>Bournemouth</v>
          </cell>
          <cell r="AD2954">
            <v>0</v>
          </cell>
          <cell r="AE2954">
            <v>0</v>
          </cell>
          <cell r="AF2954">
            <v>0</v>
          </cell>
          <cell r="AG2954">
            <v>0</v>
          </cell>
          <cell r="AI2954" t="str">
            <v>00HN</v>
          </cell>
          <cell r="AJ2954" t="str">
            <v>Bournemouth</v>
          </cell>
        </row>
        <row r="2955">
          <cell r="O2955" t="str">
            <v>00HP</v>
          </cell>
          <cell r="P2955" t="str">
            <v>Poole</v>
          </cell>
          <cell r="Q2955">
            <v>5</v>
          </cell>
          <cell r="R2955">
            <v>1</v>
          </cell>
          <cell r="S2955">
            <v>26</v>
          </cell>
          <cell r="T2955">
            <v>1</v>
          </cell>
          <cell r="U2955">
            <v>81</v>
          </cell>
          <cell r="W2955">
            <v>1</v>
          </cell>
          <cell r="AA2955" t="str">
            <v>00HP</v>
          </cell>
          <cell r="AB2955" t="str">
            <v>Poole</v>
          </cell>
          <cell r="AC2955">
            <v>0</v>
          </cell>
          <cell r="AD2955">
            <v>0</v>
          </cell>
          <cell r="AE2955">
            <v>0</v>
          </cell>
          <cell r="AF2955">
            <v>0</v>
          </cell>
          <cell r="AG2955">
            <v>0</v>
          </cell>
          <cell r="AI2955" t="str">
            <v>00HP</v>
          </cell>
          <cell r="AJ2955" t="str">
            <v>Poole</v>
          </cell>
        </row>
        <row r="2956">
          <cell r="O2956" t="str">
            <v>00HX</v>
          </cell>
          <cell r="P2956" t="str">
            <v>Swindon</v>
          </cell>
          <cell r="R2956">
            <v>8</v>
          </cell>
          <cell r="S2956">
            <v>142</v>
          </cell>
          <cell r="U2956">
            <v>112</v>
          </cell>
          <cell r="W2956">
            <v>0</v>
          </cell>
          <cell r="AA2956" t="str">
            <v>00HX</v>
          </cell>
          <cell r="AB2956" t="str">
            <v>Swindon</v>
          </cell>
          <cell r="AD2956">
            <v>0</v>
          </cell>
          <cell r="AE2956">
            <v>12</v>
          </cell>
          <cell r="AF2956">
            <v>0</v>
          </cell>
          <cell r="AG2956">
            <v>12</v>
          </cell>
          <cell r="AI2956" t="str">
            <v>00HX</v>
          </cell>
          <cell r="AJ2956" t="str">
            <v>Swindon</v>
          </cell>
        </row>
        <row r="2957">
          <cell r="O2957" t="str">
            <v>00HY</v>
          </cell>
          <cell r="P2957" t="str">
            <v>Wiltshire UA</v>
          </cell>
          <cell r="Q2957">
            <v>6</v>
          </cell>
          <cell r="R2957">
            <v>7</v>
          </cell>
          <cell r="S2957">
            <v>212</v>
          </cell>
          <cell r="T2957">
            <v>3</v>
          </cell>
          <cell r="U2957">
            <v>287</v>
          </cell>
          <cell r="V2957">
            <v>15</v>
          </cell>
          <cell r="W2957">
            <v>0</v>
          </cell>
          <cell r="AA2957" t="str">
            <v>00HY</v>
          </cell>
          <cell r="AB2957" t="str">
            <v>Wiltshire UA</v>
          </cell>
          <cell r="AC2957">
            <v>0</v>
          </cell>
          <cell r="AD2957">
            <v>26</v>
          </cell>
          <cell r="AE2957">
            <v>28</v>
          </cell>
          <cell r="AF2957">
            <v>26</v>
          </cell>
          <cell r="AG2957">
            <v>54</v>
          </cell>
          <cell r="AI2957" t="str">
            <v>00HY</v>
          </cell>
          <cell r="AJ2957" t="str">
            <v>Wiltshire UA</v>
          </cell>
        </row>
        <row r="2958">
          <cell r="O2958" t="str">
            <v>00JA</v>
          </cell>
          <cell r="P2958" t="str">
            <v>Peterborough</v>
          </cell>
          <cell r="R2958">
            <v>26</v>
          </cell>
          <cell r="S2958">
            <v>119</v>
          </cell>
          <cell r="U2958">
            <v>254</v>
          </cell>
          <cell r="W2958">
            <v>0</v>
          </cell>
          <cell r="AA2958" t="str">
            <v>00JA</v>
          </cell>
          <cell r="AB2958" t="str">
            <v>Peterborough</v>
          </cell>
          <cell r="AC2958">
            <v>0</v>
          </cell>
          <cell r="AD2958">
            <v>0</v>
          </cell>
          <cell r="AE2958">
            <v>0</v>
          </cell>
          <cell r="AF2958">
            <v>0</v>
          </cell>
          <cell r="AG2958">
            <v>0</v>
          </cell>
          <cell r="AI2958" t="str">
            <v>00JA</v>
          </cell>
          <cell r="AJ2958" t="str">
            <v>Peterborough</v>
          </cell>
        </row>
        <row r="2959">
          <cell r="O2959" t="str">
            <v>00KA</v>
          </cell>
          <cell r="P2959" t="str">
            <v>Luton</v>
          </cell>
          <cell r="R2959">
            <v>4</v>
          </cell>
          <cell r="S2959">
            <v>8</v>
          </cell>
          <cell r="U2959">
            <v>169</v>
          </cell>
          <cell r="W2959">
            <v>4</v>
          </cell>
          <cell r="AA2959" t="str">
            <v>00KA</v>
          </cell>
          <cell r="AB2959" t="str">
            <v>Luton</v>
          </cell>
          <cell r="AD2959">
            <v>0</v>
          </cell>
          <cell r="AE2959">
            <v>0</v>
          </cell>
          <cell r="AF2959">
            <v>0</v>
          </cell>
          <cell r="AG2959">
            <v>0</v>
          </cell>
          <cell r="AI2959" t="str">
            <v>00KA</v>
          </cell>
          <cell r="AJ2959" t="str">
            <v>Luton</v>
          </cell>
        </row>
        <row r="2960">
          <cell r="O2960" t="str">
            <v>00KB</v>
          </cell>
          <cell r="P2960" t="str">
            <v>Bedford UA</v>
          </cell>
          <cell r="Q2960">
            <v>8</v>
          </cell>
          <cell r="R2960">
            <v>9</v>
          </cell>
          <cell r="S2960">
            <v>137</v>
          </cell>
          <cell r="T2960">
            <v>18</v>
          </cell>
          <cell r="U2960">
            <v>211</v>
          </cell>
          <cell r="V2960">
            <v>24</v>
          </cell>
          <cell r="W2960">
            <v>1</v>
          </cell>
          <cell r="AA2960" t="str">
            <v>00KB</v>
          </cell>
          <cell r="AB2960" t="str">
            <v>Bedford UA</v>
          </cell>
          <cell r="AC2960">
            <v>0</v>
          </cell>
          <cell r="AD2960">
            <v>0</v>
          </cell>
          <cell r="AE2960">
            <v>0</v>
          </cell>
          <cell r="AF2960">
            <v>0</v>
          </cell>
          <cell r="AG2960">
            <v>0</v>
          </cell>
          <cell r="AI2960" t="str">
            <v>00KB</v>
          </cell>
          <cell r="AJ2960" t="str">
            <v>Bedford UA</v>
          </cell>
        </row>
        <row r="2961">
          <cell r="O2961" t="str">
            <v>00KC</v>
          </cell>
          <cell r="P2961" t="str">
            <v>Central Bedfordshire</v>
          </cell>
          <cell r="R2961">
            <v>17</v>
          </cell>
          <cell r="S2961">
            <v>149</v>
          </cell>
          <cell r="U2961">
            <v>196</v>
          </cell>
          <cell r="W2961">
            <v>0</v>
          </cell>
          <cell r="AA2961" t="str">
            <v>00KC</v>
          </cell>
          <cell r="AB2961" t="str">
            <v>Central Bedfordshire</v>
          </cell>
          <cell r="AD2961">
            <v>0</v>
          </cell>
          <cell r="AE2961">
            <v>0</v>
          </cell>
          <cell r="AF2961">
            <v>0</v>
          </cell>
          <cell r="AG2961">
            <v>0</v>
          </cell>
          <cell r="AI2961" t="str">
            <v>00KC</v>
          </cell>
          <cell r="AJ2961" t="str">
            <v>Central Bedfordshire</v>
          </cell>
        </row>
        <row r="2962">
          <cell r="O2962" t="str">
            <v>00KF</v>
          </cell>
          <cell r="P2962" t="str">
            <v>Southend-on-Sea</v>
          </cell>
          <cell r="R2962">
            <v>2</v>
          </cell>
          <cell r="S2962">
            <v>1</v>
          </cell>
          <cell r="W2962">
            <v>0</v>
          </cell>
          <cell r="AA2962" t="str">
            <v>00KF</v>
          </cell>
          <cell r="AB2962" t="str">
            <v>Southend-on-Sea</v>
          </cell>
          <cell r="AD2962">
            <v>0</v>
          </cell>
          <cell r="AF2962">
            <v>0</v>
          </cell>
          <cell r="AG2962">
            <v>0</v>
          </cell>
          <cell r="AI2962" t="str">
            <v>00KF</v>
          </cell>
          <cell r="AJ2962" t="str">
            <v>Southend-on-Sea</v>
          </cell>
        </row>
        <row r="2963">
          <cell r="O2963" t="str">
            <v>00KG</v>
          </cell>
          <cell r="P2963" t="str">
            <v>Thurrock</v>
          </cell>
          <cell r="Q2963">
            <v>11</v>
          </cell>
          <cell r="R2963">
            <v>5</v>
          </cell>
          <cell r="S2963">
            <v>36</v>
          </cell>
          <cell r="U2963">
            <v>59</v>
          </cell>
          <cell r="V2963">
            <v>7</v>
          </cell>
          <cell r="W2963">
            <v>0</v>
          </cell>
          <cell r="AA2963" t="str">
            <v>00KG</v>
          </cell>
          <cell r="AB2963" t="str">
            <v>Thurrock</v>
          </cell>
          <cell r="AC2963">
            <v>0</v>
          </cell>
          <cell r="AD2963">
            <v>0</v>
          </cell>
          <cell r="AE2963">
            <v>0</v>
          </cell>
          <cell r="AF2963">
            <v>0</v>
          </cell>
          <cell r="AG2963">
            <v>0</v>
          </cell>
          <cell r="AI2963" t="str">
            <v>00KG</v>
          </cell>
          <cell r="AJ2963" t="str">
            <v>Thurrock</v>
          </cell>
        </row>
        <row r="2964">
          <cell r="O2964" t="str">
            <v>00LC</v>
          </cell>
          <cell r="P2964" t="str">
            <v>Medway Towns</v>
          </cell>
          <cell r="Q2964">
            <v>9</v>
          </cell>
          <cell r="R2964">
            <v>16</v>
          </cell>
          <cell r="S2964">
            <v>92</v>
          </cell>
          <cell r="T2964">
            <v>1</v>
          </cell>
          <cell r="U2964">
            <v>202</v>
          </cell>
          <cell r="V2964">
            <v>30</v>
          </cell>
          <cell r="W2964">
            <v>0</v>
          </cell>
          <cell r="AA2964" t="str">
            <v>00LC</v>
          </cell>
          <cell r="AB2964" t="str">
            <v>Medway Towns</v>
          </cell>
          <cell r="AC2964">
            <v>0</v>
          </cell>
          <cell r="AD2964">
            <v>0</v>
          </cell>
          <cell r="AE2964">
            <v>0</v>
          </cell>
          <cell r="AF2964">
            <v>0</v>
          </cell>
          <cell r="AG2964">
            <v>0</v>
          </cell>
          <cell r="AI2964" t="str">
            <v>00LC</v>
          </cell>
          <cell r="AJ2964" t="str">
            <v>Medway Towns</v>
          </cell>
        </row>
        <row r="2965">
          <cell r="O2965" t="str">
            <v>00MA</v>
          </cell>
          <cell r="P2965" t="str">
            <v>Bracknell Forest</v>
          </cell>
          <cell r="Q2965">
            <v>9</v>
          </cell>
          <cell r="R2965">
            <v>1</v>
          </cell>
          <cell r="S2965">
            <v>32</v>
          </cell>
          <cell r="U2965">
            <v>26</v>
          </cell>
          <cell r="W2965">
            <v>0</v>
          </cell>
          <cell r="AA2965" t="str">
            <v>00MA</v>
          </cell>
          <cell r="AB2965" t="str">
            <v>Bracknell Forest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0</v>
          </cell>
          <cell r="AI2965" t="str">
            <v>00MA</v>
          </cell>
          <cell r="AJ2965" t="str">
            <v>Bracknell Forest</v>
          </cell>
        </row>
        <row r="2966">
          <cell r="O2966" t="str">
            <v>00MB</v>
          </cell>
          <cell r="P2966" t="str">
            <v>West Berkshire</v>
          </cell>
          <cell r="U2966">
            <v>74</v>
          </cell>
          <cell r="W2966">
            <v>2</v>
          </cell>
          <cell r="AA2966" t="str">
            <v>00MB</v>
          </cell>
          <cell r="AB2966" t="str">
            <v>West Berkshire</v>
          </cell>
          <cell r="AD2966">
            <v>0</v>
          </cell>
          <cell r="AE2966">
            <v>0</v>
          </cell>
          <cell r="AF2966">
            <v>0</v>
          </cell>
          <cell r="AG2966">
            <v>0</v>
          </cell>
          <cell r="AI2966" t="str">
            <v>00MB</v>
          </cell>
          <cell r="AJ2966" t="str">
            <v>West Berkshire</v>
          </cell>
        </row>
        <row r="2967">
          <cell r="O2967" t="str">
            <v>00MC</v>
          </cell>
          <cell r="P2967" t="str">
            <v>Reading</v>
          </cell>
          <cell r="R2967">
            <v>1</v>
          </cell>
          <cell r="S2967">
            <v>15</v>
          </cell>
          <cell r="U2967">
            <v>108</v>
          </cell>
          <cell r="W2967">
            <v>0</v>
          </cell>
          <cell r="AA2967" t="str">
            <v>00MC</v>
          </cell>
          <cell r="AB2967" t="str">
            <v>Reading</v>
          </cell>
          <cell r="AD2967">
            <v>0</v>
          </cell>
          <cell r="AE2967">
            <v>0</v>
          </cell>
          <cell r="AF2967">
            <v>0</v>
          </cell>
          <cell r="AG2967">
            <v>0</v>
          </cell>
          <cell r="AI2967" t="str">
            <v>00MC</v>
          </cell>
          <cell r="AJ2967" t="str">
            <v>Reading</v>
          </cell>
        </row>
        <row r="2968">
          <cell r="O2968" t="str">
            <v>00MD</v>
          </cell>
          <cell r="P2968" t="str">
            <v>Slough</v>
          </cell>
          <cell r="S2968">
            <v>16</v>
          </cell>
          <cell r="T2968">
            <v>1</v>
          </cell>
          <cell r="U2968">
            <v>113</v>
          </cell>
          <cell r="W2968">
            <v>2</v>
          </cell>
          <cell r="AA2968" t="str">
            <v>00MD</v>
          </cell>
          <cell r="AB2968" t="str">
            <v>Slough</v>
          </cell>
          <cell r="AD2968">
            <v>0</v>
          </cell>
          <cell r="AE2968">
            <v>0</v>
          </cell>
          <cell r="AF2968">
            <v>0</v>
          </cell>
          <cell r="AG2968">
            <v>0</v>
          </cell>
          <cell r="AI2968" t="str">
            <v>00MD</v>
          </cell>
          <cell r="AJ2968" t="str">
            <v>Slough</v>
          </cell>
        </row>
        <row r="2969">
          <cell r="O2969" t="str">
            <v>00ME</v>
          </cell>
          <cell r="P2969" t="str">
            <v>Windsor and Maidenhead</v>
          </cell>
          <cell r="R2969">
            <v>1</v>
          </cell>
          <cell r="U2969">
            <v>26</v>
          </cell>
          <cell r="W2969">
            <v>0</v>
          </cell>
          <cell r="AA2969" t="str">
            <v>00ME</v>
          </cell>
          <cell r="AB2969" t="str">
            <v>Windsor and Maidenhead</v>
          </cell>
          <cell r="AD2969">
            <v>0</v>
          </cell>
          <cell r="AE2969">
            <v>0</v>
          </cell>
          <cell r="AF2969">
            <v>0</v>
          </cell>
          <cell r="AG2969">
            <v>0</v>
          </cell>
          <cell r="AI2969" t="str">
            <v>00ME</v>
          </cell>
          <cell r="AJ2969" t="str">
            <v>Windsor and Maidenhead</v>
          </cell>
        </row>
        <row r="2970">
          <cell r="O2970" t="str">
            <v>00MF</v>
          </cell>
          <cell r="P2970" t="str">
            <v>Wokingham</v>
          </cell>
          <cell r="R2970">
            <v>1</v>
          </cell>
          <cell r="S2970">
            <v>22</v>
          </cell>
          <cell r="T2970">
            <v>2</v>
          </cell>
          <cell r="U2970">
            <v>40</v>
          </cell>
          <cell r="W2970">
            <v>0</v>
          </cell>
          <cell r="AA2970" t="str">
            <v>00MF</v>
          </cell>
          <cell r="AB2970" t="str">
            <v>Wokingham</v>
          </cell>
          <cell r="AD2970">
            <v>8</v>
          </cell>
          <cell r="AE2970">
            <v>0</v>
          </cell>
          <cell r="AF2970">
            <v>8</v>
          </cell>
          <cell r="AG2970">
            <v>8</v>
          </cell>
          <cell r="AI2970" t="str">
            <v>00MF</v>
          </cell>
          <cell r="AJ2970" t="str">
            <v>Wokingham</v>
          </cell>
        </row>
        <row r="2971">
          <cell r="O2971" t="str">
            <v>00MG</v>
          </cell>
          <cell r="P2971" t="str">
            <v>Milton Keynes</v>
          </cell>
          <cell r="Q2971">
            <v>25</v>
          </cell>
          <cell r="R2971">
            <v>2</v>
          </cell>
          <cell r="S2971">
            <v>225</v>
          </cell>
          <cell r="U2971">
            <v>180</v>
          </cell>
          <cell r="V2971">
            <v>16</v>
          </cell>
          <cell r="W2971">
            <v>0</v>
          </cell>
          <cell r="AA2971" t="str">
            <v>00MG</v>
          </cell>
          <cell r="AB2971" t="str">
            <v>Milton Keynes</v>
          </cell>
          <cell r="AC2971">
            <v>0</v>
          </cell>
          <cell r="AD2971">
            <v>0</v>
          </cell>
          <cell r="AE2971">
            <v>0</v>
          </cell>
          <cell r="AF2971">
            <v>0</v>
          </cell>
          <cell r="AG2971">
            <v>0</v>
          </cell>
          <cell r="AI2971" t="str">
            <v>00MG</v>
          </cell>
          <cell r="AJ2971" t="str">
            <v>Milton Keynes</v>
          </cell>
        </row>
        <row r="2972">
          <cell r="O2972" t="str">
            <v>00ML</v>
          </cell>
          <cell r="P2972" t="str">
            <v>Brighton and Hove</v>
          </cell>
          <cell r="R2972">
            <v>6</v>
          </cell>
          <cell r="S2972">
            <v>41</v>
          </cell>
          <cell r="T2972">
            <v>2</v>
          </cell>
          <cell r="U2972">
            <v>23</v>
          </cell>
          <cell r="W2972">
            <v>0</v>
          </cell>
          <cell r="AA2972" t="str">
            <v>00ML</v>
          </cell>
          <cell r="AB2972" t="str">
            <v>Brighton and Hove</v>
          </cell>
          <cell r="AD2972">
            <v>0</v>
          </cell>
          <cell r="AE2972">
            <v>0</v>
          </cell>
          <cell r="AF2972">
            <v>0</v>
          </cell>
          <cell r="AG2972">
            <v>0</v>
          </cell>
          <cell r="AI2972" t="str">
            <v>00ML</v>
          </cell>
          <cell r="AJ2972" t="str">
            <v>Brighton and Hove</v>
          </cell>
        </row>
        <row r="2973">
          <cell r="O2973" t="str">
            <v>00MR</v>
          </cell>
          <cell r="P2973" t="str">
            <v>Portsmouth</v>
          </cell>
          <cell r="R2973">
            <v>21</v>
          </cell>
          <cell r="S2973">
            <v>55</v>
          </cell>
          <cell r="U2973">
            <v>73</v>
          </cell>
          <cell r="V2973">
            <v>13</v>
          </cell>
          <cell r="W2973">
            <v>0</v>
          </cell>
          <cell r="AA2973" t="str">
            <v>00MR</v>
          </cell>
          <cell r="AB2973" t="str">
            <v>Portsmouth</v>
          </cell>
          <cell r="AC2973">
            <v>0</v>
          </cell>
          <cell r="AD2973">
            <v>0</v>
          </cell>
          <cell r="AE2973">
            <v>0</v>
          </cell>
          <cell r="AF2973">
            <v>0</v>
          </cell>
          <cell r="AG2973">
            <v>0</v>
          </cell>
          <cell r="AI2973" t="str">
            <v>00MR</v>
          </cell>
          <cell r="AJ2973" t="str">
            <v>Portsmouth</v>
          </cell>
        </row>
        <row r="2974">
          <cell r="O2974" t="str">
            <v>00MS</v>
          </cell>
          <cell r="P2974" t="str">
            <v>Southampton</v>
          </cell>
          <cell r="Q2974">
            <v>41</v>
          </cell>
          <cell r="R2974">
            <v>23</v>
          </cell>
          <cell r="S2974">
            <v>164</v>
          </cell>
          <cell r="U2974">
            <v>244</v>
          </cell>
          <cell r="V2974">
            <v>3</v>
          </cell>
          <cell r="W2974">
            <v>1</v>
          </cell>
          <cell r="AA2974" t="str">
            <v>00MS</v>
          </cell>
          <cell r="AB2974" t="str">
            <v>Southampton</v>
          </cell>
          <cell r="AC2974">
            <v>0</v>
          </cell>
          <cell r="AD2974">
            <v>0</v>
          </cell>
          <cell r="AE2974">
            <v>0</v>
          </cell>
          <cell r="AF2974">
            <v>0</v>
          </cell>
          <cell r="AG2974">
            <v>0</v>
          </cell>
          <cell r="AI2974" t="str">
            <v>00MS</v>
          </cell>
          <cell r="AJ2974" t="str">
            <v>Southampton</v>
          </cell>
        </row>
        <row r="2975">
          <cell r="O2975" t="str">
            <v>00MW</v>
          </cell>
          <cell r="P2975" t="str">
            <v>Isle of Wight</v>
          </cell>
          <cell r="Q2975">
            <v>50</v>
          </cell>
          <cell r="R2975">
            <v>5</v>
          </cell>
          <cell r="S2975">
            <v>28</v>
          </cell>
          <cell r="U2975">
            <v>14</v>
          </cell>
          <cell r="W2975">
            <v>0</v>
          </cell>
          <cell r="AA2975" t="str">
            <v>00MW</v>
          </cell>
          <cell r="AB2975" t="str">
            <v>Isle of Wight</v>
          </cell>
          <cell r="AC2975">
            <v>0</v>
          </cell>
          <cell r="AD2975">
            <v>0</v>
          </cell>
          <cell r="AE2975">
            <v>0</v>
          </cell>
          <cell r="AF2975">
            <v>0</v>
          </cell>
          <cell r="AG2975">
            <v>0</v>
          </cell>
          <cell r="AI2975" t="str">
            <v>00MW</v>
          </cell>
          <cell r="AJ2975" t="str">
            <v>Isle of Wight</v>
          </cell>
        </row>
        <row r="2976">
          <cell r="O2976" t="str">
            <v>11UB</v>
          </cell>
          <cell r="P2976" t="str">
            <v>Aylesbury Vale</v>
          </cell>
          <cell r="Q2976">
            <v>4</v>
          </cell>
          <cell r="R2976">
            <v>11</v>
          </cell>
          <cell r="S2976">
            <v>42</v>
          </cell>
          <cell r="U2976">
            <v>196</v>
          </cell>
          <cell r="V2976">
            <v>1</v>
          </cell>
          <cell r="W2976">
            <v>0</v>
          </cell>
          <cell r="AA2976" t="str">
            <v>11UB</v>
          </cell>
          <cell r="AB2976" t="str">
            <v>Aylesbury Vale</v>
          </cell>
          <cell r="AC2976">
            <v>0</v>
          </cell>
          <cell r="AD2976">
            <v>0</v>
          </cell>
          <cell r="AE2976">
            <v>0</v>
          </cell>
          <cell r="AF2976">
            <v>0</v>
          </cell>
          <cell r="AG2976">
            <v>0</v>
          </cell>
          <cell r="AI2976" t="str">
            <v>11UB</v>
          </cell>
          <cell r="AJ2976" t="str">
            <v>Aylesbury Vale</v>
          </cell>
        </row>
        <row r="2977">
          <cell r="O2977" t="str">
            <v>11UC</v>
          </cell>
          <cell r="P2977" t="str">
            <v>Chiltern</v>
          </cell>
          <cell r="U2977">
            <v>26</v>
          </cell>
          <cell r="W2977">
            <v>1</v>
          </cell>
          <cell r="AA2977" t="str">
            <v>11UC</v>
          </cell>
          <cell r="AB2977" t="str">
            <v>Chiltern</v>
          </cell>
          <cell r="AD2977">
            <v>0</v>
          </cell>
          <cell r="AE2977">
            <v>0</v>
          </cell>
          <cell r="AF2977">
            <v>0</v>
          </cell>
          <cell r="AG2977">
            <v>0</v>
          </cell>
          <cell r="AI2977" t="str">
            <v>11UC</v>
          </cell>
          <cell r="AJ2977" t="str">
            <v>Chiltern</v>
          </cell>
        </row>
        <row r="2978">
          <cell r="O2978" t="str">
            <v>11UE</v>
          </cell>
          <cell r="P2978" t="str">
            <v>South Buckinghamshire</v>
          </cell>
          <cell r="S2978">
            <v>11</v>
          </cell>
          <cell r="W2978">
            <v>0</v>
          </cell>
          <cell r="AA2978" t="str">
            <v>11UE</v>
          </cell>
          <cell r="AB2978" t="str">
            <v>South Buckinghamshire</v>
          </cell>
          <cell r="AD2978">
            <v>0</v>
          </cell>
          <cell r="AF2978">
            <v>0</v>
          </cell>
          <cell r="AG2978">
            <v>0</v>
          </cell>
          <cell r="AI2978" t="str">
            <v>11UE</v>
          </cell>
          <cell r="AJ2978" t="str">
            <v>South Buckinghamshire</v>
          </cell>
        </row>
        <row r="2979">
          <cell r="O2979" t="str">
            <v>11UF</v>
          </cell>
          <cell r="P2979" t="str">
            <v>Wycombe</v>
          </cell>
          <cell r="S2979">
            <v>79</v>
          </cell>
          <cell r="U2979">
            <v>153</v>
          </cell>
          <cell r="V2979">
            <v>12</v>
          </cell>
          <cell r="W2979">
            <v>0</v>
          </cell>
          <cell r="AA2979" t="str">
            <v>11UF</v>
          </cell>
          <cell r="AB2979" t="str">
            <v>Wycombe</v>
          </cell>
          <cell r="AD2979">
            <v>5</v>
          </cell>
          <cell r="AE2979">
            <v>0</v>
          </cell>
          <cell r="AF2979">
            <v>5</v>
          </cell>
          <cell r="AG2979">
            <v>5</v>
          </cell>
          <cell r="AI2979" t="str">
            <v>11UF</v>
          </cell>
          <cell r="AJ2979" t="str">
            <v>Wycombe</v>
          </cell>
        </row>
        <row r="2980">
          <cell r="O2980" t="str">
            <v>12UB</v>
          </cell>
          <cell r="P2980" t="str">
            <v>Cambridge</v>
          </cell>
          <cell r="S2980">
            <v>33</v>
          </cell>
          <cell r="U2980">
            <v>99</v>
          </cell>
          <cell r="W2980">
            <v>1</v>
          </cell>
          <cell r="AA2980" t="str">
            <v>12UB</v>
          </cell>
          <cell r="AB2980" t="str">
            <v>Cambridge</v>
          </cell>
          <cell r="AD2980">
            <v>0</v>
          </cell>
          <cell r="AE2980">
            <v>0</v>
          </cell>
          <cell r="AF2980">
            <v>0</v>
          </cell>
          <cell r="AG2980">
            <v>0</v>
          </cell>
          <cell r="AI2980" t="str">
            <v>12UB</v>
          </cell>
          <cell r="AJ2980" t="str">
            <v>Cambridge</v>
          </cell>
        </row>
        <row r="2981">
          <cell r="O2981" t="str">
            <v>12UC</v>
          </cell>
          <cell r="P2981" t="str">
            <v>East Cambridgeshire</v>
          </cell>
          <cell r="R2981">
            <v>4</v>
          </cell>
          <cell r="S2981">
            <v>44</v>
          </cell>
          <cell r="U2981">
            <v>105</v>
          </cell>
          <cell r="W2981">
            <v>0</v>
          </cell>
          <cell r="AA2981" t="str">
            <v>12UC</v>
          </cell>
          <cell r="AB2981" t="str">
            <v>East Cambridgeshire</v>
          </cell>
          <cell r="AD2981">
            <v>0</v>
          </cell>
          <cell r="AE2981">
            <v>0</v>
          </cell>
          <cell r="AF2981">
            <v>0</v>
          </cell>
          <cell r="AG2981">
            <v>0</v>
          </cell>
          <cell r="AI2981" t="str">
            <v>12UC</v>
          </cell>
          <cell r="AJ2981" t="str">
            <v>East Cambridgeshire</v>
          </cell>
        </row>
        <row r="2982">
          <cell r="O2982" t="str">
            <v>12UD</v>
          </cell>
          <cell r="P2982" t="str">
            <v>Fenland</v>
          </cell>
          <cell r="R2982">
            <v>3</v>
          </cell>
          <cell r="S2982">
            <v>2</v>
          </cell>
          <cell r="U2982">
            <v>96</v>
          </cell>
          <cell r="W2982">
            <v>0</v>
          </cell>
          <cell r="AA2982" t="str">
            <v>12UD</v>
          </cell>
          <cell r="AB2982" t="str">
            <v>Fenland</v>
          </cell>
          <cell r="AD2982">
            <v>0</v>
          </cell>
          <cell r="AE2982">
            <v>0</v>
          </cell>
          <cell r="AF2982">
            <v>0</v>
          </cell>
          <cell r="AG2982">
            <v>0</v>
          </cell>
          <cell r="AI2982" t="str">
            <v>12UD</v>
          </cell>
          <cell r="AJ2982" t="str">
            <v>Fenland</v>
          </cell>
        </row>
        <row r="2983">
          <cell r="O2983" t="str">
            <v>12UE</v>
          </cell>
          <cell r="P2983" t="str">
            <v>Huntingdonshire</v>
          </cell>
          <cell r="R2983">
            <v>1</v>
          </cell>
          <cell r="S2983">
            <v>154</v>
          </cell>
          <cell r="U2983">
            <v>260</v>
          </cell>
          <cell r="W2983">
            <v>0</v>
          </cell>
          <cell r="AA2983" t="str">
            <v>12UE</v>
          </cell>
          <cell r="AB2983" t="str">
            <v>Huntingdonshire</v>
          </cell>
          <cell r="AD2983">
            <v>0</v>
          </cell>
          <cell r="AE2983">
            <v>0</v>
          </cell>
          <cell r="AF2983">
            <v>0</v>
          </cell>
          <cell r="AG2983">
            <v>0</v>
          </cell>
          <cell r="AI2983" t="str">
            <v>12UE</v>
          </cell>
          <cell r="AJ2983" t="str">
            <v>Huntingdonshire</v>
          </cell>
        </row>
        <row r="2984">
          <cell r="O2984" t="str">
            <v>12UG</v>
          </cell>
          <cell r="P2984" t="str">
            <v>South Cambridgeshire</v>
          </cell>
          <cell r="R2984">
            <v>2</v>
          </cell>
          <cell r="S2984">
            <v>35</v>
          </cell>
          <cell r="U2984">
            <v>159</v>
          </cell>
          <cell r="W2984">
            <v>0</v>
          </cell>
          <cell r="AA2984" t="str">
            <v>12UG</v>
          </cell>
          <cell r="AB2984" t="str">
            <v>South Cambridgeshire</v>
          </cell>
          <cell r="AD2984">
            <v>0</v>
          </cell>
          <cell r="AE2984">
            <v>0</v>
          </cell>
          <cell r="AF2984">
            <v>0</v>
          </cell>
          <cell r="AG2984">
            <v>0</v>
          </cell>
          <cell r="AI2984" t="str">
            <v>12UG</v>
          </cell>
          <cell r="AJ2984" t="str">
            <v>South Cambridgeshire</v>
          </cell>
        </row>
        <row r="2985">
          <cell r="O2985" t="str">
            <v>16UB</v>
          </cell>
          <cell r="P2985" t="str">
            <v>Allerdale</v>
          </cell>
          <cell r="R2985">
            <v>1</v>
          </cell>
          <cell r="S2985">
            <v>12</v>
          </cell>
          <cell r="U2985">
            <v>18</v>
          </cell>
          <cell r="V2985">
            <v>8</v>
          </cell>
          <cell r="W2985">
            <v>2</v>
          </cell>
          <cell r="AA2985" t="str">
            <v>16UB</v>
          </cell>
          <cell r="AB2985" t="str">
            <v>Allerdale</v>
          </cell>
          <cell r="AD2985">
            <v>0</v>
          </cell>
          <cell r="AE2985">
            <v>0</v>
          </cell>
          <cell r="AF2985">
            <v>0</v>
          </cell>
          <cell r="AG2985">
            <v>0</v>
          </cell>
          <cell r="AI2985" t="str">
            <v>16UB</v>
          </cell>
          <cell r="AJ2985" t="str">
            <v>Allerdale</v>
          </cell>
        </row>
        <row r="2986">
          <cell r="O2986" t="str">
            <v>16UC</v>
          </cell>
          <cell r="P2986" t="str">
            <v>Barrow-in-Furness</v>
          </cell>
          <cell r="R2986">
            <v>7</v>
          </cell>
          <cell r="U2986">
            <v>53</v>
          </cell>
          <cell r="V2986">
            <v>2</v>
          </cell>
          <cell r="W2986">
            <v>0</v>
          </cell>
          <cell r="AA2986" t="str">
            <v>16UC</v>
          </cell>
          <cell r="AB2986" t="str">
            <v>Barrow-in-Furness</v>
          </cell>
          <cell r="AD2986">
            <v>0</v>
          </cell>
          <cell r="AE2986">
            <v>0</v>
          </cell>
          <cell r="AF2986">
            <v>0</v>
          </cell>
          <cell r="AG2986">
            <v>0</v>
          </cell>
          <cell r="AI2986" t="str">
            <v>16UC</v>
          </cell>
          <cell r="AJ2986" t="str">
            <v>Barrow-in-Furness</v>
          </cell>
        </row>
        <row r="2987">
          <cell r="O2987" t="str">
            <v>16UD</v>
          </cell>
          <cell r="P2987" t="str">
            <v>Carlisle</v>
          </cell>
          <cell r="R2987">
            <v>11</v>
          </cell>
          <cell r="S2987">
            <v>31</v>
          </cell>
          <cell r="U2987">
            <v>88</v>
          </cell>
          <cell r="V2987">
            <v>5</v>
          </cell>
          <cell r="W2987">
            <v>4</v>
          </cell>
          <cell r="AA2987" t="str">
            <v>16UD</v>
          </cell>
          <cell r="AB2987" t="str">
            <v>Carlisle</v>
          </cell>
          <cell r="AD2987">
            <v>0</v>
          </cell>
          <cell r="AE2987">
            <v>0</v>
          </cell>
          <cell r="AF2987">
            <v>0</v>
          </cell>
          <cell r="AG2987">
            <v>0</v>
          </cell>
          <cell r="AI2987" t="str">
            <v>16UD</v>
          </cell>
          <cell r="AJ2987" t="str">
            <v>Carlisle</v>
          </cell>
        </row>
        <row r="2988">
          <cell r="O2988" t="str">
            <v>16UE</v>
          </cell>
          <cell r="P2988" t="str">
            <v>Copeland</v>
          </cell>
          <cell r="S2988">
            <v>5</v>
          </cell>
          <cell r="U2988">
            <v>41</v>
          </cell>
          <cell r="W2988">
            <v>4</v>
          </cell>
          <cell r="AA2988" t="str">
            <v>16UE</v>
          </cell>
          <cell r="AB2988" t="str">
            <v>Copeland</v>
          </cell>
          <cell r="AD2988">
            <v>0</v>
          </cell>
          <cell r="AE2988">
            <v>0</v>
          </cell>
          <cell r="AF2988">
            <v>0</v>
          </cell>
          <cell r="AG2988">
            <v>0</v>
          </cell>
          <cell r="AI2988" t="str">
            <v>16UE</v>
          </cell>
          <cell r="AJ2988" t="str">
            <v>Copeland</v>
          </cell>
        </row>
        <row r="2989">
          <cell r="O2989" t="str">
            <v>16UF</v>
          </cell>
          <cell r="P2989" t="str">
            <v>Eden</v>
          </cell>
          <cell r="R2989">
            <v>1</v>
          </cell>
          <cell r="S2989">
            <v>3</v>
          </cell>
          <cell r="U2989">
            <v>12</v>
          </cell>
          <cell r="V2989">
            <v>10</v>
          </cell>
          <cell r="W2989">
            <v>0</v>
          </cell>
          <cell r="AA2989" t="str">
            <v>16UF</v>
          </cell>
          <cell r="AB2989" t="str">
            <v>Eden</v>
          </cell>
          <cell r="AD2989">
            <v>0</v>
          </cell>
          <cell r="AE2989">
            <v>0</v>
          </cell>
          <cell r="AF2989">
            <v>0</v>
          </cell>
          <cell r="AG2989">
            <v>0</v>
          </cell>
          <cell r="AI2989" t="str">
            <v>16UF</v>
          </cell>
          <cell r="AJ2989" t="str">
            <v>Eden</v>
          </cell>
        </row>
        <row r="2990">
          <cell r="O2990" t="str">
            <v>16UG</v>
          </cell>
          <cell r="P2990" t="str">
            <v>South Lakeland</v>
          </cell>
          <cell r="R2990">
            <v>2</v>
          </cell>
          <cell r="S2990">
            <v>1</v>
          </cell>
          <cell r="T2990">
            <v>1</v>
          </cell>
          <cell r="U2990">
            <v>36</v>
          </cell>
          <cell r="W2990">
            <v>0</v>
          </cell>
          <cell r="AA2990" t="str">
            <v>16UG</v>
          </cell>
          <cell r="AB2990" t="str">
            <v>South Lakeland</v>
          </cell>
          <cell r="AD2990">
            <v>0</v>
          </cell>
          <cell r="AE2990">
            <v>0</v>
          </cell>
          <cell r="AF2990">
            <v>0</v>
          </cell>
          <cell r="AG2990">
            <v>0</v>
          </cell>
          <cell r="AI2990" t="str">
            <v>16UG</v>
          </cell>
          <cell r="AJ2990" t="str">
            <v>South Lakeland</v>
          </cell>
        </row>
        <row r="2991">
          <cell r="O2991" t="str">
            <v>17UB</v>
          </cell>
          <cell r="P2991" t="str">
            <v>Amber Valley</v>
          </cell>
          <cell r="R2991">
            <v>10</v>
          </cell>
          <cell r="S2991">
            <v>4</v>
          </cell>
          <cell r="U2991">
            <v>75</v>
          </cell>
          <cell r="W2991">
            <v>1</v>
          </cell>
          <cell r="AA2991" t="str">
            <v>17UB</v>
          </cell>
          <cell r="AB2991" t="str">
            <v>Amber Valley</v>
          </cell>
          <cell r="AD2991">
            <v>0</v>
          </cell>
          <cell r="AE2991">
            <v>0</v>
          </cell>
          <cell r="AF2991">
            <v>0</v>
          </cell>
          <cell r="AG2991">
            <v>0</v>
          </cell>
          <cell r="AI2991" t="str">
            <v>17UB</v>
          </cell>
          <cell r="AJ2991" t="str">
            <v>Amber Valley</v>
          </cell>
        </row>
        <row r="2992">
          <cell r="O2992" t="str">
            <v>17UC</v>
          </cell>
          <cell r="P2992" t="str">
            <v>Bolsover</v>
          </cell>
          <cell r="R2992">
            <v>7</v>
          </cell>
          <cell r="S2992">
            <v>5</v>
          </cell>
          <cell r="U2992">
            <v>17</v>
          </cell>
          <cell r="W2992">
            <v>0</v>
          </cell>
          <cell r="AA2992" t="str">
            <v>17UC</v>
          </cell>
          <cell r="AB2992" t="str">
            <v>Bolsover</v>
          </cell>
          <cell r="AD2992">
            <v>0</v>
          </cell>
          <cell r="AE2992">
            <v>0</v>
          </cell>
          <cell r="AF2992">
            <v>0</v>
          </cell>
          <cell r="AG2992">
            <v>0</v>
          </cell>
          <cell r="AI2992" t="str">
            <v>17UC</v>
          </cell>
          <cell r="AJ2992" t="str">
            <v>Bolsover</v>
          </cell>
        </row>
        <row r="2993">
          <cell r="O2993" t="str">
            <v>17UD</v>
          </cell>
          <cell r="P2993" t="str">
            <v>Chesterfield</v>
          </cell>
          <cell r="R2993">
            <v>6</v>
          </cell>
          <cell r="S2993">
            <v>3</v>
          </cell>
          <cell r="W2993">
            <v>0</v>
          </cell>
          <cell r="AA2993" t="str">
            <v>17UD</v>
          </cell>
          <cell r="AB2993" t="str">
            <v>Chesterfield</v>
          </cell>
          <cell r="AD2993">
            <v>0</v>
          </cell>
          <cell r="AF2993">
            <v>0</v>
          </cell>
          <cell r="AG2993">
            <v>0</v>
          </cell>
          <cell r="AI2993" t="str">
            <v>17UD</v>
          </cell>
          <cell r="AJ2993" t="str">
            <v>Chesterfield</v>
          </cell>
        </row>
        <row r="2994">
          <cell r="O2994" t="str">
            <v>17UF</v>
          </cell>
          <cell r="P2994" t="str">
            <v>Derbyshire Dales</v>
          </cell>
          <cell r="R2994">
            <v>2</v>
          </cell>
          <cell r="S2994">
            <v>6</v>
          </cell>
          <cell r="U2994">
            <v>56</v>
          </cell>
          <cell r="W2994">
            <v>0</v>
          </cell>
          <cell r="AA2994" t="str">
            <v>17UF</v>
          </cell>
          <cell r="AB2994" t="str">
            <v>Derbyshire Dales</v>
          </cell>
          <cell r="AD2994">
            <v>0</v>
          </cell>
          <cell r="AE2994">
            <v>0</v>
          </cell>
          <cell r="AF2994">
            <v>0</v>
          </cell>
          <cell r="AG2994">
            <v>0</v>
          </cell>
          <cell r="AI2994" t="str">
            <v>17UF</v>
          </cell>
          <cell r="AJ2994" t="str">
            <v>Derbyshire Dales</v>
          </cell>
        </row>
        <row r="2995">
          <cell r="O2995" t="str">
            <v>17UG</v>
          </cell>
          <cell r="P2995" t="str">
            <v>Erewash</v>
          </cell>
          <cell r="R2995">
            <v>13</v>
          </cell>
          <cell r="S2995">
            <v>27</v>
          </cell>
          <cell r="U2995">
            <v>58</v>
          </cell>
          <cell r="W2995">
            <v>1</v>
          </cell>
          <cell r="AA2995" t="str">
            <v>17UG</v>
          </cell>
          <cell r="AB2995" t="str">
            <v>Erewash</v>
          </cell>
          <cell r="AD2995">
            <v>0</v>
          </cell>
          <cell r="AE2995">
            <v>0</v>
          </cell>
          <cell r="AF2995">
            <v>0</v>
          </cell>
          <cell r="AG2995">
            <v>0</v>
          </cell>
          <cell r="AI2995" t="str">
            <v>17UG</v>
          </cell>
          <cell r="AJ2995" t="str">
            <v>Erewash</v>
          </cell>
        </row>
        <row r="2996">
          <cell r="O2996" t="str">
            <v>17UH</v>
          </cell>
          <cell r="P2996" t="str">
            <v>High Peak</v>
          </cell>
          <cell r="R2996">
            <v>1</v>
          </cell>
          <cell r="S2996">
            <v>1</v>
          </cell>
          <cell r="U2996">
            <v>17</v>
          </cell>
          <cell r="W2996">
            <v>0</v>
          </cell>
          <cell r="AA2996" t="str">
            <v>17UH</v>
          </cell>
          <cell r="AB2996" t="str">
            <v>High Peak</v>
          </cell>
          <cell r="AD2996">
            <v>0</v>
          </cell>
          <cell r="AE2996">
            <v>0</v>
          </cell>
          <cell r="AF2996">
            <v>0</v>
          </cell>
          <cell r="AG2996">
            <v>0</v>
          </cell>
          <cell r="AI2996" t="str">
            <v>17UH</v>
          </cell>
          <cell r="AJ2996" t="str">
            <v>High Peak</v>
          </cell>
        </row>
        <row r="2997">
          <cell r="O2997" t="str">
            <v>17UJ</v>
          </cell>
          <cell r="P2997" t="str">
            <v>North East Derbyshire</v>
          </cell>
          <cell r="R2997">
            <v>4</v>
          </cell>
          <cell r="W2997">
            <v>0</v>
          </cell>
          <cell r="AA2997" t="str">
            <v>17UJ</v>
          </cell>
          <cell r="AB2997" t="str">
            <v>North East Derbyshire</v>
          </cell>
          <cell r="AD2997">
            <v>0</v>
          </cell>
          <cell r="AF2997">
            <v>0</v>
          </cell>
          <cell r="AG2997">
            <v>0</v>
          </cell>
          <cell r="AI2997" t="str">
            <v>17UJ</v>
          </cell>
          <cell r="AJ2997" t="str">
            <v>North East Derbyshire</v>
          </cell>
        </row>
        <row r="2998">
          <cell r="O2998" t="str">
            <v>17UK</v>
          </cell>
          <cell r="P2998" t="str">
            <v>South Derbyshire</v>
          </cell>
          <cell r="R2998">
            <v>7</v>
          </cell>
          <cell r="S2998">
            <v>37</v>
          </cell>
          <cell r="U2998">
            <v>64</v>
          </cell>
          <cell r="W2998">
            <v>0</v>
          </cell>
          <cell r="AA2998" t="str">
            <v>17UK</v>
          </cell>
          <cell r="AB2998" t="str">
            <v>South Derbyshire</v>
          </cell>
          <cell r="AD2998">
            <v>0</v>
          </cell>
          <cell r="AE2998">
            <v>0</v>
          </cell>
          <cell r="AF2998">
            <v>0</v>
          </cell>
          <cell r="AG2998">
            <v>0</v>
          </cell>
          <cell r="AI2998" t="str">
            <v>17UK</v>
          </cell>
          <cell r="AJ2998" t="str">
            <v>South Derbyshire</v>
          </cell>
        </row>
        <row r="2999">
          <cell r="O2999" t="str">
            <v>18UB</v>
          </cell>
          <cell r="P2999" t="str">
            <v>East Devon</v>
          </cell>
          <cell r="R2999">
            <v>2</v>
          </cell>
          <cell r="S2999">
            <v>12</v>
          </cell>
          <cell r="U2999">
            <v>69</v>
          </cell>
          <cell r="W2999">
            <v>0</v>
          </cell>
          <cell r="AA2999" t="str">
            <v>18UB</v>
          </cell>
          <cell r="AB2999" t="str">
            <v>East Devon</v>
          </cell>
          <cell r="AD2999">
            <v>0</v>
          </cell>
          <cell r="AE2999">
            <v>0</v>
          </cell>
          <cell r="AF2999">
            <v>0</v>
          </cell>
          <cell r="AG2999">
            <v>0</v>
          </cell>
          <cell r="AI2999" t="str">
            <v>18UB</v>
          </cell>
          <cell r="AJ2999" t="str">
            <v>East Devon</v>
          </cell>
        </row>
        <row r="3000">
          <cell r="O3000" t="str">
            <v>18UC</v>
          </cell>
          <cell r="P3000" t="str">
            <v>Exeter</v>
          </cell>
          <cell r="R3000">
            <v>6</v>
          </cell>
          <cell r="S3000">
            <v>47</v>
          </cell>
          <cell r="U3000">
            <v>141</v>
          </cell>
          <cell r="W3000">
            <v>0</v>
          </cell>
          <cell r="AA3000" t="str">
            <v>18UC</v>
          </cell>
          <cell r="AB3000" t="str">
            <v>Exeter</v>
          </cell>
          <cell r="AD3000">
            <v>0</v>
          </cell>
          <cell r="AE3000">
            <v>0</v>
          </cell>
          <cell r="AF3000">
            <v>0</v>
          </cell>
          <cell r="AG3000">
            <v>0</v>
          </cell>
          <cell r="AI3000" t="str">
            <v>18UC</v>
          </cell>
          <cell r="AJ3000" t="str">
            <v>Exeter</v>
          </cell>
          <cell r="AK3000">
            <v>1</v>
          </cell>
        </row>
        <row r="3001">
          <cell r="O3001" t="str">
            <v>18UD</v>
          </cell>
          <cell r="P3001" t="str">
            <v>Mid Devon</v>
          </cell>
          <cell r="R3001">
            <v>2</v>
          </cell>
          <cell r="S3001">
            <v>2</v>
          </cell>
          <cell r="T3001">
            <v>1</v>
          </cell>
          <cell r="U3001">
            <v>41</v>
          </cell>
          <cell r="V3001">
            <v>2</v>
          </cell>
          <cell r="W3001">
            <v>0</v>
          </cell>
          <cell r="AA3001" t="str">
            <v>18UD</v>
          </cell>
          <cell r="AB3001" t="str">
            <v>Mid Devon</v>
          </cell>
          <cell r="AD3001">
            <v>0</v>
          </cell>
          <cell r="AE3001">
            <v>0</v>
          </cell>
          <cell r="AF3001">
            <v>0</v>
          </cell>
          <cell r="AG3001">
            <v>0</v>
          </cell>
          <cell r="AI3001" t="str">
            <v>18UD</v>
          </cell>
          <cell r="AJ3001" t="str">
            <v>Mid Devon</v>
          </cell>
        </row>
        <row r="3002">
          <cell r="O3002" t="str">
            <v>18UE</v>
          </cell>
          <cell r="P3002" t="str">
            <v>North Devon</v>
          </cell>
          <cell r="R3002">
            <v>1</v>
          </cell>
          <cell r="S3002">
            <v>8</v>
          </cell>
          <cell r="T3002">
            <v>1</v>
          </cell>
          <cell r="U3002">
            <v>34</v>
          </cell>
          <cell r="W3002">
            <v>0</v>
          </cell>
          <cell r="AA3002" t="str">
            <v>18UE</v>
          </cell>
          <cell r="AB3002" t="str">
            <v>North Devon</v>
          </cell>
          <cell r="AD3002">
            <v>0</v>
          </cell>
          <cell r="AE3002">
            <v>0</v>
          </cell>
          <cell r="AF3002">
            <v>0</v>
          </cell>
          <cell r="AG3002">
            <v>0</v>
          </cell>
          <cell r="AI3002" t="str">
            <v>18UE</v>
          </cell>
          <cell r="AJ3002" t="str">
            <v>North Devon</v>
          </cell>
        </row>
        <row r="3003">
          <cell r="O3003" t="str">
            <v>18UG</v>
          </cell>
          <cell r="P3003" t="str">
            <v>South Hams</v>
          </cell>
          <cell r="R3003">
            <v>2</v>
          </cell>
          <cell r="S3003">
            <v>4</v>
          </cell>
          <cell r="T3003">
            <v>3</v>
          </cell>
          <cell r="U3003">
            <v>19</v>
          </cell>
          <cell r="W3003">
            <v>0</v>
          </cell>
          <cell r="AA3003" t="str">
            <v>18UG</v>
          </cell>
          <cell r="AB3003" t="str">
            <v>South Hams</v>
          </cell>
          <cell r="AD3003">
            <v>0</v>
          </cell>
          <cell r="AE3003">
            <v>0</v>
          </cell>
          <cell r="AF3003">
            <v>0</v>
          </cell>
          <cell r="AG3003">
            <v>0</v>
          </cell>
          <cell r="AI3003" t="str">
            <v>18UG</v>
          </cell>
          <cell r="AJ3003" t="str">
            <v>South Hams</v>
          </cell>
        </row>
        <row r="3004">
          <cell r="O3004" t="str">
            <v>18UH</v>
          </cell>
          <cell r="P3004" t="str">
            <v>Teignbridge</v>
          </cell>
          <cell r="R3004">
            <v>4</v>
          </cell>
          <cell r="S3004">
            <v>32</v>
          </cell>
          <cell r="T3004">
            <v>2</v>
          </cell>
          <cell r="U3004">
            <v>107</v>
          </cell>
          <cell r="W3004">
            <v>0</v>
          </cell>
          <cell r="AA3004" t="str">
            <v>18UH</v>
          </cell>
          <cell r="AB3004" t="str">
            <v>Teignbridge</v>
          </cell>
          <cell r="AD3004">
            <v>0</v>
          </cell>
          <cell r="AE3004">
            <v>4</v>
          </cell>
          <cell r="AF3004">
            <v>0</v>
          </cell>
          <cell r="AG3004">
            <v>4</v>
          </cell>
          <cell r="AI3004" t="str">
            <v>18UH</v>
          </cell>
          <cell r="AJ3004" t="str">
            <v>Teignbridge</v>
          </cell>
        </row>
        <row r="3005">
          <cell r="O3005" t="str">
            <v>18UK</v>
          </cell>
          <cell r="P3005" t="str">
            <v>Torridge</v>
          </cell>
          <cell r="R3005">
            <v>3</v>
          </cell>
          <cell r="S3005">
            <v>27</v>
          </cell>
          <cell r="U3005">
            <v>59</v>
          </cell>
          <cell r="W3005">
            <v>0</v>
          </cell>
          <cell r="AA3005" t="str">
            <v>18UK</v>
          </cell>
          <cell r="AB3005" t="str">
            <v>Torridge</v>
          </cell>
          <cell r="AD3005">
            <v>0</v>
          </cell>
          <cell r="AE3005">
            <v>0</v>
          </cell>
          <cell r="AF3005">
            <v>0</v>
          </cell>
          <cell r="AG3005">
            <v>0</v>
          </cell>
          <cell r="AI3005" t="str">
            <v>18UK</v>
          </cell>
          <cell r="AJ3005" t="str">
            <v>Torridge</v>
          </cell>
        </row>
        <row r="3006">
          <cell r="O3006" t="str">
            <v>18UL</v>
          </cell>
          <cell r="P3006" t="str">
            <v>West Devon</v>
          </cell>
          <cell r="S3006">
            <v>15</v>
          </cell>
          <cell r="U3006">
            <v>157</v>
          </cell>
          <cell r="W3006">
            <v>0</v>
          </cell>
          <cell r="AA3006" t="str">
            <v>18UL</v>
          </cell>
          <cell r="AB3006" t="str">
            <v>West Devon</v>
          </cell>
          <cell r="AD3006">
            <v>0</v>
          </cell>
          <cell r="AE3006">
            <v>0</v>
          </cell>
          <cell r="AF3006">
            <v>0</v>
          </cell>
          <cell r="AG3006">
            <v>0</v>
          </cell>
          <cell r="AI3006" t="str">
            <v>18UL</v>
          </cell>
          <cell r="AJ3006" t="str">
            <v>West Devon</v>
          </cell>
        </row>
        <row r="3007">
          <cell r="O3007" t="str">
            <v>19UC</v>
          </cell>
          <cell r="P3007" t="str">
            <v>Christchurch</v>
          </cell>
          <cell r="R3007">
            <v>2</v>
          </cell>
          <cell r="W3007">
            <v>0</v>
          </cell>
          <cell r="AA3007" t="str">
            <v>19UC</v>
          </cell>
          <cell r="AB3007" t="str">
            <v>Christchurch</v>
          </cell>
          <cell r="AD3007">
            <v>0</v>
          </cell>
          <cell r="AE3007">
            <v>0</v>
          </cell>
          <cell r="AF3007">
            <v>0</v>
          </cell>
          <cell r="AG3007">
            <v>0</v>
          </cell>
          <cell r="AI3007" t="str">
            <v>19UC</v>
          </cell>
          <cell r="AJ3007" t="str">
            <v>Christchurch</v>
          </cell>
          <cell r="AK3007">
            <v>7</v>
          </cell>
        </row>
        <row r="3008">
          <cell r="O3008" t="str">
            <v>19UD</v>
          </cell>
          <cell r="P3008" t="str">
            <v>East Dorset</v>
          </cell>
          <cell r="U3008">
            <v>14</v>
          </cell>
          <cell r="V3008">
            <v>3</v>
          </cell>
          <cell r="W3008">
            <v>0</v>
          </cell>
          <cell r="AA3008" t="str">
            <v>19UD</v>
          </cell>
          <cell r="AB3008" t="str">
            <v>East Dorset</v>
          </cell>
          <cell r="AE3008">
            <v>0</v>
          </cell>
          <cell r="AF3008">
            <v>0</v>
          </cell>
          <cell r="AG3008">
            <v>0</v>
          </cell>
          <cell r="AI3008" t="str">
            <v>19UD</v>
          </cell>
          <cell r="AJ3008" t="str">
            <v>East Dorset</v>
          </cell>
        </row>
        <row r="3009">
          <cell r="O3009" t="str">
            <v>19UE</v>
          </cell>
          <cell r="P3009" t="str">
            <v>North Dorset</v>
          </cell>
          <cell r="R3009">
            <v>1</v>
          </cell>
          <cell r="S3009">
            <v>66</v>
          </cell>
          <cell r="U3009">
            <v>149</v>
          </cell>
          <cell r="V3009">
            <v>5</v>
          </cell>
          <cell r="W3009">
            <v>0</v>
          </cell>
          <cell r="AA3009" t="str">
            <v>19UE</v>
          </cell>
          <cell r="AB3009" t="str">
            <v>North Dorset</v>
          </cell>
          <cell r="AD3009">
            <v>0</v>
          </cell>
          <cell r="AE3009">
            <v>0</v>
          </cell>
          <cell r="AF3009">
            <v>0</v>
          </cell>
          <cell r="AG3009">
            <v>0</v>
          </cell>
          <cell r="AI3009" t="str">
            <v>19UE</v>
          </cell>
          <cell r="AJ3009" t="str">
            <v>North Dorset</v>
          </cell>
        </row>
        <row r="3010">
          <cell r="O3010" t="str">
            <v>19UG</v>
          </cell>
          <cell r="P3010" t="str">
            <v>Purbeck</v>
          </cell>
          <cell r="R3010">
            <v>1</v>
          </cell>
          <cell r="S3010">
            <v>13</v>
          </cell>
          <cell r="U3010">
            <v>8</v>
          </cell>
          <cell r="W3010">
            <v>0</v>
          </cell>
          <cell r="AA3010" t="str">
            <v>19UG</v>
          </cell>
          <cell r="AB3010" t="str">
            <v>Purbeck</v>
          </cell>
          <cell r="AD3010">
            <v>0</v>
          </cell>
          <cell r="AE3010">
            <v>0</v>
          </cell>
          <cell r="AF3010">
            <v>0</v>
          </cell>
          <cell r="AG3010">
            <v>0</v>
          </cell>
          <cell r="AI3010" t="str">
            <v>19UG</v>
          </cell>
          <cell r="AJ3010" t="str">
            <v>Purbeck</v>
          </cell>
        </row>
        <row r="3011">
          <cell r="O3011" t="str">
            <v>19UH</v>
          </cell>
          <cell r="P3011" t="str">
            <v>West Dorset</v>
          </cell>
          <cell r="R3011">
            <v>2</v>
          </cell>
          <cell r="S3011">
            <v>32</v>
          </cell>
          <cell r="T3011">
            <v>1</v>
          </cell>
          <cell r="U3011">
            <v>93</v>
          </cell>
          <cell r="V3011">
            <v>8</v>
          </cell>
          <cell r="W3011">
            <v>0</v>
          </cell>
          <cell r="AA3011" t="str">
            <v>19UH</v>
          </cell>
          <cell r="AB3011" t="str">
            <v>West Dorset</v>
          </cell>
          <cell r="AD3011">
            <v>0</v>
          </cell>
          <cell r="AE3011">
            <v>0</v>
          </cell>
          <cell r="AF3011">
            <v>0</v>
          </cell>
          <cell r="AG3011">
            <v>0</v>
          </cell>
          <cell r="AI3011" t="str">
            <v>19UH</v>
          </cell>
          <cell r="AJ3011" t="str">
            <v>West Dorset</v>
          </cell>
        </row>
        <row r="3012">
          <cell r="O3012" t="str">
            <v>19UJ</v>
          </cell>
          <cell r="P3012" t="str">
            <v>Weymouth and Portland</v>
          </cell>
          <cell r="R3012">
            <v>7</v>
          </cell>
          <cell r="S3012">
            <v>4</v>
          </cell>
          <cell r="U3012">
            <v>8</v>
          </cell>
          <cell r="W3012">
            <v>2</v>
          </cell>
          <cell r="AA3012" t="str">
            <v>19UJ</v>
          </cell>
          <cell r="AB3012" t="str">
            <v>Weymouth and Portland</v>
          </cell>
          <cell r="AD3012">
            <v>0</v>
          </cell>
          <cell r="AE3012">
            <v>0</v>
          </cell>
          <cell r="AF3012">
            <v>0</v>
          </cell>
          <cell r="AG3012">
            <v>0</v>
          </cell>
          <cell r="AI3012" t="str">
            <v>19UJ</v>
          </cell>
          <cell r="AJ3012" t="str">
            <v>Weymouth and Portland</v>
          </cell>
        </row>
        <row r="3013">
          <cell r="O3013" t="str">
            <v>21UC</v>
          </cell>
          <cell r="P3013" t="str">
            <v>Eastbourne</v>
          </cell>
          <cell r="R3013">
            <v>2</v>
          </cell>
          <cell r="U3013">
            <v>9</v>
          </cell>
          <cell r="W3013">
            <v>0</v>
          </cell>
          <cell r="AA3013" t="str">
            <v>21UC</v>
          </cell>
          <cell r="AB3013" t="str">
            <v>Eastbourne</v>
          </cell>
          <cell r="AD3013">
            <v>0</v>
          </cell>
          <cell r="AE3013">
            <v>0</v>
          </cell>
          <cell r="AF3013">
            <v>0</v>
          </cell>
          <cell r="AG3013">
            <v>0</v>
          </cell>
          <cell r="AI3013" t="str">
            <v>21UC</v>
          </cell>
          <cell r="AJ3013" t="str">
            <v>Eastbourne</v>
          </cell>
        </row>
        <row r="3014">
          <cell r="O3014" t="str">
            <v>21UD</v>
          </cell>
          <cell r="P3014" t="str">
            <v>Hastings</v>
          </cell>
          <cell r="R3014">
            <v>1</v>
          </cell>
          <cell r="S3014">
            <v>2</v>
          </cell>
          <cell r="U3014">
            <v>49</v>
          </cell>
          <cell r="W3014">
            <v>0</v>
          </cell>
          <cell r="AA3014" t="str">
            <v>21UD</v>
          </cell>
          <cell r="AB3014" t="str">
            <v>Hastings</v>
          </cell>
          <cell r="AD3014">
            <v>0</v>
          </cell>
          <cell r="AE3014">
            <v>0</v>
          </cell>
          <cell r="AF3014">
            <v>0</v>
          </cell>
          <cell r="AG3014">
            <v>0</v>
          </cell>
          <cell r="AI3014" t="str">
            <v>21UD</v>
          </cell>
          <cell r="AJ3014" t="str">
            <v>Hastings</v>
          </cell>
        </row>
        <row r="3015">
          <cell r="O3015" t="str">
            <v>21UF</v>
          </cell>
          <cell r="P3015" t="str">
            <v>Lewes</v>
          </cell>
          <cell r="R3015">
            <v>2</v>
          </cell>
          <cell r="S3015">
            <v>23</v>
          </cell>
          <cell r="T3015">
            <v>1</v>
          </cell>
          <cell r="U3015">
            <v>23</v>
          </cell>
          <cell r="W3015">
            <v>0</v>
          </cell>
          <cell r="AA3015" t="str">
            <v>21UF</v>
          </cell>
          <cell r="AB3015" t="str">
            <v>Lewes</v>
          </cell>
          <cell r="AD3015">
            <v>0</v>
          </cell>
          <cell r="AE3015">
            <v>0</v>
          </cell>
          <cell r="AF3015">
            <v>0</v>
          </cell>
          <cell r="AG3015">
            <v>0</v>
          </cell>
          <cell r="AI3015" t="str">
            <v>21UF</v>
          </cell>
          <cell r="AJ3015" t="str">
            <v>Lewes</v>
          </cell>
        </row>
        <row r="3016">
          <cell r="O3016" t="str">
            <v>21UG</v>
          </cell>
          <cell r="P3016" t="str">
            <v>Rother</v>
          </cell>
          <cell r="R3016">
            <v>2</v>
          </cell>
          <cell r="S3016">
            <v>16</v>
          </cell>
          <cell r="U3016">
            <v>42</v>
          </cell>
          <cell r="W3016">
            <v>1</v>
          </cell>
          <cell r="AA3016" t="str">
            <v>21UG</v>
          </cell>
          <cell r="AB3016" t="str">
            <v>Rother</v>
          </cell>
          <cell r="AD3016">
            <v>0</v>
          </cell>
          <cell r="AE3016">
            <v>0</v>
          </cell>
          <cell r="AF3016">
            <v>0</v>
          </cell>
          <cell r="AG3016">
            <v>0</v>
          </cell>
          <cell r="AI3016" t="str">
            <v>21UG</v>
          </cell>
          <cell r="AJ3016" t="str">
            <v>Rother</v>
          </cell>
        </row>
        <row r="3017">
          <cell r="O3017" t="str">
            <v>21UH</v>
          </cell>
          <cell r="P3017" t="str">
            <v>Wealden</v>
          </cell>
          <cell r="R3017">
            <v>3</v>
          </cell>
          <cell r="S3017">
            <v>65</v>
          </cell>
          <cell r="T3017">
            <v>2</v>
          </cell>
          <cell r="U3017">
            <v>216</v>
          </cell>
          <cell r="W3017">
            <v>0</v>
          </cell>
          <cell r="AA3017" t="str">
            <v>21UH</v>
          </cell>
          <cell r="AB3017" t="str">
            <v>Wealden</v>
          </cell>
          <cell r="AD3017">
            <v>0</v>
          </cell>
          <cell r="AE3017">
            <v>0</v>
          </cell>
          <cell r="AF3017">
            <v>0</v>
          </cell>
          <cell r="AG3017">
            <v>0</v>
          </cell>
          <cell r="AI3017" t="str">
            <v>21UH</v>
          </cell>
          <cell r="AJ3017" t="str">
            <v>Wealden</v>
          </cell>
        </row>
        <row r="3018">
          <cell r="O3018" t="str">
            <v>22UB</v>
          </cell>
          <cell r="P3018" t="str">
            <v>Basildon</v>
          </cell>
          <cell r="R3018">
            <v>4</v>
          </cell>
          <cell r="S3018">
            <v>48</v>
          </cell>
          <cell r="T3018">
            <v>1</v>
          </cell>
          <cell r="U3018">
            <v>116</v>
          </cell>
          <cell r="W3018">
            <v>0</v>
          </cell>
          <cell r="AA3018" t="str">
            <v>22UB</v>
          </cell>
          <cell r="AB3018" t="str">
            <v>Basildon</v>
          </cell>
          <cell r="AD3018">
            <v>0</v>
          </cell>
          <cell r="AE3018">
            <v>0</v>
          </cell>
          <cell r="AF3018">
            <v>0</v>
          </cell>
          <cell r="AG3018">
            <v>0</v>
          </cell>
          <cell r="AI3018" t="str">
            <v>22UB</v>
          </cell>
          <cell r="AJ3018" t="str">
            <v>Basildon</v>
          </cell>
        </row>
        <row r="3019">
          <cell r="O3019" t="str">
            <v>22UC</v>
          </cell>
          <cell r="P3019" t="str">
            <v>Braintree</v>
          </cell>
          <cell r="Q3019">
            <v>2</v>
          </cell>
          <cell r="R3019">
            <v>3</v>
          </cell>
          <cell r="S3019">
            <v>30</v>
          </cell>
          <cell r="U3019">
            <v>112</v>
          </cell>
          <cell r="W3019">
            <v>0</v>
          </cell>
          <cell r="AA3019" t="str">
            <v>22UC</v>
          </cell>
          <cell r="AB3019" t="str">
            <v>Braintree</v>
          </cell>
          <cell r="AC3019">
            <v>2</v>
          </cell>
          <cell r="AD3019">
            <v>0</v>
          </cell>
          <cell r="AE3019">
            <v>19</v>
          </cell>
          <cell r="AF3019">
            <v>2</v>
          </cell>
          <cell r="AG3019">
            <v>21</v>
          </cell>
          <cell r="AI3019" t="str">
            <v>22UC</v>
          </cell>
          <cell r="AJ3019" t="str">
            <v>Braintree</v>
          </cell>
        </row>
        <row r="3020">
          <cell r="O3020" t="str">
            <v>22UD</v>
          </cell>
          <cell r="P3020" t="str">
            <v>Brentwood</v>
          </cell>
          <cell r="S3020">
            <v>29</v>
          </cell>
          <cell r="U3020">
            <v>4</v>
          </cell>
          <cell r="W3020">
            <v>0</v>
          </cell>
          <cell r="AA3020" t="str">
            <v>22UD</v>
          </cell>
          <cell r="AB3020" t="str">
            <v>Brentwood</v>
          </cell>
          <cell r="AD3020">
            <v>0</v>
          </cell>
          <cell r="AE3020">
            <v>0</v>
          </cell>
          <cell r="AF3020">
            <v>0</v>
          </cell>
          <cell r="AG3020">
            <v>0</v>
          </cell>
          <cell r="AI3020" t="str">
            <v>22UD</v>
          </cell>
          <cell r="AJ3020" t="str">
            <v>Brentwood</v>
          </cell>
        </row>
        <row r="3021">
          <cell r="O3021" t="str">
            <v>22UE</v>
          </cell>
          <cell r="P3021" t="str">
            <v>Castle Point</v>
          </cell>
          <cell r="R3021">
            <v>3</v>
          </cell>
          <cell r="W3021">
            <v>0</v>
          </cell>
          <cell r="AA3021" t="str">
            <v>22UE</v>
          </cell>
          <cell r="AB3021" t="str">
            <v>Castle Point</v>
          </cell>
          <cell r="AD3021">
            <v>0</v>
          </cell>
          <cell r="AF3021">
            <v>0</v>
          </cell>
          <cell r="AG3021">
            <v>0</v>
          </cell>
          <cell r="AI3021" t="str">
            <v>22UE</v>
          </cell>
          <cell r="AJ3021" t="str">
            <v>Castle Point</v>
          </cell>
        </row>
        <row r="3022">
          <cell r="O3022" t="str">
            <v>22UF</v>
          </cell>
          <cell r="P3022" t="str">
            <v>Chelmsford</v>
          </cell>
          <cell r="Q3022">
            <v>3</v>
          </cell>
          <cell r="R3022">
            <v>2</v>
          </cell>
          <cell r="U3022">
            <v>54</v>
          </cell>
          <cell r="W3022">
            <v>1</v>
          </cell>
          <cell r="AA3022" t="str">
            <v>22UF</v>
          </cell>
          <cell r="AB3022" t="str">
            <v>Chelmsford</v>
          </cell>
          <cell r="AC3022">
            <v>0</v>
          </cell>
          <cell r="AD3022">
            <v>0</v>
          </cell>
          <cell r="AE3022">
            <v>0</v>
          </cell>
          <cell r="AF3022">
            <v>0</v>
          </cell>
          <cell r="AG3022">
            <v>0</v>
          </cell>
          <cell r="AI3022" t="str">
            <v>22UF</v>
          </cell>
          <cell r="AJ3022" t="str">
            <v>Chelmsford</v>
          </cell>
        </row>
        <row r="3023">
          <cell r="O3023" t="str">
            <v>22UG</v>
          </cell>
          <cell r="P3023" t="str">
            <v>Colchester</v>
          </cell>
          <cell r="Q3023">
            <v>1</v>
          </cell>
          <cell r="R3023">
            <v>3</v>
          </cell>
          <cell r="S3023">
            <v>57</v>
          </cell>
          <cell r="T3023">
            <v>1</v>
          </cell>
          <cell r="U3023">
            <v>117</v>
          </cell>
          <cell r="W3023">
            <v>0</v>
          </cell>
          <cell r="AA3023" t="str">
            <v>22UG</v>
          </cell>
          <cell r="AB3023" t="str">
            <v>Colchester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0</v>
          </cell>
          <cell r="AI3023" t="str">
            <v>22UG</v>
          </cell>
          <cell r="AJ3023" t="str">
            <v>Colchester</v>
          </cell>
        </row>
        <row r="3024">
          <cell r="O3024" t="str">
            <v>22UH</v>
          </cell>
          <cell r="P3024" t="str">
            <v>Epping Forest</v>
          </cell>
          <cell r="S3024">
            <v>46</v>
          </cell>
          <cell r="U3024">
            <v>98</v>
          </cell>
          <cell r="W3024">
            <v>0</v>
          </cell>
          <cell r="AA3024" t="str">
            <v>22UH</v>
          </cell>
          <cell r="AB3024" t="str">
            <v>Epping Forest</v>
          </cell>
          <cell r="AD3024">
            <v>9</v>
          </cell>
          <cell r="AE3024">
            <v>0</v>
          </cell>
          <cell r="AF3024">
            <v>9</v>
          </cell>
          <cell r="AG3024">
            <v>9</v>
          </cell>
          <cell r="AI3024" t="str">
            <v>22UH</v>
          </cell>
          <cell r="AJ3024" t="str">
            <v>Epping Forest</v>
          </cell>
        </row>
        <row r="3025">
          <cell r="O3025" t="str">
            <v>22UJ</v>
          </cell>
          <cell r="P3025" t="str">
            <v>Harlow</v>
          </cell>
          <cell r="R3025">
            <v>1</v>
          </cell>
          <cell r="S3025">
            <v>21</v>
          </cell>
          <cell r="T3025">
            <v>12</v>
          </cell>
          <cell r="U3025">
            <v>44</v>
          </cell>
          <cell r="V3025">
            <v>40</v>
          </cell>
          <cell r="W3025">
            <v>0</v>
          </cell>
          <cell r="AA3025" t="str">
            <v>22UJ</v>
          </cell>
          <cell r="AB3025" t="str">
            <v>Harlow</v>
          </cell>
          <cell r="AD3025">
            <v>0</v>
          </cell>
          <cell r="AE3025">
            <v>0</v>
          </cell>
          <cell r="AF3025">
            <v>0</v>
          </cell>
          <cell r="AG3025">
            <v>0</v>
          </cell>
          <cell r="AI3025" t="str">
            <v>22UJ</v>
          </cell>
          <cell r="AJ3025" t="str">
            <v>Harlow</v>
          </cell>
        </row>
        <row r="3026">
          <cell r="O3026" t="str">
            <v>22UK</v>
          </cell>
          <cell r="P3026" t="str">
            <v>Maldon</v>
          </cell>
          <cell r="W3026">
            <v>0</v>
          </cell>
          <cell r="AA3026" t="str">
            <v>22UK</v>
          </cell>
          <cell r="AB3026" t="str">
            <v>Maldon</v>
          </cell>
          <cell r="AF3026">
            <v>0</v>
          </cell>
          <cell r="AG3026">
            <v>0</v>
          </cell>
          <cell r="AI3026" t="str">
            <v>22UK</v>
          </cell>
          <cell r="AJ3026" t="str">
            <v>Maldon</v>
          </cell>
        </row>
        <row r="3027">
          <cell r="O3027" t="str">
            <v>22UL</v>
          </cell>
          <cell r="P3027" t="str">
            <v>Rochford</v>
          </cell>
          <cell r="W3027">
            <v>0</v>
          </cell>
          <cell r="AA3027" t="str">
            <v>22UL</v>
          </cell>
          <cell r="AB3027" t="str">
            <v>Rochford</v>
          </cell>
          <cell r="AF3027">
            <v>0</v>
          </cell>
          <cell r="AG3027">
            <v>0</v>
          </cell>
          <cell r="AI3027" t="str">
            <v>22UL</v>
          </cell>
          <cell r="AJ3027" t="str">
            <v>Rochford</v>
          </cell>
        </row>
        <row r="3028">
          <cell r="O3028" t="str">
            <v>22UN</v>
          </cell>
          <cell r="P3028" t="str">
            <v>Tendring</v>
          </cell>
          <cell r="R3028">
            <v>1</v>
          </cell>
          <cell r="S3028">
            <v>2</v>
          </cell>
          <cell r="U3028">
            <v>20</v>
          </cell>
          <cell r="W3028">
            <v>0</v>
          </cell>
          <cell r="AA3028" t="str">
            <v>22UN</v>
          </cell>
          <cell r="AB3028" t="str">
            <v>Tendring</v>
          </cell>
          <cell r="AD3028">
            <v>0</v>
          </cell>
          <cell r="AE3028">
            <v>0</v>
          </cell>
          <cell r="AF3028">
            <v>0</v>
          </cell>
          <cell r="AG3028">
            <v>0</v>
          </cell>
          <cell r="AI3028" t="str">
            <v>22UN</v>
          </cell>
          <cell r="AJ3028" t="str">
            <v>Tendring</v>
          </cell>
        </row>
        <row r="3029">
          <cell r="O3029" t="str">
            <v>22UQ</v>
          </cell>
          <cell r="P3029" t="str">
            <v>Uttlesford</v>
          </cell>
          <cell r="R3029">
            <v>4</v>
          </cell>
          <cell r="S3029">
            <v>27</v>
          </cell>
          <cell r="U3029">
            <v>62</v>
          </cell>
          <cell r="W3029">
            <v>0</v>
          </cell>
          <cell r="AA3029" t="str">
            <v>22UQ</v>
          </cell>
          <cell r="AB3029" t="str">
            <v>Uttlesford</v>
          </cell>
          <cell r="AD3029">
            <v>0</v>
          </cell>
          <cell r="AE3029">
            <v>0</v>
          </cell>
          <cell r="AF3029">
            <v>0</v>
          </cell>
          <cell r="AG3029">
            <v>0</v>
          </cell>
          <cell r="AI3029" t="str">
            <v>22UQ</v>
          </cell>
          <cell r="AJ3029" t="str">
            <v>Uttlesford</v>
          </cell>
        </row>
        <row r="3030">
          <cell r="O3030" t="str">
            <v>23UB</v>
          </cell>
          <cell r="P3030" t="str">
            <v>Cheltenham</v>
          </cell>
          <cell r="R3030">
            <v>3</v>
          </cell>
          <cell r="S3030">
            <v>15</v>
          </cell>
          <cell r="U3030">
            <v>20</v>
          </cell>
          <cell r="W3030">
            <v>0</v>
          </cell>
          <cell r="AA3030" t="str">
            <v>23UB</v>
          </cell>
          <cell r="AB3030" t="str">
            <v>Cheltenham</v>
          </cell>
          <cell r="AD3030">
            <v>1</v>
          </cell>
          <cell r="AE3030">
            <v>0</v>
          </cell>
          <cell r="AF3030">
            <v>1</v>
          </cell>
          <cell r="AG3030">
            <v>1</v>
          </cell>
          <cell r="AI3030" t="str">
            <v>23UB</v>
          </cell>
          <cell r="AJ3030" t="str">
            <v>Cheltenham</v>
          </cell>
        </row>
        <row r="3031">
          <cell r="O3031" t="str">
            <v>23UC</v>
          </cell>
          <cell r="P3031" t="str">
            <v>Cotswold</v>
          </cell>
          <cell r="R3031">
            <v>1</v>
          </cell>
          <cell r="S3031">
            <v>23</v>
          </cell>
          <cell r="U3031">
            <v>43</v>
          </cell>
          <cell r="W3031">
            <v>0</v>
          </cell>
          <cell r="AA3031" t="str">
            <v>23UC</v>
          </cell>
          <cell r="AB3031" t="str">
            <v>Cotswold</v>
          </cell>
          <cell r="AD3031">
            <v>0</v>
          </cell>
          <cell r="AE3031">
            <v>0</v>
          </cell>
          <cell r="AF3031">
            <v>0</v>
          </cell>
          <cell r="AG3031">
            <v>0</v>
          </cell>
          <cell r="AI3031" t="str">
            <v>23UC</v>
          </cell>
          <cell r="AJ3031" t="str">
            <v>Cotswold</v>
          </cell>
        </row>
        <row r="3032">
          <cell r="O3032" t="str">
            <v>23UD</v>
          </cell>
          <cell r="P3032" t="str">
            <v>Forest of Dean</v>
          </cell>
          <cell r="R3032">
            <v>4</v>
          </cell>
          <cell r="S3032">
            <v>7</v>
          </cell>
          <cell r="U3032">
            <v>86</v>
          </cell>
          <cell r="W3032">
            <v>0</v>
          </cell>
          <cell r="AA3032" t="str">
            <v>23UD</v>
          </cell>
          <cell r="AB3032" t="str">
            <v>Forest of Dean</v>
          </cell>
          <cell r="AD3032">
            <v>2</v>
          </cell>
          <cell r="AE3032">
            <v>0</v>
          </cell>
          <cell r="AF3032">
            <v>2</v>
          </cell>
          <cell r="AG3032">
            <v>2</v>
          </cell>
          <cell r="AI3032" t="str">
            <v>23UD</v>
          </cell>
          <cell r="AJ3032" t="str">
            <v>Forest of Dean</v>
          </cell>
        </row>
        <row r="3033">
          <cell r="O3033" t="str">
            <v>23UE</v>
          </cell>
          <cell r="P3033" t="str">
            <v>Gloucester</v>
          </cell>
          <cell r="R3033">
            <v>11</v>
          </cell>
          <cell r="S3033">
            <v>117</v>
          </cell>
          <cell r="T3033">
            <v>1</v>
          </cell>
          <cell r="U3033">
            <v>116</v>
          </cell>
          <cell r="V3033">
            <v>31</v>
          </cell>
          <cell r="W3033">
            <v>0</v>
          </cell>
          <cell r="AA3033" t="str">
            <v>23UE</v>
          </cell>
          <cell r="AB3033" t="str">
            <v>Gloucester</v>
          </cell>
          <cell r="AD3033">
            <v>11</v>
          </cell>
          <cell r="AE3033">
            <v>0</v>
          </cell>
          <cell r="AF3033">
            <v>11</v>
          </cell>
          <cell r="AG3033">
            <v>11</v>
          </cell>
          <cell r="AI3033" t="str">
            <v>23UE</v>
          </cell>
          <cell r="AJ3033" t="str">
            <v>Gloucester</v>
          </cell>
        </row>
        <row r="3034">
          <cell r="O3034" t="str">
            <v>23UF</v>
          </cell>
          <cell r="P3034" t="str">
            <v>Stroud</v>
          </cell>
          <cell r="R3034">
            <v>4</v>
          </cell>
          <cell r="S3034">
            <v>22</v>
          </cell>
          <cell r="T3034">
            <v>1</v>
          </cell>
          <cell r="U3034">
            <v>29</v>
          </cell>
          <cell r="W3034">
            <v>0</v>
          </cell>
          <cell r="AA3034" t="str">
            <v>23UF</v>
          </cell>
          <cell r="AB3034" t="str">
            <v>Stroud</v>
          </cell>
          <cell r="AD3034">
            <v>0</v>
          </cell>
          <cell r="AE3034">
            <v>10</v>
          </cell>
          <cell r="AF3034">
            <v>0</v>
          </cell>
          <cell r="AG3034">
            <v>10</v>
          </cell>
          <cell r="AI3034" t="str">
            <v>23UF</v>
          </cell>
          <cell r="AJ3034" t="str">
            <v>Stroud</v>
          </cell>
        </row>
        <row r="3035">
          <cell r="O3035" t="str">
            <v>23UG</v>
          </cell>
          <cell r="P3035" t="str">
            <v>Tewkesbury</v>
          </cell>
          <cell r="S3035">
            <v>63</v>
          </cell>
          <cell r="U3035">
            <v>62</v>
          </cell>
          <cell r="W3035">
            <v>0</v>
          </cell>
          <cell r="AA3035" t="str">
            <v>23UG</v>
          </cell>
          <cell r="AB3035" t="str">
            <v>Tewkesbury</v>
          </cell>
          <cell r="AD3035">
            <v>0</v>
          </cell>
          <cell r="AE3035">
            <v>8</v>
          </cell>
          <cell r="AF3035">
            <v>0</v>
          </cell>
          <cell r="AG3035">
            <v>8</v>
          </cell>
          <cell r="AI3035" t="str">
            <v>23UG</v>
          </cell>
          <cell r="AJ3035" t="str">
            <v>Tewkesbury</v>
          </cell>
        </row>
        <row r="3036">
          <cell r="O3036" t="str">
            <v>24UB</v>
          </cell>
          <cell r="P3036" t="str">
            <v>Basingstoke and Deane</v>
          </cell>
          <cell r="R3036">
            <v>42</v>
          </cell>
          <cell r="S3036">
            <v>95</v>
          </cell>
          <cell r="T3036">
            <v>3</v>
          </cell>
          <cell r="U3036">
            <v>232</v>
          </cell>
          <cell r="W3036">
            <v>1</v>
          </cell>
          <cell r="AA3036" t="str">
            <v>24UB</v>
          </cell>
          <cell r="AB3036" t="str">
            <v>Basingstoke and Deane</v>
          </cell>
          <cell r="AD3036">
            <v>0</v>
          </cell>
          <cell r="AE3036">
            <v>0</v>
          </cell>
          <cell r="AF3036">
            <v>0</v>
          </cell>
          <cell r="AG3036">
            <v>0</v>
          </cell>
          <cell r="AI3036" t="str">
            <v>24UB</v>
          </cell>
          <cell r="AJ3036" t="str">
            <v>Basingstoke and Deane</v>
          </cell>
        </row>
        <row r="3037">
          <cell r="O3037" t="str">
            <v>24UC</v>
          </cell>
          <cell r="P3037" t="str">
            <v>East Hampshire</v>
          </cell>
          <cell r="R3037">
            <v>4</v>
          </cell>
          <cell r="S3037">
            <v>4</v>
          </cell>
          <cell r="T3037">
            <v>1</v>
          </cell>
          <cell r="U3037">
            <v>57</v>
          </cell>
          <cell r="W3037">
            <v>0</v>
          </cell>
          <cell r="AA3037" t="str">
            <v>24UC</v>
          </cell>
          <cell r="AB3037" t="str">
            <v>East Hampshire</v>
          </cell>
          <cell r="AD3037">
            <v>0</v>
          </cell>
          <cell r="AE3037">
            <v>0</v>
          </cell>
          <cell r="AF3037">
            <v>0</v>
          </cell>
          <cell r="AG3037">
            <v>0</v>
          </cell>
          <cell r="AI3037" t="str">
            <v>24UC</v>
          </cell>
          <cell r="AJ3037" t="str">
            <v>East Hampshire</v>
          </cell>
        </row>
        <row r="3038">
          <cell r="O3038" t="str">
            <v>24UD</v>
          </cell>
          <cell r="P3038" t="str">
            <v>Eastleigh</v>
          </cell>
          <cell r="R3038">
            <v>3</v>
          </cell>
          <cell r="S3038">
            <v>69</v>
          </cell>
          <cell r="T3038">
            <v>2</v>
          </cell>
          <cell r="U3038">
            <v>94</v>
          </cell>
          <cell r="W3038">
            <v>0</v>
          </cell>
          <cell r="AA3038" t="str">
            <v>24UD</v>
          </cell>
          <cell r="AB3038" t="str">
            <v>Eastleigh</v>
          </cell>
          <cell r="AD3038">
            <v>0</v>
          </cell>
          <cell r="AE3038">
            <v>0</v>
          </cell>
          <cell r="AF3038">
            <v>0</v>
          </cell>
          <cell r="AG3038">
            <v>0</v>
          </cell>
          <cell r="AI3038" t="str">
            <v>24UD</v>
          </cell>
          <cell r="AJ3038" t="str">
            <v>Eastleigh</v>
          </cell>
        </row>
        <row r="3039">
          <cell r="O3039" t="str">
            <v>24UE</v>
          </cell>
          <cell r="P3039" t="str">
            <v>Fareham</v>
          </cell>
          <cell r="Q3039">
            <v>41</v>
          </cell>
          <cell r="R3039">
            <v>9</v>
          </cell>
          <cell r="S3039">
            <v>29</v>
          </cell>
          <cell r="U3039">
            <v>94</v>
          </cell>
          <cell r="W3039">
            <v>1</v>
          </cell>
          <cell r="AA3039" t="str">
            <v>24UE</v>
          </cell>
          <cell r="AB3039" t="str">
            <v>Fareham</v>
          </cell>
          <cell r="AC3039">
            <v>0</v>
          </cell>
          <cell r="AD3039">
            <v>0</v>
          </cell>
          <cell r="AE3039">
            <v>0</v>
          </cell>
          <cell r="AF3039">
            <v>0</v>
          </cell>
          <cell r="AG3039">
            <v>0</v>
          </cell>
          <cell r="AI3039" t="str">
            <v>24UE</v>
          </cell>
          <cell r="AJ3039" t="str">
            <v>Fareham</v>
          </cell>
        </row>
        <row r="3040">
          <cell r="O3040" t="str">
            <v>24UF</v>
          </cell>
          <cell r="P3040" t="str">
            <v>Gosport</v>
          </cell>
          <cell r="R3040">
            <v>38</v>
          </cell>
          <cell r="S3040">
            <v>5</v>
          </cell>
          <cell r="U3040">
            <v>89</v>
          </cell>
          <cell r="V3040">
            <v>36</v>
          </cell>
          <cell r="W3040">
            <v>0</v>
          </cell>
          <cell r="AA3040" t="str">
            <v>24UF</v>
          </cell>
          <cell r="AB3040" t="str">
            <v>Gosport</v>
          </cell>
          <cell r="AD3040">
            <v>0</v>
          </cell>
          <cell r="AE3040">
            <v>0</v>
          </cell>
          <cell r="AF3040">
            <v>0</v>
          </cell>
          <cell r="AG3040">
            <v>0</v>
          </cell>
          <cell r="AI3040" t="str">
            <v>24UF</v>
          </cell>
          <cell r="AJ3040" t="str">
            <v>Gosport</v>
          </cell>
        </row>
        <row r="3041">
          <cell r="O3041" t="str">
            <v>24UG</v>
          </cell>
          <cell r="P3041" t="str">
            <v>Hart</v>
          </cell>
          <cell r="R3041">
            <v>13</v>
          </cell>
          <cell r="S3041">
            <v>45</v>
          </cell>
          <cell r="U3041">
            <v>4</v>
          </cell>
          <cell r="W3041">
            <v>2</v>
          </cell>
          <cell r="AA3041" t="str">
            <v>24UG</v>
          </cell>
          <cell r="AB3041" t="str">
            <v>Hart</v>
          </cell>
          <cell r="AD3041">
            <v>0</v>
          </cell>
          <cell r="AE3041">
            <v>0</v>
          </cell>
          <cell r="AF3041">
            <v>0</v>
          </cell>
          <cell r="AG3041">
            <v>0</v>
          </cell>
          <cell r="AI3041" t="str">
            <v>24UG</v>
          </cell>
          <cell r="AJ3041" t="str">
            <v>Hart</v>
          </cell>
        </row>
        <row r="3042">
          <cell r="O3042" t="str">
            <v>24UH</v>
          </cell>
          <cell r="P3042" t="str">
            <v>Havant</v>
          </cell>
          <cell r="R3042">
            <v>29</v>
          </cell>
          <cell r="S3042">
            <v>15</v>
          </cell>
          <cell r="U3042">
            <v>70</v>
          </cell>
          <cell r="W3042">
            <v>0</v>
          </cell>
          <cell r="AA3042" t="str">
            <v>24UH</v>
          </cell>
          <cell r="AB3042" t="str">
            <v>Havant</v>
          </cell>
          <cell r="AD3042">
            <v>0</v>
          </cell>
          <cell r="AE3042">
            <v>0</v>
          </cell>
          <cell r="AF3042">
            <v>0</v>
          </cell>
          <cell r="AG3042">
            <v>0</v>
          </cell>
          <cell r="AI3042" t="str">
            <v>24UH</v>
          </cell>
          <cell r="AJ3042" t="str">
            <v>Havant</v>
          </cell>
        </row>
        <row r="3043">
          <cell r="O3043" t="str">
            <v>24UJ</v>
          </cell>
          <cell r="P3043" t="str">
            <v>New Forest</v>
          </cell>
          <cell r="R3043">
            <v>16</v>
          </cell>
          <cell r="T3043">
            <v>3</v>
          </cell>
          <cell r="U3043">
            <v>42</v>
          </cell>
          <cell r="V3043">
            <v>1</v>
          </cell>
          <cell r="W3043">
            <v>0</v>
          </cell>
          <cell r="AA3043" t="str">
            <v>24UJ</v>
          </cell>
          <cell r="AB3043" t="str">
            <v>New Forest</v>
          </cell>
          <cell r="AD3043">
            <v>0</v>
          </cell>
          <cell r="AE3043">
            <v>0</v>
          </cell>
          <cell r="AF3043">
            <v>0</v>
          </cell>
          <cell r="AG3043">
            <v>0</v>
          </cell>
          <cell r="AI3043" t="str">
            <v>24UJ</v>
          </cell>
          <cell r="AJ3043" t="str">
            <v>New Forest</v>
          </cell>
        </row>
        <row r="3044">
          <cell r="O3044" t="str">
            <v>24UL</v>
          </cell>
          <cell r="P3044" t="str">
            <v>Rushmoor</v>
          </cell>
          <cell r="R3044">
            <v>11</v>
          </cell>
          <cell r="S3044">
            <v>9</v>
          </cell>
          <cell r="T3044">
            <v>3</v>
          </cell>
          <cell r="U3044">
            <v>52</v>
          </cell>
          <cell r="W3044">
            <v>0</v>
          </cell>
          <cell r="AA3044" t="str">
            <v>24UL</v>
          </cell>
          <cell r="AB3044" t="str">
            <v>Rushmoor</v>
          </cell>
          <cell r="AD3044">
            <v>0</v>
          </cell>
          <cell r="AE3044">
            <v>0</v>
          </cell>
          <cell r="AF3044">
            <v>0</v>
          </cell>
          <cell r="AG3044">
            <v>0</v>
          </cell>
          <cell r="AI3044" t="str">
            <v>24UL</v>
          </cell>
          <cell r="AJ3044" t="str">
            <v>Rushmoor</v>
          </cell>
        </row>
        <row r="3045">
          <cell r="O3045" t="str">
            <v>24UN</v>
          </cell>
          <cell r="P3045" t="str">
            <v>Test Valley</v>
          </cell>
          <cell r="R3045">
            <v>12</v>
          </cell>
          <cell r="S3045">
            <v>43</v>
          </cell>
          <cell r="U3045">
            <v>181</v>
          </cell>
          <cell r="W3045">
            <v>0</v>
          </cell>
          <cell r="AA3045" t="str">
            <v>24UN</v>
          </cell>
          <cell r="AB3045" t="str">
            <v>Test Valley</v>
          </cell>
          <cell r="AD3045">
            <v>0</v>
          </cell>
          <cell r="AE3045">
            <v>0</v>
          </cell>
          <cell r="AF3045">
            <v>0</v>
          </cell>
          <cell r="AG3045">
            <v>0</v>
          </cell>
          <cell r="AI3045" t="str">
            <v>24UN</v>
          </cell>
          <cell r="AJ3045" t="str">
            <v>Test Valley</v>
          </cell>
        </row>
        <row r="3046">
          <cell r="O3046" t="str">
            <v>24UP</v>
          </cell>
          <cell r="P3046" t="str">
            <v>Winchester</v>
          </cell>
          <cell r="Q3046">
            <v>8</v>
          </cell>
          <cell r="R3046">
            <v>1</v>
          </cell>
          <cell r="S3046">
            <v>59</v>
          </cell>
          <cell r="T3046">
            <v>2</v>
          </cell>
          <cell r="U3046">
            <v>62</v>
          </cell>
          <cell r="V3046">
            <v>1</v>
          </cell>
          <cell r="W3046">
            <v>1</v>
          </cell>
          <cell r="AA3046" t="str">
            <v>24UP</v>
          </cell>
          <cell r="AB3046" t="str">
            <v>Winchester</v>
          </cell>
          <cell r="AC3046">
            <v>0</v>
          </cell>
          <cell r="AD3046">
            <v>0</v>
          </cell>
          <cell r="AE3046">
            <v>0</v>
          </cell>
          <cell r="AF3046">
            <v>0</v>
          </cell>
          <cell r="AG3046">
            <v>0</v>
          </cell>
          <cell r="AI3046" t="str">
            <v>24UP</v>
          </cell>
          <cell r="AJ3046" t="str">
            <v>Winchester</v>
          </cell>
        </row>
        <row r="3047">
          <cell r="O3047" t="str">
            <v>26UB</v>
          </cell>
          <cell r="P3047" t="str">
            <v>Broxbourne</v>
          </cell>
          <cell r="Q3047">
            <v>4</v>
          </cell>
          <cell r="S3047">
            <v>45</v>
          </cell>
          <cell r="T3047">
            <v>2</v>
          </cell>
          <cell r="U3047">
            <v>38</v>
          </cell>
          <cell r="V3047">
            <v>2</v>
          </cell>
          <cell r="W3047">
            <v>0</v>
          </cell>
          <cell r="AA3047" t="str">
            <v>26UB</v>
          </cell>
          <cell r="AB3047" t="str">
            <v>Broxbourne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0</v>
          </cell>
          <cell r="AI3047" t="str">
            <v>26UB</v>
          </cell>
          <cell r="AJ3047" t="str">
            <v>Broxbourne</v>
          </cell>
        </row>
        <row r="3048">
          <cell r="O3048" t="str">
            <v>26UC</v>
          </cell>
          <cell r="P3048" t="str">
            <v>Dacorum</v>
          </cell>
          <cell r="R3048">
            <v>5</v>
          </cell>
          <cell r="S3048">
            <v>7</v>
          </cell>
          <cell r="U3048">
            <v>43</v>
          </cell>
          <cell r="V3048">
            <v>6</v>
          </cell>
          <cell r="W3048">
            <v>0</v>
          </cell>
          <cell r="AA3048" t="str">
            <v>26UC</v>
          </cell>
          <cell r="AB3048" t="str">
            <v>Dacorum</v>
          </cell>
          <cell r="AD3048">
            <v>0</v>
          </cell>
          <cell r="AE3048">
            <v>0</v>
          </cell>
          <cell r="AF3048">
            <v>0</v>
          </cell>
          <cell r="AG3048">
            <v>0</v>
          </cell>
          <cell r="AI3048" t="str">
            <v>26UC</v>
          </cell>
          <cell r="AJ3048" t="str">
            <v>Dacorum</v>
          </cell>
        </row>
        <row r="3049">
          <cell r="O3049" t="str">
            <v>26UD</v>
          </cell>
          <cell r="P3049" t="str">
            <v>East Hertfordshire</v>
          </cell>
          <cell r="R3049">
            <v>1</v>
          </cell>
          <cell r="S3049">
            <v>1</v>
          </cell>
          <cell r="U3049">
            <v>61</v>
          </cell>
          <cell r="V3049">
            <v>29</v>
          </cell>
          <cell r="W3049">
            <v>1</v>
          </cell>
          <cell r="AA3049" t="str">
            <v>26UD</v>
          </cell>
          <cell r="AB3049" t="str">
            <v>East Hertfordshire</v>
          </cell>
          <cell r="AD3049">
            <v>0</v>
          </cell>
          <cell r="AE3049">
            <v>0</v>
          </cell>
          <cell r="AF3049">
            <v>0</v>
          </cell>
          <cell r="AG3049">
            <v>0</v>
          </cell>
          <cell r="AI3049" t="str">
            <v>26UD</v>
          </cell>
          <cell r="AJ3049" t="str">
            <v>East Hertfordshire</v>
          </cell>
        </row>
        <row r="3050">
          <cell r="O3050" t="str">
            <v>26UE</v>
          </cell>
          <cell r="P3050" t="str">
            <v>Hertsmere</v>
          </cell>
          <cell r="S3050">
            <v>13</v>
          </cell>
          <cell r="U3050">
            <v>41</v>
          </cell>
          <cell r="W3050">
            <v>2</v>
          </cell>
          <cell r="AA3050" t="str">
            <v>26UE</v>
          </cell>
          <cell r="AB3050" t="str">
            <v>Hertsmere</v>
          </cell>
          <cell r="AD3050">
            <v>0</v>
          </cell>
          <cell r="AE3050">
            <v>0</v>
          </cell>
          <cell r="AF3050">
            <v>0</v>
          </cell>
          <cell r="AG3050">
            <v>0</v>
          </cell>
          <cell r="AI3050" t="str">
            <v>26UE</v>
          </cell>
          <cell r="AJ3050" t="str">
            <v>Hertsmere</v>
          </cell>
        </row>
        <row r="3051">
          <cell r="O3051" t="str">
            <v>26UF</v>
          </cell>
          <cell r="P3051" t="str">
            <v>North Hertfordshire</v>
          </cell>
          <cell r="Q3051">
            <v>3</v>
          </cell>
          <cell r="R3051">
            <v>2</v>
          </cell>
          <cell r="S3051">
            <v>34</v>
          </cell>
          <cell r="T3051">
            <v>3</v>
          </cell>
          <cell r="U3051">
            <v>49</v>
          </cell>
          <cell r="W3051">
            <v>2</v>
          </cell>
          <cell r="AA3051" t="str">
            <v>26UF</v>
          </cell>
          <cell r="AB3051" t="str">
            <v>North Hertfordshire</v>
          </cell>
          <cell r="AC3051">
            <v>0</v>
          </cell>
          <cell r="AD3051">
            <v>13</v>
          </cell>
          <cell r="AE3051">
            <v>0</v>
          </cell>
          <cell r="AF3051">
            <v>13</v>
          </cell>
          <cell r="AG3051">
            <v>13</v>
          </cell>
          <cell r="AI3051" t="str">
            <v>26UF</v>
          </cell>
          <cell r="AJ3051" t="str">
            <v>North Hertfordshire</v>
          </cell>
        </row>
        <row r="3052">
          <cell r="O3052" t="str">
            <v>26UG</v>
          </cell>
          <cell r="P3052" t="str">
            <v>St. Albans</v>
          </cell>
          <cell r="R3052">
            <v>1</v>
          </cell>
          <cell r="S3052">
            <v>46</v>
          </cell>
          <cell r="T3052">
            <v>7</v>
          </cell>
          <cell r="U3052">
            <v>62</v>
          </cell>
          <cell r="W3052">
            <v>0</v>
          </cell>
          <cell r="AA3052" t="str">
            <v>26UG</v>
          </cell>
          <cell r="AB3052" t="str">
            <v>St. Albans</v>
          </cell>
          <cell r="AD3052">
            <v>0</v>
          </cell>
          <cell r="AE3052">
            <v>0</v>
          </cell>
          <cell r="AF3052">
            <v>0</v>
          </cell>
          <cell r="AG3052">
            <v>0</v>
          </cell>
          <cell r="AI3052" t="str">
            <v>26UG</v>
          </cell>
          <cell r="AJ3052" t="str">
            <v>St. Albans</v>
          </cell>
        </row>
        <row r="3053">
          <cell r="O3053" t="str">
            <v>26UH</v>
          </cell>
          <cell r="P3053" t="str">
            <v>Stevenage</v>
          </cell>
          <cell r="Q3053">
            <v>15</v>
          </cell>
          <cell r="R3053">
            <v>14</v>
          </cell>
          <cell r="S3053">
            <v>50</v>
          </cell>
          <cell r="T3053">
            <v>1</v>
          </cell>
          <cell r="U3053">
            <v>141</v>
          </cell>
          <cell r="W3053">
            <v>1</v>
          </cell>
          <cell r="AA3053" t="str">
            <v>26UH</v>
          </cell>
          <cell r="AB3053" t="str">
            <v>Stevenage</v>
          </cell>
          <cell r="AC3053">
            <v>0</v>
          </cell>
          <cell r="AD3053">
            <v>0</v>
          </cell>
          <cell r="AE3053">
            <v>0</v>
          </cell>
          <cell r="AF3053">
            <v>0</v>
          </cell>
          <cell r="AG3053">
            <v>0</v>
          </cell>
          <cell r="AI3053" t="str">
            <v>26UH</v>
          </cell>
          <cell r="AJ3053" t="str">
            <v>Stevenage</v>
          </cell>
        </row>
        <row r="3054">
          <cell r="O3054" t="str">
            <v>26UJ</v>
          </cell>
          <cell r="P3054" t="str">
            <v>Three Rivers</v>
          </cell>
          <cell r="Q3054">
            <v>2</v>
          </cell>
          <cell r="R3054">
            <v>1</v>
          </cell>
          <cell r="S3054">
            <v>5</v>
          </cell>
          <cell r="U3054">
            <v>32</v>
          </cell>
          <cell r="W3054">
            <v>0</v>
          </cell>
          <cell r="AA3054" t="str">
            <v>26UJ</v>
          </cell>
          <cell r="AB3054" t="str">
            <v>Three Rivers</v>
          </cell>
          <cell r="AC3054">
            <v>0</v>
          </cell>
          <cell r="AD3054">
            <v>0</v>
          </cell>
          <cell r="AE3054">
            <v>0</v>
          </cell>
          <cell r="AF3054">
            <v>0</v>
          </cell>
          <cell r="AG3054">
            <v>0</v>
          </cell>
          <cell r="AI3054" t="str">
            <v>26UJ</v>
          </cell>
          <cell r="AJ3054" t="str">
            <v>Three Rivers</v>
          </cell>
        </row>
        <row r="3055">
          <cell r="O3055" t="str">
            <v>26UK</v>
          </cell>
          <cell r="P3055" t="str">
            <v>Watford</v>
          </cell>
          <cell r="Q3055">
            <v>127</v>
          </cell>
          <cell r="R3055">
            <v>1</v>
          </cell>
          <cell r="S3055">
            <v>87</v>
          </cell>
          <cell r="T3055">
            <v>12</v>
          </cell>
          <cell r="U3055">
            <v>161</v>
          </cell>
          <cell r="W3055">
            <v>1</v>
          </cell>
          <cell r="AA3055" t="str">
            <v>26UK</v>
          </cell>
          <cell r="AB3055" t="str">
            <v>Watford</v>
          </cell>
          <cell r="AC3055">
            <v>0</v>
          </cell>
          <cell r="AD3055">
            <v>19</v>
          </cell>
          <cell r="AE3055">
            <v>0</v>
          </cell>
          <cell r="AF3055">
            <v>19</v>
          </cell>
          <cell r="AG3055">
            <v>19</v>
          </cell>
          <cell r="AI3055" t="str">
            <v>26UK</v>
          </cell>
          <cell r="AJ3055" t="str">
            <v>Watford</v>
          </cell>
        </row>
        <row r="3056">
          <cell r="O3056" t="str">
            <v>26UL</v>
          </cell>
          <cell r="P3056" t="str">
            <v>Welwyn Hatfield</v>
          </cell>
          <cell r="U3056">
            <v>30</v>
          </cell>
          <cell r="W3056">
            <v>0</v>
          </cell>
          <cell r="AA3056" t="str">
            <v>26UL</v>
          </cell>
          <cell r="AB3056" t="str">
            <v>Welwyn Hatfield</v>
          </cell>
          <cell r="AE3056">
            <v>0</v>
          </cell>
          <cell r="AF3056">
            <v>0</v>
          </cell>
          <cell r="AG3056">
            <v>0</v>
          </cell>
          <cell r="AI3056" t="str">
            <v>26UL</v>
          </cell>
          <cell r="AJ3056" t="str">
            <v>Welwyn Hatfield</v>
          </cell>
        </row>
        <row r="3057">
          <cell r="O3057" t="str">
            <v>29UB</v>
          </cell>
          <cell r="P3057" t="str">
            <v>Ashford</v>
          </cell>
          <cell r="R3057">
            <v>9</v>
          </cell>
          <cell r="S3057">
            <v>141</v>
          </cell>
          <cell r="U3057">
            <v>204</v>
          </cell>
          <cell r="W3057">
            <v>0</v>
          </cell>
          <cell r="AA3057" t="str">
            <v>29UB</v>
          </cell>
          <cell r="AB3057" t="str">
            <v>Ashford</v>
          </cell>
          <cell r="AD3057">
            <v>0</v>
          </cell>
          <cell r="AE3057">
            <v>0</v>
          </cell>
          <cell r="AF3057">
            <v>0</v>
          </cell>
          <cell r="AG3057">
            <v>0</v>
          </cell>
          <cell r="AI3057" t="str">
            <v>29UB</v>
          </cell>
          <cell r="AJ3057" t="str">
            <v>Ashford</v>
          </cell>
        </row>
        <row r="3058">
          <cell r="O3058" t="str">
            <v>29UC</v>
          </cell>
          <cell r="P3058" t="str">
            <v>Canterbury</v>
          </cell>
          <cell r="Q3058">
            <v>40</v>
          </cell>
          <cell r="R3058">
            <v>7</v>
          </cell>
          <cell r="S3058">
            <v>23</v>
          </cell>
          <cell r="U3058">
            <v>55</v>
          </cell>
          <cell r="V3058">
            <v>6</v>
          </cell>
          <cell r="W3058">
            <v>0</v>
          </cell>
          <cell r="AA3058" t="str">
            <v>29UC</v>
          </cell>
          <cell r="AB3058" t="str">
            <v>Canterbury</v>
          </cell>
          <cell r="AC3058">
            <v>0</v>
          </cell>
          <cell r="AD3058">
            <v>0</v>
          </cell>
          <cell r="AE3058">
            <v>0</v>
          </cell>
          <cell r="AF3058">
            <v>0</v>
          </cell>
          <cell r="AG3058">
            <v>0</v>
          </cell>
          <cell r="AI3058" t="str">
            <v>29UC</v>
          </cell>
          <cell r="AJ3058" t="str">
            <v>Canterbury</v>
          </cell>
        </row>
        <row r="3059">
          <cell r="O3059" t="str">
            <v>29UD</v>
          </cell>
          <cell r="P3059" t="str">
            <v>Dartford</v>
          </cell>
          <cell r="R3059">
            <v>5</v>
          </cell>
          <cell r="S3059">
            <v>115</v>
          </cell>
          <cell r="U3059">
            <v>43</v>
          </cell>
          <cell r="W3059">
            <v>0</v>
          </cell>
          <cell r="AA3059" t="str">
            <v>29UD</v>
          </cell>
          <cell r="AB3059" t="str">
            <v>Dartford</v>
          </cell>
          <cell r="AD3059">
            <v>1</v>
          </cell>
          <cell r="AE3059">
            <v>0</v>
          </cell>
          <cell r="AF3059">
            <v>1</v>
          </cell>
          <cell r="AG3059">
            <v>1</v>
          </cell>
          <cell r="AI3059" t="str">
            <v>29UD</v>
          </cell>
          <cell r="AJ3059" t="str">
            <v>Dartford</v>
          </cell>
        </row>
        <row r="3060">
          <cell r="O3060" t="str">
            <v>29UE</v>
          </cell>
          <cell r="P3060" t="str">
            <v>Dover</v>
          </cell>
          <cell r="R3060">
            <v>1</v>
          </cell>
          <cell r="U3060">
            <v>18</v>
          </cell>
          <cell r="V3060">
            <v>3</v>
          </cell>
          <cell r="W3060">
            <v>0</v>
          </cell>
          <cell r="AA3060" t="str">
            <v>29UE</v>
          </cell>
          <cell r="AB3060" t="str">
            <v>Dover</v>
          </cell>
          <cell r="AD3060">
            <v>0</v>
          </cell>
          <cell r="AE3060">
            <v>0</v>
          </cell>
          <cell r="AF3060">
            <v>0</v>
          </cell>
          <cell r="AG3060">
            <v>0</v>
          </cell>
          <cell r="AI3060" t="str">
            <v>29UE</v>
          </cell>
          <cell r="AJ3060" t="str">
            <v>Dover</v>
          </cell>
        </row>
        <row r="3061">
          <cell r="O3061" t="str">
            <v>29UG</v>
          </cell>
          <cell r="P3061" t="str">
            <v>Gravesham</v>
          </cell>
          <cell r="Q3061">
            <v>9</v>
          </cell>
          <cell r="R3061">
            <v>3</v>
          </cell>
          <cell r="S3061">
            <v>15</v>
          </cell>
          <cell r="U3061">
            <v>61</v>
          </cell>
          <cell r="V3061">
            <v>4</v>
          </cell>
          <cell r="W3061">
            <v>0</v>
          </cell>
          <cell r="AA3061" t="str">
            <v>29UG</v>
          </cell>
          <cell r="AB3061" t="str">
            <v>Gravesham</v>
          </cell>
          <cell r="AC3061">
            <v>0</v>
          </cell>
          <cell r="AD3061">
            <v>0</v>
          </cell>
          <cell r="AE3061">
            <v>0</v>
          </cell>
          <cell r="AF3061">
            <v>0</v>
          </cell>
          <cell r="AG3061">
            <v>0</v>
          </cell>
          <cell r="AI3061" t="str">
            <v>29UG</v>
          </cell>
          <cell r="AJ3061" t="str">
            <v>Gravesham</v>
          </cell>
        </row>
        <row r="3062">
          <cell r="O3062" t="str">
            <v>29UH</v>
          </cell>
          <cell r="P3062" t="str">
            <v>Maidstone</v>
          </cell>
          <cell r="Q3062">
            <v>30</v>
          </cell>
          <cell r="R3062">
            <v>2</v>
          </cell>
          <cell r="S3062">
            <v>65</v>
          </cell>
          <cell r="U3062">
            <v>167</v>
          </cell>
          <cell r="V3062">
            <v>13</v>
          </cell>
          <cell r="W3062">
            <v>0</v>
          </cell>
          <cell r="AA3062" t="str">
            <v>29UH</v>
          </cell>
          <cell r="AB3062" t="str">
            <v>Maidstone</v>
          </cell>
          <cell r="AC3062">
            <v>0</v>
          </cell>
          <cell r="AD3062">
            <v>0</v>
          </cell>
          <cell r="AE3062">
            <v>0</v>
          </cell>
          <cell r="AF3062">
            <v>0</v>
          </cell>
          <cell r="AG3062">
            <v>0</v>
          </cell>
          <cell r="AI3062" t="str">
            <v>29UH</v>
          </cell>
          <cell r="AJ3062" t="str">
            <v>Maidstone</v>
          </cell>
        </row>
        <row r="3063">
          <cell r="O3063" t="str">
            <v>29UK</v>
          </cell>
          <cell r="P3063" t="str">
            <v>Sevenoaks</v>
          </cell>
          <cell r="Q3063">
            <v>6</v>
          </cell>
          <cell r="S3063">
            <v>18</v>
          </cell>
          <cell r="T3063">
            <v>1</v>
          </cell>
          <cell r="U3063">
            <v>27</v>
          </cell>
          <cell r="V3063">
            <v>2</v>
          </cell>
          <cell r="W3063">
            <v>0</v>
          </cell>
          <cell r="AA3063" t="str">
            <v>29UK</v>
          </cell>
          <cell r="AB3063" t="str">
            <v>Sevenoaks</v>
          </cell>
          <cell r="AC3063">
            <v>0</v>
          </cell>
          <cell r="AD3063">
            <v>0</v>
          </cell>
          <cell r="AE3063">
            <v>0</v>
          </cell>
          <cell r="AF3063">
            <v>0</v>
          </cell>
          <cell r="AG3063">
            <v>0</v>
          </cell>
          <cell r="AI3063" t="str">
            <v>29UK</v>
          </cell>
          <cell r="AJ3063" t="str">
            <v>Sevenoaks</v>
          </cell>
        </row>
        <row r="3064">
          <cell r="O3064" t="str">
            <v>29UL</v>
          </cell>
          <cell r="P3064" t="str">
            <v>Shepway</v>
          </cell>
          <cell r="R3064">
            <v>10</v>
          </cell>
          <cell r="U3064">
            <v>10</v>
          </cell>
          <cell r="W3064">
            <v>0</v>
          </cell>
          <cell r="AA3064" t="str">
            <v>29UL</v>
          </cell>
          <cell r="AB3064" t="str">
            <v>Shepway</v>
          </cell>
          <cell r="AC3064">
            <v>0</v>
          </cell>
          <cell r="AD3064">
            <v>0</v>
          </cell>
          <cell r="AE3064">
            <v>0</v>
          </cell>
          <cell r="AF3064">
            <v>0</v>
          </cell>
          <cell r="AG3064">
            <v>0</v>
          </cell>
          <cell r="AI3064" t="str">
            <v>29UL</v>
          </cell>
          <cell r="AJ3064" t="str">
            <v>Shepway</v>
          </cell>
        </row>
        <row r="3065">
          <cell r="O3065" t="str">
            <v>29UM</v>
          </cell>
          <cell r="P3065" t="str">
            <v>Swale</v>
          </cell>
          <cell r="Q3065">
            <v>8</v>
          </cell>
          <cell r="R3065">
            <v>6</v>
          </cell>
          <cell r="S3065">
            <v>101</v>
          </cell>
          <cell r="U3065">
            <v>43</v>
          </cell>
          <cell r="V3065">
            <v>2</v>
          </cell>
          <cell r="W3065">
            <v>0</v>
          </cell>
          <cell r="AA3065" t="str">
            <v>29UM</v>
          </cell>
          <cell r="AB3065" t="str">
            <v>Swale</v>
          </cell>
          <cell r="AC3065">
            <v>0</v>
          </cell>
          <cell r="AD3065">
            <v>23</v>
          </cell>
          <cell r="AE3065">
            <v>12</v>
          </cell>
          <cell r="AF3065">
            <v>23</v>
          </cell>
          <cell r="AG3065">
            <v>35</v>
          </cell>
          <cell r="AI3065" t="str">
            <v>29UM</v>
          </cell>
          <cell r="AJ3065" t="str">
            <v>Swale</v>
          </cell>
        </row>
        <row r="3066">
          <cell r="O3066" t="str">
            <v>29UN</v>
          </cell>
          <cell r="P3066" t="str">
            <v>Thanet</v>
          </cell>
          <cell r="Q3066">
            <v>15</v>
          </cell>
          <cell r="R3066">
            <v>5</v>
          </cell>
          <cell r="S3066">
            <v>28</v>
          </cell>
          <cell r="U3066">
            <v>79</v>
          </cell>
          <cell r="V3066">
            <v>16</v>
          </cell>
          <cell r="W3066">
            <v>0</v>
          </cell>
          <cell r="AA3066" t="str">
            <v>29UN</v>
          </cell>
          <cell r="AB3066" t="str">
            <v>Thanet</v>
          </cell>
          <cell r="AC3066">
            <v>0</v>
          </cell>
          <cell r="AD3066">
            <v>0</v>
          </cell>
          <cell r="AE3066">
            <v>0</v>
          </cell>
          <cell r="AF3066">
            <v>0</v>
          </cell>
          <cell r="AG3066">
            <v>0</v>
          </cell>
          <cell r="AI3066" t="str">
            <v>29UN</v>
          </cell>
          <cell r="AJ3066" t="str">
            <v>Thanet</v>
          </cell>
        </row>
        <row r="3067">
          <cell r="O3067" t="str">
            <v>29UP</v>
          </cell>
          <cell r="P3067" t="str">
            <v>Tonbridge and Malling</v>
          </cell>
          <cell r="R3067">
            <v>1</v>
          </cell>
          <cell r="S3067">
            <v>39</v>
          </cell>
          <cell r="U3067">
            <v>133</v>
          </cell>
          <cell r="W3067">
            <v>0</v>
          </cell>
          <cell r="AA3067" t="str">
            <v>29UP</v>
          </cell>
          <cell r="AB3067" t="str">
            <v>Tonbridge and Malling</v>
          </cell>
          <cell r="AD3067">
            <v>0</v>
          </cell>
          <cell r="AE3067">
            <v>0</v>
          </cell>
          <cell r="AF3067">
            <v>0</v>
          </cell>
          <cell r="AG3067">
            <v>0</v>
          </cell>
          <cell r="AI3067" t="str">
            <v>29UP</v>
          </cell>
          <cell r="AJ3067" t="str">
            <v>Tonbridge and Malling</v>
          </cell>
        </row>
        <row r="3068">
          <cell r="O3068" t="str">
            <v>29UQ</v>
          </cell>
          <cell r="P3068" t="str">
            <v>Tunbridge Wells</v>
          </cell>
          <cell r="R3068">
            <v>2</v>
          </cell>
          <cell r="S3068">
            <v>3</v>
          </cell>
          <cell r="U3068">
            <v>81</v>
          </cell>
          <cell r="W3068">
            <v>0</v>
          </cell>
          <cell r="AA3068" t="str">
            <v>29UQ</v>
          </cell>
          <cell r="AB3068" t="str">
            <v>Tunbridge Wells</v>
          </cell>
          <cell r="AD3068">
            <v>0</v>
          </cell>
          <cell r="AE3068">
            <v>0</v>
          </cell>
          <cell r="AF3068">
            <v>0</v>
          </cell>
          <cell r="AG3068">
            <v>0</v>
          </cell>
          <cell r="AI3068" t="str">
            <v>29UQ</v>
          </cell>
          <cell r="AJ3068" t="str">
            <v>Tunbridge Wells</v>
          </cell>
          <cell r="AK3068">
            <v>8</v>
          </cell>
        </row>
        <row r="3069">
          <cell r="O3069" t="str">
            <v>30UD</v>
          </cell>
          <cell r="P3069" t="str">
            <v>Burnley</v>
          </cell>
          <cell r="R3069">
            <v>2</v>
          </cell>
          <cell r="U3069">
            <v>36</v>
          </cell>
          <cell r="V3069">
            <v>4</v>
          </cell>
          <cell r="W3069">
            <v>5</v>
          </cell>
          <cell r="AA3069" t="str">
            <v>30UD</v>
          </cell>
          <cell r="AB3069" t="str">
            <v>Burnley</v>
          </cell>
          <cell r="AD3069">
            <v>0</v>
          </cell>
          <cell r="AE3069">
            <v>0</v>
          </cell>
          <cell r="AF3069">
            <v>0</v>
          </cell>
          <cell r="AG3069">
            <v>0</v>
          </cell>
          <cell r="AI3069" t="str">
            <v>30UD</v>
          </cell>
          <cell r="AJ3069" t="str">
            <v>Burnley</v>
          </cell>
        </row>
        <row r="3070">
          <cell r="O3070" t="str">
            <v>30UE</v>
          </cell>
          <cell r="P3070" t="str">
            <v>Chorley</v>
          </cell>
          <cell r="R3070">
            <v>7</v>
          </cell>
          <cell r="S3070">
            <v>106</v>
          </cell>
          <cell r="T3070">
            <v>1</v>
          </cell>
          <cell r="U3070">
            <v>49</v>
          </cell>
          <cell r="V3070">
            <v>8</v>
          </cell>
          <cell r="W3070">
            <v>0</v>
          </cell>
          <cell r="AA3070" t="str">
            <v>30UE</v>
          </cell>
          <cell r="AB3070" t="str">
            <v>Chorley</v>
          </cell>
          <cell r="AD3070">
            <v>0</v>
          </cell>
          <cell r="AE3070">
            <v>7</v>
          </cell>
          <cell r="AF3070">
            <v>0</v>
          </cell>
          <cell r="AG3070">
            <v>7</v>
          </cell>
          <cell r="AI3070" t="str">
            <v>30UE</v>
          </cell>
          <cell r="AJ3070" t="str">
            <v>Chorley</v>
          </cell>
        </row>
        <row r="3071">
          <cell r="O3071" t="str">
            <v>30UF</v>
          </cell>
          <cell r="P3071" t="str">
            <v>Fylde</v>
          </cell>
          <cell r="S3071">
            <v>11</v>
          </cell>
          <cell r="U3071">
            <v>114</v>
          </cell>
          <cell r="W3071">
            <v>0</v>
          </cell>
          <cell r="AA3071" t="str">
            <v>30UF</v>
          </cell>
          <cell r="AB3071" t="str">
            <v>Fylde</v>
          </cell>
          <cell r="AD3071">
            <v>0</v>
          </cell>
          <cell r="AE3071">
            <v>0</v>
          </cell>
          <cell r="AF3071">
            <v>0</v>
          </cell>
          <cell r="AG3071">
            <v>0</v>
          </cell>
          <cell r="AI3071" t="str">
            <v>30UF</v>
          </cell>
          <cell r="AJ3071" t="str">
            <v>Fylde</v>
          </cell>
        </row>
        <row r="3072">
          <cell r="O3072" t="str">
            <v>30UG</v>
          </cell>
          <cell r="P3072" t="str">
            <v>Hyndburn</v>
          </cell>
          <cell r="R3072">
            <v>1</v>
          </cell>
          <cell r="U3072">
            <v>22</v>
          </cell>
          <cell r="W3072">
            <v>0</v>
          </cell>
          <cell r="AA3072" t="str">
            <v>30UG</v>
          </cell>
          <cell r="AB3072" t="str">
            <v>Hyndburn</v>
          </cell>
          <cell r="AD3072">
            <v>0</v>
          </cell>
          <cell r="AE3072">
            <v>0</v>
          </cell>
          <cell r="AF3072">
            <v>0</v>
          </cell>
          <cell r="AG3072">
            <v>0</v>
          </cell>
          <cell r="AI3072" t="str">
            <v>30UG</v>
          </cell>
          <cell r="AJ3072" t="str">
            <v>Hyndburn</v>
          </cell>
        </row>
        <row r="3073">
          <cell r="O3073" t="str">
            <v>30UH</v>
          </cell>
          <cell r="P3073" t="str">
            <v>Lancaster</v>
          </cell>
          <cell r="R3073">
            <v>5</v>
          </cell>
          <cell r="S3073">
            <v>21</v>
          </cell>
          <cell r="U3073">
            <v>15</v>
          </cell>
          <cell r="V3073">
            <v>7</v>
          </cell>
          <cell r="W3073">
            <v>0</v>
          </cell>
          <cell r="AA3073" t="str">
            <v>30UH</v>
          </cell>
          <cell r="AB3073" t="str">
            <v>Lancaster</v>
          </cell>
          <cell r="AD3073">
            <v>0</v>
          </cell>
          <cell r="AE3073">
            <v>0</v>
          </cell>
          <cell r="AF3073">
            <v>0</v>
          </cell>
          <cell r="AG3073">
            <v>0</v>
          </cell>
          <cell r="AI3073" t="str">
            <v>30UH</v>
          </cell>
          <cell r="AJ3073" t="str">
            <v>Lancaster</v>
          </cell>
        </row>
        <row r="3074">
          <cell r="O3074" t="str">
            <v>30UJ</v>
          </cell>
          <cell r="P3074" t="str">
            <v>Pendle</v>
          </cell>
          <cell r="T3074">
            <v>1</v>
          </cell>
          <cell r="U3074">
            <v>10</v>
          </cell>
          <cell r="W3074">
            <v>0</v>
          </cell>
          <cell r="AA3074" t="str">
            <v>30UJ</v>
          </cell>
          <cell r="AB3074" t="str">
            <v>Pendle</v>
          </cell>
          <cell r="AD3074">
            <v>0</v>
          </cell>
          <cell r="AE3074">
            <v>0</v>
          </cell>
          <cell r="AF3074">
            <v>0</v>
          </cell>
          <cell r="AG3074">
            <v>0</v>
          </cell>
          <cell r="AI3074" t="str">
            <v>30UJ</v>
          </cell>
          <cell r="AJ3074" t="str">
            <v>Pendle</v>
          </cell>
        </row>
        <row r="3075">
          <cell r="O3075" t="str">
            <v>30UK</v>
          </cell>
          <cell r="P3075" t="str">
            <v>Preston</v>
          </cell>
          <cell r="R3075">
            <v>5</v>
          </cell>
          <cell r="S3075">
            <v>5</v>
          </cell>
          <cell r="W3075">
            <v>0</v>
          </cell>
          <cell r="AA3075" t="str">
            <v>30UK</v>
          </cell>
          <cell r="AB3075" t="str">
            <v>Preston</v>
          </cell>
          <cell r="AD3075">
            <v>0</v>
          </cell>
          <cell r="AF3075">
            <v>0</v>
          </cell>
          <cell r="AG3075">
            <v>0</v>
          </cell>
          <cell r="AI3075" t="str">
            <v>30UK</v>
          </cell>
          <cell r="AJ3075" t="str">
            <v>Preston</v>
          </cell>
        </row>
        <row r="3076">
          <cell r="O3076" t="str">
            <v>30UL</v>
          </cell>
          <cell r="P3076" t="str">
            <v>Ribble Valley</v>
          </cell>
          <cell r="R3076">
            <v>1</v>
          </cell>
          <cell r="T3076">
            <v>6</v>
          </cell>
          <cell r="U3076">
            <v>6</v>
          </cell>
          <cell r="V3076">
            <v>17</v>
          </cell>
          <cell r="W3076">
            <v>0</v>
          </cell>
          <cell r="AA3076" t="str">
            <v>30UL</v>
          </cell>
          <cell r="AB3076" t="str">
            <v>Ribble Valley</v>
          </cell>
          <cell r="AD3076">
            <v>0</v>
          </cell>
          <cell r="AE3076">
            <v>0</v>
          </cell>
          <cell r="AF3076">
            <v>0</v>
          </cell>
          <cell r="AG3076">
            <v>0</v>
          </cell>
          <cell r="AI3076" t="str">
            <v>30UL</v>
          </cell>
          <cell r="AJ3076" t="str">
            <v>Ribble Valley</v>
          </cell>
        </row>
        <row r="3077">
          <cell r="O3077" t="str">
            <v>30UM</v>
          </cell>
          <cell r="P3077" t="str">
            <v>Rossendale</v>
          </cell>
          <cell r="R3077">
            <v>8</v>
          </cell>
          <cell r="U3077">
            <v>24</v>
          </cell>
          <cell r="W3077">
            <v>0</v>
          </cell>
          <cell r="AA3077" t="str">
            <v>30UM</v>
          </cell>
          <cell r="AB3077" t="str">
            <v>Rossendale</v>
          </cell>
          <cell r="AD3077">
            <v>0</v>
          </cell>
          <cell r="AE3077">
            <v>0</v>
          </cell>
          <cell r="AF3077">
            <v>0</v>
          </cell>
          <cell r="AG3077">
            <v>0</v>
          </cell>
          <cell r="AI3077" t="str">
            <v>30UM</v>
          </cell>
          <cell r="AJ3077" t="str">
            <v>Rossendale</v>
          </cell>
        </row>
        <row r="3078">
          <cell r="O3078" t="str">
            <v>30UN</v>
          </cell>
          <cell r="P3078" t="str">
            <v>South Ribble</v>
          </cell>
          <cell r="R3078">
            <v>8</v>
          </cell>
          <cell r="S3078">
            <v>5</v>
          </cell>
          <cell r="U3078">
            <v>15</v>
          </cell>
          <cell r="W3078">
            <v>0</v>
          </cell>
          <cell r="AA3078" t="str">
            <v>30UN</v>
          </cell>
          <cell r="AB3078" t="str">
            <v>South Ribble</v>
          </cell>
          <cell r="AD3078">
            <v>0</v>
          </cell>
          <cell r="AE3078">
            <v>0</v>
          </cell>
          <cell r="AF3078">
            <v>0</v>
          </cell>
          <cell r="AG3078">
            <v>0</v>
          </cell>
          <cell r="AI3078" t="str">
            <v>30UN</v>
          </cell>
          <cell r="AJ3078" t="str">
            <v>South Ribble</v>
          </cell>
        </row>
        <row r="3079">
          <cell r="O3079" t="str">
            <v>30UP</v>
          </cell>
          <cell r="P3079" t="str">
            <v>West Lancashire</v>
          </cell>
          <cell r="S3079">
            <v>8</v>
          </cell>
          <cell r="U3079">
            <v>21</v>
          </cell>
          <cell r="W3079">
            <v>0</v>
          </cell>
          <cell r="AA3079" t="str">
            <v>30UP</v>
          </cell>
          <cell r="AB3079" t="str">
            <v>West Lancashire</v>
          </cell>
          <cell r="AD3079">
            <v>0</v>
          </cell>
          <cell r="AE3079">
            <v>0</v>
          </cell>
          <cell r="AF3079">
            <v>0</v>
          </cell>
          <cell r="AG3079">
            <v>0</v>
          </cell>
          <cell r="AI3079" t="str">
            <v>30UP</v>
          </cell>
          <cell r="AJ3079" t="str">
            <v>West Lancashire</v>
          </cell>
        </row>
        <row r="3080">
          <cell r="O3080" t="str">
            <v>30UQ</v>
          </cell>
          <cell r="P3080" t="str">
            <v>Wyre</v>
          </cell>
          <cell r="R3080">
            <v>3</v>
          </cell>
          <cell r="S3080">
            <v>14</v>
          </cell>
          <cell r="U3080">
            <v>30</v>
          </cell>
          <cell r="W3080">
            <v>0</v>
          </cell>
          <cell r="AA3080" t="str">
            <v>30UQ</v>
          </cell>
          <cell r="AB3080" t="str">
            <v>Wyre</v>
          </cell>
          <cell r="AD3080">
            <v>0</v>
          </cell>
          <cell r="AE3080">
            <v>0</v>
          </cell>
          <cell r="AF3080">
            <v>0</v>
          </cell>
          <cell r="AG3080">
            <v>0</v>
          </cell>
          <cell r="AI3080" t="str">
            <v>30UQ</v>
          </cell>
          <cell r="AJ3080" t="str">
            <v>Wyre</v>
          </cell>
        </row>
        <row r="3081">
          <cell r="O3081" t="str">
            <v>31UB</v>
          </cell>
          <cell r="P3081" t="str">
            <v>Blaby</v>
          </cell>
          <cell r="R3081">
            <v>2</v>
          </cell>
          <cell r="S3081">
            <v>30</v>
          </cell>
          <cell r="T3081">
            <v>1</v>
          </cell>
          <cell r="U3081">
            <v>52</v>
          </cell>
          <cell r="W3081">
            <v>0</v>
          </cell>
          <cell r="AA3081" t="str">
            <v>31UB</v>
          </cell>
          <cell r="AB3081" t="str">
            <v>Blaby</v>
          </cell>
          <cell r="AD3081">
            <v>0</v>
          </cell>
          <cell r="AE3081">
            <v>0</v>
          </cell>
          <cell r="AF3081">
            <v>0</v>
          </cell>
          <cell r="AG3081">
            <v>0</v>
          </cell>
          <cell r="AI3081" t="str">
            <v>31UB</v>
          </cell>
          <cell r="AJ3081" t="str">
            <v>Blaby</v>
          </cell>
        </row>
        <row r="3082">
          <cell r="O3082" t="str">
            <v>31UC</v>
          </cell>
          <cell r="P3082" t="str">
            <v>Charnwood</v>
          </cell>
          <cell r="R3082">
            <v>9</v>
          </cell>
          <cell r="S3082">
            <v>51</v>
          </cell>
          <cell r="U3082">
            <v>142</v>
          </cell>
          <cell r="W3082">
            <v>0</v>
          </cell>
          <cell r="AA3082" t="str">
            <v>31UC</v>
          </cell>
          <cell r="AB3082" t="str">
            <v>Charnwood</v>
          </cell>
          <cell r="AD3082">
            <v>4</v>
          </cell>
          <cell r="AE3082">
            <v>0</v>
          </cell>
          <cell r="AF3082">
            <v>4</v>
          </cell>
          <cell r="AG3082">
            <v>4</v>
          </cell>
          <cell r="AI3082" t="str">
            <v>31UC</v>
          </cell>
          <cell r="AJ3082" t="str">
            <v>Charnwood</v>
          </cell>
        </row>
        <row r="3083">
          <cell r="O3083" t="str">
            <v>31UD</v>
          </cell>
          <cell r="P3083" t="str">
            <v>Harborough</v>
          </cell>
          <cell r="R3083">
            <v>4</v>
          </cell>
          <cell r="S3083">
            <v>39</v>
          </cell>
          <cell r="U3083">
            <v>75</v>
          </cell>
          <cell r="W3083">
            <v>0</v>
          </cell>
          <cell r="AA3083" t="str">
            <v>31UD</v>
          </cell>
          <cell r="AB3083" t="str">
            <v>Harborough</v>
          </cell>
          <cell r="AD3083">
            <v>0</v>
          </cell>
          <cell r="AE3083">
            <v>0</v>
          </cell>
          <cell r="AF3083">
            <v>0</v>
          </cell>
          <cell r="AG3083">
            <v>0</v>
          </cell>
          <cell r="AI3083" t="str">
            <v>31UD</v>
          </cell>
          <cell r="AJ3083" t="str">
            <v>Harborough</v>
          </cell>
        </row>
        <row r="3084">
          <cell r="O3084" t="str">
            <v>31UE</v>
          </cell>
          <cell r="P3084" t="str">
            <v>Hinckley and Bosworth</v>
          </cell>
          <cell r="R3084">
            <v>9</v>
          </cell>
          <cell r="S3084">
            <v>12</v>
          </cell>
          <cell r="U3084">
            <v>36</v>
          </cell>
          <cell r="W3084">
            <v>0</v>
          </cell>
          <cell r="AA3084" t="str">
            <v>31UE</v>
          </cell>
          <cell r="AB3084" t="str">
            <v>Hinckley and Bosworth</v>
          </cell>
          <cell r="AD3084">
            <v>2</v>
          </cell>
          <cell r="AE3084">
            <v>3</v>
          </cell>
          <cell r="AF3084">
            <v>2</v>
          </cell>
          <cell r="AG3084">
            <v>5</v>
          </cell>
          <cell r="AI3084" t="str">
            <v>31UE</v>
          </cell>
          <cell r="AJ3084" t="str">
            <v>Hinckley and Bosworth</v>
          </cell>
        </row>
        <row r="3085">
          <cell r="O3085" t="str">
            <v>31UG</v>
          </cell>
          <cell r="P3085" t="str">
            <v>Melton</v>
          </cell>
          <cell r="R3085">
            <v>7</v>
          </cell>
          <cell r="S3085">
            <v>15</v>
          </cell>
          <cell r="U3085">
            <v>34</v>
          </cell>
          <cell r="W3085">
            <v>0</v>
          </cell>
          <cell r="AA3085" t="str">
            <v>31UG</v>
          </cell>
          <cell r="AB3085" t="str">
            <v>Melton</v>
          </cell>
          <cell r="AD3085">
            <v>0</v>
          </cell>
          <cell r="AE3085">
            <v>0</v>
          </cell>
          <cell r="AF3085">
            <v>0</v>
          </cell>
          <cell r="AG3085">
            <v>0</v>
          </cell>
          <cell r="AI3085" t="str">
            <v>31UG</v>
          </cell>
          <cell r="AJ3085" t="str">
            <v>Melton</v>
          </cell>
        </row>
        <row r="3086">
          <cell r="O3086" t="str">
            <v>31UH</v>
          </cell>
          <cell r="P3086" t="str">
            <v>North West Leicestershire</v>
          </cell>
          <cell r="R3086">
            <v>1</v>
          </cell>
          <cell r="S3086">
            <v>14</v>
          </cell>
          <cell r="U3086">
            <v>46</v>
          </cell>
          <cell r="W3086">
            <v>0</v>
          </cell>
          <cell r="AA3086" t="str">
            <v>31UH</v>
          </cell>
          <cell r="AB3086" t="str">
            <v>North West Leicestershire</v>
          </cell>
          <cell r="AD3086">
            <v>0</v>
          </cell>
          <cell r="AE3086">
            <v>4</v>
          </cell>
          <cell r="AF3086">
            <v>0</v>
          </cell>
          <cell r="AG3086">
            <v>4</v>
          </cell>
          <cell r="AI3086" t="str">
            <v>31UH</v>
          </cell>
          <cell r="AJ3086" t="str">
            <v>North West Leicestershire</v>
          </cell>
        </row>
        <row r="3087">
          <cell r="O3087" t="str">
            <v>31UJ</v>
          </cell>
          <cell r="P3087" t="str">
            <v>Oadby and Wigston</v>
          </cell>
          <cell r="R3087">
            <v>6</v>
          </cell>
          <cell r="S3087">
            <v>6</v>
          </cell>
          <cell r="U3087">
            <v>8</v>
          </cell>
          <cell r="W3087">
            <v>0</v>
          </cell>
          <cell r="AA3087" t="str">
            <v>31UJ</v>
          </cell>
          <cell r="AB3087" t="str">
            <v>Oadby and Wigston</v>
          </cell>
          <cell r="AD3087">
            <v>6</v>
          </cell>
          <cell r="AE3087">
            <v>0</v>
          </cell>
          <cell r="AF3087">
            <v>6</v>
          </cell>
          <cell r="AG3087">
            <v>6</v>
          </cell>
          <cell r="AI3087" t="str">
            <v>31UJ</v>
          </cell>
          <cell r="AJ3087" t="str">
            <v>Oadby and Wigston</v>
          </cell>
        </row>
        <row r="3088">
          <cell r="O3088" t="str">
            <v>32UB</v>
          </cell>
          <cell r="P3088" t="str">
            <v>Boston</v>
          </cell>
          <cell r="R3088">
            <v>2</v>
          </cell>
          <cell r="S3088">
            <v>26</v>
          </cell>
          <cell r="T3088">
            <v>1</v>
          </cell>
          <cell r="U3088">
            <v>57</v>
          </cell>
          <cell r="W3088">
            <v>1</v>
          </cell>
          <cell r="AA3088" t="str">
            <v>32UB</v>
          </cell>
          <cell r="AB3088" t="str">
            <v>Boston</v>
          </cell>
          <cell r="AD3088">
            <v>0</v>
          </cell>
          <cell r="AE3088">
            <v>0</v>
          </cell>
          <cell r="AF3088">
            <v>0</v>
          </cell>
          <cell r="AG3088">
            <v>0</v>
          </cell>
          <cell r="AI3088" t="str">
            <v>32UB</v>
          </cell>
          <cell r="AJ3088" t="str">
            <v>Boston</v>
          </cell>
        </row>
        <row r="3089">
          <cell r="O3089" t="str">
            <v>32UC</v>
          </cell>
          <cell r="P3089" t="str">
            <v>East Lindsey</v>
          </cell>
          <cell r="R3089">
            <v>4</v>
          </cell>
          <cell r="S3089">
            <v>31</v>
          </cell>
          <cell r="U3089">
            <v>38</v>
          </cell>
          <cell r="V3089">
            <v>6</v>
          </cell>
          <cell r="W3089">
            <v>0</v>
          </cell>
          <cell r="AA3089" t="str">
            <v>32UC</v>
          </cell>
          <cell r="AB3089" t="str">
            <v>East Lindsey</v>
          </cell>
          <cell r="AD3089">
            <v>0</v>
          </cell>
          <cell r="AE3089">
            <v>0</v>
          </cell>
          <cell r="AF3089">
            <v>0</v>
          </cell>
          <cell r="AG3089">
            <v>0</v>
          </cell>
          <cell r="AI3089" t="str">
            <v>32UC</v>
          </cell>
          <cell r="AJ3089" t="str">
            <v>East Lindsey</v>
          </cell>
        </row>
        <row r="3090">
          <cell r="O3090" t="str">
            <v>32UD</v>
          </cell>
          <cell r="P3090" t="str">
            <v>Lincoln</v>
          </cell>
          <cell r="S3090">
            <v>53</v>
          </cell>
          <cell r="U3090">
            <v>139</v>
          </cell>
          <cell r="W3090">
            <v>0</v>
          </cell>
          <cell r="AA3090" t="str">
            <v>32UD</v>
          </cell>
          <cell r="AB3090" t="str">
            <v>Lincoln</v>
          </cell>
          <cell r="AD3090">
            <v>0</v>
          </cell>
          <cell r="AE3090">
            <v>0</v>
          </cell>
          <cell r="AF3090">
            <v>0</v>
          </cell>
          <cell r="AG3090">
            <v>0</v>
          </cell>
          <cell r="AI3090" t="str">
            <v>32UD</v>
          </cell>
          <cell r="AJ3090" t="str">
            <v>Lincoln</v>
          </cell>
        </row>
        <row r="3091">
          <cell r="O3091" t="str">
            <v>32UE</v>
          </cell>
          <cell r="P3091" t="str">
            <v>North Kesteven</v>
          </cell>
          <cell r="S3091">
            <v>67</v>
          </cell>
          <cell r="U3091">
            <v>121</v>
          </cell>
          <cell r="W3091">
            <v>0</v>
          </cell>
          <cell r="AA3091" t="str">
            <v>32UE</v>
          </cell>
          <cell r="AB3091" t="str">
            <v>North Kesteven</v>
          </cell>
          <cell r="AD3091">
            <v>7</v>
          </cell>
          <cell r="AE3091">
            <v>5</v>
          </cell>
          <cell r="AF3091">
            <v>7</v>
          </cell>
          <cell r="AG3091">
            <v>12</v>
          </cell>
          <cell r="AI3091" t="str">
            <v>32UE</v>
          </cell>
          <cell r="AJ3091" t="str">
            <v>North Kesteven</v>
          </cell>
        </row>
        <row r="3092">
          <cell r="O3092" t="str">
            <v>32UF</v>
          </cell>
          <cell r="P3092" t="str">
            <v>South Holland</v>
          </cell>
          <cell r="R3092">
            <v>1</v>
          </cell>
          <cell r="S3092">
            <v>21</v>
          </cell>
          <cell r="U3092">
            <v>46</v>
          </cell>
          <cell r="W3092">
            <v>0</v>
          </cell>
          <cell r="AA3092" t="str">
            <v>32UF</v>
          </cell>
          <cell r="AB3092" t="str">
            <v>South Holland</v>
          </cell>
          <cell r="AD3092">
            <v>0</v>
          </cell>
          <cell r="AE3092">
            <v>0</v>
          </cell>
          <cell r="AF3092">
            <v>0</v>
          </cell>
          <cell r="AG3092">
            <v>0</v>
          </cell>
          <cell r="AI3092" t="str">
            <v>32UF</v>
          </cell>
          <cell r="AJ3092" t="str">
            <v>South Holland</v>
          </cell>
        </row>
        <row r="3093">
          <cell r="O3093" t="str">
            <v>32UG</v>
          </cell>
          <cell r="P3093" t="str">
            <v>South Kesteven</v>
          </cell>
          <cell r="R3093">
            <v>2</v>
          </cell>
          <cell r="S3093">
            <v>56</v>
          </cell>
          <cell r="U3093">
            <v>159</v>
          </cell>
          <cell r="V3093">
            <v>2</v>
          </cell>
          <cell r="W3093">
            <v>0</v>
          </cell>
          <cell r="AA3093" t="str">
            <v>32UG</v>
          </cell>
          <cell r="AB3093" t="str">
            <v>South Kesteven</v>
          </cell>
          <cell r="AD3093">
            <v>0</v>
          </cell>
          <cell r="AE3093">
            <v>0</v>
          </cell>
          <cell r="AF3093">
            <v>0</v>
          </cell>
          <cell r="AG3093">
            <v>0</v>
          </cell>
          <cell r="AI3093" t="str">
            <v>32UG</v>
          </cell>
          <cell r="AJ3093" t="str">
            <v>South Kesteven</v>
          </cell>
        </row>
        <row r="3094">
          <cell r="O3094" t="str">
            <v>32UH</v>
          </cell>
          <cell r="P3094" t="str">
            <v>West Lindsey</v>
          </cell>
          <cell r="R3094">
            <v>3</v>
          </cell>
          <cell r="S3094">
            <v>69</v>
          </cell>
          <cell r="U3094">
            <v>167</v>
          </cell>
          <cell r="W3094">
            <v>0</v>
          </cell>
          <cell r="AA3094" t="str">
            <v>32UH</v>
          </cell>
          <cell r="AB3094" t="str">
            <v>West Lindsey</v>
          </cell>
          <cell r="AD3094">
            <v>11</v>
          </cell>
          <cell r="AE3094">
            <v>0</v>
          </cell>
          <cell r="AF3094">
            <v>11</v>
          </cell>
          <cell r="AG3094">
            <v>11</v>
          </cell>
          <cell r="AI3094" t="str">
            <v>32UH</v>
          </cell>
          <cell r="AJ3094" t="str">
            <v>West Lindsey</v>
          </cell>
        </row>
        <row r="3095">
          <cell r="O3095" t="str">
            <v>33UB</v>
          </cell>
          <cell r="P3095" t="str">
            <v>Breckland</v>
          </cell>
          <cell r="Q3095">
            <v>10</v>
          </cell>
          <cell r="R3095">
            <v>10</v>
          </cell>
          <cell r="S3095">
            <v>11</v>
          </cell>
          <cell r="U3095">
            <v>100</v>
          </cell>
          <cell r="W3095">
            <v>0</v>
          </cell>
          <cell r="AA3095" t="str">
            <v>33UB</v>
          </cell>
          <cell r="AB3095" t="str">
            <v>Breckland</v>
          </cell>
          <cell r="AC3095">
            <v>0</v>
          </cell>
          <cell r="AD3095">
            <v>9</v>
          </cell>
          <cell r="AE3095">
            <v>25</v>
          </cell>
          <cell r="AF3095">
            <v>9</v>
          </cell>
          <cell r="AG3095">
            <v>34</v>
          </cell>
          <cell r="AI3095" t="str">
            <v>33UB</v>
          </cell>
          <cell r="AJ3095" t="str">
            <v>Breckland</v>
          </cell>
        </row>
        <row r="3096">
          <cell r="O3096" t="str">
            <v>33UC</v>
          </cell>
          <cell r="P3096" t="str">
            <v>Broadland</v>
          </cell>
          <cell r="R3096">
            <v>14</v>
          </cell>
          <cell r="S3096">
            <v>4</v>
          </cell>
          <cell r="U3096">
            <v>27</v>
          </cell>
          <cell r="W3096">
            <v>2</v>
          </cell>
          <cell r="AA3096" t="str">
            <v>33UC</v>
          </cell>
          <cell r="AB3096" t="str">
            <v>Broadland</v>
          </cell>
          <cell r="AD3096">
            <v>0</v>
          </cell>
          <cell r="AE3096">
            <v>0</v>
          </cell>
          <cell r="AF3096">
            <v>0</v>
          </cell>
          <cell r="AG3096">
            <v>0</v>
          </cell>
          <cell r="AI3096" t="str">
            <v>33UC</v>
          </cell>
          <cell r="AJ3096" t="str">
            <v>Broadland</v>
          </cell>
        </row>
        <row r="3097">
          <cell r="O3097" t="str">
            <v>33UD</v>
          </cell>
          <cell r="P3097" t="str">
            <v>Great Yarmouth</v>
          </cell>
          <cell r="T3097">
            <v>3</v>
          </cell>
          <cell r="U3097">
            <v>50</v>
          </cell>
          <cell r="V3097">
            <v>3</v>
          </cell>
          <cell r="W3097">
            <v>1</v>
          </cell>
          <cell r="AA3097" t="str">
            <v>33UD</v>
          </cell>
          <cell r="AB3097" t="str">
            <v>Great Yarmouth</v>
          </cell>
          <cell r="AD3097">
            <v>0</v>
          </cell>
          <cell r="AE3097">
            <v>0</v>
          </cell>
          <cell r="AF3097">
            <v>0</v>
          </cell>
          <cell r="AG3097">
            <v>0</v>
          </cell>
          <cell r="AI3097" t="str">
            <v>33UD</v>
          </cell>
          <cell r="AJ3097" t="str">
            <v>Great Yarmouth</v>
          </cell>
        </row>
        <row r="3098">
          <cell r="O3098" t="str">
            <v>33UE</v>
          </cell>
          <cell r="P3098" t="str">
            <v>Kings Lynn and West Norfolk</v>
          </cell>
          <cell r="Q3098">
            <v>10</v>
          </cell>
          <cell r="R3098">
            <v>11</v>
          </cell>
          <cell r="S3098">
            <v>14</v>
          </cell>
          <cell r="U3098">
            <v>125</v>
          </cell>
          <cell r="V3098">
            <v>1</v>
          </cell>
          <cell r="W3098">
            <v>1</v>
          </cell>
          <cell r="AA3098" t="str">
            <v>33UE</v>
          </cell>
          <cell r="AB3098" t="str">
            <v>Kings Lynn and West Norfolk</v>
          </cell>
          <cell r="AC3098">
            <v>0</v>
          </cell>
          <cell r="AD3098">
            <v>0</v>
          </cell>
          <cell r="AE3098">
            <v>0</v>
          </cell>
          <cell r="AF3098">
            <v>0</v>
          </cell>
          <cell r="AG3098">
            <v>0</v>
          </cell>
          <cell r="AI3098" t="str">
            <v>33UE</v>
          </cell>
          <cell r="AJ3098" t="str">
            <v>Kings Lynn and West Norfolk</v>
          </cell>
        </row>
        <row r="3099">
          <cell r="O3099" t="str">
            <v>33UF</v>
          </cell>
          <cell r="P3099" t="str">
            <v>North Norfolk</v>
          </cell>
          <cell r="R3099">
            <v>1</v>
          </cell>
          <cell r="S3099">
            <v>11</v>
          </cell>
          <cell r="T3099">
            <v>1</v>
          </cell>
          <cell r="U3099">
            <v>74</v>
          </cell>
          <cell r="V3099">
            <v>6</v>
          </cell>
          <cell r="W3099">
            <v>0</v>
          </cell>
          <cell r="AA3099" t="str">
            <v>33UF</v>
          </cell>
          <cell r="AB3099" t="str">
            <v>North Norfolk</v>
          </cell>
          <cell r="AD3099">
            <v>0</v>
          </cell>
          <cell r="AE3099">
            <v>0</v>
          </cell>
          <cell r="AF3099">
            <v>0</v>
          </cell>
          <cell r="AG3099">
            <v>0</v>
          </cell>
          <cell r="AI3099" t="str">
            <v>33UF</v>
          </cell>
          <cell r="AJ3099" t="str">
            <v>North Norfolk</v>
          </cell>
        </row>
        <row r="3100">
          <cell r="O3100" t="str">
            <v>33UG</v>
          </cell>
          <cell r="P3100" t="str">
            <v>Norwich</v>
          </cell>
          <cell r="R3100">
            <v>8</v>
          </cell>
          <cell r="S3100">
            <v>20</v>
          </cell>
          <cell r="T3100">
            <v>1</v>
          </cell>
          <cell r="U3100">
            <v>100</v>
          </cell>
          <cell r="V3100">
            <v>4</v>
          </cell>
          <cell r="W3100">
            <v>2</v>
          </cell>
          <cell r="AA3100" t="str">
            <v>33UG</v>
          </cell>
          <cell r="AB3100" t="str">
            <v>Norwich</v>
          </cell>
          <cell r="AD3100">
            <v>0</v>
          </cell>
          <cell r="AE3100">
            <v>0</v>
          </cell>
          <cell r="AF3100">
            <v>0</v>
          </cell>
          <cell r="AG3100">
            <v>0</v>
          </cell>
          <cell r="AI3100" t="str">
            <v>33UG</v>
          </cell>
          <cell r="AJ3100" t="str">
            <v>Norwich</v>
          </cell>
        </row>
        <row r="3101">
          <cell r="O3101" t="str">
            <v>33UH</v>
          </cell>
          <cell r="P3101" t="str">
            <v>South Norfolk</v>
          </cell>
          <cell r="Q3101">
            <v>2</v>
          </cell>
          <cell r="R3101">
            <v>6</v>
          </cell>
          <cell r="S3101">
            <v>61</v>
          </cell>
          <cell r="T3101">
            <v>1</v>
          </cell>
          <cell r="U3101">
            <v>82</v>
          </cell>
          <cell r="V3101">
            <v>2</v>
          </cell>
          <cell r="W3101">
            <v>0</v>
          </cell>
          <cell r="AA3101" t="str">
            <v>33UH</v>
          </cell>
          <cell r="AB3101" t="str">
            <v>South Norfolk</v>
          </cell>
          <cell r="AC3101">
            <v>0</v>
          </cell>
          <cell r="AD3101">
            <v>0</v>
          </cell>
          <cell r="AE3101">
            <v>0</v>
          </cell>
          <cell r="AF3101">
            <v>0</v>
          </cell>
          <cell r="AG3101">
            <v>0</v>
          </cell>
          <cell r="AI3101" t="str">
            <v>33UH</v>
          </cell>
          <cell r="AJ3101" t="str">
            <v>South Norfolk</v>
          </cell>
        </row>
        <row r="3102">
          <cell r="O3102" t="str">
            <v>34UB</v>
          </cell>
          <cell r="P3102" t="str">
            <v>Corby</v>
          </cell>
          <cell r="R3102">
            <v>9</v>
          </cell>
          <cell r="S3102">
            <v>68</v>
          </cell>
          <cell r="U3102">
            <v>42</v>
          </cell>
          <cell r="W3102">
            <v>0</v>
          </cell>
          <cell r="AA3102" t="str">
            <v>34UB</v>
          </cell>
          <cell r="AB3102" t="str">
            <v>Corby</v>
          </cell>
          <cell r="AD3102">
            <v>0</v>
          </cell>
          <cell r="AE3102">
            <v>0</v>
          </cell>
          <cell r="AF3102">
            <v>0</v>
          </cell>
          <cell r="AG3102">
            <v>0</v>
          </cell>
          <cell r="AI3102" t="str">
            <v>34UB</v>
          </cell>
          <cell r="AJ3102" t="str">
            <v>Corby</v>
          </cell>
        </row>
        <row r="3103">
          <cell r="O3103" t="str">
            <v>34UC</v>
          </cell>
          <cell r="P3103" t="str">
            <v>Daventry</v>
          </cell>
          <cell r="R3103">
            <v>1</v>
          </cell>
          <cell r="S3103">
            <v>21</v>
          </cell>
          <cell r="U3103">
            <v>26</v>
          </cell>
          <cell r="W3103">
            <v>0</v>
          </cell>
          <cell r="AA3103" t="str">
            <v>34UC</v>
          </cell>
          <cell r="AB3103" t="str">
            <v>Daventry</v>
          </cell>
          <cell r="AD3103">
            <v>0</v>
          </cell>
          <cell r="AE3103">
            <v>0</v>
          </cell>
          <cell r="AF3103">
            <v>0</v>
          </cell>
          <cell r="AG3103">
            <v>0</v>
          </cell>
          <cell r="AI3103" t="str">
            <v>34UC</v>
          </cell>
          <cell r="AJ3103" t="str">
            <v>Daventry</v>
          </cell>
        </row>
        <row r="3104">
          <cell r="O3104" t="str">
            <v>34UD</v>
          </cell>
          <cell r="P3104" t="str">
            <v>East Northamptonshire</v>
          </cell>
          <cell r="R3104">
            <v>4</v>
          </cell>
          <cell r="S3104">
            <v>22</v>
          </cell>
          <cell r="U3104">
            <v>91</v>
          </cell>
          <cell r="W3104">
            <v>0</v>
          </cell>
          <cell r="AA3104" t="str">
            <v>34UD</v>
          </cell>
          <cell r="AB3104" t="str">
            <v>East Northamptonshire</v>
          </cell>
          <cell r="AD3104">
            <v>0</v>
          </cell>
          <cell r="AE3104">
            <v>0</v>
          </cell>
          <cell r="AF3104">
            <v>0</v>
          </cell>
          <cell r="AG3104">
            <v>0</v>
          </cell>
          <cell r="AI3104" t="str">
            <v>34UD</v>
          </cell>
          <cell r="AJ3104" t="str">
            <v>East Northamptonshire</v>
          </cell>
        </row>
        <row r="3105">
          <cell r="O3105" t="str">
            <v>34UE</v>
          </cell>
          <cell r="P3105" t="str">
            <v>Kettering</v>
          </cell>
          <cell r="R3105">
            <v>6</v>
          </cell>
          <cell r="S3105">
            <v>58</v>
          </cell>
          <cell r="U3105">
            <v>153</v>
          </cell>
          <cell r="W3105">
            <v>0</v>
          </cell>
          <cell r="AA3105" t="str">
            <v>34UE</v>
          </cell>
          <cell r="AB3105" t="str">
            <v>Kettering</v>
          </cell>
          <cell r="AD3105">
            <v>0</v>
          </cell>
          <cell r="AE3105">
            <v>0</v>
          </cell>
          <cell r="AF3105">
            <v>0</v>
          </cell>
          <cell r="AG3105">
            <v>0</v>
          </cell>
          <cell r="AI3105" t="str">
            <v>34UE</v>
          </cell>
          <cell r="AJ3105" t="str">
            <v>Kettering</v>
          </cell>
        </row>
        <row r="3106">
          <cell r="O3106" t="str">
            <v>34UF</v>
          </cell>
          <cell r="P3106" t="str">
            <v>Northampton</v>
          </cell>
          <cell r="R3106">
            <v>23</v>
          </cell>
          <cell r="S3106">
            <v>56</v>
          </cell>
          <cell r="U3106">
            <v>72</v>
          </cell>
          <cell r="W3106">
            <v>0</v>
          </cell>
          <cell r="AA3106" t="str">
            <v>34UF</v>
          </cell>
          <cell r="AB3106" t="str">
            <v>Northampton</v>
          </cell>
          <cell r="AD3106">
            <v>0</v>
          </cell>
          <cell r="AE3106">
            <v>0</v>
          </cell>
          <cell r="AF3106">
            <v>0</v>
          </cell>
          <cell r="AG3106">
            <v>0</v>
          </cell>
          <cell r="AI3106" t="str">
            <v>34UF</v>
          </cell>
          <cell r="AJ3106" t="str">
            <v>Northampton</v>
          </cell>
        </row>
        <row r="3107">
          <cell r="O3107" t="str">
            <v>34UG</v>
          </cell>
          <cell r="P3107" t="str">
            <v>South Northamptonshire</v>
          </cell>
          <cell r="R3107">
            <v>2</v>
          </cell>
          <cell r="S3107">
            <v>15</v>
          </cell>
          <cell r="U3107">
            <v>49</v>
          </cell>
          <cell r="W3107">
            <v>0</v>
          </cell>
          <cell r="AA3107" t="str">
            <v>34UG</v>
          </cell>
          <cell r="AB3107" t="str">
            <v>South Northamptonshire</v>
          </cell>
          <cell r="AD3107">
            <v>0</v>
          </cell>
          <cell r="AE3107">
            <v>0</v>
          </cell>
          <cell r="AF3107">
            <v>0</v>
          </cell>
          <cell r="AG3107">
            <v>0</v>
          </cell>
          <cell r="AI3107" t="str">
            <v>34UG</v>
          </cell>
          <cell r="AJ3107" t="str">
            <v>South Northamptonshire</v>
          </cell>
        </row>
        <row r="3108">
          <cell r="O3108" t="str">
            <v>34UH</v>
          </cell>
          <cell r="P3108" t="str">
            <v>Wellingborough</v>
          </cell>
          <cell r="R3108">
            <v>1</v>
          </cell>
          <cell r="S3108">
            <v>40</v>
          </cell>
          <cell r="T3108">
            <v>7</v>
          </cell>
          <cell r="U3108">
            <v>65</v>
          </cell>
          <cell r="W3108">
            <v>0</v>
          </cell>
          <cell r="AA3108" t="str">
            <v>34UH</v>
          </cell>
          <cell r="AB3108" t="str">
            <v>Wellingborough</v>
          </cell>
          <cell r="AD3108">
            <v>0</v>
          </cell>
          <cell r="AE3108">
            <v>0</v>
          </cell>
          <cell r="AF3108">
            <v>0</v>
          </cell>
          <cell r="AG3108">
            <v>0</v>
          </cell>
          <cell r="AI3108" t="str">
            <v>34UH</v>
          </cell>
          <cell r="AJ3108" t="str">
            <v>Wellingborough</v>
          </cell>
        </row>
        <row r="3109">
          <cell r="O3109" t="str">
            <v>36UB</v>
          </cell>
          <cell r="P3109" t="str">
            <v>Craven</v>
          </cell>
          <cell r="R3109">
            <v>1</v>
          </cell>
          <cell r="T3109">
            <v>20</v>
          </cell>
          <cell r="U3109">
            <v>53</v>
          </cell>
          <cell r="V3109">
            <v>33</v>
          </cell>
          <cell r="W3109">
            <v>0</v>
          </cell>
          <cell r="AA3109" t="str">
            <v>36UB</v>
          </cell>
          <cell r="AB3109" t="str">
            <v>Craven</v>
          </cell>
          <cell r="AD3109">
            <v>0</v>
          </cell>
          <cell r="AE3109">
            <v>0</v>
          </cell>
          <cell r="AF3109">
            <v>0</v>
          </cell>
          <cell r="AG3109">
            <v>0</v>
          </cell>
          <cell r="AI3109" t="str">
            <v>36UB</v>
          </cell>
          <cell r="AJ3109" t="str">
            <v>Craven</v>
          </cell>
        </row>
        <row r="3110">
          <cell r="O3110" t="str">
            <v>36UC</v>
          </cell>
          <cell r="P3110" t="str">
            <v>Hambleton</v>
          </cell>
          <cell r="R3110">
            <v>2</v>
          </cell>
          <cell r="S3110">
            <v>24</v>
          </cell>
          <cell r="U3110">
            <v>75</v>
          </cell>
          <cell r="W3110">
            <v>0</v>
          </cell>
          <cell r="AA3110" t="str">
            <v>36UC</v>
          </cell>
          <cell r="AB3110" t="str">
            <v>Hambleton</v>
          </cell>
          <cell r="AD3110">
            <v>0</v>
          </cell>
          <cell r="AE3110">
            <v>6</v>
          </cell>
          <cell r="AF3110">
            <v>0</v>
          </cell>
          <cell r="AG3110">
            <v>6</v>
          </cell>
          <cell r="AI3110" t="str">
            <v>36UC</v>
          </cell>
          <cell r="AJ3110" t="str">
            <v>Hambleton</v>
          </cell>
        </row>
        <row r="3111">
          <cell r="O3111" t="str">
            <v>36UD</v>
          </cell>
          <cell r="P3111" t="str">
            <v>Harrogate</v>
          </cell>
          <cell r="S3111">
            <v>4</v>
          </cell>
          <cell r="U3111">
            <v>23</v>
          </cell>
          <cell r="V3111">
            <v>4</v>
          </cell>
          <cell r="W3111">
            <v>0</v>
          </cell>
          <cell r="AA3111" t="str">
            <v>36UD</v>
          </cell>
          <cell r="AB3111" t="str">
            <v>Harrogate</v>
          </cell>
          <cell r="AD3111">
            <v>0</v>
          </cell>
          <cell r="AE3111">
            <v>0</v>
          </cell>
          <cell r="AF3111">
            <v>0</v>
          </cell>
          <cell r="AG3111">
            <v>0</v>
          </cell>
          <cell r="AI3111" t="str">
            <v>36UD</v>
          </cell>
          <cell r="AJ3111" t="str">
            <v>Harrogate</v>
          </cell>
        </row>
        <row r="3112">
          <cell r="O3112" t="str">
            <v>36UE</v>
          </cell>
          <cell r="P3112" t="str">
            <v>Richmondshire</v>
          </cell>
          <cell r="Q3112">
            <v>5</v>
          </cell>
          <cell r="R3112">
            <v>2</v>
          </cell>
          <cell r="U3112">
            <v>27</v>
          </cell>
          <cell r="V3112">
            <v>12</v>
          </cell>
          <cell r="W3112">
            <v>0</v>
          </cell>
          <cell r="AA3112" t="str">
            <v>36UE</v>
          </cell>
          <cell r="AB3112" t="str">
            <v>Richmondshire</v>
          </cell>
          <cell r="AC3112">
            <v>0</v>
          </cell>
          <cell r="AD3112">
            <v>0</v>
          </cell>
          <cell r="AE3112">
            <v>6</v>
          </cell>
          <cell r="AF3112">
            <v>0</v>
          </cell>
          <cell r="AG3112">
            <v>6</v>
          </cell>
          <cell r="AI3112" t="str">
            <v>36UE</v>
          </cell>
          <cell r="AJ3112" t="str">
            <v>Richmondshire</v>
          </cell>
        </row>
        <row r="3113">
          <cell r="O3113" t="str">
            <v>36UF</v>
          </cell>
          <cell r="P3113" t="str">
            <v>Ryedale</v>
          </cell>
          <cell r="S3113">
            <v>14</v>
          </cell>
          <cell r="U3113">
            <v>26</v>
          </cell>
          <cell r="W3113">
            <v>0</v>
          </cell>
          <cell r="AA3113" t="str">
            <v>36UF</v>
          </cell>
          <cell r="AB3113" t="str">
            <v>Ryedale</v>
          </cell>
          <cell r="AD3113">
            <v>0</v>
          </cell>
          <cell r="AE3113">
            <v>4</v>
          </cell>
          <cell r="AF3113">
            <v>0</v>
          </cell>
          <cell r="AG3113">
            <v>4</v>
          </cell>
          <cell r="AI3113" t="str">
            <v>36UF</v>
          </cell>
          <cell r="AJ3113" t="str">
            <v>Ryedale</v>
          </cell>
        </row>
        <row r="3114">
          <cell r="O3114" t="str">
            <v>36UG</v>
          </cell>
          <cell r="P3114" t="str">
            <v>Scarborough</v>
          </cell>
          <cell r="R3114">
            <v>13</v>
          </cell>
          <cell r="S3114">
            <v>7</v>
          </cell>
          <cell r="U3114">
            <v>35</v>
          </cell>
          <cell r="W3114">
            <v>0</v>
          </cell>
          <cell r="AA3114" t="str">
            <v>36UG</v>
          </cell>
          <cell r="AB3114" t="str">
            <v>Scarborough</v>
          </cell>
          <cell r="AD3114">
            <v>0</v>
          </cell>
          <cell r="AE3114">
            <v>0</v>
          </cell>
          <cell r="AF3114">
            <v>0</v>
          </cell>
          <cell r="AG3114">
            <v>0</v>
          </cell>
          <cell r="AI3114" t="str">
            <v>36UG</v>
          </cell>
          <cell r="AJ3114" t="str">
            <v>Scarborough</v>
          </cell>
        </row>
        <row r="3115">
          <cell r="O3115" t="str">
            <v>36UH</v>
          </cell>
          <cell r="P3115" t="str">
            <v>Selby</v>
          </cell>
          <cell r="R3115">
            <v>4</v>
          </cell>
          <cell r="S3115">
            <v>41</v>
          </cell>
          <cell r="U3115">
            <v>97</v>
          </cell>
          <cell r="W3115">
            <v>0</v>
          </cell>
          <cell r="AA3115" t="str">
            <v>36UH</v>
          </cell>
          <cell r="AB3115" t="str">
            <v>Selby</v>
          </cell>
          <cell r="AD3115">
            <v>0</v>
          </cell>
          <cell r="AE3115">
            <v>0</v>
          </cell>
          <cell r="AF3115">
            <v>0</v>
          </cell>
          <cell r="AG3115">
            <v>0</v>
          </cell>
          <cell r="AI3115" t="str">
            <v>36UH</v>
          </cell>
          <cell r="AJ3115" t="str">
            <v>Selby</v>
          </cell>
        </row>
        <row r="3116">
          <cell r="O3116" t="str">
            <v>37UB</v>
          </cell>
          <cell r="P3116" t="str">
            <v>Ashfield</v>
          </cell>
          <cell r="R3116">
            <v>4</v>
          </cell>
          <cell r="S3116">
            <v>22</v>
          </cell>
          <cell r="U3116">
            <v>42</v>
          </cell>
          <cell r="V3116">
            <v>5</v>
          </cell>
          <cell r="W3116">
            <v>0</v>
          </cell>
          <cell r="AA3116" t="str">
            <v>37UB</v>
          </cell>
          <cell r="AB3116" t="str">
            <v>Ashfield</v>
          </cell>
          <cell r="AD3116">
            <v>0</v>
          </cell>
          <cell r="AE3116">
            <v>0</v>
          </cell>
          <cell r="AF3116">
            <v>0</v>
          </cell>
          <cell r="AG3116">
            <v>0</v>
          </cell>
          <cell r="AI3116" t="str">
            <v>37UB</v>
          </cell>
          <cell r="AJ3116" t="str">
            <v>Ashfield</v>
          </cell>
        </row>
        <row r="3117">
          <cell r="O3117" t="str">
            <v>37UC</v>
          </cell>
          <cell r="P3117" t="str">
            <v>Bassetlaw</v>
          </cell>
          <cell r="R3117">
            <v>7</v>
          </cell>
          <cell r="S3117">
            <v>5</v>
          </cell>
          <cell r="U3117">
            <v>17</v>
          </cell>
          <cell r="W3117">
            <v>0</v>
          </cell>
          <cell r="AA3117" t="str">
            <v>37UC</v>
          </cell>
          <cell r="AB3117" t="str">
            <v>Bassetlaw</v>
          </cell>
          <cell r="AD3117">
            <v>0</v>
          </cell>
          <cell r="AE3117">
            <v>0</v>
          </cell>
          <cell r="AF3117">
            <v>0</v>
          </cell>
          <cell r="AG3117">
            <v>0</v>
          </cell>
          <cell r="AI3117" t="str">
            <v>37UC</v>
          </cell>
          <cell r="AJ3117" t="str">
            <v>Bassetlaw</v>
          </cell>
        </row>
        <row r="3118">
          <cell r="O3118" t="str">
            <v>37UD</v>
          </cell>
          <cell r="P3118" t="str">
            <v>Broxtowe</v>
          </cell>
          <cell r="S3118">
            <v>13</v>
          </cell>
          <cell r="U3118">
            <v>64</v>
          </cell>
          <cell r="W3118">
            <v>0</v>
          </cell>
          <cell r="AA3118" t="str">
            <v>37UD</v>
          </cell>
          <cell r="AB3118" t="str">
            <v>Broxtowe</v>
          </cell>
          <cell r="AD3118">
            <v>0</v>
          </cell>
          <cell r="AE3118">
            <v>0</v>
          </cell>
          <cell r="AF3118">
            <v>0</v>
          </cell>
          <cell r="AG3118">
            <v>0</v>
          </cell>
          <cell r="AI3118" t="str">
            <v>37UD</v>
          </cell>
          <cell r="AJ3118" t="str">
            <v>Broxtowe</v>
          </cell>
        </row>
        <row r="3119">
          <cell r="O3119" t="str">
            <v>37UE</v>
          </cell>
          <cell r="P3119" t="str">
            <v>Gedling</v>
          </cell>
          <cell r="R3119">
            <v>5</v>
          </cell>
          <cell r="S3119">
            <v>2</v>
          </cell>
          <cell r="T3119">
            <v>2</v>
          </cell>
          <cell r="U3119">
            <v>16</v>
          </cell>
          <cell r="W3119">
            <v>1</v>
          </cell>
          <cell r="AA3119" t="str">
            <v>37UE</v>
          </cell>
          <cell r="AB3119" t="str">
            <v>Gedling</v>
          </cell>
          <cell r="AD3119">
            <v>0</v>
          </cell>
          <cell r="AE3119">
            <v>0</v>
          </cell>
          <cell r="AF3119">
            <v>0</v>
          </cell>
          <cell r="AG3119">
            <v>0</v>
          </cell>
          <cell r="AI3119" t="str">
            <v>37UE</v>
          </cell>
          <cell r="AJ3119" t="str">
            <v>Gedling</v>
          </cell>
        </row>
        <row r="3120">
          <cell r="O3120" t="str">
            <v>37UF</v>
          </cell>
          <cell r="P3120" t="str">
            <v>Mansfield</v>
          </cell>
          <cell r="R3120">
            <v>5</v>
          </cell>
          <cell r="S3120">
            <v>30</v>
          </cell>
          <cell r="U3120">
            <v>9</v>
          </cell>
          <cell r="V3120">
            <v>26</v>
          </cell>
          <cell r="W3120">
            <v>0</v>
          </cell>
          <cell r="AA3120" t="str">
            <v>37UF</v>
          </cell>
          <cell r="AB3120" t="str">
            <v>Mansfield</v>
          </cell>
          <cell r="AD3120">
            <v>0</v>
          </cell>
          <cell r="AE3120">
            <v>0</v>
          </cell>
          <cell r="AF3120">
            <v>0</v>
          </cell>
          <cell r="AG3120">
            <v>0</v>
          </cell>
          <cell r="AI3120" t="str">
            <v>37UF</v>
          </cell>
          <cell r="AJ3120" t="str">
            <v>Mansfield</v>
          </cell>
        </row>
        <row r="3121">
          <cell r="O3121" t="str">
            <v>37UG</v>
          </cell>
          <cell r="P3121" t="str">
            <v>Newark and Sherwood</v>
          </cell>
          <cell r="R3121">
            <v>4</v>
          </cell>
          <cell r="S3121">
            <v>23</v>
          </cell>
          <cell r="T3121">
            <v>1</v>
          </cell>
          <cell r="U3121">
            <v>54</v>
          </cell>
          <cell r="V3121">
            <v>4</v>
          </cell>
          <cell r="W3121">
            <v>0</v>
          </cell>
          <cell r="AA3121" t="str">
            <v>37UG</v>
          </cell>
          <cell r="AB3121" t="str">
            <v>Newark and Sherwood</v>
          </cell>
          <cell r="AD3121">
            <v>0</v>
          </cell>
          <cell r="AE3121">
            <v>0</v>
          </cell>
          <cell r="AF3121">
            <v>0</v>
          </cell>
          <cell r="AG3121">
            <v>0</v>
          </cell>
          <cell r="AI3121" t="str">
            <v>37UG</v>
          </cell>
          <cell r="AJ3121" t="str">
            <v>Newark and Sherwood</v>
          </cell>
        </row>
        <row r="3122">
          <cell r="O3122" t="str">
            <v>37UJ</v>
          </cell>
          <cell r="P3122" t="str">
            <v>Rushcliffe</v>
          </cell>
          <cell r="R3122">
            <v>2</v>
          </cell>
          <cell r="S3122">
            <v>7</v>
          </cell>
          <cell r="U3122">
            <v>8</v>
          </cell>
          <cell r="W3122">
            <v>1</v>
          </cell>
          <cell r="AA3122" t="str">
            <v>37UJ</v>
          </cell>
          <cell r="AB3122" t="str">
            <v>Rushcliffe</v>
          </cell>
          <cell r="AD3122">
            <v>0</v>
          </cell>
          <cell r="AE3122">
            <v>0</v>
          </cell>
          <cell r="AF3122">
            <v>0</v>
          </cell>
          <cell r="AG3122">
            <v>0</v>
          </cell>
          <cell r="AI3122" t="str">
            <v>37UJ</v>
          </cell>
          <cell r="AJ3122" t="str">
            <v>Rushcliffe</v>
          </cell>
        </row>
        <row r="3123">
          <cell r="O3123" t="str">
            <v>38UB</v>
          </cell>
          <cell r="P3123" t="str">
            <v>Cherwell</v>
          </cell>
          <cell r="R3123">
            <v>11</v>
          </cell>
          <cell r="S3123">
            <v>45</v>
          </cell>
          <cell r="U3123">
            <v>29</v>
          </cell>
          <cell r="V3123">
            <v>8</v>
          </cell>
          <cell r="W3123">
            <v>0</v>
          </cell>
          <cell r="AA3123" t="str">
            <v>38UB</v>
          </cell>
          <cell r="AB3123" t="str">
            <v>Cherwell</v>
          </cell>
          <cell r="AD3123">
            <v>0</v>
          </cell>
          <cell r="AE3123">
            <v>0</v>
          </cell>
          <cell r="AF3123">
            <v>0</v>
          </cell>
          <cell r="AG3123">
            <v>0</v>
          </cell>
          <cell r="AI3123" t="str">
            <v>38UB</v>
          </cell>
          <cell r="AJ3123" t="str">
            <v>Cherwell</v>
          </cell>
        </row>
        <row r="3124">
          <cell r="O3124" t="str">
            <v>38UC</v>
          </cell>
          <cell r="P3124" t="str">
            <v>Oxford</v>
          </cell>
          <cell r="R3124">
            <v>2</v>
          </cell>
          <cell r="S3124">
            <v>45</v>
          </cell>
          <cell r="U3124">
            <v>130</v>
          </cell>
          <cell r="W3124">
            <v>0</v>
          </cell>
          <cell r="AA3124" t="str">
            <v>38UC</v>
          </cell>
          <cell r="AB3124" t="str">
            <v>Oxford</v>
          </cell>
          <cell r="AD3124">
            <v>0</v>
          </cell>
          <cell r="AE3124">
            <v>0</v>
          </cell>
          <cell r="AF3124">
            <v>0</v>
          </cell>
          <cell r="AG3124">
            <v>0</v>
          </cell>
          <cell r="AI3124" t="str">
            <v>38UC</v>
          </cell>
          <cell r="AJ3124" t="str">
            <v>Oxford</v>
          </cell>
        </row>
        <row r="3125">
          <cell r="O3125" t="str">
            <v>38UD</v>
          </cell>
          <cell r="P3125" t="str">
            <v>South Oxfordshire</v>
          </cell>
          <cell r="R3125">
            <v>5</v>
          </cell>
          <cell r="S3125">
            <v>2</v>
          </cell>
          <cell r="U3125">
            <v>40</v>
          </cell>
          <cell r="W3125">
            <v>4</v>
          </cell>
          <cell r="AA3125" t="str">
            <v>38UD</v>
          </cell>
          <cell r="AB3125" t="str">
            <v>South Oxfordshire</v>
          </cell>
          <cell r="AD3125">
            <v>0</v>
          </cell>
          <cell r="AE3125">
            <v>0</v>
          </cell>
          <cell r="AF3125">
            <v>0</v>
          </cell>
          <cell r="AG3125">
            <v>0</v>
          </cell>
          <cell r="AI3125" t="str">
            <v>38UD</v>
          </cell>
          <cell r="AJ3125" t="str">
            <v>South Oxfordshire</v>
          </cell>
        </row>
        <row r="3126">
          <cell r="O3126" t="str">
            <v>38UE</v>
          </cell>
          <cell r="P3126" t="str">
            <v>Vale of White Horse</v>
          </cell>
          <cell r="R3126">
            <v>1</v>
          </cell>
          <cell r="S3126">
            <v>85</v>
          </cell>
          <cell r="T3126">
            <v>20</v>
          </cell>
          <cell r="U3126">
            <v>108</v>
          </cell>
          <cell r="W3126">
            <v>0</v>
          </cell>
          <cell r="AA3126" t="str">
            <v>38UE</v>
          </cell>
          <cell r="AB3126" t="str">
            <v>Vale of White Horse</v>
          </cell>
          <cell r="AD3126">
            <v>0</v>
          </cell>
          <cell r="AE3126">
            <v>0</v>
          </cell>
          <cell r="AF3126">
            <v>0</v>
          </cell>
          <cell r="AG3126">
            <v>0</v>
          </cell>
          <cell r="AI3126" t="str">
            <v>38UE</v>
          </cell>
          <cell r="AJ3126" t="str">
            <v>Vale of White Horse</v>
          </cell>
        </row>
        <row r="3127">
          <cell r="O3127" t="str">
            <v>38UF</v>
          </cell>
          <cell r="P3127" t="str">
            <v>West Oxfordshire</v>
          </cell>
          <cell r="R3127">
            <v>1</v>
          </cell>
          <cell r="S3127">
            <v>41</v>
          </cell>
          <cell r="U3127">
            <v>116</v>
          </cell>
          <cell r="W3127">
            <v>0</v>
          </cell>
          <cell r="AA3127" t="str">
            <v>38UF</v>
          </cell>
          <cell r="AB3127" t="str">
            <v>West Oxfordshire</v>
          </cell>
          <cell r="AD3127">
            <v>0</v>
          </cell>
          <cell r="AE3127">
            <v>0</v>
          </cell>
          <cell r="AF3127">
            <v>0</v>
          </cell>
          <cell r="AG3127">
            <v>0</v>
          </cell>
          <cell r="AI3127" t="str">
            <v>38UF</v>
          </cell>
          <cell r="AJ3127" t="str">
            <v>West Oxfordshire</v>
          </cell>
        </row>
        <row r="3128">
          <cell r="O3128" t="str">
            <v>40UB</v>
          </cell>
          <cell r="P3128" t="str">
            <v>Mendip</v>
          </cell>
          <cell r="R3128">
            <v>1</v>
          </cell>
          <cell r="S3128">
            <v>38</v>
          </cell>
          <cell r="T3128">
            <v>1</v>
          </cell>
          <cell r="U3128">
            <v>35</v>
          </cell>
          <cell r="V3128">
            <v>12</v>
          </cell>
          <cell r="W3128">
            <v>0</v>
          </cell>
          <cell r="AA3128" t="str">
            <v>40UB</v>
          </cell>
          <cell r="AB3128" t="str">
            <v>Mendip</v>
          </cell>
          <cell r="AD3128">
            <v>0</v>
          </cell>
          <cell r="AE3128">
            <v>0</v>
          </cell>
          <cell r="AF3128">
            <v>0</v>
          </cell>
          <cell r="AG3128">
            <v>0</v>
          </cell>
          <cell r="AI3128" t="str">
            <v>40UB</v>
          </cell>
          <cell r="AJ3128" t="str">
            <v>Mendip</v>
          </cell>
        </row>
        <row r="3129">
          <cell r="O3129" t="str">
            <v>40UC</v>
          </cell>
          <cell r="P3129" t="str">
            <v>Sedgemoor</v>
          </cell>
          <cell r="S3129">
            <v>85</v>
          </cell>
          <cell r="U3129">
            <v>238</v>
          </cell>
          <cell r="W3129">
            <v>0</v>
          </cell>
          <cell r="AA3129" t="str">
            <v>40UC</v>
          </cell>
          <cell r="AB3129" t="str">
            <v>Sedgemoor</v>
          </cell>
          <cell r="AD3129">
            <v>20</v>
          </cell>
          <cell r="AE3129">
            <v>0</v>
          </cell>
          <cell r="AF3129">
            <v>20</v>
          </cell>
          <cell r="AG3129">
            <v>20</v>
          </cell>
          <cell r="AI3129" t="str">
            <v>40UC</v>
          </cell>
          <cell r="AJ3129" t="str">
            <v>Sedgemoor</v>
          </cell>
        </row>
        <row r="3130">
          <cell r="O3130" t="str">
            <v>40UD</v>
          </cell>
          <cell r="P3130" t="str">
            <v>South Somerset</v>
          </cell>
          <cell r="Q3130">
            <v>5</v>
          </cell>
          <cell r="R3130">
            <v>7</v>
          </cell>
          <cell r="S3130">
            <v>68</v>
          </cell>
          <cell r="U3130">
            <v>374</v>
          </cell>
          <cell r="V3130">
            <v>6</v>
          </cell>
          <cell r="W3130">
            <v>0</v>
          </cell>
          <cell r="AA3130" t="str">
            <v>40UD</v>
          </cell>
          <cell r="AB3130" t="str">
            <v>South Somerset</v>
          </cell>
          <cell r="AC3130">
            <v>0</v>
          </cell>
          <cell r="AD3130">
            <v>0</v>
          </cell>
          <cell r="AE3130">
            <v>0</v>
          </cell>
          <cell r="AF3130">
            <v>0</v>
          </cell>
          <cell r="AG3130">
            <v>0</v>
          </cell>
          <cell r="AI3130" t="str">
            <v>40UD</v>
          </cell>
          <cell r="AJ3130" t="str">
            <v>South Somerset</v>
          </cell>
        </row>
        <row r="3131">
          <cell r="O3131" t="str">
            <v>40UE</v>
          </cell>
          <cell r="P3131" t="str">
            <v>Taunton Deane</v>
          </cell>
          <cell r="Q3131">
            <v>11</v>
          </cell>
          <cell r="R3131">
            <v>2</v>
          </cell>
          <cell r="S3131">
            <v>38</v>
          </cell>
          <cell r="U3131">
            <v>122</v>
          </cell>
          <cell r="V3131">
            <v>37</v>
          </cell>
          <cell r="W3131">
            <v>0</v>
          </cell>
          <cell r="AA3131" t="str">
            <v>40UE</v>
          </cell>
          <cell r="AB3131" t="str">
            <v>Taunton Deane</v>
          </cell>
          <cell r="AC3131">
            <v>0</v>
          </cell>
          <cell r="AD3131">
            <v>0</v>
          </cell>
          <cell r="AE3131">
            <v>0</v>
          </cell>
          <cell r="AF3131">
            <v>0</v>
          </cell>
          <cell r="AG3131">
            <v>0</v>
          </cell>
          <cell r="AI3131" t="str">
            <v>40UE</v>
          </cell>
          <cell r="AJ3131" t="str">
            <v>Taunton Deane</v>
          </cell>
        </row>
        <row r="3132">
          <cell r="O3132" t="str">
            <v>40UF</v>
          </cell>
          <cell r="P3132" t="str">
            <v>West Somerset</v>
          </cell>
          <cell r="S3132">
            <v>2</v>
          </cell>
          <cell r="U3132">
            <v>10</v>
          </cell>
          <cell r="W3132">
            <v>0</v>
          </cell>
          <cell r="AA3132" t="str">
            <v>40UF</v>
          </cell>
          <cell r="AB3132" t="str">
            <v>West Somerset</v>
          </cell>
          <cell r="AD3132">
            <v>0</v>
          </cell>
          <cell r="AE3132">
            <v>0</v>
          </cell>
          <cell r="AF3132">
            <v>0</v>
          </cell>
          <cell r="AG3132">
            <v>0</v>
          </cell>
          <cell r="AI3132" t="str">
            <v>40UF</v>
          </cell>
          <cell r="AJ3132" t="str">
            <v>West Somerset</v>
          </cell>
        </row>
        <row r="3133">
          <cell r="O3133" t="str">
            <v>41UB</v>
          </cell>
          <cell r="P3133" t="str">
            <v>Cannock Chase</v>
          </cell>
          <cell r="R3133">
            <v>16</v>
          </cell>
          <cell r="S3133">
            <v>39</v>
          </cell>
          <cell r="T3133">
            <v>12</v>
          </cell>
          <cell r="U3133">
            <v>87</v>
          </cell>
          <cell r="W3133">
            <v>0</v>
          </cell>
          <cell r="AA3133" t="str">
            <v>41UB</v>
          </cell>
          <cell r="AB3133" t="str">
            <v>Cannock Chase</v>
          </cell>
          <cell r="AC3133">
            <v>0</v>
          </cell>
          <cell r="AD3133">
            <v>0</v>
          </cell>
          <cell r="AE3133">
            <v>0</v>
          </cell>
          <cell r="AF3133">
            <v>0</v>
          </cell>
          <cell r="AG3133">
            <v>0</v>
          </cell>
          <cell r="AI3133" t="str">
            <v>41UB</v>
          </cell>
          <cell r="AJ3133" t="str">
            <v>Cannock Chase</v>
          </cell>
        </row>
        <row r="3134">
          <cell r="O3134" t="str">
            <v>41UC</v>
          </cell>
          <cell r="P3134" t="str">
            <v>East Staffordshire</v>
          </cell>
          <cell r="Q3134">
            <v>10</v>
          </cell>
          <cell r="R3134">
            <v>5</v>
          </cell>
          <cell r="S3134">
            <v>25</v>
          </cell>
          <cell r="U3134">
            <v>87</v>
          </cell>
          <cell r="W3134">
            <v>1</v>
          </cell>
          <cell r="AA3134" t="str">
            <v>41UC</v>
          </cell>
          <cell r="AB3134" t="str">
            <v>East Staffordshire</v>
          </cell>
          <cell r="AC3134">
            <v>0</v>
          </cell>
          <cell r="AD3134">
            <v>0</v>
          </cell>
          <cell r="AE3134">
            <v>0</v>
          </cell>
          <cell r="AF3134">
            <v>0</v>
          </cell>
          <cell r="AG3134">
            <v>0</v>
          </cell>
          <cell r="AI3134" t="str">
            <v>41UC</v>
          </cell>
          <cell r="AJ3134" t="str">
            <v>East Staffordshire</v>
          </cell>
        </row>
        <row r="3135">
          <cell r="O3135" t="str">
            <v>41UD</v>
          </cell>
          <cell r="P3135" t="str">
            <v>Lichfield</v>
          </cell>
          <cell r="R3135">
            <v>4</v>
          </cell>
          <cell r="S3135">
            <v>17</v>
          </cell>
          <cell r="U3135">
            <v>7</v>
          </cell>
          <cell r="W3135">
            <v>0</v>
          </cell>
          <cell r="AA3135" t="str">
            <v>41UD</v>
          </cell>
          <cell r="AB3135" t="str">
            <v>Lichfield</v>
          </cell>
          <cell r="AD3135">
            <v>0</v>
          </cell>
          <cell r="AE3135">
            <v>0</v>
          </cell>
          <cell r="AF3135">
            <v>0</v>
          </cell>
          <cell r="AG3135">
            <v>0</v>
          </cell>
          <cell r="AI3135" t="str">
            <v>41UD</v>
          </cell>
          <cell r="AJ3135" t="str">
            <v>Lichfield</v>
          </cell>
        </row>
        <row r="3136">
          <cell r="O3136" t="str">
            <v>41UE</v>
          </cell>
          <cell r="P3136" t="str">
            <v>Newcastle-under-Lyme</v>
          </cell>
          <cell r="Q3136">
            <v>32</v>
          </cell>
          <cell r="R3136">
            <v>11</v>
          </cell>
          <cell r="S3136">
            <v>25</v>
          </cell>
          <cell r="U3136">
            <v>82</v>
          </cell>
          <cell r="W3136">
            <v>6</v>
          </cell>
          <cell r="AA3136" t="str">
            <v>41UE</v>
          </cell>
          <cell r="AB3136" t="str">
            <v>Newcastle-under-Lyme</v>
          </cell>
          <cell r="AD3136">
            <v>0</v>
          </cell>
          <cell r="AE3136">
            <v>0</v>
          </cell>
          <cell r="AF3136">
            <v>0</v>
          </cell>
          <cell r="AG3136">
            <v>0</v>
          </cell>
          <cell r="AI3136" t="str">
            <v>41UE</v>
          </cell>
          <cell r="AJ3136" t="str">
            <v>Newcastle-under-Lyme</v>
          </cell>
        </row>
        <row r="3137">
          <cell r="O3137" t="str">
            <v>41UF</v>
          </cell>
          <cell r="P3137" t="str">
            <v>South Staffordshire</v>
          </cell>
          <cell r="R3137">
            <v>10</v>
          </cell>
          <cell r="S3137">
            <v>38</v>
          </cell>
          <cell r="T3137">
            <v>1</v>
          </cell>
          <cell r="U3137">
            <v>36</v>
          </cell>
          <cell r="W3137">
            <v>0</v>
          </cell>
          <cell r="AA3137" t="str">
            <v>41UF</v>
          </cell>
          <cell r="AB3137" t="str">
            <v>South Staffordshire</v>
          </cell>
          <cell r="AC3137">
            <v>0</v>
          </cell>
          <cell r="AD3137">
            <v>0</v>
          </cell>
          <cell r="AE3137">
            <v>0</v>
          </cell>
          <cell r="AF3137">
            <v>0</v>
          </cell>
          <cell r="AG3137">
            <v>0</v>
          </cell>
          <cell r="AI3137" t="str">
            <v>41UF</v>
          </cell>
          <cell r="AJ3137" t="str">
            <v>South Staffordshire</v>
          </cell>
        </row>
        <row r="3138">
          <cell r="O3138" t="str">
            <v>41UG</v>
          </cell>
          <cell r="P3138" t="str">
            <v>Stafford</v>
          </cell>
          <cell r="R3138">
            <v>15</v>
          </cell>
          <cell r="S3138">
            <v>10</v>
          </cell>
          <cell r="U3138">
            <v>38</v>
          </cell>
          <cell r="V3138">
            <v>7</v>
          </cell>
          <cell r="W3138">
            <v>1</v>
          </cell>
          <cell r="AA3138" t="str">
            <v>41UG</v>
          </cell>
          <cell r="AB3138" t="str">
            <v>Stafford</v>
          </cell>
          <cell r="AC3138">
            <v>0</v>
          </cell>
          <cell r="AD3138">
            <v>0</v>
          </cell>
          <cell r="AE3138">
            <v>0</v>
          </cell>
          <cell r="AF3138">
            <v>0</v>
          </cell>
          <cell r="AG3138">
            <v>0</v>
          </cell>
          <cell r="AI3138" t="str">
            <v>41UG</v>
          </cell>
          <cell r="AJ3138" t="str">
            <v>Stafford</v>
          </cell>
        </row>
        <row r="3139">
          <cell r="O3139" t="str">
            <v>41UH</v>
          </cell>
          <cell r="P3139" t="str">
            <v>Staffordshire Moorlands</v>
          </cell>
          <cell r="R3139">
            <v>6</v>
          </cell>
          <cell r="S3139">
            <v>7</v>
          </cell>
          <cell r="U3139">
            <v>9</v>
          </cell>
          <cell r="V3139">
            <v>3</v>
          </cell>
          <cell r="W3139">
            <v>0</v>
          </cell>
          <cell r="AA3139" t="str">
            <v>41UH</v>
          </cell>
          <cell r="AB3139" t="str">
            <v>Staffordshire Moorlands</v>
          </cell>
          <cell r="AD3139">
            <v>0</v>
          </cell>
          <cell r="AE3139">
            <v>0</v>
          </cell>
          <cell r="AF3139">
            <v>0</v>
          </cell>
          <cell r="AG3139">
            <v>0</v>
          </cell>
          <cell r="AI3139" t="str">
            <v>41UH</v>
          </cell>
          <cell r="AJ3139" t="str">
            <v>Staffordshire Moorlands</v>
          </cell>
        </row>
        <row r="3140">
          <cell r="O3140" t="str">
            <v>41UK</v>
          </cell>
          <cell r="P3140" t="str">
            <v>Tamworth</v>
          </cell>
          <cell r="R3140">
            <v>3</v>
          </cell>
          <cell r="S3140">
            <v>10</v>
          </cell>
          <cell r="U3140">
            <v>27</v>
          </cell>
          <cell r="W3140">
            <v>0</v>
          </cell>
          <cell r="AA3140" t="str">
            <v>41UK</v>
          </cell>
          <cell r="AB3140" t="str">
            <v>Tamworth</v>
          </cell>
          <cell r="AD3140">
            <v>0</v>
          </cell>
          <cell r="AE3140">
            <v>0</v>
          </cell>
          <cell r="AF3140">
            <v>0</v>
          </cell>
          <cell r="AG3140">
            <v>0</v>
          </cell>
          <cell r="AI3140" t="str">
            <v>41UK</v>
          </cell>
          <cell r="AJ3140" t="str">
            <v>Tamworth</v>
          </cell>
        </row>
        <row r="3141">
          <cell r="O3141" t="str">
            <v>42UB</v>
          </cell>
          <cell r="P3141" t="str">
            <v>Babergh</v>
          </cell>
          <cell r="Q3141">
            <v>12</v>
          </cell>
          <cell r="R3141">
            <v>5</v>
          </cell>
          <cell r="S3141">
            <v>56</v>
          </cell>
          <cell r="U3141">
            <v>75</v>
          </cell>
          <cell r="V3141">
            <v>1</v>
          </cell>
          <cell r="W3141">
            <v>0</v>
          </cell>
          <cell r="AA3141" t="str">
            <v>42UB</v>
          </cell>
          <cell r="AB3141" t="str">
            <v>Babergh</v>
          </cell>
          <cell r="AC3141">
            <v>8</v>
          </cell>
          <cell r="AD3141">
            <v>0</v>
          </cell>
          <cell r="AE3141">
            <v>21</v>
          </cell>
          <cell r="AF3141">
            <v>8</v>
          </cell>
          <cell r="AG3141">
            <v>29</v>
          </cell>
          <cell r="AI3141" t="str">
            <v>42UB</v>
          </cell>
          <cell r="AJ3141" t="str">
            <v>Babergh</v>
          </cell>
        </row>
        <row r="3142">
          <cell r="O3142" t="str">
            <v>42UC</v>
          </cell>
          <cell r="P3142" t="str">
            <v>Forest Heath</v>
          </cell>
          <cell r="S3142">
            <v>27</v>
          </cell>
          <cell r="U3142">
            <v>106</v>
          </cell>
          <cell r="W3142">
            <v>0</v>
          </cell>
          <cell r="AA3142" t="str">
            <v>42UC</v>
          </cell>
          <cell r="AB3142" t="str">
            <v>Forest Heath</v>
          </cell>
          <cell r="AD3142">
            <v>0</v>
          </cell>
          <cell r="AE3142">
            <v>14</v>
          </cell>
          <cell r="AF3142">
            <v>0</v>
          </cell>
          <cell r="AG3142">
            <v>14</v>
          </cell>
          <cell r="AI3142" t="str">
            <v>42UC</v>
          </cell>
          <cell r="AJ3142" t="str">
            <v>Forest Heath</v>
          </cell>
        </row>
        <row r="3143">
          <cell r="O3143" t="str">
            <v>42UD</v>
          </cell>
          <cell r="P3143" t="str">
            <v>Ipswich</v>
          </cell>
          <cell r="R3143">
            <v>5</v>
          </cell>
          <cell r="S3143">
            <v>18</v>
          </cell>
          <cell r="U3143">
            <v>106</v>
          </cell>
          <cell r="V3143">
            <v>4</v>
          </cell>
          <cell r="W3143">
            <v>0</v>
          </cell>
          <cell r="AA3143" t="str">
            <v>42UD</v>
          </cell>
          <cell r="AB3143" t="str">
            <v>Ipswich</v>
          </cell>
          <cell r="AD3143">
            <v>0</v>
          </cell>
          <cell r="AE3143">
            <v>1</v>
          </cell>
          <cell r="AF3143">
            <v>0</v>
          </cell>
          <cell r="AG3143">
            <v>1</v>
          </cell>
          <cell r="AI3143" t="str">
            <v>42UD</v>
          </cell>
          <cell r="AJ3143" t="str">
            <v>Ipswich</v>
          </cell>
        </row>
        <row r="3144">
          <cell r="O3144" t="str">
            <v>42UE</v>
          </cell>
          <cell r="P3144" t="str">
            <v>Mid Suffolk</v>
          </cell>
          <cell r="R3144">
            <v>10</v>
          </cell>
          <cell r="S3144">
            <v>25</v>
          </cell>
          <cell r="T3144">
            <v>3</v>
          </cell>
          <cell r="U3144">
            <v>44</v>
          </cell>
          <cell r="V3144">
            <v>1</v>
          </cell>
          <cell r="W3144">
            <v>0</v>
          </cell>
          <cell r="AA3144" t="str">
            <v>42UE</v>
          </cell>
          <cell r="AB3144" t="str">
            <v>Mid Suffolk</v>
          </cell>
          <cell r="AD3144">
            <v>0</v>
          </cell>
          <cell r="AE3144">
            <v>0</v>
          </cell>
          <cell r="AF3144">
            <v>0</v>
          </cell>
          <cell r="AG3144">
            <v>0</v>
          </cell>
          <cell r="AI3144" t="str">
            <v>42UE</v>
          </cell>
          <cell r="AJ3144" t="str">
            <v>Mid Suffolk</v>
          </cell>
        </row>
        <row r="3145">
          <cell r="O3145" t="str">
            <v>42UF</v>
          </cell>
          <cell r="P3145" t="str">
            <v>St. Edmundsbury</v>
          </cell>
          <cell r="Q3145">
            <v>4</v>
          </cell>
          <cell r="R3145">
            <v>4</v>
          </cell>
          <cell r="S3145">
            <v>55</v>
          </cell>
          <cell r="T3145">
            <v>4</v>
          </cell>
          <cell r="U3145">
            <v>94</v>
          </cell>
          <cell r="W3145">
            <v>0</v>
          </cell>
          <cell r="AA3145" t="str">
            <v>42UF</v>
          </cell>
          <cell r="AB3145" t="str">
            <v>St. Edmundsbury</v>
          </cell>
          <cell r="AC3145">
            <v>0</v>
          </cell>
          <cell r="AD3145">
            <v>0</v>
          </cell>
          <cell r="AE3145">
            <v>0</v>
          </cell>
          <cell r="AF3145">
            <v>0</v>
          </cell>
          <cell r="AG3145">
            <v>0</v>
          </cell>
          <cell r="AI3145" t="str">
            <v>42UF</v>
          </cell>
          <cell r="AJ3145" t="str">
            <v>St. Edmundsbury</v>
          </cell>
        </row>
        <row r="3146">
          <cell r="O3146" t="str">
            <v>42UG</v>
          </cell>
          <cell r="P3146" t="str">
            <v>Suffolk Coastal</v>
          </cell>
          <cell r="S3146">
            <v>11</v>
          </cell>
          <cell r="U3146">
            <v>33</v>
          </cell>
          <cell r="W3146">
            <v>0</v>
          </cell>
          <cell r="AA3146" t="str">
            <v>42UG</v>
          </cell>
          <cell r="AB3146" t="str">
            <v>Suffolk Coastal</v>
          </cell>
          <cell r="AD3146">
            <v>0</v>
          </cell>
          <cell r="AE3146">
            <v>0</v>
          </cell>
          <cell r="AF3146">
            <v>0</v>
          </cell>
          <cell r="AG3146">
            <v>0</v>
          </cell>
          <cell r="AI3146" t="str">
            <v>42UG</v>
          </cell>
          <cell r="AJ3146" t="str">
            <v>Suffolk Coastal</v>
          </cell>
        </row>
        <row r="3147">
          <cell r="O3147" t="str">
            <v>42UH</v>
          </cell>
          <cell r="P3147" t="str">
            <v>Waveney</v>
          </cell>
          <cell r="Q3147">
            <v>6</v>
          </cell>
          <cell r="R3147">
            <v>9</v>
          </cell>
          <cell r="S3147">
            <v>40</v>
          </cell>
          <cell r="T3147">
            <v>10</v>
          </cell>
          <cell r="U3147">
            <v>77</v>
          </cell>
          <cell r="V3147">
            <v>6</v>
          </cell>
          <cell r="W3147">
            <v>0</v>
          </cell>
          <cell r="AA3147" t="str">
            <v>42UH</v>
          </cell>
          <cell r="AB3147" t="str">
            <v>Waveney</v>
          </cell>
          <cell r="AC3147">
            <v>6</v>
          </cell>
          <cell r="AD3147">
            <v>13</v>
          </cell>
          <cell r="AE3147">
            <v>23</v>
          </cell>
          <cell r="AF3147">
            <v>19</v>
          </cell>
          <cell r="AG3147">
            <v>42</v>
          </cell>
          <cell r="AI3147" t="str">
            <v>42UH</v>
          </cell>
          <cell r="AJ3147" t="str">
            <v>Waveney</v>
          </cell>
        </row>
        <row r="3148">
          <cell r="O3148" t="str">
            <v>43UB</v>
          </cell>
          <cell r="P3148" t="str">
            <v>Elmbridge</v>
          </cell>
          <cell r="S3148">
            <v>94</v>
          </cell>
          <cell r="U3148">
            <v>89</v>
          </cell>
          <cell r="W3148">
            <v>3</v>
          </cell>
          <cell r="AA3148" t="str">
            <v>43UB</v>
          </cell>
          <cell r="AB3148" t="str">
            <v>Elmbridge</v>
          </cell>
          <cell r="AD3148">
            <v>0</v>
          </cell>
          <cell r="AE3148">
            <v>0</v>
          </cell>
          <cell r="AF3148">
            <v>0</v>
          </cell>
          <cell r="AG3148">
            <v>0</v>
          </cell>
          <cell r="AI3148" t="str">
            <v>43UB</v>
          </cell>
          <cell r="AJ3148" t="str">
            <v>Elmbridge</v>
          </cell>
        </row>
        <row r="3149">
          <cell r="O3149" t="str">
            <v>43UC</v>
          </cell>
          <cell r="P3149" t="str">
            <v>Epsom and Ewell</v>
          </cell>
          <cell r="S3149">
            <v>25</v>
          </cell>
          <cell r="U3149">
            <v>6</v>
          </cell>
          <cell r="W3149">
            <v>0</v>
          </cell>
          <cell r="AA3149" t="str">
            <v>43UC</v>
          </cell>
          <cell r="AB3149" t="str">
            <v>Epsom and Ewell</v>
          </cell>
          <cell r="AD3149">
            <v>0</v>
          </cell>
          <cell r="AE3149">
            <v>0</v>
          </cell>
          <cell r="AF3149">
            <v>0</v>
          </cell>
          <cell r="AG3149">
            <v>0</v>
          </cell>
          <cell r="AI3149" t="str">
            <v>43UC</v>
          </cell>
          <cell r="AJ3149" t="str">
            <v>Epsom and Ewell</v>
          </cell>
        </row>
        <row r="3150">
          <cell r="O3150" t="str">
            <v>43UD</v>
          </cell>
          <cell r="P3150" t="str">
            <v>Guildford</v>
          </cell>
          <cell r="R3150">
            <v>1</v>
          </cell>
          <cell r="S3150">
            <v>13</v>
          </cell>
          <cell r="U3150">
            <v>70</v>
          </cell>
          <cell r="W3150">
            <v>0</v>
          </cell>
          <cell r="AA3150" t="str">
            <v>43UD</v>
          </cell>
          <cell r="AB3150" t="str">
            <v>Guildford</v>
          </cell>
          <cell r="AD3150">
            <v>0</v>
          </cell>
          <cell r="AE3150">
            <v>0</v>
          </cell>
          <cell r="AF3150">
            <v>0</v>
          </cell>
          <cell r="AG3150">
            <v>0</v>
          </cell>
          <cell r="AI3150" t="str">
            <v>43UD</v>
          </cell>
          <cell r="AJ3150" t="str">
            <v>Guildford</v>
          </cell>
        </row>
        <row r="3151">
          <cell r="O3151" t="str">
            <v>43UE</v>
          </cell>
          <cell r="P3151" t="str">
            <v>Mole Valley</v>
          </cell>
          <cell r="S3151">
            <v>5</v>
          </cell>
          <cell r="T3151">
            <v>1</v>
          </cell>
          <cell r="U3151">
            <v>15</v>
          </cell>
          <cell r="W3151">
            <v>0</v>
          </cell>
          <cell r="AA3151" t="str">
            <v>43UE</v>
          </cell>
          <cell r="AB3151" t="str">
            <v>Mole Valley</v>
          </cell>
          <cell r="AD3151">
            <v>0</v>
          </cell>
          <cell r="AE3151">
            <v>0</v>
          </cell>
          <cell r="AF3151">
            <v>0</v>
          </cell>
          <cell r="AG3151">
            <v>0</v>
          </cell>
          <cell r="AI3151" t="str">
            <v>43UE</v>
          </cell>
          <cell r="AJ3151" t="str">
            <v>Mole Valley</v>
          </cell>
        </row>
        <row r="3152">
          <cell r="O3152" t="str">
            <v>43UF</v>
          </cell>
          <cell r="P3152" t="str">
            <v>Reigate and Banstead</v>
          </cell>
          <cell r="Q3152">
            <v>5</v>
          </cell>
          <cell r="R3152">
            <v>2</v>
          </cell>
          <cell r="S3152">
            <v>74</v>
          </cell>
          <cell r="U3152">
            <v>76</v>
          </cell>
          <cell r="W3152">
            <v>3</v>
          </cell>
          <cell r="AA3152" t="str">
            <v>43UF</v>
          </cell>
          <cell r="AB3152" t="str">
            <v>Reigate and Banstead</v>
          </cell>
          <cell r="AC3152">
            <v>0</v>
          </cell>
          <cell r="AD3152">
            <v>0</v>
          </cell>
          <cell r="AE3152">
            <v>0</v>
          </cell>
          <cell r="AF3152">
            <v>0</v>
          </cell>
          <cell r="AG3152">
            <v>0</v>
          </cell>
          <cell r="AI3152" t="str">
            <v>43UF</v>
          </cell>
          <cell r="AJ3152" t="str">
            <v>Reigate and Banstead</v>
          </cell>
        </row>
        <row r="3153">
          <cell r="O3153" t="str">
            <v>43UG</v>
          </cell>
          <cell r="P3153" t="str">
            <v>Runnymede</v>
          </cell>
          <cell r="S3153">
            <v>6</v>
          </cell>
          <cell r="U3153">
            <v>80</v>
          </cell>
          <cell r="W3153">
            <v>0</v>
          </cell>
          <cell r="AA3153" t="str">
            <v>43UG</v>
          </cell>
          <cell r="AB3153" t="str">
            <v>Runnymede</v>
          </cell>
          <cell r="AD3153">
            <v>0</v>
          </cell>
          <cell r="AE3153">
            <v>0</v>
          </cell>
          <cell r="AF3153">
            <v>0</v>
          </cell>
          <cell r="AG3153">
            <v>0</v>
          </cell>
          <cell r="AI3153" t="str">
            <v>43UG</v>
          </cell>
          <cell r="AJ3153" t="str">
            <v>Runnymede</v>
          </cell>
        </row>
        <row r="3154">
          <cell r="O3154" t="str">
            <v>43UH</v>
          </cell>
          <cell r="P3154" t="str">
            <v>Spelthorne</v>
          </cell>
          <cell r="R3154">
            <v>6</v>
          </cell>
          <cell r="S3154">
            <v>46</v>
          </cell>
          <cell r="U3154">
            <v>151</v>
          </cell>
          <cell r="W3154">
            <v>0</v>
          </cell>
          <cell r="AA3154" t="str">
            <v>43UH</v>
          </cell>
          <cell r="AB3154" t="str">
            <v>Spelthorne</v>
          </cell>
          <cell r="AD3154">
            <v>0</v>
          </cell>
          <cell r="AE3154">
            <v>0</v>
          </cell>
          <cell r="AF3154">
            <v>0</v>
          </cell>
          <cell r="AG3154">
            <v>0</v>
          </cell>
          <cell r="AI3154" t="str">
            <v>43UH</v>
          </cell>
          <cell r="AJ3154" t="str">
            <v>Spelthorne</v>
          </cell>
        </row>
        <row r="3155">
          <cell r="O3155" t="str">
            <v>43UJ</v>
          </cell>
          <cell r="P3155" t="str">
            <v>Surrey Heath</v>
          </cell>
          <cell r="R3155">
            <v>1</v>
          </cell>
          <cell r="S3155">
            <v>8</v>
          </cell>
          <cell r="W3155">
            <v>0</v>
          </cell>
          <cell r="AA3155" t="str">
            <v>43UJ</v>
          </cell>
          <cell r="AB3155" t="str">
            <v>Surrey Heath</v>
          </cell>
          <cell r="AD3155">
            <v>0</v>
          </cell>
          <cell r="AF3155">
            <v>0</v>
          </cell>
          <cell r="AG3155">
            <v>0</v>
          </cell>
          <cell r="AI3155" t="str">
            <v>43UJ</v>
          </cell>
          <cell r="AJ3155" t="str">
            <v>Surrey Heath</v>
          </cell>
        </row>
        <row r="3156">
          <cell r="O3156" t="str">
            <v>43UK</v>
          </cell>
          <cell r="P3156" t="str">
            <v>Tandridge</v>
          </cell>
          <cell r="R3156">
            <v>1</v>
          </cell>
          <cell r="U3156">
            <v>44</v>
          </cell>
          <cell r="V3156">
            <v>6</v>
          </cell>
          <cell r="W3156">
            <v>0</v>
          </cell>
          <cell r="AA3156" t="str">
            <v>43UK</v>
          </cell>
          <cell r="AB3156" t="str">
            <v>Tandridge</v>
          </cell>
          <cell r="AD3156">
            <v>0</v>
          </cell>
          <cell r="AE3156">
            <v>0</v>
          </cell>
          <cell r="AF3156">
            <v>0</v>
          </cell>
          <cell r="AG3156">
            <v>0</v>
          </cell>
          <cell r="AI3156" t="str">
            <v>43UK</v>
          </cell>
          <cell r="AJ3156" t="str">
            <v>Tandridge</v>
          </cell>
        </row>
        <row r="3157">
          <cell r="O3157" t="str">
            <v>43UL</v>
          </cell>
          <cell r="P3157" t="str">
            <v>Waverley</v>
          </cell>
          <cell r="S3157">
            <v>1</v>
          </cell>
          <cell r="W3157">
            <v>0</v>
          </cell>
          <cell r="AA3157" t="str">
            <v>43UL</v>
          </cell>
          <cell r="AB3157" t="str">
            <v>Waverley</v>
          </cell>
          <cell r="AD3157">
            <v>0</v>
          </cell>
          <cell r="AF3157">
            <v>0</v>
          </cell>
          <cell r="AG3157">
            <v>0</v>
          </cell>
          <cell r="AI3157" t="str">
            <v>43UL</v>
          </cell>
          <cell r="AJ3157" t="str">
            <v>Waverley</v>
          </cell>
        </row>
        <row r="3158">
          <cell r="O3158" t="str">
            <v>43UM</v>
          </cell>
          <cell r="P3158" t="str">
            <v>Woking</v>
          </cell>
          <cell r="S3158">
            <v>6</v>
          </cell>
          <cell r="W3158">
            <v>0</v>
          </cell>
          <cell r="AA3158" t="str">
            <v>43UM</v>
          </cell>
          <cell r="AB3158" t="str">
            <v>Woking</v>
          </cell>
          <cell r="AD3158">
            <v>0</v>
          </cell>
          <cell r="AF3158">
            <v>0</v>
          </cell>
          <cell r="AG3158">
            <v>0</v>
          </cell>
          <cell r="AI3158" t="str">
            <v>43UM</v>
          </cell>
          <cell r="AJ3158" t="str">
            <v>Woking</v>
          </cell>
        </row>
        <row r="3159">
          <cell r="O3159" t="str">
            <v>44UB</v>
          </cell>
          <cell r="P3159" t="str">
            <v>North Warwickshire</v>
          </cell>
          <cell r="R3159">
            <v>1</v>
          </cell>
          <cell r="S3159">
            <v>4</v>
          </cell>
          <cell r="U3159">
            <v>40</v>
          </cell>
          <cell r="V3159">
            <v>33</v>
          </cell>
          <cell r="W3159">
            <v>0</v>
          </cell>
          <cell r="AA3159" t="str">
            <v>44UB</v>
          </cell>
          <cell r="AB3159" t="str">
            <v>North Warwickshire</v>
          </cell>
          <cell r="AD3159">
            <v>0</v>
          </cell>
          <cell r="AE3159">
            <v>0</v>
          </cell>
          <cell r="AF3159">
            <v>0</v>
          </cell>
          <cell r="AG3159">
            <v>0</v>
          </cell>
          <cell r="AI3159" t="str">
            <v>44UB</v>
          </cell>
          <cell r="AJ3159" t="str">
            <v>North Warwickshire</v>
          </cell>
        </row>
        <row r="3160">
          <cell r="O3160" t="str">
            <v>44UC</v>
          </cell>
          <cell r="P3160" t="str">
            <v>Nuneaton and Bedworth</v>
          </cell>
          <cell r="Q3160">
            <v>6</v>
          </cell>
          <cell r="R3160">
            <v>17</v>
          </cell>
          <cell r="S3160">
            <v>29</v>
          </cell>
          <cell r="U3160">
            <v>101</v>
          </cell>
          <cell r="W3160">
            <v>0</v>
          </cell>
          <cell r="AA3160" t="str">
            <v>44UC</v>
          </cell>
          <cell r="AB3160" t="str">
            <v>Nuneaton and Bedworth</v>
          </cell>
          <cell r="AC3160">
            <v>0</v>
          </cell>
          <cell r="AD3160">
            <v>0</v>
          </cell>
          <cell r="AE3160">
            <v>0</v>
          </cell>
          <cell r="AF3160">
            <v>0</v>
          </cell>
          <cell r="AG3160">
            <v>0</v>
          </cell>
          <cell r="AI3160" t="str">
            <v>44UC</v>
          </cell>
          <cell r="AJ3160" t="str">
            <v>Nuneaton and Bedworth</v>
          </cell>
        </row>
        <row r="3161">
          <cell r="O3161" t="str">
            <v>44UD</v>
          </cell>
          <cell r="P3161" t="str">
            <v>Rugby</v>
          </cell>
          <cell r="R3161">
            <v>4</v>
          </cell>
          <cell r="S3161">
            <v>44</v>
          </cell>
          <cell r="U3161">
            <v>38</v>
          </cell>
          <cell r="W3161">
            <v>0</v>
          </cell>
          <cell r="AA3161" t="str">
            <v>44UD</v>
          </cell>
          <cell r="AB3161" t="str">
            <v>Rugby</v>
          </cell>
          <cell r="AD3161">
            <v>0</v>
          </cell>
          <cell r="AE3161">
            <v>0</v>
          </cell>
          <cell r="AF3161">
            <v>0</v>
          </cell>
          <cell r="AG3161">
            <v>0</v>
          </cell>
          <cell r="AI3161" t="str">
            <v>44UD</v>
          </cell>
          <cell r="AJ3161" t="str">
            <v>Rugby</v>
          </cell>
        </row>
        <row r="3162">
          <cell r="O3162" t="str">
            <v>44UE</v>
          </cell>
          <cell r="P3162" t="str">
            <v>Stratford-on-Avon</v>
          </cell>
          <cell r="R3162">
            <v>2</v>
          </cell>
          <cell r="S3162">
            <v>13</v>
          </cell>
          <cell r="U3162">
            <v>61</v>
          </cell>
          <cell r="W3162">
            <v>0</v>
          </cell>
          <cell r="AA3162" t="str">
            <v>44UE</v>
          </cell>
          <cell r="AB3162" t="str">
            <v>Stratford-on-Avon</v>
          </cell>
          <cell r="AD3162">
            <v>0</v>
          </cell>
          <cell r="AE3162">
            <v>0</v>
          </cell>
          <cell r="AF3162">
            <v>0</v>
          </cell>
          <cell r="AG3162">
            <v>0</v>
          </cell>
          <cell r="AI3162" t="str">
            <v>44UE</v>
          </cell>
          <cell r="AJ3162" t="str">
            <v>Stratford-on-Avon</v>
          </cell>
        </row>
        <row r="3163">
          <cell r="O3163" t="str">
            <v>44UF</v>
          </cell>
          <cell r="P3163" t="str">
            <v>Warwick</v>
          </cell>
          <cell r="R3163">
            <v>5</v>
          </cell>
          <cell r="W3163">
            <v>0</v>
          </cell>
          <cell r="AA3163" t="str">
            <v>44UF</v>
          </cell>
          <cell r="AB3163" t="str">
            <v>Warwick</v>
          </cell>
          <cell r="AD3163">
            <v>0</v>
          </cell>
          <cell r="AF3163">
            <v>0</v>
          </cell>
          <cell r="AG3163">
            <v>0</v>
          </cell>
          <cell r="AI3163" t="str">
            <v>44UF</v>
          </cell>
          <cell r="AJ3163" t="str">
            <v>Warwick</v>
          </cell>
        </row>
        <row r="3164">
          <cell r="O3164" t="str">
            <v>45UB</v>
          </cell>
          <cell r="P3164" t="str">
            <v>Adur</v>
          </cell>
          <cell r="R3164">
            <v>6</v>
          </cell>
          <cell r="S3164">
            <v>28</v>
          </cell>
          <cell r="T3164">
            <v>1</v>
          </cell>
          <cell r="U3164">
            <v>58</v>
          </cell>
          <cell r="W3164">
            <v>0</v>
          </cell>
          <cell r="AA3164" t="str">
            <v>45UB</v>
          </cell>
          <cell r="AB3164" t="str">
            <v>Adur</v>
          </cell>
          <cell r="AD3164">
            <v>0</v>
          </cell>
          <cell r="AE3164">
            <v>0</v>
          </cell>
          <cell r="AF3164">
            <v>0</v>
          </cell>
          <cell r="AG3164">
            <v>0</v>
          </cell>
          <cell r="AI3164" t="str">
            <v>45UB</v>
          </cell>
          <cell r="AJ3164" t="str">
            <v>Adur</v>
          </cell>
        </row>
        <row r="3165">
          <cell r="O3165" t="str">
            <v>45UC</v>
          </cell>
          <cell r="P3165" t="str">
            <v>Arun</v>
          </cell>
          <cell r="R3165">
            <v>6</v>
          </cell>
          <cell r="S3165">
            <v>55</v>
          </cell>
          <cell r="U3165">
            <v>128</v>
          </cell>
          <cell r="W3165">
            <v>0</v>
          </cell>
          <cell r="AA3165" t="str">
            <v>45UC</v>
          </cell>
          <cell r="AB3165" t="str">
            <v>Arun</v>
          </cell>
          <cell r="AD3165">
            <v>0</v>
          </cell>
          <cell r="AE3165">
            <v>0</v>
          </cell>
          <cell r="AF3165">
            <v>0</v>
          </cell>
          <cell r="AG3165">
            <v>0</v>
          </cell>
          <cell r="AI3165" t="str">
            <v>45UC</v>
          </cell>
          <cell r="AJ3165" t="str">
            <v>Arun</v>
          </cell>
        </row>
        <row r="3166">
          <cell r="O3166" t="str">
            <v>45UD</v>
          </cell>
          <cell r="P3166" t="str">
            <v>Chichester</v>
          </cell>
          <cell r="Q3166">
            <v>6</v>
          </cell>
          <cell r="R3166">
            <v>3</v>
          </cell>
          <cell r="S3166">
            <v>41</v>
          </cell>
          <cell r="U3166">
            <v>112</v>
          </cell>
          <cell r="V3166">
            <v>1</v>
          </cell>
          <cell r="W3166">
            <v>0</v>
          </cell>
          <cell r="AA3166" t="str">
            <v>45UD</v>
          </cell>
          <cell r="AB3166" t="str">
            <v>Chichester</v>
          </cell>
          <cell r="AC3166">
            <v>0</v>
          </cell>
          <cell r="AD3166">
            <v>0</v>
          </cell>
          <cell r="AE3166">
            <v>0</v>
          </cell>
          <cell r="AF3166">
            <v>0</v>
          </cell>
          <cell r="AG3166">
            <v>0</v>
          </cell>
          <cell r="AI3166" t="str">
            <v>45UD</v>
          </cell>
          <cell r="AJ3166" t="str">
            <v>Chichester</v>
          </cell>
        </row>
        <row r="3167">
          <cell r="O3167" t="str">
            <v>45UE</v>
          </cell>
          <cell r="P3167" t="str">
            <v>Crawley</v>
          </cell>
          <cell r="Q3167">
            <v>20</v>
          </cell>
          <cell r="R3167">
            <v>9</v>
          </cell>
          <cell r="S3167">
            <v>36</v>
          </cell>
          <cell r="U3167">
            <v>87</v>
          </cell>
          <cell r="W3167">
            <v>1</v>
          </cell>
          <cell r="AA3167" t="str">
            <v>45UE</v>
          </cell>
          <cell r="AB3167" t="str">
            <v>Crawley</v>
          </cell>
          <cell r="AC3167">
            <v>0</v>
          </cell>
          <cell r="AD3167">
            <v>0</v>
          </cell>
          <cell r="AE3167">
            <v>0</v>
          </cell>
          <cell r="AF3167">
            <v>0</v>
          </cell>
          <cell r="AG3167">
            <v>0</v>
          </cell>
          <cell r="AI3167" t="str">
            <v>45UE</v>
          </cell>
          <cell r="AJ3167" t="str">
            <v>Crawley</v>
          </cell>
        </row>
        <row r="3168">
          <cell r="O3168" t="str">
            <v>45UF</v>
          </cell>
          <cell r="P3168" t="str">
            <v>Horsham</v>
          </cell>
          <cell r="R3168">
            <v>1</v>
          </cell>
          <cell r="S3168">
            <v>10</v>
          </cell>
          <cell r="T3168">
            <v>1</v>
          </cell>
          <cell r="U3168">
            <v>55</v>
          </cell>
          <cell r="W3168">
            <v>1</v>
          </cell>
          <cell r="AA3168" t="str">
            <v>45UF</v>
          </cell>
          <cell r="AB3168" t="str">
            <v>Horsham</v>
          </cell>
          <cell r="AD3168">
            <v>0</v>
          </cell>
          <cell r="AE3168">
            <v>0</v>
          </cell>
          <cell r="AF3168">
            <v>0</v>
          </cell>
          <cell r="AG3168">
            <v>0</v>
          </cell>
          <cell r="AI3168" t="str">
            <v>45UF</v>
          </cell>
          <cell r="AJ3168" t="str">
            <v>Horsham</v>
          </cell>
        </row>
        <row r="3169">
          <cell r="O3169" t="str">
            <v>45UG</v>
          </cell>
          <cell r="P3169" t="str">
            <v>Mid Sussex</v>
          </cell>
          <cell r="R3169">
            <v>2</v>
          </cell>
          <cell r="S3169">
            <v>23</v>
          </cell>
          <cell r="T3169">
            <v>1</v>
          </cell>
          <cell r="U3169">
            <v>69</v>
          </cell>
          <cell r="W3169">
            <v>0</v>
          </cell>
          <cell r="AA3169" t="str">
            <v>45UG</v>
          </cell>
          <cell r="AB3169" t="str">
            <v>Mid Sussex</v>
          </cell>
          <cell r="AD3169">
            <v>0</v>
          </cell>
          <cell r="AE3169">
            <v>0</v>
          </cell>
          <cell r="AF3169">
            <v>0</v>
          </cell>
          <cell r="AG3169">
            <v>0</v>
          </cell>
          <cell r="AI3169" t="str">
            <v>45UG</v>
          </cell>
          <cell r="AJ3169" t="str">
            <v>Mid Sussex</v>
          </cell>
        </row>
        <row r="3170">
          <cell r="O3170" t="str">
            <v>45UH</v>
          </cell>
          <cell r="P3170" t="str">
            <v>Worthing</v>
          </cell>
          <cell r="R3170">
            <v>7</v>
          </cell>
          <cell r="S3170">
            <v>31</v>
          </cell>
          <cell r="U3170">
            <v>59</v>
          </cell>
          <cell r="W3170">
            <v>1</v>
          </cell>
          <cell r="AA3170" t="str">
            <v>45UH</v>
          </cell>
          <cell r="AB3170" t="str">
            <v>Worthing</v>
          </cell>
          <cell r="AD3170">
            <v>12</v>
          </cell>
          <cell r="AE3170">
            <v>0</v>
          </cell>
          <cell r="AF3170">
            <v>12</v>
          </cell>
          <cell r="AG3170">
            <v>12</v>
          </cell>
          <cell r="AI3170" t="str">
            <v>45UH</v>
          </cell>
          <cell r="AJ3170" t="str">
            <v>Worthing</v>
          </cell>
        </row>
        <row r="3171">
          <cell r="O3171" t="str">
            <v>47UB</v>
          </cell>
          <cell r="P3171" t="str">
            <v>Bromsgrove</v>
          </cell>
          <cell r="R3171">
            <v>1</v>
          </cell>
          <cell r="S3171">
            <v>7</v>
          </cell>
          <cell r="U3171">
            <v>48</v>
          </cell>
          <cell r="W3171">
            <v>0</v>
          </cell>
          <cell r="AA3171" t="str">
            <v>47UB</v>
          </cell>
          <cell r="AB3171" t="str">
            <v>Bromsgrove</v>
          </cell>
          <cell r="AD3171">
            <v>0</v>
          </cell>
          <cell r="AE3171">
            <v>0</v>
          </cell>
          <cell r="AF3171">
            <v>0</v>
          </cell>
          <cell r="AG3171">
            <v>0</v>
          </cell>
          <cell r="AI3171" t="str">
            <v>47UB</v>
          </cell>
          <cell r="AJ3171" t="str">
            <v>Bromsgrove</v>
          </cell>
        </row>
        <row r="3172">
          <cell r="O3172" t="str">
            <v>47UC</v>
          </cell>
          <cell r="P3172" t="str">
            <v>Malvern Hills</v>
          </cell>
          <cell r="R3172">
            <v>4</v>
          </cell>
          <cell r="S3172">
            <v>31</v>
          </cell>
          <cell r="U3172">
            <v>16</v>
          </cell>
          <cell r="W3172">
            <v>0</v>
          </cell>
          <cell r="AA3172" t="str">
            <v>47UC</v>
          </cell>
          <cell r="AB3172" t="str">
            <v>Malvern Hills</v>
          </cell>
          <cell r="AD3172">
            <v>10</v>
          </cell>
          <cell r="AE3172">
            <v>2</v>
          </cell>
          <cell r="AF3172">
            <v>10</v>
          </cell>
          <cell r="AG3172">
            <v>12</v>
          </cell>
          <cell r="AI3172" t="str">
            <v>47UC</v>
          </cell>
          <cell r="AJ3172" t="str">
            <v>Malvern Hills</v>
          </cell>
        </row>
        <row r="3173">
          <cell r="O3173" t="str">
            <v>47UD</v>
          </cell>
          <cell r="P3173" t="str">
            <v>Redditch</v>
          </cell>
          <cell r="Q3173">
            <v>21</v>
          </cell>
          <cell r="R3173">
            <v>10</v>
          </cell>
          <cell r="S3173">
            <v>56</v>
          </cell>
          <cell r="U3173">
            <v>13</v>
          </cell>
          <cell r="W3173">
            <v>0</v>
          </cell>
          <cell r="AA3173" t="str">
            <v>47UD</v>
          </cell>
          <cell r="AB3173" t="str">
            <v>Redditch</v>
          </cell>
          <cell r="AD3173">
            <v>0</v>
          </cell>
          <cell r="AE3173">
            <v>0</v>
          </cell>
          <cell r="AF3173">
            <v>0</v>
          </cell>
          <cell r="AG3173">
            <v>0</v>
          </cell>
          <cell r="AI3173" t="str">
            <v>47UD</v>
          </cell>
          <cell r="AJ3173" t="str">
            <v>Redditch</v>
          </cell>
        </row>
        <row r="3174">
          <cell r="O3174" t="str">
            <v>47UE</v>
          </cell>
          <cell r="P3174" t="str">
            <v>Worcester</v>
          </cell>
          <cell r="R3174">
            <v>10</v>
          </cell>
          <cell r="U3174">
            <v>13</v>
          </cell>
          <cell r="W3174">
            <v>1</v>
          </cell>
          <cell r="AA3174" t="str">
            <v>47UE</v>
          </cell>
          <cell r="AB3174" t="str">
            <v>Worcester</v>
          </cell>
          <cell r="AD3174">
            <v>0</v>
          </cell>
          <cell r="AE3174">
            <v>0</v>
          </cell>
          <cell r="AF3174">
            <v>0</v>
          </cell>
          <cell r="AG3174">
            <v>0</v>
          </cell>
          <cell r="AI3174" t="str">
            <v>47UE</v>
          </cell>
          <cell r="AJ3174" t="str">
            <v>Worcester</v>
          </cell>
        </row>
        <row r="3175">
          <cell r="O3175" t="str">
            <v>47UF</v>
          </cell>
          <cell r="P3175" t="str">
            <v>Wychavon</v>
          </cell>
          <cell r="R3175">
            <v>7</v>
          </cell>
          <cell r="S3175">
            <v>12</v>
          </cell>
          <cell r="U3175">
            <v>48</v>
          </cell>
          <cell r="V3175">
            <v>1</v>
          </cell>
          <cell r="W3175">
            <v>1</v>
          </cell>
          <cell r="AA3175" t="str">
            <v>47UF</v>
          </cell>
          <cell r="AB3175" t="str">
            <v>Wychavon</v>
          </cell>
          <cell r="AD3175">
            <v>3</v>
          </cell>
          <cell r="AE3175">
            <v>4</v>
          </cell>
          <cell r="AF3175">
            <v>3</v>
          </cell>
          <cell r="AG3175">
            <v>7</v>
          </cell>
          <cell r="AI3175" t="str">
            <v>47UF</v>
          </cell>
          <cell r="AJ3175" t="str">
            <v>Wychavon</v>
          </cell>
        </row>
        <row r="3176">
          <cell r="O3176" t="str">
            <v>47UG</v>
          </cell>
          <cell r="P3176" t="str">
            <v>Wyre Forest</v>
          </cell>
          <cell r="R3176">
            <v>2</v>
          </cell>
          <cell r="S3176">
            <v>14</v>
          </cell>
          <cell r="U3176">
            <v>49</v>
          </cell>
          <cell r="W3176">
            <v>1</v>
          </cell>
          <cell r="AA3176" t="str">
            <v>47UG</v>
          </cell>
          <cell r="AB3176" t="str">
            <v>Wyre Forest</v>
          </cell>
          <cell r="AD3176">
            <v>0</v>
          </cell>
          <cell r="AE3176">
            <v>0</v>
          </cell>
          <cell r="AF3176">
            <v>0</v>
          </cell>
          <cell r="AG3176">
            <v>0</v>
          </cell>
          <cell r="AI3176" t="str">
            <v>47UG</v>
          </cell>
          <cell r="AJ3176" t="str">
            <v>Wyre Forest</v>
          </cell>
        </row>
      </sheetData>
      <sheetData sheetId="7" refreshError="1"/>
      <sheetData sheetId="8" refreshError="1"/>
      <sheetData sheetId="9" refreshError="1">
        <row r="6">
          <cell r="A6" t="str">
            <v>00AH</v>
          </cell>
          <cell r="B6" t="str">
            <v>Croydon</v>
          </cell>
          <cell r="D6">
            <v>20</v>
          </cell>
        </row>
        <row r="7">
          <cell r="A7" t="str">
            <v>22UJ</v>
          </cell>
          <cell r="B7" t="str">
            <v>Harlow</v>
          </cell>
          <cell r="D7">
            <v>8</v>
          </cell>
        </row>
        <row r="8">
          <cell r="A8" t="str">
            <v>00DA</v>
          </cell>
          <cell r="B8" t="str">
            <v>Leeds</v>
          </cell>
          <cell r="D8">
            <v>8</v>
          </cell>
        </row>
        <row r="9">
          <cell r="A9" t="str">
            <v>00MG</v>
          </cell>
          <cell r="B9" t="str">
            <v>Milton Keynes</v>
          </cell>
          <cell r="C9">
            <v>1</v>
          </cell>
          <cell r="D9">
            <v>137</v>
          </cell>
        </row>
        <row r="10">
          <cell r="A10" t="str">
            <v>30UK</v>
          </cell>
          <cell r="B10" t="str">
            <v>Preston</v>
          </cell>
          <cell r="C10">
            <v>1</v>
          </cell>
        </row>
        <row r="11">
          <cell r="A11" t="str">
            <v>00GL</v>
          </cell>
          <cell r="B11" t="str">
            <v>Stoke-on-Trent</v>
          </cell>
          <cell r="D11">
            <v>3</v>
          </cell>
        </row>
        <row r="12">
          <cell r="A12" t="str">
            <v>00GF</v>
          </cell>
          <cell r="B12" t="str">
            <v>Telford and Wrekin</v>
          </cell>
          <cell r="D12">
            <v>6</v>
          </cell>
        </row>
        <row r="13">
          <cell r="A13" t="str">
            <v>00HY</v>
          </cell>
          <cell r="B13" t="str">
            <v>Wiltshire</v>
          </cell>
          <cell r="E13">
            <v>2</v>
          </cell>
        </row>
        <row r="18">
          <cell r="A18" t="str">
            <v>37UB</v>
          </cell>
          <cell r="B18" t="str">
            <v>Ashfield</v>
          </cell>
          <cell r="D18">
            <v>3</v>
          </cell>
          <cell r="E18">
            <v>3</v>
          </cell>
        </row>
        <row r="19">
          <cell r="A19" t="str">
            <v>22UB</v>
          </cell>
          <cell r="B19" t="str">
            <v>Basildon</v>
          </cell>
          <cell r="E19">
            <v>12</v>
          </cell>
        </row>
        <row r="20">
          <cell r="A20" t="str">
            <v>00CN</v>
          </cell>
          <cell r="B20" t="str">
            <v>Birmingham</v>
          </cell>
          <cell r="D20">
            <v>26</v>
          </cell>
          <cell r="E20">
            <v>10</v>
          </cell>
        </row>
        <row r="21">
          <cell r="A21" t="str">
            <v>41UB</v>
          </cell>
          <cell r="B21" t="str">
            <v>Cannock Chase</v>
          </cell>
          <cell r="E21">
            <v>11</v>
          </cell>
        </row>
        <row r="22">
          <cell r="A22" t="str">
            <v>00CQ</v>
          </cell>
          <cell r="B22" t="str">
            <v>Coventry</v>
          </cell>
          <cell r="E22">
            <v>21</v>
          </cell>
        </row>
        <row r="23">
          <cell r="A23" t="str">
            <v>29UD</v>
          </cell>
          <cell r="B23" t="str">
            <v>Dartford</v>
          </cell>
          <cell r="D23">
            <v>14</v>
          </cell>
        </row>
        <row r="24">
          <cell r="A24" t="str">
            <v>00CR</v>
          </cell>
          <cell r="B24" t="str">
            <v>Dudley</v>
          </cell>
          <cell r="D24">
            <v>9</v>
          </cell>
          <cell r="E24">
            <v>15</v>
          </cell>
        </row>
        <row r="25">
          <cell r="A25" t="str">
            <v>18UC</v>
          </cell>
          <cell r="B25" t="str">
            <v>Exeter</v>
          </cell>
          <cell r="E25">
            <v>23</v>
          </cell>
        </row>
        <row r="26">
          <cell r="A26" t="str">
            <v>00DA</v>
          </cell>
          <cell r="B26" t="str">
            <v>Leeds</v>
          </cell>
          <cell r="D26">
            <v>23</v>
          </cell>
        </row>
        <row r="27">
          <cell r="A27" t="str">
            <v>32UD</v>
          </cell>
          <cell r="B27" t="str">
            <v>Lincoln</v>
          </cell>
          <cell r="D27">
            <v>5</v>
          </cell>
          <cell r="E27">
            <v>8</v>
          </cell>
        </row>
        <row r="28">
          <cell r="A28" t="str">
            <v>00MG</v>
          </cell>
          <cell r="B28" t="str">
            <v>Milton Keynes</v>
          </cell>
          <cell r="D28">
            <v>47</v>
          </cell>
          <cell r="E28">
            <v>5</v>
          </cell>
        </row>
        <row r="29">
          <cell r="A29" t="str">
            <v>34UF</v>
          </cell>
          <cell r="B29" t="str">
            <v>Northampton</v>
          </cell>
          <cell r="E29">
            <v>2</v>
          </cell>
        </row>
        <row r="30">
          <cell r="A30" t="str">
            <v>00FY</v>
          </cell>
          <cell r="B30" t="str">
            <v>Nottingham</v>
          </cell>
          <cell r="D30">
            <v>8</v>
          </cell>
        </row>
        <row r="31">
          <cell r="A31" t="str">
            <v>36UF</v>
          </cell>
          <cell r="B31" t="str">
            <v>Ryedale</v>
          </cell>
          <cell r="E31">
            <v>5</v>
          </cell>
        </row>
        <row r="32">
          <cell r="A32" t="str">
            <v>00CS</v>
          </cell>
          <cell r="B32" t="str">
            <v>Sandwell</v>
          </cell>
          <cell r="E32">
            <v>10</v>
          </cell>
        </row>
        <row r="33">
          <cell r="A33" t="str">
            <v>00GG</v>
          </cell>
          <cell r="B33" t="str">
            <v>Shropshire</v>
          </cell>
          <cell r="E33">
            <v>8</v>
          </cell>
        </row>
        <row r="34">
          <cell r="A34" t="str">
            <v>00MS</v>
          </cell>
          <cell r="B34" t="str">
            <v>Southampton</v>
          </cell>
          <cell r="D34">
            <v>4</v>
          </cell>
        </row>
        <row r="35">
          <cell r="A35" t="str">
            <v>00GF</v>
          </cell>
          <cell r="B35" t="str">
            <v>Telford and Wrekin</v>
          </cell>
          <cell r="C35">
            <v>10</v>
          </cell>
          <cell r="E35">
            <v>40</v>
          </cell>
        </row>
        <row r="36">
          <cell r="A36" t="str">
            <v>23UG</v>
          </cell>
          <cell r="B36" t="str">
            <v>Tewkesbury</v>
          </cell>
          <cell r="C36">
            <v>4</v>
          </cell>
          <cell r="E36">
            <v>5</v>
          </cell>
        </row>
        <row r="37">
          <cell r="A37" t="str">
            <v>00HY</v>
          </cell>
          <cell r="B37" t="str">
            <v>Wiltshire</v>
          </cell>
          <cell r="E37">
            <v>34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/>
      <sheetData sheetId="59" refreshError="1"/>
      <sheetData sheetId="60" refreshError="1"/>
      <sheetData sheetId="61" refreshError="1"/>
      <sheetData sheetId="62"/>
      <sheetData sheetId="63"/>
      <sheetData sheetId="64" refreshError="1">
        <row r="3">
          <cell r="W3" t="str">
            <v>2009-10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/>
      <sheetData sheetId="76" refreshError="1"/>
      <sheetData sheetId="77" refreshError="1">
        <row r="3">
          <cell r="W3" t="str">
            <v>2009-10</v>
          </cell>
        </row>
      </sheetData>
      <sheetData sheetId="78" refreshError="1"/>
      <sheetData sheetId="79" refreshError="1">
        <row r="3">
          <cell r="S3" t="str">
            <v>2008-09</v>
          </cell>
        </row>
      </sheetData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>
        <row r="1">
          <cell r="A1" t="str">
            <v>Table 1000: Additional affordable homes provided by type of scheme, England and its Regions 1, 8, 9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FR621"/>
  <sheetViews>
    <sheetView workbookViewId="0">
      <pane xSplit="1" ySplit="7" topLeftCell="FD8" activePane="bottomRight" state="frozen"/>
      <selection pane="topRight" activeCell="B1" sqref="B1"/>
      <selection pane="bottomLeft" activeCell="A8" sqref="A8"/>
      <selection pane="bottomRight" activeCell="FE185" sqref="FE185"/>
    </sheetView>
  </sheetViews>
  <sheetFormatPr baseColWidth="10" defaultColWidth="9.5" defaultRowHeight="12" x14ac:dyDescent="0"/>
  <cols>
    <col min="1" max="1" width="26" style="13" customWidth="1"/>
    <col min="2" max="85" width="15" style="13" customWidth="1"/>
    <col min="86" max="86" width="9.6640625" style="13" bestFit="1" customWidth="1"/>
    <col min="87" max="91" width="9.5" style="13"/>
    <col min="92" max="92" width="15" style="13" bestFit="1" customWidth="1"/>
    <col min="93" max="93" width="12.83203125" style="13" bestFit="1" customWidth="1"/>
    <col min="94" max="94" width="9.5" style="13"/>
    <col min="95" max="95" width="11.1640625" style="13" bestFit="1" customWidth="1"/>
    <col min="96" max="97" width="9.5" style="13"/>
    <col min="98" max="98" width="10" style="13" bestFit="1" customWidth="1"/>
    <col min="99" max="99" width="9.5" style="13"/>
    <col min="100" max="100" width="11.6640625" style="13" bestFit="1" customWidth="1"/>
    <col min="101" max="101" width="15.6640625" style="13" bestFit="1" customWidth="1"/>
    <col min="102" max="102" width="12.6640625" style="13" bestFit="1" customWidth="1"/>
    <col min="103" max="103" width="15" style="13" bestFit="1" customWidth="1"/>
    <col min="104" max="111" width="9.5" style="13"/>
    <col min="112" max="112" width="40.1640625" style="13" bestFit="1" customWidth="1"/>
    <col min="113" max="138" width="9.5" style="13"/>
    <col min="139" max="142" width="10.1640625" style="13" bestFit="1" customWidth="1"/>
    <col min="143" max="144" width="9.5" style="13"/>
    <col min="145" max="145" width="10.6640625" style="13" bestFit="1" customWidth="1"/>
    <col min="146" max="146" width="10.1640625" style="13" bestFit="1" customWidth="1"/>
    <col min="147" max="147" width="9.5" style="13"/>
    <col min="148" max="148" width="13.6640625" style="13" bestFit="1" customWidth="1"/>
    <col min="149" max="149" width="13.1640625" style="13" bestFit="1" customWidth="1"/>
    <col min="150" max="150" width="10.1640625" style="13" bestFit="1" customWidth="1"/>
    <col min="151" max="151" width="9.5" style="13"/>
    <col min="152" max="152" width="13.6640625" style="13" bestFit="1" customWidth="1"/>
    <col min="153" max="153" width="13.1640625" style="13" bestFit="1" customWidth="1"/>
    <col min="154" max="154" width="10.1640625" style="13" bestFit="1" customWidth="1"/>
    <col min="155" max="155" width="9.5" style="13"/>
    <col min="156" max="156" width="13.6640625" style="13" bestFit="1" customWidth="1"/>
    <col min="157" max="157" width="13.1640625" style="13" bestFit="1" customWidth="1"/>
    <col min="158" max="158" width="10.1640625" style="13" bestFit="1" customWidth="1"/>
    <col min="159" max="159" width="9.5" style="13"/>
    <col min="160" max="160" width="13.6640625" style="13" bestFit="1" customWidth="1"/>
    <col min="161" max="161" width="13.1640625" style="13" bestFit="1" customWidth="1"/>
    <col min="162" max="162" width="10.1640625" style="13" bestFit="1" customWidth="1"/>
    <col min="163" max="163" width="9.5" style="13"/>
    <col min="164" max="164" width="13.6640625" style="13" bestFit="1" customWidth="1"/>
    <col min="165" max="165" width="13.1640625" style="13" bestFit="1" customWidth="1"/>
    <col min="166" max="166" width="10" style="13" bestFit="1" customWidth="1"/>
    <col min="167" max="167" width="9.5" style="13"/>
    <col min="168" max="168" width="13.5" style="13" bestFit="1" customWidth="1"/>
    <col min="169" max="169" width="10.6640625" style="13" bestFit="1" customWidth="1"/>
    <col min="170" max="170" width="9.5" style="13"/>
    <col min="171" max="171" width="14.6640625" style="13" bestFit="1" customWidth="1"/>
    <col min="172" max="172" width="14.1640625" style="13" bestFit="1" customWidth="1"/>
    <col min="173" max="173" width="10.6640625" style="13" bestFit="1" customWidth="1"/>
    <col min="174" max="174" width="9.5" style="13" bestFit="1" customWidth="1"/>
    <col min="175" max="16384" width="9.5" style="13"/>
  </cols>
  <sheetData>
    <row r="1" spans="1:174" ht="15">
      <c r="A1" s="12" t="s">
        <v>55</v>
      </c>
    </row>
    <row r="2" spans="1:174">
      <c r="A2" s="14" t="s">
        <v>458</v>
      </c>
    </row>
    <row r="4" spans="1:174">
      <c r="A4" s="15" t="s">
        <v>11</v>
      </c>
      <c r="B4" s="15" t="s">
        <v>56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>
        <v>8</v>
      </c>
      <c r="I4" s="13">
        <v>9</v>
      </c>
      <c r="J4" s="13">
        <v>10</v>
      </c>
      <c r="K4" s="13">
        <v>11</v>
      </c>
      <c r="L4" s="13">
        <v>12</v>
      </c>
      <c r="M4" s="13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13">
        <v>21</v>
      </c>
      <c r="V4" s="13">
        <v>22</v>
      </c>
      <c r="W4" s="13">
        <v>23</v>
      </c>
      <c r="X4" s="13">
        <v>24</v>
      </c>
      <c r="Y4" s="13">
        <v>25</v>
      </c>
      <c r="Z4" s="13">
        <v>26</v>
      </c>
      <c r="AA4" s="13">
        <v>27</v>
      </c>
      <c r="AB4" s="13">
        <v>28</v>
      </c>
      <c r="AC4" s="13">
        <v>29</v>
      </c>
      <c r="AD4" s="13">
        <v>30</v>
      </c>
      <c r="AE4" s="13">
        <v>31</v>
      </c>
      <c r="AF4" s="13">
        <v>32</v>
      </c>
      <c r="AG4" s="13">
        <v>33</v>
      </c>
      <c r="AH4" s="13">
        <v>34</v>
      </c>
      <c r="AI4" s="13">
        <v>35</v>
      </c>
      <c r="AJ4" s="13">
        <v>36</v>
      </c>
      <c r="AK4" s="13">
        <v>37</v>
      </c>
      <c r="AL4" s="13">
        <v>38</v>
      </c>
      <c r="AM4" s="13">
        <v>39</v>
      </c>
      <c r="AN4" s="13">
        <v>40</v>
      </c>
      <c r="AO4" s="13">
        <v>41</v>
      </c>
      <c r="AP4" s="13">
        <v>42</v>
      </c>
      <c r="AQ4" s="13">
        <v>43</v>
      </c>
      <c r="AR4" s="13">
        <v>44</v>
      </c>
      <c r="AS4" s="13">
        <v>45</v>
      </c>
      <c r="AT4" s="13">
        <v>46</v>
      </c>
      <c r="AU4" s="13">
        <v>47</v>
      </c>
      <c r="AV4" s="13">
        <v>48</v>
      </c>
      <c r="AW4" s="13">
        <v>49</v>
      </c>
      <c r="AX4" s="13">
        <v>50</v>
      </c>
      <c r="AY4" s="13">
        <v>51</v>
      </c>
      <c r="AZ4" s="13">
        <v>52</v>
      </c>
      <c r="BA4" s="13">
        <v>53</v>
      </c>
      <c r="BB4" s="13">
        <v>54</v>
      </c>
      <c r="BC4" s="13">
        <v>55</v>
      </c>
      <c r="BD4" s="13">
        <v>56</v>
      </c>
      <c r="BE4" s="13">
        <v>57</v>
      </c>
      <c r="BF4" s="13">
        <v>58</v>
      </c>
      <c r="BG4" s="13">
        <v>59</v>
      </c>
      <c r="BH4" s="13">
        <v>60</v>
      </c>
      <c r="BI4" s="13">
        <v>61</v>
      </c>
      <c r="BJ4" s="13">
        <v>62</v>
      </c>
      <c r="BK4" s="13">
        <v>63</v>
      </c>
      <c r="BL4" s="13">
        <v>64</v>
      </c>
      <c r="BM4" s="13">
        <v>65</v>
      </c>
      <c r="BN4" s="13">
        <v>66</v>
      </c>
      <c r="BO4" s="13">
        <v>67</v>
      </c>
      <c r="BP4" s="13">
        <v>68</v>
      </c>
      <c r="BQ4" s="13">
        <v>69</v>
      </c>
      <c r="BR4" s="13">
        <v>70</v>
      </c>
      <c r="BS4" s="13">
        <v>71</v>
      </c>
      <c r="BT4" s="13">
        <v>72</v>
      </c>
      <c r="BU4" s="13">
        <v>73</v>
      </c>
      <c r="BV4" s="13">
        <v>74</v>
      </c>
      <c r="BW4" s="13">
        <v>75</v>
      </c>
      <c r="BX4" s="13">
        <v>76</v>
      </c>
      <c r="BY4" s="13">
        <v>77</v>
      </c>
      <c r="BZ4" s="13">
        <v>78</v>
      </c>
      <c r="CA4" s="13">
        <v>79</v>
      </c>
      <c r="CB4" s="13">
        <v>80</v>
      </c>
      <c r="CC4" s="13">
        <v>81</v>
      </c>
      <c r="CD4" s="13">
        <v>82</v>
      </c>
      <c r="CE4" s="13">
        <v>83</v>
      </c>
      <c r="CF4" s="13">
        <v>84</v>
      </c>
      <c r="CG4" s="13">
        <v>85</v>
      </c>
      <c r="CH4" s="13">
        <v>86</v>
      </c>
      <c r="CI4" s="13">
        <v>87</v>
      </c>
      <c r="CJ4" s="13">
        <v>88</v>
      </c>
      <c r="CK4" s="13">
        <v>89</v>
      </c>
      <c r="CL4" s="13">
        <v>90</v>
      </c>
      <c r="CM4" s="13">
        <v>91</v>
      </c>
      <c r="CN4" s="13">
        <v>92</v>
      </c>
      <c r="CO4" s="13">
        <v>93</v>
      </c>
      <c r="CP4" s="13">
        <v>94</v>
      </c>
      <c r="CQ4" s="13">
        <v>95</v>
      </c>
      <c r="CR4" s="13">
        <v>96</v>
      </c>
      <c r="CS4" s="13">
        <v>97</v>
      </c>
      <c r="CT4" s="13">
        <v>98</v>
      </c>
      <c r="CU4" s="13">
        <v>99</v>
      </c>
      <c r="CV4" s="13">
        <v>100</v>
      </c>
      <c r="CW4" s="13">
        <v>101</v>
      </c>
      <c r="CX4" s="13">
        <v>102</v>
      </c>
      <c r="CY4" s="13">
        <v>103</v>
      </c>
      <c r="CZ4" s="13">
        <v>104</v>
      </c>
      <c r="DA4" s="13">
        <v>105</v>
      </c>
      <c r="DB4" s="13">
        <v>106</v>
      </c>
      <c r="DC4" s="13">
        <v>107</v>
      </c>
      <c r="DD4" s="13">
        <v>108</v>
      </c>
      <c r="DE4" s="13">
        <v>109</v>
      </c>
      <c r="DF4" s="13">
        <v>110</v>
      </c>
      <c r="DG4" s="13">
        <v>111</v>
      </c>
      <c r="DH4" s="13">
        <v>112</v>
      </c>
      <c r="DI4" s="13">
        <v>113</v>
      </c>
      <c r="DJ4" s="13">
        <v>114</v>
      </c>
      <c r="DK4" s="13">
        <v>115</v>
      </c>
      <c r="DL4" s="13">
        <v>116</v>
      </c>
      <c r="DM4" s="13">
        <v>117</v>
      </c>
      <c r="DN4" s="13">
        <v>118</v>
      </c>
      <c r="DO4" s="13">
        <v>119</v>
      </c>
      <c r="DP4" s="13">
        <v>120</v>
      </c>
      <c r="DQ4" s="13">
        <v>121</v>
      </c>
      <c r="DR4" s="13">
        <v>122</v>
      </c>
      <c r="DS4" s="13">
        <v>123</v>
      </c>
      <c r="DT4" s="13">
        <v>124</v>
      </c>
      <c r="DU4" s="13">
        <v>125</v>
      </c>
      <c r="DV4" s="13">
        <v>126</v>
      </c>
      <c r="DW4" s="13">
        <v>127</v>
      </c>
      <c r="DX4" s="13">
        <v>128</v>
      </c>
      <c r="DY4" s="13">
        <v>129</v>
      </c>
      <c r="DZ4" s="13">
        <v>130</v>
      </c>
      <c r="EA4" s="13">
        <v>131</v>
      </c>
      <c r="EB4" s="13">
        <v>132</v>
      </c>
      <c r="EC4" s="13">
        <v>133</v>
      </c>
      <c r="ED4" s="13">
        <v>134</v>
      </c>
      <c r="EE4" s="13">
        <v>135</v>
      </c>
      <c r="EF4" s="13">
        <v>136</v>
      </c>
      <c r="EG4" s="13">
        <v>137</v>
      </c>
      <c r="EH4" s="13">
        <v>138</v>
      </c>
      <c r="EI4" s="13">
        <v>139</v>
      </c>
      <c r="EJ4" s="13">
        <v>140</v>
      </c>
      <c r="EK4" s="13">
        <v>141</v>
      </c>
      <c r="EL4" s="13">
        <v>142</v>
      </c>
      <c r="EM4" s="13">
        <v>143</v>
      </c>
      <c r="EN4" s="13">
        <v>144</v>
      </c>
      <c r="EO4" s="13">
        <v>145</v>
      </c>
      <c r="EP4" s="13">
        <v>146</v>
      </c>
      <c r="EQ4" s="13">
        <v>147</v>
      </c>
      <c r="ER4" s="13">
        <v>148</v>
      </c>
      <c r="ES4" s="13">
        <v>149</v>
      </c>
      <c r="ET4" s="13">
        <v>150</v>
      </c>
      <c r="EU4" s="13">
        <v>151</v>
      </c>
      <c r="EV4" s="13">
        <v>152</v>
      </c>
      <c r="EW4" s="13">
        <v>153</v>
      </c>
      <c r="EX4" s="13">
        <v>154</v>
      </c>
      <c r="EY4" s="13">
        <v>155</v>
      </c>
      <c r="EZ4" s="13">
        <v>156</v>
      </c>
      <c r="FA4" s="13">
        <v>157</v>
      </c>
      <c r="FB4" s="13">
        <v>158</v>
      </c>
      <c r="FC4" s="13">
        <v>159</v>
      </c>
      <c r="FD4" s="13">
        <v>160</v>
      </c>
      <c r="FE4" s="13">
        <v>161</v>
      </c>
      <c r="FF4" s="13">
        <v>162</v>
      </c>
      <c r="FG4" s="13">
        <v>163</v>
      </c>
      <c r="FH4" s="13">
        <v>164</v>
      </c>
      <c r="FI4" s="13">
        <v>165</v>
      </c>
      <c r="FJ4" s="13">
        <v>166</v>
      </c>
      <c r="FK4" s="13">
        <v>167</v>
      </c>
      <c r="FL4" s="13">
        <v>168</v>
      </c>
      <c r="FM4" s="13">
        <v>169</v>
      </c>
      <c r="FN4" s="13">
        <v>170</v>
      </c>
      <c r="FO4" s="13">
        <v>171</v>
      </c>
      <c r="FP4" s="13">
        <v>172</v>
      </c>
      <c r="FQ4" s="13">
        <v>173</v>
      </c>
      <c r="FR4" s="13">
        <v>174</v>
      </c>
    </row>
    <row r="5" spans="1:174">
      <c r="A5" s="15" t="s">
        <v>12</v>
      </c>
      <c r="B5" s="15" t="s">
        <v>57</v>
      </c>
    </row>
    <row r="6" spans="1:174" ht="28">
      <c r="B6" s="13">
        <v>1</v>
      </c>
      <c r="C6" s="13">
        <v>2</v>
      </c>
      <c r="D6" s="13">
        <v>2</v>
      </c>
      <c r="E6" s="13">
        <v>1</v>
      </c>
      <c r="F6" s="13">
        <v>2</v>
      </c>
      <c r="G6" s="13">
        <v>2</v>
      </c>
      <c r="H6" s="13">
        <v>1</v>
      </c>
      <c r="I6" s="13">
        <v>2</v>
      </c>
      <c r="J6" s="13">
        <v>2</v>
      </c>
      <c r="K6" s="13">
        <v>1</v>
      </c>
      <c r="L6" s="13">
        <v>2</v>
      </c>
      <c r="M6" s="13">
        <v>2</v>
      </c>
      <c r="N6" s="13">
        <v>1</v>
      </c>
      <c r="O6" s="13">
        <v>2</v>
      </c>
      <c r="P6" s="13">
        <v>2</v>
      </c>
      <c r="Q6" s="13">
        <v>1</v>
      </c>
      <c r="R6" s="13">
        <v>2</v>
      </c>
      <c r="S6" s="13">
        <v>2</v>
      </c>
      <c r="T6" s="13">
        <v>1</v>
      </c>
      <c r="U6" s="13">
        <v>2</v>
      </c>
      <c r="V6" s="13">
        <v>2</v>
      </c>
      <c r="W6" s="13">
        <v>1</v>
      </c>
      <c r="X6" s="13">
        <v>2</v>
      </c>
      <c r="Y6" s="13">
        <v>2</v>
      </c>
      <c r="Z6" s="13">
        <v>1</v>
      </c>
      <c r="AA6" s="13">
        <v>2</v>
      </c>
      <c r="AB6" s="13">
        <v>2</v>
      </c>
      <c r="AC6" s="13">
        <v>1</v>
      </c>
      <c r="AD6" s="13">
        <v>2</v>
      </c>
      <c r="AE6" s="13">
        <v>2</v>
      </c>
      <c r="AF6" s="13">
        <v>1</v>
      </c>
      <c r="AG6" s="13">
        <v>2</v>
      </c>
      <c r="AH6" s="13">
        <v>2</v>
      </c>
      <c r="AI6" s="13">
        <v>1</v>
      </c>
      <c r="AJ6" s="13">
        <v>2</v>
      </c>
      <c r="AK6" s="13">
        <v>2</v>
      </c>
      <c r="AL6" s="13">
        <v>1</v>
      </c>
      <c r="AM6" s="13">
        <v>2</v>
      </c>
      <c r="AN6" s="13">
        <v>2</v>
      </c>
      <c r="AO6" s="13">
        <v>1</v>
      </c>
      <c r="AP6" s="13">
        <v>2</v>
      </c>
      <c r="AQ6" s="13">
        <v>2</v>
      </c>
      <c r="AR6" s="13">
        <v>1</v>
      </c>
      <c r="AS6" s="13">
        <v>2</v>
      </c>
      <c r="AT6" s="13">
        <v>2</v>
      </c>
      <c r="AU6" s="13">
        <v>1</v>
      </c>
      <c r="AV6" s="13">
        <v>2</v>
      </c>
      <c r="AW6" s="13">
        <v>2</v>
      </c>
      <c r="AX6" s="13">
        <v>1</v>
      </c>
      <c r="AY6" s="13">
        <v>2</v>
      </c>
      <c r="AZ6" s="13">
        <v>2</v>
      </c>
      <c r="BA6" s="13">
        <v>1</v>
      </c>
      <c r="BB6" s="13">
        <v>2</v>
      </c>
      <c r="BC6" s="13">
        <v>2</v>
      </c>
      <c r="BD6" s="13">
        <v>1</v>
      </c>
      <c r="BE6" s="13">
        <v>2</v>
      </c>
      <c r="BF6" s="13">
        <v>2</v>
      </c>
      <c r="BG6" s="13">
        <v>1</v>
      </c>
      <c r="BH6" s="13">
        <v>2</v>
      </c>
      <c r="BI6" s="13">
        <v>2</v>
      </c>
      <c r="BJ6" s="13">
        <v>1</v>
      </c>
      <c r="BK6" s="13">
        <v>2</v>
      </c>
      <c r="BL6" s="13">
        <v>2</v>
      </c>
      <c r="BM6" s="13">
        <v>1</v>
      </c>
      <c r="BN6" s="13">
        <v>2</v>
      </c>
      <c r="BO6" s="13">
        <v>2</v>
      </c>
      <c r="BP6" s="13">
        <v>1</v>
      </c>
      <c r="BQ6" s="13">
        <v>2</v>
      </c>
      <c r="BR6" s="13">
        <v>2</v>
      </c>
      <c r="BS6" s="13">
        <v>1</v>
      </c>
      <c r="BT6" s="13">
        <v>2</v>
      </c>
      <c r="BU6" s="13">
        <v>2</v>
      </c>
      <c r="BV6" s="13">
        <v>1</v>
      </c>
      <c r="BW6" s="13">
        <v>2</v>
      </c>
      <c r="BX6" s="13">
        <v>2</v>
      </c>
      <c r="BY6" s="13">
        <v>1</v>
      </c>
      <c r="BZ6" s="13">
        <v>2</v>
      </c>
      <c r="CA6" s="13">
        <v>2</v>
      </c>
      <c r="CB6" s="13">
        <v>1</v>
      </c>
      <c r="CC6" s="13">
        <v>2</v>
      </c>
      <c r="CD6" s="13">
        <v>2</v>
      </c>
      <c r="CE6" s="13">
        <v>1</v>
      </c>
      <c r="CF6" s="13">
        <v>2</v>
      </c>
      <c r="CG6" s="13">
        <v>2</v>
      </c>
      <c r="DH6" s="30" t="s">
        <v>459</v>
      </c>
      <c r="DI6" s="25" t="s">
        <v>460</v>
      </c>
      <c r="DJ6" s="25" t="s">
        <v>461</v>
      </c>
      <c r="DK6" s="25" t="s">
        <v>462</v>
      </c>
      <c r="DL6" s="25" t="s">
        <v>463</v>
      </c>
      <c r="DM6" s="25" t="s">
        <v>464</v>
      </c>
      <c r="DN6" s="25" t="s">
        <v>465</v>
      </c>
      <c r="DO6" s="25" t="s">
        <v>466</v>
      </c>
      <c r="DP6" s="25" t="s">
        <v>467</v>
      </c>
      <c r="DQ6" s="25" t="s">
        <v>468</v>
      </c>
      <c r="DR6" s="25" t="s">
        <v>469</v>
      </c>
      <c r="DS6" s="25" t="s">
        <v>470</v>
      </c>
      <c r="DT6" s="25" t="s">
        <v>471</v>
      </c>
      <c r="DU6" s="25" t="s">
        <v>472</v>
      </c>
      <c r="DV6" s="25" t="s">
        <v>473</v>
      </c>
      <c r="DW6" s="25" t="s">
        <v>474</v>
      </c>
      <c r="DX6" s="25" t="s">
        <v>475</v>
      </c>
      <c r="DY6" s="25" t="s">
        <v>476</v>
      </c>
      <c r="DZ6" s="25" t="s">
        <v>477</v>
      </c>
      <c r="EA6" s="25" t="s">
        <v>478</v>
      </c>
      <c r="EB6" s="25" t="s">
        <v>479</v>
      </c>
      <c r="EC6" s="25" t="s">
        <v>480</v>
      </c>
      <c r="ED6" s="25" t="s">
        <v>21</v>
      </c>
      <c r="EE6" s="25" t="s">
        <v>22</v>
      </c>
      <c r="EF6" s="25" t="s">
        <v>520</v>
      </c>
      <c r="EG6" s="25" t="s">
        <v>521</v>
      </c>
      <c r="EH6" s="25" t="s">
        <v>522</v>
      </c>
      <c r="EI6" s="25" t="s">
        <v>523</v>
      </c>
      <c r="EJ6" s="53" t="s">
        <v>525</v>
      </c>
      <c r="EK6" s="25" t="s">
        <v>527</v>
      </c>
      <c r="EL6" s="25" t="s">
        <v>528</v>
      </c>
      <c r="EM6" s="25"/>
      <c r="EN6" s="25"/>
    </row>
    <row r="7" spans="1:174" ht="26" customHeight="1">
      <c r="A7" s="21" t="s">
        <v>459</v>
      </c>
      <c r="B7" s="20">
        <v>38504</v>
      </c>
      <c r="C7" s="20">
        <v>38534</v>
      </c>
      <c r="D7" s="20">
        <v>38565</v>
      </c>
      <c r="E7" s="20">
        <v>38596</v>
      </c>
      <c r="F7" s="20">
        <v>38626</v>
      </c>
      <c r="G7" s="20">
        <v>38657</v>
      </c>
      <c r="H7" s="20">
        <v>38687</v>
      </c>
      <c r="I7" s="20">
        <v>38718</v>
      </c>
      <c r="J7" s="20">
        <v>38749</v>
      </c>
      <c r="K7" s="20">
        <v>38777</v>
      </c>
      <c r="L7" s="20">
        <v>38808</v>
      </c>
      <c r="M7" s="20">
        <v>38838</v>
      </c>
      <c r="N7" s="20">
        <v>38869</v>
      </c>
      <c r="O7" s="20">
        <v>38899</v>
      </c>
      <c r="P7" s="20">
        <v>38930</v>
      </c>
      <c r="Q7" s="20">
        <v>38961</v>
      </c>
      <c r="R7" s="20">
        <v>38991</v>
      </c>
      <c r="S7" s="20">
        <v>39022</v>
      </c>
      <c r="T7" s="20">
        <v>39052</v>
      </c>
      <c r="U7" s="20">
        <v>39083</v>
      </c>
      <c r="V7" s="20">
        <v>39114</v>
      </c>
      <c r="W7" s="20">
        <v>39142</v>
      </c>
      <c r="X7" s="20">
        <v>39173</v>
      </c>
      <c r="Y7" s="20">
        <v>39203</v>
      </c>
      <c r="Z7" s="20">
        <v>39234</v>
      </c>
      <c r="AA7" s="20">
        <v>39264</v>
      </c>
      <c r="AB7" s="20">
        <v>39295</v>
      </c>
      <c r="AC7" s="20">
        <v>39326</v>
      </c>
      <c r="AD7" s="20">
        <v>39356</v>
      </c>
      <c r="AE7" s="20">
        <v>39387</v>
      </c>
      <c r="AF7" s="20">
        <v>39417</v>
      </c>
      <c r="AG7" s="20">
        <v>39448</v>
      </c>
      <c r="AH7" s="20">
        <v>39479</v>
      </c>
      <c r="AI7" s="20">
        <v>39508</v>
      </c>
      <c r="AJ7" s="20">
        <v>39539</v>
      </c>
      <c r="AK7" s="20">
        <v>39569</v>
      </c>
      <c r="AL7" s="20">
        <v>39600</v>
      </c>
      <c r="AM7" s="20">
        <v>39630</v>
      </c>
      <c r="AN7" s="20">
        <v>39661</v>
      </c>
      <c r="AO7" s="20">
        <v>39692</v>
      </c>
      <c r="AP7" s="20">
        <v>39722</v>
      </c>
      <c r="AQ7" s="20">
        <v>39753</v>
      </c>
      <c r="AR7" s="20">
        <v>39783</v>
      </c>
      <c r="AS7" s="20">
        <v>39814</v>
      </c>
      <c r="AT7" s="20">
        <v>39845</v>
      </c>
      <c r="AU7" s="20">
        <v>39873</v>
      </c>
      <c r="AV7" s="20">
        <v>39904</v>
      </c>
      <c r="AW7" s="20">
        <v>39934</v>
      </c>
      <c r="AX7" s="20">
        <v>39965</v>
      </c>
      <c r="AY7" s="20">
        <v>39995</v>
      </c>
      <c r="AZ7" s="20">
        <v>40026</v>
      </c>
      <c r="BA7" s="20">
        <v>40057</v>
      </c>
      <c r="BB7" s="20">
        <v>40087</v>
      </c>
      <c r="BC7" s="20">
        <v>40118</v>
      </c>
      <c r="BD7" s="20">
        <v>40148</v>
      </c>
      <c r="BE7" s="20">
        <v>40179</v>
      </c>
      <c r="BF7" s="20">
        <v>40210</v>
      </c>
      <c r="BG7" s="20">
        <v>40238</v>
      </c>
      <c r="BH7" s="20">
        <v>40269</v>
      </c>
      <c r="BI7" s="20">
        <v>40299</v>
      </c>
      <c r="BJ7" s="20">
        <v>40330</v>
      </c>
      <c r="BK7" s="20">
        <v>40360</v>
      </c>
      <c r="BL7" s="20">
        <v>40391</v>
      </c>
      <c r="BM7" s="20">
        <v>40422</v>
      </c>
      <c r="BN7" s="20">
        <v>40452</v>
      </c>
      <c r="BO7" s="20">
        <v>40483</v>
      </c>
      <c r="BP7" s="20">
        <v>40513</v>
      </c>
      <c r="BQ7" s="20">
        <v>40544</v>
      </c>
      <c r="BR7" s="20">
        <v>40575</v>
      </c>
      <c r="BS7" s="20">
        <v>40603</v>
      </c>
      <c r="BT7" s="20">
        <v>40634</v>
      </c>
      <c r="BU7" s="20">
        <v>40664</v>
      </c>
      <c r="BV7" s="20">
        <v>40695</v>
      </c>
      <c r="BW7" s="20">
        <v>40725</v>
      </c>
      <c r="BX7" s="20">
        <v>40756</v>
      </c>
      <c r="BY7" s="20">
        <v>40787</v>
      </c>
      <c r="BZ7" s="20">
        <v>40817</v>
      </c>
      <c r="CA7" s="20">
        <v>40848</v>
      </c>
      <c r="CB7" s="20">
        <v>40878</v>
      </c>
      <c r="CC7" s="20">
        <v>40909</v>
      </c>
      <c r="CD7" s="20">
        <v>40940</v>
      </c>
      <c r="CE7" s="20">
        <v>40969</v>
      </c>
      <c r="CF7" s="20">
        <v>41000</v>
      </c>
      <c r="CG7" s="20">
        <v>41030</v>
      </c>
      <c r="CH7" s="20">
        <v>41061</v>
      </c>
      <c r="CI7" s="20">
        <v>41091</v>
      </c>
      <c r="CJ7" s="20">
        <v>41122</v>
      </c>
      <c r="CK7" s="20">
        <v>41153</v>
      </c>
      <c r="CL7" s="20">
        <v>41183</v>
      </c>
      <c r="CM7" s="20">
        <v>41214</v>
      </c>
      <c r="CN7" s="20">
        <v>41244</v>
      </c>
      <c r="CO7" s="20">
        <v>41275</v>
      </c>
      <c r="CP7" s="20">
        <v>41306</v>
      </c>
      <c r="CQ7" s="20">
        <v>41334</v>
      </c>
      <c r="CR7" s="20">
        <v>41365</v>
      </c>
      <c r="CS7" s="20">
        <v>41395</v>
      </c>
      <c r="CT7" s="20">
        <v>41426</v>
      </c>
      <c r="CU7" s="20">
        <v>41456</v>
      </c>
      <c r="CV7" s="20">
        <v>41487</v>
      </c>
      <c r="CW7" s="20">
        <v>41518</v>
      </c>
      <c r="CX7" s="20">
        <v>41548</v>
      </c>
      <c r="CY7" s="20">
        <v>41579</v>
      </c>
      <c r="CZ7" s="20">
        <v>41275</v>
      </c>
      <c r="DA7" s="20">
        <v>41306</v>
      </c>
      <c r="DB7" s="20"/>
      <c r="DC7" s="20"/>
      <c r="DD7" s="20"/>
      <c r="DH7" s="16" t="s">
        <v>23</v>
      </c>
      <c r="DI7" s="16" t="s">
        <v>23</v>
      </c>
      <c r="DJ7" s="16" t="s">
        <v>23</v>
      </c>
      <c r="DK7" s="16" t="s">
        <v>23</v>
      </c>
      <c r="DL7" s="16" t="s">
        <v>23</v>
      </c>
      <c r="DM7" s="16" t="s">
        <v>23</v>
      </c>
      <c r="DN7" s="16" t="s">
        <v>23</v>
      </c>
      <c r="DO7" s="16" t="s">
        <v>23</v>
      </c>
      <c r="DP7" s="16" t="s">
        <v>23</v>
      </c>
      <c r="DQ7" s="16" t="s">
        <v>23</v>
      </c>
      <c r="DR7" s="16" t="s">
        <v>23</v>
      </c>
      <c r="DS7" s="16" t="s">
        <v>23</v>
      </c>
      <c r="DT7" s="16" t="s">
        <v>23</v>
      </c>
      <c r="DU7" s="16" t="s">
        <v>23</v>
      </c>
      <c r="DV7" s="16" t="s">
        <v>23</v>
      </c>
      <c r="DW7" s="16" t="s">
        <v>23</v>
      </c>
      <c r="DX7" s="16" t="s">
        <v>23</v>
      </c>
      <c r="DY7" s="16" t="s">
        <v>23</v>
      </c>
      <c r="DZ7" s="16" t="s">
        <v>23</v>
      </c>
      <c r="EA7" s="16" t="s">
        <v>23</v>
      </c>
      <c r="EB7" s="16" t="s">
        <v>23</v>
      </c>
      <c r="EC7" s="16" t="s">
        <v>23</v>
      </c>
      <c r="ED7" s="16" t="s">
        <v>23</v>
      </c>
      <c r="EE7" s="16" t="s">
        <v>23</v>
      </c>
      <c r="EF7" s="16" t="s">
        <v>23</v>
      </c>
      <c r="EG7" s="16" t="s">
        <v>23</v>
      </c>
      <c r="EH7" s="16" t="s">
        <v>23</v>
      </c>
      <c r="EI7" s="16"/>
      <c r="EJ7" s="16"/>
      <c r="EK7" s="16"/>
      <c r="EL7" s="16" t="s">
        <v>23</v>
      </c>
      <c r="EM7" s="16"/>
      <c r="EO7" s="34">
        <f>K7</f>
        <v>38777</v>
      </c>
      <c r="EP7" s="34">
        <f>N7</f>
        <v>38869</v>
      </c>
      <c r="EQ7" s="34">
        <f>Q7</f>
        <v>38961</v>
      </c>
      <c r="ER7" s="34">
        <f>T7</f>
        <v>39052</v>
      </c>
      <c r="ES7" s="34">
        <f>W7</f>
        <v>39142</v>
      </c>
      <c r="ET7" s="34">
        <f>Z7</f>
        <v>39234</v>
      </c>
      <c r="EU7" s="34">
        <f>AC7</f>
        <v>39326</v>
      </c>
      <c r="EV7" s="34">
        <f>AF7</f>
        <v>39417</v>
      </c>
      <c r="EW7" s="34">
        <f>AI7</f>
        <v>39508</v>
      </c>
      <c r="EX7" s="34">
        <f>AL7</f>
        <v>39600</v>
      </c>
      <c r="EY7" s="34">
        <f>AO7</f>
        <v>39692</v>
      </c>
      <c r="EZ7" s="34">
        <f>AR7</f>
        <v>39783</v>
      </c>
      <c r="FA7" s="34">
        <f>AU7</f>
        <v>39873</v>
      </c>
      <c r="FB7" s="35">
        <f>AX7</f>
        <v>39965</v>
      </c>
      <c r="FC7" s="34">
        <f>BA7</f>
        <v>40057</v>
      </c>
      <c r="FD7" s="34">
        <f>BD7</f>
        <v>40148</v>
      </c>
      <c r="FE7" s="34">
        <f>BG7</f>
        <v>40238</v>
      </c>
      <c r="FF7" s="34">
        <f>BJ7</f>
        <v>40330</v>
      </c>
      <c r="FG7" s="34">
        <f>BM7</f>
        <v>40422</v>
      </c>
      <c r="FH7" s="34">
        <f>BP7</f>
        <v>40513</v>
      </c>
      <c r="FI7" s="34">
        <f>BS7</f>
        <v>40603</v>
      </c>
      <c r="FJ7" s="34">
        <f>BV7</f>
        <v>40695</v>
      </c>
      <c r="FK7" s="34">
        <f>BY7</f>
        <v>40787</v>
      </c>
      <c r="FL7" s="34">
        <f>CB7</f>
        <v>40878</v>
      </c>
      <c r="FM7" s="34">
        <f>CE7</f>
        <v>40969</v>
      </c>
      <c r="FN7" s="34">
        <f>CH7</f>
        <v>41061</v>
      </c>
      <c r="FO7" s="34">
        <f>CK7</f>
        <v>41153</v>
      </c>
      <c r="FP7" s="34">
        <f>CN7</f>
        <v>41244</v>
      </c>
      <c r="FQ7" s="34">
        <f>CQ7</f>
        <v>41334</v>
      </c>
      <c r="FR7" s="34">
        <f>CT7</f>
        <v>41426</v>
      </c>
    </row>
    <row r="8" spans="1:174" ht="14">
      <c r="A8" s="17" t="s">
        <v>59</v>
      </c>
      <c r="B8" s="19">
        <v>2297</v>
      </c>
      <c r="C8" s="19">
        <v>2309</v>
      </c>
      <c r="D8" s="19">
        <v>2359</v>
      </c>
      <c r="E8" s="19">
        <v>2197</v>
      </c>
      <c r="F8" s="19">
        <v>2108</v>
      </c>
      <c r="G8" s="19">
        <v>2092</v>
      </c>
      <c r="H8" s="19">
        <v>2081</v>
      </c>
      <c r="I8" s="19">
        <v>2289</v>
      </c>
      <c r="J8" s="19">
        <v>2305</v>
      </c>
      <c r="K8" s="19">
        <v>2309</v>
      </c>
      <c r="L8" s="19">
        <v>2215</v>
      </c>
      <c r="M8" s="19">
        <v>2231</v>
      </c>
      <c r="N8" s="19">
        <v>2197</v>
      </c>
      <c r="O8" s="19">
        <v>2150</v>
      </c>
      <c r="P8" s="19">
        <v>2204</v>
      </c>
      <c r="Q8" s="19">
        <v>1976</v>
      </c>
      <c r="R8" s="19">
        <v>1908</v>
      </c>
      <c r="S8" s="19">
        <v>1878</v>
      </c>
      <c r="T8" s="19">
        <v>1878</v>
      </c>
      <c r="U8" s="19">
        <v>2014</v>
      </c>
      <c r="V8" s="19">
        <v>2097</v>
      </c>
      <c r="W8" s="19">
        <v>2034</v>
      </c>
      <c r="X8" s="19">
        <v>1894</v>
      </c>
      <c r="Y8" s="19">
        <v>1858</v>
      </c>
      <c r="Z8" s="19">
        <v>1773</v>
      </c>
      <c r="AA8" s="19">
        <v>1810</v>
      </c>
      <c r="AB8" s="19">
        <v>1829</v>
      </c>
      <c r="AC8" s="19">
        <v>1615</v>
      </c>
      <c r="AD8" s="19">
        <v>1509</v>
      </c>
      <c r="AE8" s="19">
        <v>1568</v>
      </c>
      <c r="AF8" s="19">
        <v>1610</v>
      </c>
      <c r="AG8" s="19">
        <v>1704</v>
      </c>
      <c r="AH8" s="19">
        <v>1691</v>
      </c>
      <c r="AI8" s="19">
        <v>1680</v>
      </c>
      <c r="AJ8" s="19">
        <v>1678</v>
      </c>
      <c r="AK8" s="19">
        <v>1641</v>
      </c>
      <c r="AL8" s="19">
        <v>1631</v>
      </c>
      <c r="AM8" s="19">
        <v>1715</v>
      </c>
      <c r="AN8" s="19">
        <v>1775</v>
      </c>
      <c r="AO8" s="19">
        <v>1789</v>
      </c>
      <c r="AP8" s="19">
        <v>1732</v>
      </c>
      <c r="AQ8" s="19">
        <v>1848</v>
      </c>
      <c r="AR8" s="19">
        <v>2045</v>
      </c>
      <c r="AS8" s="19">
        <v>2175</v>
      </c>
      <c r="AT8" s="19">
        <v>2546</v>
      </c>
      <c r="AU8" s="19">
        <v>2743</v>
      </c>
      <c r="AV8" s="19">
        <v>2817</v>
      </c>
      <c r="AW8" s="19">
        <v>2887</v>
      </c>
      <c r="AX8" s="19">
        <v>2828</v>
      </c>
      <c r="AY8" s="19">
        <v>2945</v>
      </c>
      <c r="AZ8" s="19">
        <v>3045</v>
      </c>
      <c r="BA8" s="19">
        <v>2927</v>
      </c>
      <c r="BB8" s="19">
        <v>2906</v>
      </c>
      <c r="BC8" s="19">
        <v>3029</v>
      </c>
      <c r="BD8" s="19">
        <v>3161</v>
      </c>
      <c r="BE8" s="19">
        <v>3369</v>
      </c>
      <c r="BF8" s="19">
        <v>3501</v>
      </c>
      <c r="BG8" s="19">
        <v>3529</v>
      </c>
      <c r="BH8" s="19">
        <v>3459</v>
      </c>
      <c r="BI8" s="19">
        <v>3351</v>
      </c>
      <c r="BJ8" s="19">
        <v>3234</v>
      </c>
      <c r="BK8" s="19">
        <v>3251</v>
      </c>
      <c r="BL8" s="19">
        <v>3351</v>
      </c>
      <c r="BM8" s="19">
        <v>3213</v>
      </c>
      <c r="BN8" s="19">
        <v>3166</v>
      </c>
      <c r="BO8" s="19">
        <v>3280</v>
      </c>
      <c r="BP8" s="19">
        <v>3290</v>
      </c>
      <c r="BQ8" s="19">
        <v>3509</v>
      </c>
      <c r="BR8" s="19">
        <v>3634</v>
      </c>
      <c r="BS8" s="19">
        <v>3622</v>
      </c>
      <c r="BT8" s="19">
        <v>3577</v>
      </c>
      <c r="BU8" s="19">
        <v>3548</v>
      </c>
      <c r="BV8" s="19">
        <v>3447</v>
      </c>
      <c r="BW8" s="19">
        <v>3644</v>
      </c>
      <c r="BX8" s="19">
        <v>3644</v>
      </c>
      <c r="BY8" s="19">
        <v>3420</v>
      </c>
      <c r="BZ8" s="19">
        <v>3334</v>
      </c>
      <c r="CA8" s="19">
        <v>3466</v>
      </c>
      <c r="CB8" s="19">
        <v>3394</v>
      </c>
      <c r="CC8" s="19">
        <v>3545</v>
      </c>
      <c r="CD8" s="19">
        <v>3669</v>
      </c>
      <c r="CE8" s="19">
        <v>3637</v>
      </c>
      <c r="CF8" s="19">
        <v>3509</v>
      </c>
      <c r="CG8" s="19">
        <v>3399</v>
      </c>
      <c r="CH8" s="49">
        <v>3340</v>
      </c>
      <c r="CI8" s="49">
        <v>3401</v>
      </c>
      <c r="CJ8" s="49">
        <v>3381</v>
      </c>
      <c r="CK8" s="49">
        <v>3195</v>
      </c>
      <c r="CL8" s="49">
        <v>3180</v>
      </c>
      <c r="CM8" s="49">
        <v>3088</v>
      </c>
      <c r="CN8" s="49">
        <v>2991</v>
      </c>
      <c r="CO8" s="49">
        <v>3066</v>
      </c>
      <c r="CP8" s="49">
        <v>3134</v>
      </c>
      <c r="CQ8" s="49">
        <v>3097</v>
      </c>
      <c r="CR8" s="49">
        <v>2946</v>
      </c>
      <c r="CS8" s="49">
        <v>2870</v>
      </c>
      <c r="CT8" s="49">
        <v>2762</v>
      </c>
      <c r="CU8" s="49">
        <v>2757</v>
      </c>
      <c r="CV8" s="49">
        <v>2725</v>
      </c>
      <c r="CW8" s="49">
        <v>2462</v>
      </c>
      <c r="CX8" s="49">
        <v>2321</v>
      </c>
      <c r="CY8" s="49">
        <v>2314</v>
      </c>
      <c r="CZ8" s="17" t="s">
        <v>59</v>
      </c>
      <c r="DE8" t="s">
        <v>59</v>
      </c>
      <c r="DG8" t="s">
        <v>59</v>
      </c>
      <c r="DI8">
        <v>113400</v>
      </c>
      <c r="DJ8">
        <v>113600</v>
      </c>
      <c r="DK8">
        <v>115300</v>
      </c>
      <c r="DL8">
        <v>116500</v>
      </c>
      <c r="DM8">
        <v>116400</v>
      </c>
      <c r="DN8">
        <v>117100</v>
      </c>
      <c r="DO8">
        <v>116300</v>
      </c>
      <c r="DP8">
        <v>116100</v>
      </c>
      <c r="DQ8">
        <v>116200</v>
      </c>
      <c r="DR8">
        <v>115900</v>
      </c>
      <c r="DS8">
        <v>116300</v>
      </c>
      <c r="DT8">
        <v>116300</v>
      </c>
      <c r="DU8">
        <v>116900</v>
      </c>
      <c r="DV8">
        <v>117700</v>
      </c>
      <c r="DW8">
        <v>118100</v>
      </c>
      <c r="DX8">
        <v>118700</v>
      </c>
      <c r="DY8">
        <v>119900</v>
      </c>
      <c r="DZ8">
        <v>120900</v>
      </c>
      <c r="EA8">
        <v>122400</v>
      </c>
      <c r="EB8">
        <v>123500</v>
      </c>
      <c r="EC8">
        <v>123100</v>
      </c>
      <c r="ED8">
        <v>121400</v>
      </c>
      <c r="EE8">
        <v>122500</v>
      </c>
      <c r="EF8">
        <v>123600</v>
      </c>
      <c r="EG8">
        <v>123900</v>
      </c>
      <c r="EH8">
        <v>126400</v>
      </c>
      <c r="EI8">
        <v>124600</v>
      </c>
      <c r="EJ8" s="19">
        <v>125500</v>
      </c>
      <c r="EK8" s="19">
        <v>124200</v>
      </c>
      <c r="EL8" s="19">
        <v>122900</v>
      </c>
      <c r="EM8" s="19"/>
      <c r="EO8" s="31">
        <f t="shared" ref="EO8:EO71" si="0">K8/DI8</f>
        <v>2.0361552028218696E-2</v>
      </c>
      <c r="EP8" s="31">
        <f t="shared" ref="EP8:EP71" si="1">N8/DJ8</f>
        <v>1.9339788732394367E-2</v>
      </c>
      <c r="EQ8" s="31">
        <f t="shared" ref="EQ8:EQ71" si="2">Q8/DK8</f>
        <v>1.7137901127493495E-2</v>
      </c>
      <c r="ER8" s="31">
        <f t="shared" ref="ER8:ER71" si="3">T8/DL8</f>
        <v>1.6120171673819742E-2</v>
      </c>
      <c r="ES8" s="31">
        <f t="shared" ref="ES8:ES71" si="4">W8/DM8</f>
        <v>1.7474226804123711E-2</v>
      </c>
      <c r="ET8" s="31">
        <f t="shared" ref="ET8:ET71" si="5">Z8/DN8</f>
        <v>1.5140905209222887E-2</v>
      </c>
      <c r="EU8" s="31">
        <f t="shared" ref="EU8:EU71" si="6">AC8/DO8</f>
        <v>1.3886500429922614E-2</v>
      </c>
      <c r="EV8" s="31">
        <f t="shared" ref="EV8:EV71" si="7">AF8/DP8</f>
        <v>1.3867355727820845E-2</v>
      </c>
      <c r="EW8" s="31">
        <f t="shared" ref="EW8:EW71" si="8">AI8/DQ8</f>
        <v>1.4457831325301205E-2</v>
      </c>
      <c r="EX8" s="31">
        <f t="shared" ref="EX8:EX71" si="9">AL8/DR8</f>
        <v>1.4072476272648834E-2</v>
      </c>
      <c r="EY8" s="31">
        <f t="shared" ref="EY8:EY71" si="10">AO8/DS8</f>
        <v>1.5382631126397249E-2</v>
      </c>
      <c r="EZ8" s="31">
        <f t="shared" ref="EZ8:EZ71" si="11">AR8/DT8</f>
        <v>1.758383490971625E-2</v>
      </c>
      <c r="FA8" s="31">
        <f t="shared" ref="FA8:FA71" si="12">AU8/DU8</f>
        <v>2.3464499572284005E-2</v>
      </c>
      <c r="FB8" s="31">
        <f t="shared" ref="FB8:FB71" si="13">AX8/DV8</f>
        <v>2.4027187765505522E-2</v>
      </c>
      <c r="FC8" s="31">
        <f t="shared" ref="FC8:FC71" si="14">BA8/DW8</f>
        <v>2.4784081287044877E-2</v>
      </c>
      <c r="FD8" s="31">
        <f t="shared" ref="FD8:FD71" si="15">BD8/DX8</f>
        <v>2.66301600673968E-2</v>
      </c>
      <c r="FE8" s="31">
        <f t="shared" ref="FE8:FE71" si="16">BG8/DY8</f>
        <v>2.9432860717264388E-2</v>
      </c>
      <c r="FF8" s="31">
        <f t="shared" ref="FF8:FF71" si="17">BJ8/DZ8</f>
        <v>2.6749379652605459E-2</v>
      </c>
      <c r="FG8" s="31">
        <f t="shared" ref="FG8:FG71" si="18">BM8/EA8</f>
        <v>2.6249999999999999E-2</v>
      </c>
      <c r="FH8" s="31">
        <f t="shared" ref="FH8:FH71" si="19">BP8/EB8</f>
        <v>2.6639676113360326E-2</v>
      </c>
      <c r="FI8" s="31">
        <f t="shared" ref="FI8:FI71" si="20">BS8/EC8</f>
        <v>2.9423233143785539E-2</v>
      </c>
      <c r="FJ8" s="31">
        <f t="shared" ref="FJ8:FJ71" si="21">BV8/ED8</f>
        <v>2.8393739703459639E-2</v>
      </c>
      <c r="FK8" s="31">
        <f t="shared" ref="FK8:FK71" si="22">BY8/EE8</f>
        <v>2.7918367346938776E-2</v>
      </c>
      <c r="FL8" s="31">
        <f>CB8/EF8</f>
        <v>2.7459546925566344E-2</v>
      </c>
      <c r="FM8" s="50">
        <f>CE8/EG8</f>
        <v>2.9354317998385795E-2</v>
      </c>
      <c r="FN8" s="50">
        <f>CH8/EH8</f>
        <v>2.6424050632911391E-2</v>
      </c>
      <c r="FO8" s="50">
        <f>CK8/EI8</f>
        <v>2.5642054574638844E-2</v>
      </c>
      <c r="FP8" s="50">
        <f>CN8/EJ8</f>
        <v>2.3832669322709162E-2</v>
      </c>
      <c r="FQ8" s="50">
        <f>CQ8/EK8</f>
        <v>2.4935587761674718E-2</v>
      </c>
      <c r="FR8" s="50">
        <f>CT8/EL8</f>
        <v>2.2473555736371033E-2</v>
      </c>
    </row>
    <row r="9" spans="1:174" ht="14">
      <c r="A9" s="17" t="s">
        <v>60</v>
      </c>
      <c r="B9" s="19">
        <v>1626</v>
      </c>
      <c r="C9" s="19">
        <v>1620</v>
      </c>
      <c r="D9" s="19">
        <v>1576</v>
      </c>
      <c r="E9" s="19">
        <v>1446</v>
      </c>
      <c r="F9" s="19">
        <v>1406</v>
      </c>
      <c r="G9" s="19">
        <v>1467</v>
      </c>
      <c r="H9" s="19">
        <v>1566</v>
      </c>
      <c r="I9" s="19">
        <v>1640</v>
      </c>
      <c r="J9" s="19">
        <v>1622</v>
      </c>
      <c r="K9" s="19">
        <v>1615</v>
      </c>
      <c r="L9" s="19">
        <v>1557</v>
      </c>
      <c r="M9" s="19">
        <v>1498</v>
      </c>
      <c r="N9" s="19">
        <v>1413</v>
      </c>
      <c r="O9" s="19">
        <v>1472</v>
      </c>
      <c r="P9" s="19">
        <v>1420</v>
      </c>
      <c r="Q9" s="19">
        <v>1325</v>
      </c>
      <c r="R9" s="19">
        <v>1277</v>
      </c>
      <c r="S9" s="19">
        <v>1266</v>
      </c>
      <c r="T9" s="19">
        <v>1298</v>
      </c>
      <c r="U9" s="19">
        <v>1389</v>
      </c>
      <c r="V9" s="19">
        <v>1411</v>
      </c>
      <c r="W9" s="19">
        <v>1375</v>
      </c>
      <c r="X9" s="19">
        <v>1292</v>
      </c>
      <c r="Y9" s="19">
        <v>1226</v>
      </c>
      <c r="Z9" s="19">
        <v>1189</v>
      </c>
      <c r="AA9" s="19">
        <v>1178</v>
      </c>
      <c r="AB9" s="19">
        <v>1178</v>
      </c>
      <c r="AC9" s="19">
        <v>1023</v>
      </c>
      <c r="AD9" s="19">
        <v>1018</v>
      </c>
      <c r="AE9" s="19">
        <v>1034</v>
      </c>
      <c r="AF9" s="19">
        <v>1073</v>
      </c>
      <c r="AG9" s="19">
        <v>1174</v>
      </c>
      <c r="AH9" s="19">
        <v>1155</v>
      </c>
      <c r="AI9" s="19">
        <v>1143</v>
      </c>
      <c r="AJ9" s="19">
        <v>1114</v>
      </c>
      <c r="AK9" s="19">
        <v>1048</v>
      </c>
      <c r="AL9" s="19">
        <v>1052</v>
      </c>
      <c r="AM9" s="19">
        <v>1126</v>
      </c>
      <c r="AN9" s="19">
        <v>1191</v>
      </c>
      <c r="AO9" s="19">
        <v>1154</v>
      </c>
      <c r="AP9" s="19">
        <v>1194</v>
      </c>
      <c r="AQ9" s="19">
        <v>1349</v>
      </c>
      <c r="AR9" s="19">
        <v>1500</v>
      </c>
      <c r="AS9" s="19">
        <v>1645</v>
      </c>
      <c r="AT9" s="19">
        <v>1924</v>
      </c>
      <c r="AU9" s="19">
        <v>2032</v>
      </c>
      <c r="AV9" s="19">
        <v>2066</v>
      </c>
      <c r="AW9" s="19">
        <v>2153</v>
      </c>
      <c r="AX9" s="19">
        <v>2104</v>
      </c>
      <c r="AY9" s="19">
        <v>2205</v>
      </c>
      <c r="AZ9" s="19">
        <v>2208</v>
      </c>
      <c r="BA9" s="19">
        <v>2103</v>
      </c>
      <c r="BB9" s="19">
        <v>2097</v>
      </c>
      <c r="BC9" s="19">
        <v>2138</v>
      </c>
      <c r="BD9" s="19">
        <v>2172</v>
      </c>
      <c r="BE9" s="19">
        <v>2387</v>
      </c>
      <c r="BF9" s="19">
        <v>2455</v>
      </c>
      <c r="BG9" s="19">
        <v>2443</v>
      </c>
      <c r="BH9" s="19">
        <v>2432</v>
      </c>
      <c r="BI9" s="19">
        <v>2218</v>
      </c>
      <c r="BJ9" s="19">
        <v>2057</v>
      </c>
      <c r="BK9" s="19">
        <v>2106</v>
      </c>
      <c r="BL9" s="19">
        <v>2113</v>
      </c>
      <c r="BM9" s="19">
        <v>2064</v>
      </c>
      <c r="BN9" s="19">
        <v>2037</v>
      </c>
      <c r="BO9" s="19">
        <v>2132</v>
      </c>
      <c r="BP9" s="19">
        <v>2289</v>
      </c>
      <c r="BQ9" s="19">
        <v>2627</v>
      </c>
      <c r="BR9" s="19">
        <v>2607</v>
      </c>
      <c r="BS9" s="19">
        <v>2597</v>
      </c>
      <c r="BT9" s="19">
        <v>2486</v>
      </c>
      <c r="BU9" s="19">
        <v>2391</v>
      </c>
      <c r="BV9" s="19">
        <v>2320</v>
      </c>
      <c r="BW9" s="19">
        <v>2458</v>
      </c>
      <c r="BX9" s="19">
        <v>2513</v>
      </c>
      <c r="BY9" s="19">
        <v>2257</v>
      </c>
      <c r="BZ9" s="19">
        <v>2117</v>
      </c>
      <c r="CA9" s="19">
        <v>2148</v>
      </c>
      <c r="CB9" s="19">
        <v>2226</v>
      </c>
      <c r="CC9" s="19">
        <v>2360</v>
      </c>
      <c r="CD9" s="19">
        <v>2447</v>
      </c>
      <c r="CE9" s="19">
        <v>2454</v>
      </c>
      <c r="CF9" s="19">
        <v>2312</v>
      </c>
      <c r="CG9" s="19">
        <v>2220</v>
      </c>
      <c r="CH9" s="49">
        <v>2139</v>
      </c>
      <c r="CI9" s="49">
        <v>2224</v>
      </c>
      <c r="CJ9" s="49">
        <v>2142</v>
      </c>
      <c r="CK9" s="49">
        <v>1924</v>
      </c>
      <c r="CL9" s="49">
        <v>1858</v>
      </c>
      <c r="CM9" s="49">
        <v>1857</v>
      </c>
      <c r="CN9" s="49">
        <v>1874</v>
      </c>
      <c r="CO9" s="49">
        <v>1992</v>
      </c>
      <c r="CP9" s="49">
        <v>2068</v>
      </c>
      <c r="CQ9" s="49">
        <v>1994</v>
      </c>
      <c r="CR9" s="49">
        <v>1933</v>
      </c>
      <c r="CS9" s="49">
        <v>1850</v>
      </c>
      <c r="CT9" s="49">
        <v>1788</v>
      </c>
      <c r="CU9" s="49">
        <v>1789</v>
      </c>
      <c r="CV9" s="49">
        <v>1704</v>
      </c>
      <c r="CW9" s="49">
        <v>1453</v>
      </c>
      <c r="CX9" s="49">
        <v>1390</v>
      </c>
      <c r="CY9" s="49">
        <v>1321</v>
      </c>
      <c r="CZ9" s="17" t="s">
        <v>60</v>
      </c>
      <c r="DE9" t="s">
        <v>60</v>
      </c>
      <c r="DG9" t="s">
        <v>60</v>
      </c>
      <c r="DI9">
        <v>122500</v>
      </c>
      <c r="DJ9">
        <v>123100</v>
      </c>
      <c r="DK9">
        <v>123300</v>
      </c>
      <c r="DL9">
        <v>125600</v>
      </c>
      <c r="DM9">
        <v>127100</v>
      </c>
      <c r="DN9">
        <v>128700</v>
      </c>
      <c r="DO9">
        <v>127200</v>
      </c>
      <c r="DP9">
        <v>126700</v>
      </c>
      <c r="DQ9">
        <v>126600</v>
      </c>
      <c r="DR9">
        <v>126700</v>
      </c>
      <c r="DS9">
        <v>127600</v>
      </c>
      <c r="DT9">
        <v>128000</v>
      </c>
      <c r="DU9">
        <v>127500</v>
      </c>
      <c r="DV9">
        <v>128600</v>
      </c>
      <c r="DW9">
        <v>129600</v>
      </c>
      <c r="DX9">
        <v>128900</v>
      </c>
      <c r="DY9">
        <v>130000</v>
      </c>
      <c r="DZ9">
        <v>131500</v>
      </c>
      <c r="EA9">
        <v>131900</v>
      </c>
      <c r="EB9">
        <v>133400</v>
      </c>
      <c r="EC9">
        <v>133200</v>
      </c>
      <c r="ED9">
        <v>133100</v>
      </c>
      <c r="EE9">
        <v>132100</v>
      </c>
      <c r="EF9">
        <v>132300</v>
      </c>
      <c r="EG9">
        <v>131300</v>
      </c>
      <c r="EH9">
        <v>131100</v>
      </c>
      <c r="EI9">
        <v>131000</v>
      </c>
      <c r="EJ9" s="19">
        <v>131300</v>
      </c>
      <c r="EK9" s="19">
        <v>132900</v>
      </c>
      <c r="EL9" s="19">
        <v>130100</v>
      </c>
      <c r="EM9" s="19"/>
      <c r="EO9" s="31">
        <f t="shared" si="0"/>
        <v>1.3183673469387754E-2</v>
      </c>
      <c r="EP9" s="31">
        <f t="shared" si="1"/>
        <v>1.1478472786352559E-2</v>
      </c>
      <c r="EQ9" s="31">
        <f t="shared" si="2"/>
        <v>1.0746147607461476E-2</v>
      </c>
      <c r="ER9" s="31">
        <f t="shared" si="3"/>
        <v>1.0334394904458599E-2</v>
      </c>
      <c r="ES9" s="31">
        <f t="shared" si="4"/>
        <v>1.0818253343823761E-2</v>
      </c>
      <c r="ET9" s="31">
        <f t="shared" si="5"/>
        <v>9.2385392385392392E-3</v>
      </c>
      <c r="EU9" s="31">
        <f t="shared" si="6"/>
        <v>8.0424528301886785E-3</v>
      </c>
      <c r="EV9" s="31">
        <f t="shared" si="7"/>
        <v>8.4688239936858718E-3</v>
      </c>
      <c r="EW9" s="31">
        <f t="shared" si="8"/>
        <v>9.0284360189573452E-3</v>
      </c>
      <c r="EX9" s="31">
        <f t="shared" si="9"/>
        <v>8.3030781373322812E-3</v>
      </c>
      <c r="EY9" s="31">
        <f t="shared" si="10"/>
        <v>9.0438871473354238E-3</v>
      </c>
      <c r="EZ9" s="31">
        <f t="shared" si="11"/>
        <v>1.171875E-2</v>
      </c>
      <c r="FA9" s="31">
        <f t="shared" si="12"/>
        <v>1.5937254901960785E-2</v>
      </c>
      <c r="FB9" s="31">
        <f t="shared" si="13"/>
        <v>1.636080870917574E-2</v>
      </c>
      <c r="FC9" s="31">
        <f t="shared" si="14"/>
        <v>1.6226851851851853E-2</v>
      </c>
      <c r="FD9" s="31">
        <f t="shared" si="15"/>
        <v>1.6850271528316526E-2</v>
      </c>
      <c r="FE9" s="31">
        <f t="shared" si="16"/>
        <v>1.8792307692307691E-2</v>
      </c>
      <c r="FF9" s="31">
        <f t="shared" si="17"/>
        <v>1.5642585551330798E-2</v>
      </c>
      <c r="FG9" s="31">
        <f t="shared" si="18"/>
        <v>1.5648218347232751E-2</v>
      </c>
      <c r="FH9" s="31">
        <f t="shared" si="19"/>
        <v>1.7158920539730133E-2</v>
      </c>
      <c r="FI9" s="31">
        <f t="shared" si="20"/>
        <v>1.9496996996996998E-2</v>
      </c>
      <c r="FJ9" s="31">
        <f t="shared" si="21"/>
        <v>1.7430503380916604E-2</v>
      </c>
      <c r="FK9" s="31">
        <f t="shared" si="22"/>
        <v>1.708554125662377E-2</v>
      </c>
      <c r="FL9" s="31">
        <f t="shared" ref="FL9:FL72" si="23">CB9/EF9</f>
        <v>1.6825396825396827E-2</v>
      </c>
      <c r="FM9" s="50">
        <f t="shared" ref="FM9:FM72" si="24">CE9/EG9</f>
        <v>1.8690022848438691E-2</v>
      </c>
      <c r="FN9" s="50">
        <f t="shared" ref="FN9:FN72" si="25">CH9/EH9</f>
        <v>1.6315789473684211E-2</v>
      </c>
      <c r="FO9" s="50">
        <f t="shared" ref="FO9:FO72" si="26">CK9/EI9</f>
        <v>1.4687022900763359E-2</v>
      </c>
      <c r="FP9" s="50">
        <f t="shared" ref="FP9:FP72" si="27">CN9/EJ9</f>
        <v>1.4272658035034273E-2</v>
      </c>
      <c r="FQ9" s="50">
        <f t="shared" ref="FQ9:FQ72" si="28">CQ9/EK9</f>
        <v>1.5003762227238525E-2</v>
      </c>
      <c r="FR9" s="50">
        <f t="shared" ref="FR9:FR72" si="29">CT9/EL9</f>
        <v>1.3743274404304381E-2</v>
      </c>
    </row>
    <row r="10" spans="1:174" ht="14">
      <c r="A10" s="17" t="s">
        <v>61</v>
      </c>
      <c r="B10" s="19">
        <v>482</v>
      </c>
      <c r="C10" s="19">
        <v>490</v>
      </c>
      <c r="D10" s="19">
        <v>470</v>
      </c>
      <c r="E10" s="19">
        <v>462</v>
      </c>
      <c r="F10" s="19">
        <v>475</v>
      </c>
      <c r="G10" s="19">
        <v>506</v>
      </c>
      <c r="H10" s="19">
        <v>520</v>
      </c>
      <c r="I10" s="19">
        <v>555</v>
      </c>
      <c r="J10" s="19">
        <v>591</v>
      </c>
      <c r="K10" s="19">
        <v>593</v>
      </c>
      <c r="L10" s="19">
        <v>561</v>
      </c>
      <c r="M10" s="19">
        <v>575</v>
      </c>
      <c r="N10" s="19">
        <v>582</v>
      </c>
      <c r="O10" s="19">
        <v>562</v>
      </c>
      <c r="P10" s="19">
        <v>564</v>
      </c>
      <c r="Q10" s="19">
        <v>547</v>
      </c>
      <c r="R10" s="19">
        <v>541</v>
      </c>
      <c r="S10" s="19">
        <v>529</v>
      </c>
      <c r="T10" s="19">
        <v>503</v>
      </c>
      <c r="U10" s="19">
        <v>525</v>
      </c>
      <c r="V10" s="19">
        <v>546</v>
      </c>
      <c r="W10" s="19">
        <v>545</v>
      </c>
      <c r="X10" s="19">
        <v>514</v>
      </c>
      <c r="Y10" s="19">
        <v>492</v>
      </c>
      <c r="Z10" s="19">
        <v>463</v>
      </c>
      <c r="AA10" s="19">
        <v>443</v>
      </c>
      <c r="AB10" s="19">
        <v>469</v>
      </c>
      <c r="AC10" s="19">
        <v>444</v>
      </c>
      <c r="AD10" s="19">
        <v>431</v>
      </c>
      <c r="AE10" s="19">
        <v>414</v>
      </c>
      <c r="AF10" s="19">
        <v>452</v>
      </c>
      <c r="AG10" s="19">
        <v>474</v>
      </c>
      <c r="AH10" s="19">
        <v>497</v>
      </c>
      <c r="AI10" s="19">
        <v>502</v>
      </c>
      <c r="AJ10" s="19">
        <v>502</v>
      </c>
      <c r="AK10" s="19">
        <v>499</v>
      </c>
      <c r="AL10" s="19">
        <v>499</v>
      </c>
      <c r="AM10" s="19">
        <v>567</v>
      </c>
      <c r="AN10" s="19">
        <v>615</v>
      </c>
      <c r="AO10" s="19">
        <v>656</v>
      </c>
      <c r="AP10" s="19">
        <v>689</v>
      </c>
      <c r="AQ10" s="19">
        <v>778</v>
      </c>
      <c r="AR10" s="19">
        <v>834</v>
      </c>
      <c r="AS10" s="19">
        <v>994</v>
      </c>
      <c r="AT10" s="19">
        <v>1180</v>
      </c>
      <c r="AU10" s="19">
        <v>1224</v>
      </c>
      <c r="AV10" s="19">
        <v>1237</v>
      </c>
      <c r="AW10" s="19">
        <v>1256</v>
      </c>
      <c r="AX10" s="19">
        <v>1229</v>
      </c>
      <c r="AY10" s="19">
        <v>1272</v>
      </c>
      <c r="AZ10" s="19">
        <v>1286</v>
      </c>
      <c r="BA10" s="19">
        <v>1237</v>
      </c>
      <c r="BB10" s="19">
        <v>1222</v>
      </c>
      <c r="BC10" s="19">
        <v>1262</v>
      </c>
      <c r="BD10" s="19">
        <v>1231</v>
      </c>
      <c r="BE10" s="19">
        <v>1274</v>
      </c>
      <c r="BF10" s="19">
        <v>1295</v>
      </c>
      <c r="BG10" s="19">
        <v>1216</v>
      </c>
      <c r="BH10" s="19">
        <v>1152</v>
      </c>
      <c r="BI10" s="19">
        <v>1111</v>
      </c>
      <c r="BJ10" s="19">
        <v>1041</v>
      </c>
      <c r="BK10" s="19">
        <v>1013</v>
      </c>
      <c r="BL10" s="19">
        <v>1030</v>
      </c>
      <c r="BM10" s="19">
        <v>1033</v>
      </c>
      <c r="BN10" s="19">
        <v>945</v>
      </c>
      <c r="BO10" s="19">
        <v>939</v>
      </c>
      <c r="BP10" s="19">
        <v>943</v>
      </c>
      <c r="BQ10" s="19">
        <v>1042</v>
      </c>
      <c r="BR10" s="19">
        <v>1026</v>
      </c>
      <c r="BS10" s="19">
        <v>1013</v>
      </c>
      <c r="BT10" s="19">
        <v>987</v>
      </c>
      <c r="BU10" s="19">
        <v>988</v>
      </c>
      <c r="BV10" s="19">
        <v>945</v>
      </c>
      <c r="BW10" s="19">
        <v>998</v>
      </c>
      <c r="BX10" s="19">
        <v>1009</v>
      </c>
      <c r="BY10" s="19">
        <v>1018</v>
      </c>
      <c r="BZ10" s="19">
        <v>997</v>
      </c>
      <c r="CA10" s="19">
        <v>1006</v>
      </c>
      <c r="CB10" s="19">
        <v>1010</v>
      </c>
      <c r="CC10" s="19">
        <v>1068</v>
      </c>
      <c r="CD10" s="19">
        <v>1099</v>
      </c>
      <c r="CE10" s="19">
        <v>1058</v>
      </c>
      <c r="CF10" s="19">
        <v>1047</v>
      </c>
      <c r="CG10" s="19">
        <v>1004</v>
      </c>
      <c r="CH10" s="49">
        <v>966</v>
      </c>
      <c r="CI10" s="49">
        <v>955</v>
      </c>
      <c r="CJ10" s="49">
        <v>962</v>
      </c>
      <c r="CK10" s="49">
        <v>951</v>
      </c>
      <c r="CL10" s="49">
        <v>955</v>
      </c>
      <c r="CM10" s="49">
        <v>948</v>
      </c>
      <c r="CN10" s="49">
        <v>953</v>
      </c>
      <c r="CO10" s="49">
        <v>992</v>
      </c>
      <c r="CP10" s="49">
        <v>990</v>
      </c>
      <c r="CQ10" s="49">
        <v>991</v>
      </c>
      <c r="CR10" s="49">
        <v>959</v>
      </c>
      <c r="CS10" s="49">
        <v>926</v>
      </c>
      <c r="CT10" s="49">
        <v>894</v>
      </c>
      <c r="CU10" s="49">
        <v>846</v>
      </c>
      <c r="CV10" s="49">
        <v>802</v>
      </c>
      <c r="CW10" s="49">
        <v>754</v>
      </c>
      <c r="CX10" s="49">
        <v>703</v>
      </c>
      <c r="CY10" s="49">
        <v>704</v>
      </c>
      <c r="CZ10" s="17" t="s">
        <v>61</v>
      </c>
      <c r="DE10" t="s">
        <v>61</v>
      </c>
      <c r="DG10" t="s">
        <v>61</v>
      </c>
      <c r="DI10">
        <v>30200</v>
      </c>
      <c r="DJ10">
        <v>30500</v>
      </c>
      <c r="DK10">
        <v>30300</v>
      </c>
      <c r="DL10">
        <v>30800</v>
      </c>
      <c r="DM10">
        <v>31900</v>
      </c>
      <c r="DN10">
        <v>31200</v>
      </c>
      <c r="DO10">
        <v>31900</v>
      </c>
      <c r="DP10">
        <v>31200</v>
      </c>
      <c r="DQ10">
        <v>31500</v>
      </c>
      <c r="DR10">
        <v>31500</v>
      </c>
      <c r="DS10">
        <v>31400</v>
      </c>
      <c r="DT10">
        <v>31400</v>
      </c>
      <c r="DU10">
        <v>30900</v>
      </c>
      <c r="DV10">
        <v>33000</v>
      </c>
      <c r="DW10">
        <v>31900</v>
      </c>
      <c r="DX10">
        <v>31300</v>
      </c>
      <c r="DY10">
        <v>31100</v>
      </c>
      <c r="DZ10">
        <v>30100</v>
      </c>
      <c r="EA10">
        <v>30100</v>
      </c>
      <c r="EB10">
        <v>29700</v>
      </c>
      <c r="EC10">
        <v>29900</v>
      </c>
      <c r="ED10">
        <v>28100</v>
      </c>
      <c r="EE10">
        <v>29000</v>
      </c>
      <c r="EF10">
        <v>29600</v>
      </c>
      <c r="EG10">
        <v>29800</v>
      </c>
      <c r="EH10">
        <v>33100</v>
      </c>
      <c r="EI10">
        <v>31900</v>
      </c>
      <c r="EJ10" s="19">
        <v>31500</v>
      </c>
      <c r="EK10" s="19">
        <v>31100</v>
      </c>
      <c r="EL10" s="19">
        <v>29900</v>
      </c>
      <c r="EM10" s="19"/>
      <c r="EO10" s="31">
        <f t="shared" si="0"/>
        <v>1.9635761589403975E-2</v>
      </c>
      <c r="EP10" s="31">
        <f t="shared" si="1"/>
        <v>1.9081967213114753E-2</v>
      </c>
      <c r="EQ10" s="31">
        <f t="shared" si="2"/>
        <v>1.8052805280528054E-2</v>
      </c>
      <c r="ER10" s="31">
        <f t="shared" si="3"/>
        <v>1.6331168831168832E-2</v>
      </c>
      <c r="ES10" s="31">
        <f t="shared" si="4"/>
        <v>1.7084639498432603E-2</v>
      </c>
      <c r="ET10" s="31">
        <f t="shared" si="5"/>
        <v>1.483974358974359E-2</v>
      </c>
      <c r="EU10" s="31">
        <f t="shared" si="6"/>
        <v>1.3918495297805642E-2</v>
      </c>
      <c r="EV10" s="31">
        <f t="shared" si="7"/>
        <v>1.4487179487179487E-2</v>
      </c>
      <c r="EW10" s="31">
        <f t="shared" si="8"/>
        <v>1.5936507936507936E-2</v>
      </c>
      <c r="EX10" s="31">
        <f t="shared" si="9"/>
        <v>1.584126984126984E-2</v>
      </c>
      <c r="EY10" s="31">
        <f t="shared" si="10"/>
        <v>2.0891719745222932E-2</v>
      </c>
      <c r="EZ10" s="31">
        <f t="shared" si="11"/>
        <v>2.6560509554140126E-2</v>
      </c>
      <c r="FA10" s="31">
        <f t="shared" si="12"/>
        <v>3.961165048543689E-2</v>
      </c>
      <c r="FB10" s="31">
        <f t="shared" si="13"/>
        <v>3.7242424242424244E-2</v>
      </c>
      <c r="FC10" s="31">
        <f t="shared" si="14"/>
        <v>3.8777429467084637E-2</v>
      </c>
      <c r="FD10" s="31">
        <f t="shared" si="15"/>
        <v>3.9329073482428117E-2</v>
      </c>
      <c r="FE10" s="31">
        <f t="shared" si="16"/>
        <v>3.9099678456591638E-2</v>
      </c>
      <c r="FF10" s="31">
        <f t="shared" si="17"/>
        <v>3.4584717607973423E-2</v>
      </c>
      <c r="FG10" s="31">
        <f t="shared" si="18"/>
        <v>3.4318936877076413E-2</v>
      </c>
      <c r="FH10" s="31">
        <f t="shared" si="19"/>
        <v>3.1750841750841752E-2</v>
      </c>
      <c r="FI10" s="31">
        <f t="shared" si="20"/>
        <v>3.3879598662207355E-2</v>
      </c>
      <c r="FJ10" s="31">
        <f t="shared" si="21"/>
        <v>3.3629893238434162E-2</v>
      </c>
      <c r="FK10" s="31">
        <f t="shared" si="22"/>
        <v>3.5103448275862072E-2</v>
      </c>
      <c r="FL10" s="31">
        <f t="shared" si="23"/>
        <v>3.412162162162162E-2</v>
      </c>
      <c r="FM10" s="50">
        <f t="shared" si="24"/>
        <v>3.5503355704697988E-2</v>
      </c>
      <c r="FN10" s="50">
        <f t="shared" si="25"/>
        <v>2.9184290030211481E-2</v>
      </c>
      <c r="FO10" s="50">
        <f t="shared" si="26"/>
        <v>2.9811912225705329E-2</v>
      </c>
      <c r="FP10" s="50">
        <f t="shared" si="27"/>
        <v>3.0253968253968255E-2</v>
      </c>
      <c r="FQ10" s="50">
        <f t="shared" si="28"/>
        <v>3.1864951768488747E-2</v>
      </c>
      <c r="FR10" s="50">
        <f t="shared" si="29"/>
        <v>2.9899665551839465E-2</v>
      </c>
    </row>
    <row r="11" spans="1:174" ht="14">
      <c r="A11" s="17" t="s">
        <v>62</v>
      </c>
      <c r="B11" s="19">
        <v>1143</v>
      </c>
      <c r="C11" s="19">
        <v>1189</v>
      </c>
      <c r="D11" s="19">
        <v>1219</v>
      </c>
      <c r="E11" s="19">
        <v>1200</v>
      </c>
      <c r="F11" s="19">
        <v>1171</v>
      </c>
      <c r="G11" s="19">
        <v>1230</v>
      </c>
      <c r="H11" s="19">
        <v>1289</v>
      </c>
      <c r="I11" s="19">
        <v>1397</v>
      </c>
      <c r="J11" s="19">
        <v>1400</v>
      </c>
      <c r="K11" s="19">
        <v>1355</v>
      </c>
      <c r="L11" s="19">
        <v>1291</v>
      </c>
      <c r="M11" s="19">
        <v>1253</v>
      </c>
      <c r="N11" s="19">
        <v>1198</v>
      </c>
      <c r="O11" s="19">
        <v>1200</v>
      </c>
      <c r="P11" s="19">
        <v>1183</v>
      </c>
      <c r="Q11" s="19">
        <v>1190</v>
      </c>
      <c r="R11" s="19">
        <v>1195</v>
      </c>
      <c r="S11" s="19">
        <v>1138</v>
      </c>
      <c r="T11" s="19">
        <v>1179</v>
      </c>
      <c r="U11" s="19">
        <v>1256</v>
      </c>
      <c r="V11" s="19">
        <v>1256</v>
      </c>
      <c r="W11" s="19">
        <v>1227</v>
      </c>
      <c r="X11" s="19">
        <v>1127</v>
      </c>
      <c r="Y11" s="19">
        <v>1095</v>
      </c>
      <c r="Z11" s="19">
        <v>1035</v>
      </c>
      <c r="AA11" s="19">
        <v>1044</v>
      </c>
      <c r="AB11" s="19">
        <v>1019</v>
      </c>
      <c r="AC11" s="19">
        <v>1012</v>
      </c>
      <c r="AD11" s="19">
        <v>1023</v>
      </c>
      <c r="AE11" s="19">
        <v>1001</v>
      </c>
      <c r="AF11" s="19">
        <v>962</v>
      </c>
      <c r="AG11" s="19">
        <v>1058</v>
      </c>
      <c r="AH11" s="19">
        <v>1126</v>
      </c>
      <c r="AI11" s="19">
        <v>1064</v>
      </c>
      <c r="AJ11" s="19">
        <v>1079</v>
      </c>
      <c r="AK11" s="19">
        <v>1056</v>
      </c>
      <c r="AL11" s="19">
        <v>1052</v>
      </c>
      <c r="AM11" s="19">
        <v>1098</v>
      </c>
      <c r="AN11" s="19">
        <v>1135</v>
      </c>
      <c r="AO11" s="19">
        <v>1180</v>
      </c>
      <c r="AP11" s="19">
        <v>1252</v>
      </c>
      <c r="AQ11" s="19">
        <v>1351</v>
      </c>
      <c r="AR11" s="19">
        <v>1439</v>
      </c>
      <c r="AS11" s="19">
        <v>1642</v>
      </c>
      <c r="AT11" s="19">
        <v>1710</v>
      </c>
      <c r="AU11" s="19">
        <v>1732</v>
      </c>
      <c r="AV11" s="19">
        <v>1661</v>
      </c>
      <c r="AW11" s="19">
        <v>1687</v>
      </c>
      <c r="AX11" s="19">
        <v>1658</v>
      </c>
      <c r="AY11" s="19">
        <v>1671</v>
      </c>
      <c r="AZ11" s="19">
        <v>1736</v>
      </c>
      <c r="BA11" s="19">
        <v>1727</v>
      </c>
      <c r="BB11" s="19">
        <v>1761</v>
      </c>
      <c r="BC11" s="19">
        <v>1755</v>
      </c>
      <c r="BD11" s="19">
        <v>1785</v>
      </c>
      <c r="BE11" s="19">
        <v>1903</v>
      </c>
      <c r="BF11" s="19">
        <v>1897</v>
      </c>
      <c r="BG11" s="19">
        <v>1831</v>
      </c>
      <c r="BH11" s="19">
        <v>1747</v>
      </c>
      <c r="BI11" s="19">
        <v>1655</v>
      </c>
      <c r="BJ11" s="19">
        <v>1597</v>
      </c>
      <c r="BK11" s="19">
        <v>1623</v>
      </c>
      <c r="BL11" s="19">
        <v>1683</v>
      </c>
      <c r="BM11" s="19">
        <v>1672</v>
      </c>
      <c r="BN11" s="19">
        <v>1683</v>
      </c>
      <c r="BO11" s="19">
        <v>1677</v>
      </c>
      <c r="BP11" s="19">
        <v>1708</v>
      </c>
      <c r="BQ11" s="19">
        <v>1892</v>
      </c>
      <c r="BR11" s="19">
        <v>1973</v>
      </c>
      <c r="BS11" s="19">
        <v>1923</v>
      </c>
      <c r="BT11" s="19">
        <v>1873</v>
      </c>
      <c r="BU11" s="19">
        <v>1820</v>
      </c>
      <c r="BV11" s="19">
        <v>1814</v>
      </c>
      <c r="BW11" s="19">
        <v>1860</v>
      </c>
      <c r="BX11" s="19">
        <v>1897</v>
      </c>
      <c r="BY11" s="19">
        <v>1958</v>
      </c>
      <c r="BZ11" s="19">
        <v>1960</v>
      </c>
      <c r="CA11" s="19">
        <v>1947</v>
      </c>
      <c r="CB11" s="19">
        <v>1927</v>
      </c>
      <c r="CC11" s="19">
        <v>2125</v>
      </c>
      <c r="CD11" s="19">
        <v>2160</v>
      </c>
      <c r="CE11" s="19">
        <v>2119</v>
      </c>
      <c r="CF11" s="19">
        <v>2056</v>
      </c>
      <c r="CG11" s="19">
        <v>1982</v>
      </c>
      <c r="CH11" s="49">
        <v>1865</v>
      </c>
      <c r="CI11" s="49">
        <v>1916</v>
      </c>
      <c r="CJ11" s="49">
        <v>1924</v>
      </c>
      <c r="CK11" s="49">
        <v>1981</v>
      </c>
      <c r="CL11" s="49">
        <v>1998</v>
      </c>
      <c r="CM11" s="49">
        <v>1962</v>
      </c>
      <c r="CN11" s="49">
        <v>1901</v>
      </c>
      <c r="CO11" s="49">
        <v>2032</v>
      </c>
      <c r="CP11" s="49">
        <v>2047</v>
      </c>
      <c r="CQ11" s="49">
        <v>1976</v>
      </c>
      <c r="CR11" s="49">
        <v>1957</v>
      </c>
      <c r="CS11" s="49">
        <v>1916</v>
      </c>
      <c r="CT11" s="49">
        <v>1867</v>
      </c>
      <c r="CU11" s="49">
        <v>1813</v>
      </c>
      <c r="CV11" s="49">
        <v>1717</v>
      </c>
      <c r="CW11" s="49">
        <v>1685</v>
      </c>
      <c r="CX11" s="49">
        <v>1574</v>
      </c>
      <c r="CY11" s="49">
        <v>1496</v>
      </c>
      <c r="CZ11" s="17" t="s">
        <v>62</v>
      </c>
      <c r="DE11" t="s">
        <v>62</v>
      </c>
      <c r="DG11" t="s">
        <v>62</v>
      </c>
      <c r="DI11">
        <v>43800</v>
      </c>
      <c r="DJ11">
        <v>43100</v>
      </c>
      <c r="DK11">
        <v>43900</v>
      </c>
      <c r="DL11">
        <v>44100</v>
      </c>
      <c r="DM11">
        <v>44200</v>
      </c>
      <c r="DN11">
        <v>45600</v>
      </c>
      <c r="DO11">
        <v>46900</v>
      </c>
      <c r="DP11">
        <v>46900</v>
      </c>
      <c r="DQ11">
        <v>47500</v>
      </c>
      <c r="DR11">
        <v>45400</v>
      </c>
      <c r="DS11">
        <v>45600</v>
      </c>
      <c r="DT11">
        <v>45400</v>
      </c>
      <c r="DU11">
        <v>45600</v>
      </c>
      <c r="DV11">
        <v>46500</v>
      </c>
      <c r="DW11">
        <v>44900</v>
      </c>
      <c r="DX11">
        <v>44400</v>
      </c>
      <c r="DY11">
        <v>44300</v>
      </c>
      <c r="DZ11">
        <v>43600</v>
      </c>
      <c r="EA11">
        <v>45300</v>
      </c>
      <c r="EB11">
        <v>46200</v>
      </c>
      <c r="EC11">
        <v>45600</v>
      </c>
      <c r="ED11">
        <v>47400</v>
      </c>
      <c r="EE11">
        <v>45800</v>
      </c>
      <c r="EF11">
        <v>43700</v>
      </c>
      <c r="EG11">
        <v>44600</v>
      </c>
      <c r="EH11">
        <v>45300</v>
      </c>
      <c r="EI11">
        <v>44600</v>
      </c>
      <c r="EJ11" s="19">
        <v>44900</v>
      </c>
      <c r="EK11" s="19">
        <v>44300</v>
      </c>
      <c r="EL11" s="19">
        <v>44300</v>
      </c>
      <c r="EM11" s="19"/>
      <c r="EO11" s="31">
        <f t="shared" si="0"/>
        <v>3.093607305936073E-2</v>
      </c>
      <c r="EP11" s="31">
        <f t="shared" si="1"/>
        <v>2.7795823665893272E-2</v>
      </c>
      <c r="EQ11" s="31">
        <f t="shared" si="2"/>
        <v>2.7107061503416855E-2</v>
      </c>
      <c r="ER11" s="31">
        <f t="shared" si="3"/>
        <v>2.6734693877551022E-2</v>
      </c>
      <c r="ES11" s="31">
        <f t="shared" si="4"/>
        <v>2.7760180995475114E-2</v>
      </c>
      <c r="ET11" s="31">
        <f t="shared" si="5"/>
        <v>2.2697368421052633E-2</v>
      </c>
      <c r="EU11" s="31">
        <f t="shared" si="6"/>
        <v>2.1577825159914712E-2</v>
      </c>
      <c r="EV11" s="31">
        <f t="shared" si="7"/>
        <v>2.0511727078891259E-2</v>
      </c>
      <c r="EW11" s="31">
        <f t="shared" si="8"/>
        <v>2.24E-2</v>
      </c>
      <c r="EX11" s="31">
        <f t="shared" si="9"/>
        <v>2.3171806167400881E-2</v>
      </c>
      <c r="EY11" s="31">
        <f t="shared" si="10"/>
        <v>2.5877192982456141E-2</v>
      </c>
      <c r="EZ11" s="31">
        <f t="shared" si="11"/>
        <v>3.1696035242290747E-2</v>
      </c>
      <c r="FA11" s="31">
        <f t="shared" si="12"/>
        <v>3.7982456140350875E-2</v>
      </c>
      <c r="FB11" s="31">
        <f t="shared" si="13"/>
        <v>3.5655913978494623E-2</v>
      </c>
      <c r="FC11" s="31">
        <f t="shared" si="14"/>
        <v>3.8463251670378618E-2</v>
      </c>
      <c r="FD11" s="31">
        <f t="shared" si="15"/>
        <v>4.0202702702702701E-2</v>
      </c>
      <c r="FE11" s="31">
        <f t="shared" si="16"/>
        <v>4.1331828442437921E-2</v>
      </c>
      <c r="FF11" s="31">
        <f t="shared" si="17"/>
        <v>3.6628440366972478E-2</v>
      </c>
      <c r="FG11" s="31">
        <f t="shared" si="18"/>
        <v>3.6909492273730686E-2</v>
      </c>
      <c r="FH11" s="31">
        <f t="shared" si="19"/>
        <v>3.6969696969696972E-2</v>
      </c>
      <c r="FI11" s="31">
        <f t="shared" si="20"/>
        <v>4.2171052631578949E-2</v>
      </c>
      <c r="FJ11" s="31">
        <f t="shared" si="21"/>
        <v>3.8270042194092829E-2</v>
      </c>
      <c r="FK11" s="31">
        <f t="shared" si="22"/>
        <v>4.2751091703056771E-2</v>
      </c>
      <c r="FL11" s="31">
        <f t="shared" si="23"/>
        <v>4.4096109839816933E-2</v>
      </c>
      <c r="FM11" s="50">
        <f t="shared" si="24"/>
        <v>4.7511210762331842E-2</v>
      </c>
      <c r="FN11" s="50">
        <f t="shared" si="25"/>
        <v>4.1169977924944812E-2</v>
      </c>
      <c r="FO11" s="50">
        <f t="shared" si="26"/>
        <v>4.4417040358744393E-2</v>
      </c>
      <c r="FP11" s="50">
        <f t="shared" si="27"/>
        <v>4.2338530066815143E-2</v>
      </c>
      <c r="FQ11" s="50">
        <f t="shared" si="28"/>
        <v>4.4604966139954856E-2</v>
      </c>
      <c r="FR11" s="50">
        <f t="shared" si="29"/>
        <v>4.214446952595937E-2</v>
      </c>
    </row>
    <row r="12" spans="1:174" ht="14">
      <c r="A12" s="17" t="s">
        <v>63</v>
      </c>
      <c r="B12" s="19">
        <v>1126</v>
      </c>
      <c r="C12" s="19">
        <v>1123</v>
      </c>
      <c r="D12" s="19">
        <v>1141</v>
      </c>
      <c r="E12" s="19">
        <v>1125</v>
      </c>
      <c r="F12" s="19">
        <v>1147</v>
      </c>
      <c r="G12" s="19">
        <v>1197</v>
      </c>
      <c r="H12" s="19">
        <v>1265</v>
      </c>
      <c r="I12" s="19">
        <v>1442</v>
      </c>
      <c r="J12" s="19">
        <v>1538</v>
      </c>
      <c r="K12" s="19">
        <v>1512</v>
      </c>
      <c r="L12" s="19">
        <v>1504</v>
      </c>
      <c r="M12" s="19">
        <v>1452</v>
      </c>
      <c r="N12" s="19">
        <v>1368</v>
      </c>
      <c r="O12" s="19">
        <v>1427</v>
      </c>
      <c r="P12" s="19">
        <v>1493</v>
      </c>
      <c r="Q12" s="19">
        <v>1474</v>
      </c>
      <c r="R12" s="19">
        <v>1400</v>
      </c>
      <c r="S12" s="19">
        <v>1408</v>
      </c>
      <c r="T12" s="19">
        <v>1368</v>
      </c>
      <c r="U12" s="19">
        <v>1519</v>
      </c>
      <c r="V12" s="19">
        <v>1569</v>
      </c>
      <c r="W12" s="19">
        <v>1551</v>
      </c>
      <c r="X12" s="19">
        <v>1408</v>
      </c>
      <c r="Y12" s="19">
        <v>1297</v>
      </c>
      <c r="Z12" s="19">
        <v>1252</v>
      </c>
      <c r="AA12" s="19">
        <v>1222</v>
      </c>
      <c r="AB12" s="19">
        <v>1203</v>
      </c>
      <c r="AC12" s="19">
        <v>1171</v>
      </c>
      <c r="AD12" s="19">
        <v>1115</v>
      </c>
      <c r="AE12" s="19">
        <v>1082</v>
      </c>
      <c r="AF12" s="19">
        <v>1068</v>
      </c>
      <c r="AG12" s="19">
        <v>1205</v>
      </c>
      <c r="AH12" s="19">
        <v>1215</v>
      </c>
      <c r="AI12" s="19">
        <v>1214</v>
      </c>
      <c r="AJ12" s="19">
        <v>1214</v>
      </c>
      <c r="AK12" s="19">
        <v>1242</v>
      </c>
      <c r="AL12" s="19">
        <v>1318</v>
      </c>
      <c r="AM12" s="19">
        <v>1398</v>
      </c>
      <c r="AN12" s="19">
        <v>1501</v>
      </c>
      <c r="AO12" s="19">
        <v>1549</v>
      </c>
      <c r="AP12" s="19">
        <v>1591</v>
      </c>
      <c r="AQ12" s="19">
        <v>1804</v>
      </c>
      <c r="AR12" s="19">
        <v>2045</v>
      </c>
      <c r="AS12" s="19">
        <v>2383</v>
      </c>
      <c r="AT12" s="19">
        <v>2694</v>
      </c>
      <c r="AU12" s="19">
        <v>2766</v>
      </c>
      <c r="AV12" s="19">
        <v>2779</v>
      </c>
      <c r="AW12" s="19">
        <v>2734</v>
      </c>
      <c r="AX12" s="19">
        <v>2706</v>
      </c>
      <c r="AY12" s="19">
        <v>2723</v>
      </c>
      <c r="AZ12" s="19">
        <v>2710</v>
      </c>
      <c r="BA12" s="19">
        <v>2649</v>
      </c>
      <c r="BB12" s="19">
        <v>2634</v>
      </c>
      <c r="BC12" s="19">
        <v>2651</v>
      </c>
      <c r="BD12" s="19">
        <v>2726</v>
      </c>
      <c r="BE12" s="19">
        <v>2922</v>
      </c>
      <c r="BF12" s="19">
        <v>2933</v>
      </c>
      <c r="BG12" s="19">
        <v>2898</v>
      </c>
      <c r="BH12" s="19">
        <v>2810</v>
      </c>
      <c r="BI12" s="19">
        <v>2624</v>
      </c>
      <c r="BJ12" s="19">
        <v>2504</v>
      </c>
      <c r="BK12" s="19">
        <v>2449</v>
      </c>
      <c r="BL12" s="19">
        <v>2435</v>
      </c>
      <c r="BM12" s="19">
        <v>2414</v>
      </c>
      <c r="BN12" s="19">
        <v>2300</v>
      </c>
      <c r="BO12" s="19">
        <v>2290</v>
      </c>
      <c r="BP12" s="19">
        <v>2322</v>
      </c>
      <c r="BQ12" s="19">
        <v>2485</v>
      </c>
      <c r="BR12" s="19">
        <v>2498</v>
      </c>
      <c r="BS12" s="19">
        <v>2570</v>
      </c>
      <c r="BT12" s="19">
        <v>2635</v>
      </c>
      <c r="BU12" s="19">
        <v>2661</v>
      </c>
      <c r="BV12" s="19">
        <v>2616</v>
      </c>
      <c r="BW12" s="19">
        <v>2659</v>
      </c>
      <c r="BX12" s="19">
        <v>2655</v>
      </c>
      <c r="BY12" s="19">
        <v>2562</v>
      </c>
      <c r="BZ12" s="19">
        <v>2476</v>
      </c>
      <c r="CA12" s="19">
        <v>2536</v>
      </c>
      <c r="CB12" s="19">
        <v>2581</v>
      </c>
      <c r="CC12" s="19">
        <v>2695</v>
      </c>
      <c r="CD12" s="19">
        <v>2790</v>
      </c>
      <c r="CE12" s="19">
        <v>2769</v>
      </c>
      <c r="CF12" s="19">
        <v>2682</v>
      </c>
      <c r="CG12" s="19">
        <v>2642</v>
      </c>
      <c r="CH12" s="49">
        <v>2465</v>
      </c>
      <c r="CI12" s="49">
        <v>2455</v>
      </c>
      <c r="CJ12" s="49">
        <v>2463</v>
      </c>
      <c r="CK12" s="49">
        <v>2317</v>
      </c>
      <c r="CL12" s="49">
        <v>2253</v>
      </c>
      <c r="CM12" s="49">
        <v>2227</v>
      </c>
      <c r="CN12" s="49">
        <v>2236</v>
      </c>
      <c r="CO12" s="49">
        <v>2355</v>
      </c>
      <c r="CP12" s="49">
        <v>2416</v>
      </c>
      <c r="CQ12" s="49">
        <v>2316</v>
      </c>
      <c r="CR12" s="49">
        <v>2216</v>
      </c>
      <c r="CS12" s="49">
        <v>2086</v>
      </c>
      <c r="CT12" s="49">
        <v>1883</v>
      </c>
      <c r="CU12" s="49">
        <v>1762</v>
      </c>
      <c r="CV12" s="49">
        <v>1685</v>
      </c>
      <c r="CW12" s="49">
        <v>1596</v>
      </c>
      <c r="CX12" s="49">
        <v>1472</v>
      </c>
      <c r="CY12" s="49">
        <v>1368</v>
      </c>
      <c r="CZ12" s="17" t="s">
        <v>63</v>
      </c>
      <c r="DE12" t="s">
        <v>63</v>
      </c>
      <c r="DG12" t="s">
        <v>63</v>
      </c>
      <c r="DI12">
        <v>62200</v>
      </c>
      <c r="DJ12">
        <v>61800</v>
      </c>
      <c r="DK12">
        <v>61500</v>
      </c>
      <c r="DL12">
        <v>61200</v>
      </c>
      <c r="DM12">
        <v>61800</v>
      </c>
      <c r="DN12">
        <v>60900</v>
      </c>
      <c r="DO12">
        <v>60800</v>
      </c>
      <c r="DP12">
        <v>58100</v>
      </c>
      <c r="DQ12">
        <v>60100</v>
      </c>
      <c r="DR12">
        <v>63000</v>
      </c>
      <c r="DS12">
        <v>63400</v>
      </c>
      <c r="DT12">
        <v>63500</v>
      </c>
      <c r="DU12">
        <v>62600</v>
      </c>
      <c r="DV12">
        <v>63400</v>
      </c>
      <c r="DW12">
        <v>63800</v>
      </c>
      <c r="DX12">
        <v>62900</v>
      </c>
      <c r="DY12">
        <v>61500</v>
      </c>
      <c r="DZ12">
        <v>59700</v>
      </c>
      <c r="EA12">
        <v>58300</v>
      </c>
      <c r="EB12">
        <v>60300</v>
      </c>
      <c r="EC12">
        <v>60200</v>
      </c>
      <c r="ED12">
        <v>59000</v>
      </c>
      <c r="EE12">
        <v>57700</v>
      </c>
      <c r="EF12">
        <v>58800</v>
      </c>
      <c r="EG12">
        <v>60700</v>
      </c>
      <c r="EH12">
        <v>63600</v>
      </c>
      <c r="EI12">
        <v>62700</v>
      </c>
      <c r="EJ12" s="19">
        <v>62500</v>
      </c>
      <c r="EK12" s="19">
        <v>61400</v>
      </c>
      <c r="EL12" s="19">
        <v>63100</v>
      </c>
      <c r="EM12" s="19"/>
      <c r="EO12" s="31">
        <f t="shared" si="0"/>
        <v>2.4308681672025722E-2</v>
      </c>
      <c r="EP12" s="31">
        <f t="shared" si="1"/>
        <v>2.2135922330097087E-2</v>
      </c>
      <c r="EQ12" s="31">
        <f t="shared" si="2"/>
        <v>2.396747967479675E-2</v>
      </c>
      <c r="ER12" s="31">
        <f t="shared" si="3"/>
        <v>2.2352941176470589E-2</v>
      </c>
      <c r="ES12" s="31">
        <f t="shared" si="4"/>
        <v>2.5097087378640776E-2</v>
      </c>
      <c r="ET12" s="31">
        <f t="shared" si="5"/>
        <v>2.0558292282430213E-2</v>
      </c>
      <c r="EU12" s="31">
        <f t="shared" si="6"/>
        <v>1.9259868421052633E-2</v>
      </c>
      <c r="EV12" s="31">
        <f t="shared" si="7"/>
        <v>1.8382099827882959E-2</v>
      </c>
      <c r="EW12" s="31">
        <f t="shared" si="8"/>
        <v>2.0199667221297835E-2</v>
      </c>
      <c r="EX12" s="31">
        <f t="shared" si="9"/>
        <v>2.0920634920634919E-2</v>
      </c>
      <c r="EY12" s="31">
        <f t="shared" si="10"/>
        <v>2.4432176656151421E-2</v>
      </c>
      <c r="EZ12" s="31">
        <f t="shared" si="11"/>
        <v>3.2204724409448819E-2</v>
      </c>
      <c r="FA12" s="31">
        <f t="shared" si="12"/>
        <v>4.4185303514376995E-2</v>
      </c>
      <c r="FB12" s="31">
        <f t="shared" si="13"/>
        <v>4.2681388012618296E-2</v>
      </c>
      <c r="FC12" s="31">
        <f t="shared" si="14"/>
        <v>4.1520376175548587E-2</v>
      </c>
      <c r="FD12" s="31">
        <f t="shared" si="15"/>
        <v>4.3338632750397454E-2</v>
      </c>
      <c r="FE12" s="31">
        <f t="shared" si="16"/>
        <v>4.7121951219512195E-2</v>
      </c>
      <c r="FF12" s="31">
        <f t="shared" si="17"/>
        <v>4.1943048576214406E-2</v>
      </c>
      <c r="FG12" s="31">
        <f t="shared" si="18"/>
        <v>4.1406518010291597E-2</v>
      </c>
      <c r="FH12" s="31">
        <f t="shared" si="19"/>
        <v>3.8507462686567163E-2</v>
      </c>
      <c r="FI12" s="31">
        <f t="shared" si="20"/>
        <v>4.2691029900332224E-2</v>
      </c>
      <c r="FJ12" s="31">
        <f t="shared" si="21"/>
        <v>4.4338983050847457E-2</v>
      </c>
      <c r="FK12" s="31">
        <f t="shared" si="22"/>
        <v>4.4402079722703637E-2</v>
      </c>
      <c r="FL12" s="31">
        <f t="shared" si="23"/>
        <v>4.3894557823129253E-2</v>
      </c>
      <c r="FM12" s="50">
        <f t="shared" si="24"/>
        <v>4.5617792421746295E-2</v>
      </c>
      <c r="FN12" s="50">
        <f t="shared" si="25"/>
        <v>3.8757861635220124E-2</v>
      </c>
      <c r="FO12" s="50">
        <f t="shared" si="26"/>
        <v>3.6953748006379586E-2</v>
      </c>
      <c r="FP12" s="50">
        <f t="shared" si="27"/>
        <v>3.5776000000000002E-2</v>
      </c>
      <c r="FQ12" s="50">
        <f t="shared" si="28"/>
        <v>3.7719869706840388E-2</v>
      </c>
      <c r="FR12" s="50">
        <f t="shared" si="29"/>
        <v>2.9841521394611728E-2</v>
      </c>
    </row>
    <row r="13" spans="1:174" ht="14">
      <c r="A13" s="17" t="s">
        <v>64</v>
      </c>
      <c r="B13" s="19">
        <v>1214</v>
      </c>
      <c r="C13" s="19">
        <v>1213</v>
      </c>
      <c r="D13" s="19">
        <v>1192</v>
      </c>
      <c r="E13" s="19">
        <v>1164</v>
      </c>
      <c r="F13" s="19">
        <v>1209</v>
      </c>
      <c r="G13" s="19">
        <v>1235</v>
      </c>
      <c r="H13" s="19">
        <v>1290</v>
      </c>
      <c r="I13" s="19">
        <v>1414</v>
      </c>
      <c r="J13" s="19">
        <v>1429</v>
      </c>
      <c r="K13" s="19">
        <v>1436</v>
      </c>
      <c r="L13" s="19">
        <v>1424</v>
      </c>
      <c r="M13" s="19">
        <v>1376</v>
      </c>
      <c r="N13" s="19">
        <v>1386</v>
      </c>
      <c r="O13" s="19">
        <v>1406</v>
      </c>
      <c r="P13" s="19">
        <v>1431</v>
      </c>
      <c r="Q13" s="19">
        <v>1335</v>
      </c>
      <c r="R13" s="19">
        <v>1246</v>
      </c>
      <c r="S13" s="19">
        <v>1233</v>
      </c>
      <c r="T13" s="19">
        <v>1271</v>
      </c>
      <c r="U13" s="19">
        <v>1349</v>
      </c>
      <c r="V13" s="19">
        <v>1348</v>
      </c>
      <c r="W13" s="19">
        <v>1327</v>
      </c>
      <c r="X13" s="19">
        <v>1245</v>
      </c>
      <c r="Y13" s="19">
        <v>1188</v>
      </c>
      <c r="Z13" s="19">
        <v>1157</v>
      </c>
      <c r="AA13" s="19">
        <v>1144</v>
      </c>
      <c r="AB13" s="19">
        <v>1101</v>
      </c>
      <c r="AC13" s="19">
        <v>1091</v>
      </c>
      <c r="AD13" s="19">
        <v>1093</v>
      </c>
      <c r="AE13" s="19">
        <v>1082</v>
      </c>
      <c r="AF13" s="19">
        <v>1135</v>
      </c>
      <c r="AG13" s="19">
        <v>1226</v>
      </c>
      <c r="AH13" s="19">
        <v>1257</v>
      </c>
      <c r="AI13" s="19">
        <v>1202</v>
      </c>
      <c r="AJ13" s="19">
        <v>1195</v>
      </c>
      <c r="AK13" s="19">
        <v>1174</v>
      </c>
      <c r="AL13" s="19">
        <v>1131</v>
      </c>
      <c r="AM13" s="19">
        <v>1145</v>
      </c>
      <c r="AN13" s="19">
        <v>1187</v>
      </c>
      <c r="AO13" s="19">
        <v>1172</v>
      </c>
      <c r="AP13" s="19">
        <v>1170</v>
      </c>
      <c r="AQ13" s="19">
        <v>1292</v>
      </c>
      <c r="AR13" s="19">
        <v>1413</v>
      </c>
      <c r="AS13" s="19">
        <v>1552</v>
      </c>
      <c r="AT13" s="19">
        <v>1666</v>
      </c>
      <c r="AU13" s="19">
        <v>1740</v>
      </c>
      <c r="AV13" s="19">
        <v>1761</v>
      </c>
      <c r="AW13" s="19">
        <v>1661</v>
      </c>
      <c r="AX13" s="19">
        <v>1678</v>
      </c>
      <c r="AY13" s="19">
        <v>1675</v>
      </c>
      <c r="AZ13" s="19">
        <v>1698</v>
      </c>
      <c r="BA13" s="19">
        <v>1638</v>
      </c>
      <c r="BB13" s="19">
        <v>1680</v>
      </c>
      <c r="BC13" s="19">
        <v>1783</v>
      </c>
      <c r="BD13" s="19">
        <v>1876</v>
      </c>
      <c r="BE13" s="19">
        <v>2144</v>
      </c>
      <c r="BF13" s="19">
        <v>2142</v>
      </c>
      <c r="BG13" s="19">
        <v>2075</v>
      </c>
      <c r="BH13" s="19">
        <v>1934</v>
      </c>
      <c r="BI13" s="19">
        <v>1893</v>
      </c>
      <c r="BJ13" s="19">
        <v>1791</v>
      </c>
      <c r="BK13" s="19">
        <v>1780</v>
      </c>
      <c r="BL13" s="19">
        <v>1741</v>
      </c>
      <c r="BM13" s="19">
        <v>1715</v>
      </c>
      <c r="BN13" s="19">
        <v>1640</v>
      </c>
      <c r="BO13" s="19">
        <v>1671</v>
      </c>
      <c r="BP13" s="19">
        <v>1743</v>
      </c>
      <c r="BQ13" s="19">
        <v>1899</v>
      </c>
      <c r="BR13" s="19">
        <v>1929</v>
      </c>
      <c r="BS13" s="19">
        <v>1905</v>
      </c>
      <c r="BT13" s="19">
        <v>1805</v>
      </c>
      <c r="BU13" s="19">
        <v>1762</v>
      </c>
      <c r="BV13" s="19">
        <v>1750</v>
      </c>
      <c r="BW13" s="19">
        <v>1734</v>
      </c>
      <c r="BX13" s="19">
        <v>1711</v>
      </c>
      <c r="BY13" s="19">
        <v>1697</v>
      </c>
      <c r="BZ13" s="19">
        <v>1708</v>
      </c>
      <c r="CA13" s="19">
        <v>1735</v>
      </c>
      <c r="CB13" s="19">
        <v>1822</v>
      </c>
      <c r="CC13" s="19">
        <v>1946</v>
      </c>
      <c r="CD13" s="19">
        <v>1965</v>
      </c>
      <c r="CE13" s="19">
        <v>1967</v>
      </c>
      <c r="CF13" s="19">
        <v>1833</v>
      </c>
      <c r="CG13" s="19">
        <v>1786</v>
      </c>
      <c r="CH13" s="49">
        <v>1787</v>
      </c>
      <c r="CI13" s="49">
        <v>1823</v>
      </c>
      <c r="CJ13" s="49">
        <v>1834</v>
      </c>
      <c r="CK13" s="49">
        <v>1840</v>
      </c>
      <c r="CL13" s="49">
        <v>1877</v>
      </c>
      <c r="CM13" s="49">
        <v>1907</v>
      </c>
      <c r="CN13" s="49">
        <v>1918</v>
      </c>
      <c r="CO13" s="49">
        <v>2047</v>
      </c>
      <c r="CP13" s="49">
        <v>2154</v>
      </c>
      <c r="CQ13" s="49">
        <v>2112</v>
      </c>
      <c r="CR13" s="49">
        <v>2043</v>
      </c>
      <c r="CS13" s="49">
        <v>2124</v>
      </c>
      <c r="CT13" s="49">
        <v>1979</v>
      </c>
      <c r="CU13" s="49">
        <v>1905</v>
      </c>
      <c r="CV13" s="49">
        <v>1897</v>
      </c>
      <c r="CW13" s="49">
        <v>1785</v>
      </c>
      <c r="CX13" s="49">
        <v>1766</v>
      </c>
      <c r="CY13" s="49">
        <v>1733</v>
      </c>
      <c r="CZ13" s="17" t="s">
        <v>64</v>
      </c>
      <c r="DE13" t="s">
        <v>64</v>
      </c>
      <c r="DG13" t="s">
        <v>64</v>
      </c>
      <c r="DI13">
        <v>30500</v>
      </c>
      <c r="DJ13">
        <v>30000</v>
      </c>
      <c r="DK13">
        <v>30100</v>
      </c>
      <c r="DL13">
        <v>29900</v>
      </c>
      <c r="DM13">
        <v>30100</v>
      </c>
      <c r="DN13">
        <v>29900</v>
      </c>
      <c r="DO13">
        <v>29900</v>
      </c>
      <c r="DP13">
        <v>30100</v>
      </c>
      <c r="DQ13">
        <v>29900</v>
      </c>
      <c r="DR13">
        <v>30600</v>
      </c>
      <c r="DS13">
        <v>30000</v>
      </c>
      <c r="DT13">
        <v>30100</v>
      </c>
      <c r="DU13">
        <v>29800</v>
      </c>
      <c r="DV13">
        <v>29600</v>
      </c>
      <c r="DW13">
        <v>30400</v>
      </c>
      <c r="DX13">
        <v>30000</v>
      </c>
      <c r="DY13">
        <v>30400</v>
      </c>
      <c r="DZ13">
        <v>30600</v>
      </c>
      <c r="EA13">
        <v>29900</v>
      </c>
      <c r="EB13">
        <v>30200</v>
      </c>
      <c r="EC13">
        <v>30200</v>
      </c>
      <c r="ED13">
        <v>30200</v>
      </c>
      <c r="EE13">
        <v>30300</v>
      </c>
      <c r="EF13">
        <v>30800</v>
      </c>
      <c r="EG13">
        <v>31000</v>
      </c>
      <c r="EH13">
        <v>31200</v>
      </c>
      <c r="EI13">
        <v>31400</v>
      </c>
      <c r="EJ13" s="19">
        <v>30800</v>
      </c>
      <c r="EK13" s="19">
        <v>30700</v>
      </c>
      <c r="EL13" s="19">
        <v>30700</v>
      </c>
      <c r="EM13" s="19"/>
      <c r="EO13" s="31">
        <f t="shared" si="0"/>
        <v>4.7081967213114757E-2</v>
      </c>
      <c r="EP13" s="31">
        <f t="shared" si="1"/>
        <v>4.6199999999999998E-2</v>
      </c>
      <c r="EQ13" s="31">
        <f t="shared" si="2"/>
        <v>4.435215946843854E-2</v>
      </c>
      <c r="ER13" s="31">
        <f t="shared" si="3"/>
        <v>4.2508361204013377E-2</v>
      </c>
      <c r="ES13" s="31">
        <f t="shared" si="4"/>
        <v>4.408637873754153E-2</v>
      </c>
      <c r="ET13" s="31">
        <f t="shared" si="5"/>
        <v>3.8695652173913041E-2</v>
      </c>
      <c r="EU13" s="31">
        <f t="shared" si="6"/>
        <v>3.6488294314381269E-2</v>
      </c>
      <c r="EV13" s="31">
        <f t="shared" si="7"/>
        <v>3.7707641196013289E-2</v>
      </c>
      <c r="EW13" s="31">
        <f t="shared" si="8"/>
        <v>4.0200668896321068E-2</v>
      </c>
      <c r="EX13" s="31">
        <f t="shared" si="9"/>
        <v>3.6960784313725493E-2</v>
      </c>
      <c r="EY13" s="31">
        <f t="shared" si="10"/>
        <v>3.9066666666666666E-2</v>
      </c>
      <c r="EZ13" s="31">
        <f t="shared" si="11"/>
        <v>4.6943521594684387E-2</v>
      </c>
      <c r="FA13" s="31">
        <f t="shared" si="12"/>
        <v>5.8389261744966441E-2</v>
      </c>
      <c r="FB13" s="31">
        <f t="shared" si="13"/>
        <v>5.6689189189189186E-2</v>
      </c>
      <c r="FC13" s="31">
        <f t="shared" si="14"/>
        <v>5.3881578947368419E-2</v>
      </c>
      <c r="FD13" s="31">
        <f t="shared" si="15"/>
        <v>6.253333333333333E-2</v>
      </c>
      <c r="FE13" s="31">
        <f t="shared" si="16"/>
        <v>6.8256578947368418E-2</v>
      </c>
      <c r="FF13" s="31">
        <f t="shared" si="17"/>
        <v>5.8529411764705885E-2</v>
      </c>
      <c r="FG13" s="31">
        <f t="shared" si="18"/>
        <v>5.7357859531772575E-2</v>
      </c>
      <c r="FH13" s="31">
        <f t="shared" si="19"/>
        <v>5.7715231788079469E-2</v>
      </c>
      <c r="FI13" s="31">
        <f t="shared" si="20"/>
        <v>6.3079470198675491E-2</v>
      </c>
      <c r="FJ13" s="31">
        <f t="shared" si="21"/>
        <v>5.7947019867549666E-2</v>
      </c>
      <c r="FK13" s="31">
        <f t="shared" si="22"/>
        <v>5.6006600660066005E-2</v>
      </c>
      <c r="FL13" s="31">
        <f t="shared" si="23"/>
        <v>5.9155844155844156E-2</v>
      </c>
      <c r="FM13" s="50">
        <f t="shared" si="24"/>
        <v>6.3451612903225804E-2</v>
      </c>
      <c r="FN13" s="50">
        <f t="shared" si="25"/>
        <v>5.7275641025641026E-2</v>
      </c>
      <c r="FO13" s="50">
        <f t="shared" si="26"/>
        <v>5.8598726114649682E-2</v>
      </c>
      <c r="FP13" s="50">
        <f t="shared" si="27"/>
        <v>6.2272727272727271E-2</v>
      </c>
      <c r="FQ13" s="50">
        <f t="shared" si="28"/>
        <v>6.879478827361564E-2</v>
      </c>
      <c r="FR13" s="50">
        <f t="shared" si="29"/>
        <v>6.4462540716612379E-2</v>
      </c>
    </row>
    <row r="14" spans="1:174" ht="14">
      <c r="A14" s="17" t="s">
        <v>65</v>
      </c>
      <c r="B14" s="19">
        <v>1830</v>
      </c>
      <c r="C14" s="19">
        <v>1847</v>
      </c>
      <c r="D14" s="19">
        <v>1869</v>
      </c>
      <c r="E14" s="19">
        <v>1650</v>
      </c>
      <c r="F14" s="19">
        <v>1643</v>
      </c>
      <c r="G14" s="19">
        <v>1649</v>
      </c>
      <c r="H14" s="19">
        <v>1639</v>
      </c>
      <c r="I14" s="19">
        <v>1767</v>
      </c>
      <c r="J14" s="19">
        <v>1848</v>
      </c>
      <c r="K14" s="19">
        <v>1851</v>
      </c>
      <c r="L14" s="19">
        <v>1867</v>
      </c>
      <c r="M14" s="19">
        <v>1794</v>
      </c>
      <c r="N14" s="19">
        <v>1812</v>
      </c>
      <c r="O14" s="19">
        <v>1934</v>
      </c>
      <c r="P14" s="19">
        <v>1868</v>
      </c>
      <c r="Q14" s="19">
        <v>1698</v>
      </c>
      <c r="R14" s="19">
        <v>1645</v>
      </c>
      <c r="S14" s="19">
        <v>1617</v>
      </c>
      <c r="T14" s="19">
        <v>1633</v>
      </c>
      <c r="U14" s="19">
        <v>1736</v>
      </c>
      <c r="V14" s="19">
        <v>1660</v>
      </c>
      <c r="W14" s="19">
        <v>1639</v>
      </c>
      <c r="X14" s="19">
        <v>1581</v>
      </c>
      <c r="Y14" s="19">
        <v>1500</v>
      </c>
      <c r="Z14" s="19">
        <v>1462</v>
      </c>
      <c r="AA14" s="19">
        <v>1523</v>
      </c>
      <c r="AB14" s="19">
        <v>1513</v>
      </c>
      <c r="AC14" s="19">
        <v>1318</v>
      </c>
      <c r="AD14" s="19">
        <v>1269</v>
      </c>
      <c r="AE14" s="19">
        <v>1250</v>
      </c>
      <c r="AF14" s="19">
        <v>1244</v>
      </c>
      <c r="AG14" s="19">
        <v>1284</v>
      </c>
      <c r="AH14" s="19">
        <v>1278</v>
      </c>
      <c r="AI14" s="19">
        <v>1234</v>
      </c>
      <c r="AJ14" s="19">
        <v>1241</v>
      </c>
      <c r="AK14" s="19">
        <v>1223</v>
      </c>
      <c r="AL14" s="19">
        <v>1221</v>
      </c>
      <c r="AM14" s="19">
        <v>1314</v>
      </c>
      <c r="AN14" s="19">
        <v>1454</v>
      </c>
      <c r="AO14" s="19">
        <v>1416</v>
      </c>
      <c r="AP14" s="19">
        <v>1444</v>
      </c>
      <c r="AQ14" s="19">
        <v>1525</v>
      </c>
      <c r="AR14" s="19">
        <v>1660</v>
      </c>
      <c r="AS14" s="19">
        <v>1896</v>
      </c>
      <c r="AT14" s="19">
        <v>2113</v>
      </c>
      <c r="AU14" s="19">
        <v>2139</v>
      </c>
      <c r="AV14" s="19">
        <v>2111</v>
      </c>
      <c r="AW14" s="19">
        <v>2139</v>
      </c>
      <c r="AX14" s="19">
        <v>2150</v>
      </c>
      <c r="AY14" s="19">
        <v>2260</v>
      </c>
      <c r="AZ14" s="19">
        <v>2253</v>
      </c>
      <c r="BA14" s="19">
        <v>2007</v>
      </c>
      <c r="BB14" s="19">
        <v>1953</v>
      </c>
      <c r="BC14" s="19">
        <v>2028</v>
      </c>
      <c r="BD14" s="19">
        <v>2123</v>
      </c>
      <c r="BE14" s="19">
        <v>2343</v>
      </c>
      <c r="BF14" s="19">
        <v>2373</v>
      </c>
      <c r="BG14" s="19">
        <v>2270</v>
      </c>
      <c r="BH14" s="19">
        <v>2137</v>
      </c>
      <c r="BI14" s="19">
        <v>2066</v>
      </c>
      <c r="BJ14" s="19">
        <v>2018</v>
      </c>
      <c r="BK14" s="19">
        <v>2196</v>
      </c>
      <c r="BL14" s="19">
        <v>2281</v>
      </c>
      <c r="BM14" s="19">
        <v>2080</v>
      </c>
      <c r="BN14" s="19">
        <v>2050</v>
      </c>
      <c r="BO14" s="19">
        <v>2093</v>
      </c>
      <c r="BP14" s="19">
        <v>2294</v>
      </c>
      <c r="BQ14" s="19">
        <v>2482</v>
      </c>
      <c r="BR14" s="19">
        <v>2500</v>
      </c>
      <c r="BS14" s="19">
        <v>2341</v>
      </c>
      <c r="BT14" s="19">
        <v>2319</v>
      </c>
      <c r="BU14" s="19">
        <v>2294</v>
      </c>
      <c r="BV14" s="19">
        <v>2191</v>
      </c>
      <c r="BW14" s="19">
        <v>2379</v>
      </c>
      <c r="BX14" s="19">
        <v>2475</v>
      </c>
      <c r="BY14" s="19">
        <v>2209</v>
      </c>
      <c r="BZ14" s="19">
        <v>2167</v>
      </c>
      <c r="CA14" s="19">
        <v>2199</v>
      </c>
      <c r="CB14" s="19">
        <v>2255</v>
      </c>
      <c r="CC14" s="19">
        <v>2311</v>
      </c>
      <c r="CD14" s="19">
        <v>2364</v>
      </c>
      <c r="CE14" s="19">
        <v>2298</v>
      </c>
      <c r="CF14" s="19">
        <v>2216</v>
      </c>
      <c r="CG14" s="19">
        <v>2274</v>
      </c>
      <c r="CH14" s="49">
        <v>2408</v>
      </c>
      <c r="CI14" s="49">
        <v>2340</v>
      </c>
      <c r="CJ14" s="49">
        <v>2413</v>
      </c>
      <c r="CK14" s="49">
        <v>2094</v>
      </c>
      <c r="CL14" s="49">
        <v>2061</v>
      </c>
      <c r="CM14" s="49">
        <v>2077</v>
      </c>
      <c r="CN14" s="49">
        <v>2073</v>
      </c>
      <c r="CO14" s="49">
        <v>2211</v>
      </c>
      <c r="CP14" s="49">
        <v>2232</v>
      </c>
      <c r="CQ14" s="49">
        <v>2170</v>
      </c>
      <c r="CR14" s="49">
        <v>2105</v>
      </c>
      <c r="CS14" s="49">
        <v>2015</v>
      </c>
      <c r="CT14" s="49">
        <v>2089</v>
      </c>
      <c r="CU14" s="49">
        <v>2003</v>
      </c>
      <c r="CV14" s="49">
        <v>2014</v>
      </c>
      <c r="CW14" s="49">
        <v>1639</v>
      </c>
      <c r="CX14" s="49">
        <v>1576</v>
      </c>
      <c r="CY14" s="49">
        <v>1550</v>
      </c>
      <c r="CZ14" s="17" t="s">
        <v>65</v>
      </c>
      <c r="DE14" t="s">
        <v>65</v>
      </c>
      <c r="DG14" t="s">
        <v>65</v>
      </c>
      <c r="DI14">
        <v>53800</v>
      </c>
      <c r="DJ14">
        <v>54700</v>
      </c>
      <c r="DK14">
        <v>54700</v>
      </c>
      <c r="DL14">
        <v>55700</v>
      </c>
      <c r="DM14">
        <v>55700</v>
      </c>
      <c r="DN14">
        <v>56200</v>
      </c>
      <c r="DO14">
        <v>55500</v>
      </c>
      <c r="DP14">
        <v>55000</v>
      </c>
      <c r="DQ14">
        <v>55200</v>
      </c>
      <c r="DR14">
        <v>55200</v>
      </c>
      <c r="DS14">
        <v>55200</v>
      </c>
      <c r="DT14">
        <v>55300</v>
      </c>
      <c r="DU14">
        <v>55000</v>
      </c>
      <c r="DV14">
        <v>54400</v>
      </c>
      <c r="DW14">
        <v>54100</v>
      </c>
      <c r="DX14">
        <v>53100</v>
      </c>
      <c r="DY14">
        <v>53500</v>
      </c>
      <c r="DZ14">
        <v>52600</v>
      </c>
      <c r="EA14">
        <v>52700</v>
      </c>
      <c r="EB14">
        <v>53200</v>
      </c>
      <c r="EC14">
        <v>53600</v>
      </c>
      <c r="ED14">
        <v>53300</v>
      </c>
      <c r="EE14">
        <v>53000</v>
      </c>
      <c r="EF14">
        <v>53000</v>
      </c>
      <c r="EG14">
        <v>52400</v>
      </c>
      <c r="EH14">
        <v>53200</v>
      </c>
      <c r="EI14">
        <v>54000</v>
      </c>
      <c r="EJ14" s="19">
        <v>53500</v>
      </c>
      <c r="EK14" s="19">
        <v>52700</v>
      </c>
      <c r="EL14" s="19">
        <v>53000</v>
      </c>
      <c r="EM14" s="19"/>
      <c r="EO14" s="31">
        <f t="shared" si="0"/>
        <v>3.4405204460966544E-2</v>
      </c>
      <c r="EP14" s="31">
        <f t="shared" si="1"/>
        <v>3.3126142595978063E-2</v>
      </c>
      <c r="EQ14" s="31">
        <f t="shared" si="2"/>
        <v>3.1042047531992686E-2</v>
      </c>
      <c r="ER14" s="31">
        <f t="shared" si="3"/>
        <v>2.9317773788150807E-2</v>
      </c>
      <c r="ES14" s="31">
        <f t="shared" si="4"/>
        <v>2.9425493716337521E-2</v>
      </c>
      <c r="ET14" s="31">
        <f t="shared" si="5"/>
        <v>2.6014234875444839E-2</v>
      </c>
      <c r="EU14" s="31">
        <f t="shared" si="6"/>
        <v>2.3747747747747749E-2</v>
      </c>
      <c r="EV14" s="31">
        <f t="shared" si="7"/>
        <v>2.2618181818181819E-2</v>
      </c>
      <c r="EW14" s="31">
        <f t="shared" si="8"/>
        <v>2.2355072463768114E-2</v>
      </c>
      <c r="EX14" s="31">
        <f t="shared" si="9"/>
        <v>2.2119565217391304E-2</v>
      </c>
      <c r="EY14" s="31">
        <f t="shared" si="10"/>
        <v>2.5652173913043478E-2</v>
      </c>
      <c r="EZ14" s="31">
        <f t="shared" si="11"/>
        <v>3.0018083182640144E-2</v>
      </c>
      <c r="FA14" s="31">
        <f t="shared" si="12"/>
        <v>3.8890909090909094E-2</v>
      </c>
      <c r="FB14" s="31">
        <f t="shared" si="13"/>
        <v>3.952205882352941E-2</v>
      </c>
      <c r="FC14" s="31">
        <f t="shared" si="14"/>
        <v>3.7097966728280959E-2</v>
      </c>
      <c r="FD14" s="31">
        <f t="shared" si="15"/>
        <v>3.9981167608286253E-2</v>
      </c>
      <c r="FE14" s="31">
        <f t="shared" si="16"/>
        <v>4.2429906542056077E-2</v>
      </c>
      <c r="FF14" s="31">
        <f t="shared" si="17"/>
        <v>3.8365019011406841E-2</v>
      </c>
      <c r="FG14" s="31">
        <f t="shared" si="18"/>
        <v>3.9468690702087285E-2</v>
      </c>
      <c r="FH14" s="31">
        <f t="shared" si="19"/>
        <v>4.3120300751879698E-2</v>
      </c>
      <c r="FI14" s="31">
        <f t="shared" si="20"/>
        <v>4.3675373134328357E-2</v>
      </c>
      <c r="FJ14" s="31">
        <f t="shared" si="21"/>
        <v>4.1106941838649158E-2</v>
      </c>
      <c r="FK14" s="31">
        <f t="shared" si="22"/>
        <v>4.1679245283018869E-2</v>
      </c>
      <c r="FL14" s="31">
        <f t="shared" si="23"/>
        <v>4.2547169811320756E-2</v>
      </c>
      <c r="FM14" s="50">
        <f t="shared" si="24"/>
        <v>4.3854961832061071E-2</v>
      </c>
      <c r="FN14" s="50">
        <f t="shared" si="25"/>
        <v>4.5263157894736845E-2</v>
      </c>
      <c r="FO14" s="50">
        <f t="shared" si="26"/>
        <v>3.8777777777777779E-2</v>
      </c>
      <c r="FP14" s="50">
        <f t="shared" si="27"/>
        <v>3.874766355140187E-2</v>
      </c>
      <c r="FQ14" s="50">
        <f t="shared" si="28"/>
        <v>4.1176470588235294E-2</v>
      </c>
      <c r="FR14" s="50">
        <f t="shared" si="29"/>
        <v>3.941509433962264E-2</v>
      </c>
    </row>
    <row r="15" spans="1:174" ht="14">
      <c r="A15" s="17" t="s">
        <v>66</v>
      </c>
      <c r="B15" s="19">
        <v>1256</v>
      </c>
      <c r="C15" s="19">
        <v>1245</v>
      </c>
      <c r="D15" s="19">
        <v>1256</v>
      </c>
      <c r="E15" s="19">
        <v>1189</v>
      </c>
      <c r="F15" s="19">
        <v>1213</v>
      </c>
      <c r="G15" s="19">
        <v>1269</v>
      </c>
      <c r="H15" s="19">
        <v>1332</v>
      </c>
      <c r="I15" s="19">
        <v>1534</v>
      </c>
      <c r="J15" s="19">
        <v>1553</v>
      </c>
      <c r="K15" s="19">
        <v>1524</v>
      </c>
      <c r="L15" s="19">
        <v>1469</v>
      </c>
      <c r="M15" s="19">
        <v>1370</v>
      </c>
      <c r="N15" s="19">
        <v>1324</v>
      </c>
      <c r="O15" s="19">
        <v>1336</v>
      </c>
      <c r="P15" s="19">
        <v>1335</v>
      </c>
      <c r="Q15" s="19">
        <v>1250</v>
      </c>
      <c r="R15" s="19">
        <v>1273</v>
      </c>
      <c r="S15" s="19">
        <v>1347</v>
      </c>
      <c r="T15" s="19">
        <v>1363</v>
      </c>
      <c r="U15" s="19">
        <v>1452</v>
      </c>
      <c r="V15" s="19">
        <v>1451</v>
      </c>
      <c r="W15" s="19">
        <v>1384</v>
      </c>
      <c r="X15" s="19">
        <v>1303</v>
      </c>
      <c r="Y15" s="19">
        <v>1170</v>
      </c>
      <c r="Z15" s="19">
        <v>1130</v>
      </c>
      <c r="AA15" s="19">
        <v>1159</v>
      </c>
      <c r="AB15" s="19">
        <v>1097</v>
      </c>
      <c r="AC15" s="19">
        <v>1046</v>
      </c>
      <c r="AD15" s="19">
        <v>1020</v>
      </c>
      <c r="AE15" s="19">
        <v>1117</v>
      </c>
      <c r="AF15" s="19">
        <v>1173</v>
      </c>
      <c r="AG15" s="19">
        <v>1264</v>
      </c>
      <c r="AH15" s="19">
        <v>1266</v>
      </c>
      <c r="AI15" s="19">
        <v>1202</v>
      </c>
      <c r="AJ15" s="19">
        <v>1124</v>
      </c>
      <c r="AK15" s="19">
        <v>1075</v>
      </c>
      <c r="AL15" s="19">
        <v>1085</v>
      </c>
      <c r="AM15" s="19">
        <v>1145</v>
      </c>
      <c r="AN15" s="19">
        <v>1152</v>
      </c>
      <c r="AO15" s="19">
        <v>1161</v>
      </c>
      <c r="AP15" s="19">
        <v>1204</v>
      </c>
      <c r="AQ15" s="19">
        <v>1353</v>
      </c>
      <c r="AR15" s="19">
        <v>1484</v>
      </c>
      <c r="AS15" s="19">
        <v>1637</v>
      </c>
      <c r="AT15" s="19">
        <v>1747</v>
      </c>
      <c r="AU15" s="19">
        <v>1805</v>
      </c>
      <c r="AV15" s="19">
        <v>1754</v>
      </c>
      <c r="AW15" s="19">
        <v>1698</v>
      </c>
      <c r="AX15" s="19">
        <v>1691</v>
      </c>
      <c r="AY15" s="19">
        <v>1698</v>
      </c>
      <c r="AZ15" s="19">
        <v>1689</v>
      </c>
      <c r="BA15" s="19">
        <v>1597</v>
      </c>
      <c r="BB15" s="19">
        <v>1591</v>
      </c>
      <c r="BC15" s="19">
        <v>1740</v>
      </c>
      <c r="BD15" s="19">
        <v>1794</v>
      </c>
      <c r="BE15" s="19">
        <v>1917</v>
      </c>
      <c r="BF15" s="19">
        <v>1923</v>
      </c>
      <c r="BG15" s="19">
        <v>1893</v>
      </c>
      <c r="BH15" s="19">
        <v>1745</v>
      </c>
      <c r="BI15" s="19">
        <v>1636</v>
      </c>
      <c r="BJ15" s="19">
        <v>1597</v>
      </c>
      <c r="BK15" s="19">
        <v>1659</v>
      </c>
      <c r="BL15" s="19">
        <v>1700</v>
      </c>
      <c r="BM15" s="19">
        <v>1605</v>
      </c>
      <c r="BN15" s="19">
        <v>1669</v>
      </c>
      <c r="BO15" s="19">
        <v>1740</v>
      </c>
      <c r="BP15" s="19">
        <v>1841</v>
      </c>
      <c r="BQ15" s="19">
        <v>2033</v>
      </c>
      <c r="BR15" s="19">
        <v>2057</v>
      </c>
      <c r="BS15" s="19">
        <v>1983</v>
      </c>
      <c r="BT15" s="19">
        <v>1855</v>
      </c>
      <c r="BU15" s="19">
        <v>1752</v>
      </c>
      <c r="BV15" s="19">
        <v>1779</v>
      </c>
      <c r="BW15" s="19">
        <v>1839</v>
      </c>
      <c r="BX15" s="19">
        <v>1892</v>
      </c>
      <c r="BY15" s="19">
        <v>1812</v>
      </c>
      <c r="BZ15" s="19">
        <v>1842</v>
      </c>
      <c r="CA15" s="19">
        <v>1909</v>
      </c>
      <c r="CB15" s="19">
        <v>1996</v>
      </c>
      <c r="CC15" s="19">
        <v>2105</v>
      </c>
      <c r="CD15" s="19">
        <v>2107</v>
      </c>
      <c r="CE15" s="19">
        <v>2033</v>
      </c>
      <c r="CF15" s="19">
        <v>1836</v>
      </c>
      <c r="CG15" s="19">
        <v>1749</v>
      </c>
      <c r="CH15" s="49">
        <v>1657</v>
      </c>
      <c r="CI15" s="49">
        <v>1764</v>
      </c>
      <c r="CJ15" s="49">
        <v>1740</v>
      </c>
      <c r="CK15" s="49">
        <v>1652</v>
      </c>
      <c r="CL15" s="49">
        <v>1730</v>
      </c>
      <c r="CM15" s="49">
        <v>1826</v>
      </c>
      <c r="CN15" s="49">
        <v>1828</v>
      </c>
      <c r="CO15" s="49">
        <v>1961</v>
      </c>
      <c r="CP15" s="49">
        <v>2006</v>
      </c>
      <c r="CQ15" s="49">
        <v>1908</v>
      </c>
      <c r="CR15" s="49">
        <v>1772</v>
      </c>
      <c r="CS15" s="49">
        <v>1692</v>
      </c>
      <c r="CT15" s="49">
        <v>1603</v>
      </c>
      <c r="CU15" s="49">
        <v>1566</v>
      </c>
      <c r="CV15" s="49">
        <v>1528</v>
      </c>
      <c r="CW15" s="49">
        <v>1417</v>
      </c>
      <c r="CX15" s="49">
        <v>1421</v>
      </c>
      <c r="CY15" s="49">
        <v>1460</v>
      </c>
      <c r="CZ15" s="17" t="s">
        <v>66</v>
      </c>
      <c r="DE15" t="s">
        <v>66</v>
      </c>
      <c r="DG15" t="s">
        <v>66</v>
      </c>
      <c r="DI15">
        <v>42900</v>
      </c>
      <c r="DJ15">
        <v>43200</v>
      </c>
      <c r="DK15">
        <v>43900</v>
      </c>
      <c r="DL15">
        <v>44300</v>
      </c>
      <c r="DM15">
        <v>44100</v>
      </c>
      <c r="DN15">
        <v>44800</v>
      </c>
      <c r="DO15">
        <v>44200</v>
      </c>
      <c r="DP15">
        <v>44100</v>
      </c>
      <c r="DQ15">
        <v>43900</v>
      </c>
      <c r="DR15">
        <v>43000</v>
      </c>
      <c r="DS15">
        <v>43000</v>
      </c>
      <c r="DT15">
        <v>42500</v>
      </c>
      <c r="DU15">
        <v>41600</v>
      </c>
      <c r="DV15">
        <v>41200</v>
      </c>
      <c r="DW15">
        <v>41600</v>
      </c>
      <c r="DX15">
        <v>41800</v>
      </c>
      <c r="DY15">
        <v>41500</v>
      </c>
      <c r="DZ15">
        <v>41200</v>
      </c>
      <c r="EA15">
        <v>40500</v>
      </c>
      <c r="EB15">
        <v>40200</v>
      </c>
      <c r="EC15">
        <v>40300</v>
      </c>
      <c r="ED15">
        <v>40900</v>
      </c>
      <c r="EE15">
        <v>40600</v>
      </c>
      <c r="EF15">
        <v>39800</v>
      </c>
      <c r="EG15">
        <v>40100</v>
      </c>
      <c r="EH15">
        <v>39900</v>
      </c>
      <c r="EI15">
        <v>40400</v>
      </c>
      <c r="EJ15" s="19">
        <v>39300</v>
      </c>
      <c r="EK15" s="19">
        <v>38800</v>
      </c>
      <c r="EL15" s="19">
        <v>38900</v>
      </c>
      <c r="EM15" s="19"/>
      <c r="EO15" s="31">
        <f t="shared" si="0"/>
        <v>3.5524475524475525E-2</v>
      </c>
      <c r="EP15" s="31">
        <f t="shared" si="1"/>
        <v>3.0648148148148147E-2</v>
      </c>
      <c r="EQ15" s="31">
        <f t="shared" si="2"/>
        <v>2.847380410022779E-2</v>
      </c>
      <c r="ER15" s="31">
        <f t="shared" si="3"/>
        <v>3.0767494356659143E-2</v>
      </c>
      <c r="ES15" s="31">
        <f t="shared" si="4"/>
        <v>3.1383219954648524E-2</v>
      </c>
      <c r="ET15" s="31">
        <f t="shared" si="5"/>
        <v>2.5223214285714286E-2</v>
      </c>
      <c r="EU15" s="31">
        <f t="shared" si="6"/>
        <v>2.3665158371040725E-2</v>
      </c>
      <c r="EV15" s="31">
        <f t="shared" si="7"/>
        <v>2.6598639455782312E-2</v>
      </c>
      <c r="EW15" s="31">
        <f t="shared" si="8"/>
        <v>2.7380410022779043E-2</v>
      </c>
      <c r="EX15" s="31">
        <f t="shared" si="9"/>
        <v>2.5232558139534882E-2</v>
      </c>
      <c r="EY15" s="31">
        <f t="shared" si="10"/>
        <v>2.7E-2</v>
      </c>
      <c r="EZ15" s="31">
        <f t="shared" si="11"/>
        <v>3.4917647058823532E-2</v>
      </c>
      <c r="FA15" s="31">
        <f t="shared" si="12"/>
        <v>4.3389423076923075E-2</v>
      </c>
      <c r="FB15" s="31">
        <f t="shared" si="13"/>
        <v>4.1043689320388349E-2</v>
      </c>
      <c r="FC15" s="31">
        <f t="shared" si="14"/>
        <v>3.8389423076923078E-2</v>
      </c>
      <c r="FD15" s="31">
        <f t="shared" si="15"/>
        <v>4.2918660287081342E-2</v>
      </c>
      <c r="FE15" s="31">
        <f t="shared" si="16"/>
        <v>4.5614457831325304E-2</v>
      </c>
      <c r="FF15" s="31">
        <f t="shared" si="17"/>
        <v>3.8762135922330097E-2</v>
      </c>
      <c r="FG15" s="31">
        <f t="shared" si="18"/>
        <v>3.9629629629629633E-2</v>
      </c>
      <c r="FH15" s="31">
        <f t="shared" si="19"/>
        <v>4.579601990049751E-2</v>
      </c>
      <c r="FI15" s="31">
        <f t="shared" si="20"/>
        <v>4.9205955334987596E-2</v>
      </c>
      <c r="FJ15" s="31">
        <f t="shared" si="21"/>
        <v>4.3496332518337406E-2</v>
      </c>
      <c r="FK15" s="31">
        <f t="shared" si="22"/>
        <v>4.4630541871921184E-2</v>
      </c>
      <c r="FL15" s="31">
        <f t="shared" si="23"/>
        <v>5.0150753768844224E-2</v>
      </c>
      <c r="FM15" s="50">
        <f t="shared" si="24"/>
        <v>5.0698254364089777E-2</v>
      </c>
      <c r="FN15" s="50">
        <f t="shared" si="25"/>
        <v>4.1528822055137846E-2</v>
      </c>
      <c r="FO15" s="50">
        <f t="shared" si="26"/>
        <v>4.0891089108910893E-2</v>
      </c>
      <c r="FP15" s="50">
        <f t="shared" si="27"/>
        <v>4.6513994910941478E-2</v>
      </c>
      <c r="FQ15" s="50">
        <f t="shared" si="28"/>
        <v>4.9175257731958764E-2</v>
      </c>
      <c r="FR15" s="50">
        <f t="shared" si="29"/>
        <v>4.120822622107969E-2</v>
      </c>
    </row>
    <row r="16" spans="1:174" ht="14">
      <c r="A16" s="17" t="s">
        <v>67</v>
      </c>
      <c r="B16" s="19">
        <v>1097</v>
      </c>
      <c r="C16" s="19">
        <v>1143</v>
      </c>
      <c r="D16" s="19">
        <v>1120</v>
      </c>
      <c r="E16" s="19">
        <v>1114</v>
      </c>
      <c r="F16" s="19">
        <v>1090</v>
      </c>
      <c r="G16" s="19">
        <v>1139</v>
      </c>
      <c r="H16" s="19">
        <v>1217</v>
      </c>
      <c r="I16" s="19">
        <v>1348</v>
      </c>
      <c r="J16" s="19">
        <v>1417</v>
      </c>
      <c r="K16" s="19">
        <v>1453</v>
      </c>
      <c r="L16" s="19">
        <v>1392</v>
      </c>
      <c r="M16" s="19">
        <v>1415</v>
      </c>
      <c r="N16" s="19">
        <v>1295</v>
      </c>
      <c r="O16" s="19">
        <v>1217</v>
      </c>
      <c r="P16" s="19">
        <v>1196</v>
      </c>
      <c r="Q16" s="19">
        <v>1198</v>
      </c>
      <c r="R16" s="19">
        <v>1268</v>
      </c>
      <c r="S16" s="19">
        <v>1259</v>
      </c>
      <c r="T16" s="19">
        <v>1297</v>
      </c>
      <c r="U16" s="19">
        <v>1368</v>
      </c>
      <c r="V16" s="19">
        <v>1399</v>
      </c>
      <c r="W16" s="19">
        <v>1373</v>
      </c>
      <c r="X16" s="19">
        <v>1206</v>
      </c>
      <c r="Y16" s="19">
        <v>1122</v>
      </c>
      <c r="Z16" s="19">
        <v>1081</v>
      </c>
      <c r="AA16" s="19">
        <v>1097</v>
      </c>
      <c r="AB16" s="19">
        <v>1075</v>
      </c>
      <c r="AC16" s="19">
        <v>1021</v>
      </c>
      <c r="AD16" s="19">
        <v>1021</v>
      </c>
      <c r="AE16" s="19">
        <v>1061</v>
      </c>
      <c r="AF16" s="19">
        <v>1117</v>
      </c>
      <c r="AG16" s="19">
        <v>1236</v>
      </c>
      <c r="AH16" s="19">
        <v>1238</v>
      </c>
      <c r="AI16" s="19">
        <v>1214</v>
      </c>
      <c r="AJ16" s="19">
        <v>1190</v>
      </c>
      <c r="AK16" s="19">
        <v>1222</v>
      </c>
      <c r="AL16" s="19">
        <v>1171</v>
      </c>
      <c r="AM16" s="19">
        <v>1264</v>
      </c>
      <c r="AN16" s="19">
        <v>1369</v>
      </c>
      <c r="AO16" s="19">
        <v>1469</v>
      </c>
      <c r="AP16" s="19">
        <v>1567</v>
      </c>
      <c r="AQ16" s="19">
        <v>1750</v>
      </c>
      <c r="AR16" s="19">
        <v>2008</v>
      </c>
      <c r="AS16" s="19">
        <v>2301</v>
      </c>
      <c r="AT16" s="19">
        <v>2649</v>
      </c>
      <c r="AU16" s="19">
        <v>2708</v>
      </c>
      <c r="AV16" s="19">
        <v>2656</v>
      </c>
      <c r="AW16" s="19">
        <v>2675</v>
      </c>
      <c r="AX16" s="19">
        <v>2622</v>
      </c>
      <c r="AY16" s="19">
        <v>2647</v>
      </c>
      <c r="AZ16" s="19">
        <v>2618</v>
      </c>
      <c r="BA16" s="19">
        <v>2629</v>
      </c>
      <c r="BB16" s="19">
        <v>2600</v>
      </c>
      <c r="BC16" s="19">
        <v>2772</v>
      </c>
      <c r="BD16" s="19">
        <v>2716</v>
      </c>
      <c r="BE16" s="19">
        <v>2851</v>
      </c>
      <c r="BF16" s="19">
        <v>2842</v>
      </c>
      <c r="BG16" s="19">
        <v>2697</v>
      </c>
      <c r="BH16" s="19">
        <v>2527</v>
      </c>
      <c r="BI16" s="19">
        <v>2296</v>
      </c>
      <c r="BJ16" s="19">
        <v>2165</v>
      </c>
      <c r="BK16" s="19">
        <v>2124</v>
      </c>
      <c r="BL16" s="19">
        <v>2061</v>
      </c>
      <c r="BM16" s="19">
        <v>2066</v>
      </c>
      <c r="BN16" s="19">
        <v>2005</v>
      </c>
      <c r="BO16" s="19">
        <v>2118</v>
      </c>
      <c r="BP16" s="19">
        <v>2207</v>
      </c>
      <c r="BQ16" s="19">
        <v>2308</v>
      </c>
      <c r="BR16" s="19">
        <v>2390</v>
      </c>
      <c r="BS16" s="19">
        <v>2401</v>
      </c>
      <c r="BT16" s="19">
        <v>2291</v>
      </c>
      <c r="BU16" s="19">
        <v>2184</v>
      </c>
      <c r="BV16" s="19">
        <v>2182</v>
      </c>
      <c r="BW16" s="19">
        <v>2365</v>
      </c>
      <c r="BX16" s="19">
        <v>2377</v>
      </c>
      <c r="BY16" s="19">
        <v>2381</v>
      </c>
      <c r="BZ16" s="19">
        <v>2392</v>
      </c>
      <c r="CA16" s="19">
        <v>2406</v>
      </c>
      <c r="CB16" s="19">
        <v>2399</v>
      </c>
      <c r="CC16" s="19">
        <v>2551</v>
      </c>
      <c r="CD16" s="19">
        <v>2631</v>
      </c>
      <c r="CE16" s="19">
        <v>2508</v>
      </c>
      <c r="CF16" s="19">
        <v>2344</v>
      </c>
      <c r="CG16" s="19">
        <v>2264</v>
      </c>
      <c r="CH16" s="49">
        <v>2160</v>
      </c>
      <c r="CI16" s="49">
        <v>2190</v>
      </c>
      <c r="CJ16" s="49">
        <v>2153</v>
      </c>
      <c r="CK16" s="49">
        <v>2239</v>
      </c>
      <c r="CL16" s="49">
        <v>2234</v>
      </c>
      <c r="CM16" s="49">
        <v>2262</v>
      </c>
      <c r="CN16" s="49">
        <v>2220</v>
      </c>
      <c r="CO16" s="49">
        <v>2361</v>
      </c>
      <c r="CP16" s="49">
        <v>2379</v>
      </c>
      <c r="CQ16" s="49">
        <v>2315</v>
      </c>
      <c r="CR16" s="49">
        <v>2194</v>
      </c>
      <c r="CS16" s="49">
        <v>2108</v>
      </c>
      <c r="CT16" s="49">
        <v>1955</v>
      </c>
      <c r="CU16" s="49">
        <v>1826</v>
      </c>
      <c r="CV16" s="49">
        <v>1843</v>
      </c>
      <c r="CW16" s="49">
        <v>1725</v>
      </c>
      <c r="CX16" s="49">
        <v>1628</v>
      </c>
      <c r="CY16" s="49">
        <v>1623</v>
      </c>
      <c r="CZ16" s="17" t="s">
        <v>67</v>
      </c>
      <c r="DE16" t="s">
        <v>67</v>
      </c>
      <c r="DG16" t="s">
        <v>67</v>
      </c>
      <c r="DI16">
        <v>58800</v>
      </c>
      <c r="DJ16">
        <v>60300</v>
      </c>
      <c r="DK16">
        <v>62800</v>
      </c>
      <c r="DL16">
        <v>64400</v>
      </c>
      <c r="DM16">
        <v>65400</v>
      </c>
      <c r="DN16">
        <v>67800</v>
      </c>
      <c r="DO16">
        <v>67800</v>
      </c>
      <c r="DP16">
        <v>70500</v>
      </c>
      <c r="DQ16">
        <v>72500</v>
      </c>
      <c r="DR16">
        <v>70500</v>
      </c>
      <c r="DS16">
        <v>69200</v>
      </c>
      <c r="DT16">
        <v>69400</v>
      </c>
      <c r="DU16">
        <v>68700</v>
      </c>
      <c r="DV16">
        <v>67700</v>
      </c>
      <c r="DW16">
        <v>66700</v>
      </c>
      <c r="DX16">
        <v>65200</v>
      </c>
      <c r="DY16">
        <v>66400</v>
      </c>
      <c r="DZ16">
        <v>67200</v>
      </c>
      <c r="EA16">
        <v>66300</v>
      </c>
      <c r="EB16">
        <v>67400</v>
      </c>
      <c r="EC16">
        <v>66800</v>
      </c>
      <c r="ED16">
        <v>67000</v>
      </c>
      <c r="EE16">
        <v>64800</v>
      </c>
      <c r="EF16">
        <v>66200</v>
      </c>
      <c r="EG16">
        <v>66300</v>
      </c>
      <c r="EH16">
        <v>65800</v>
      </c>
      <c r="EI16">
        <v>68600</v>
      </c>
      <c r="EJ16" s="19">
        <v>68500</v>
      </c>
      <c r="EK16" s="19">
        <v>68500</v>
      </c>
      <c r="EL16" s="19">
        <v>69300</v>
      </c>
      <c r="EM16" s="19"/>
      <c r="EO16" s="31">
        <f t="shared" si="0"/>
        <v>2.4710884353741497E-2</v>
      </c>
      <c r="EP16" s="31">
        <f t="shared" si="1"/>
        <v>2.1475953565505804E-2</v>
      </c>
      <c r="EQ16" s="31">
        <f t="shared" si="2"/>
        <v>1.9076433121019108E-2</v>
      </c>
      <c r="ER16" s="31">
        <f t="shared" si="3"/>
        <v>2.0139751552795029E-2</v>
      </c>
      <c r="ES16" s="31">
        <f t="shared" si="4"/>
        <v>2.0993883792048931E-2</v>
      </c>
      <c r="ET16" s="31">
        <f t="shared" si="5"/>
        <v>1.5943952802359881E-2</v>
      </c>
      <c r="EU16" s="31">
        <f t="shared" si="6"/>
        <v>1.5058997050147493E-2</v>
      </c>
      <c r="EV16" s="31">
        <f t="shared" si="7"/>
        <v>1.5843971631205673E-2</v>
      </c>
      <c r="EW16" s="31">
        <f t="shared" si="8"/>
        <v>1.6744827586206896E-2</v>
      </c>
      <c r="EX16" s="31">
        <f t="shared" si="9"/>
        <v>1.6609929078014184E-2</v>
      </c>
      <c r="EY16" s="31">
        <f t="shared" si="10"/>
        <v>2.1228323699421965E-2</v>
      </c>
      <c r="EZ16" s="31">
        <f t="shared" si="11"/>
        <v>2.8933717579250721E-2</v>
      </c>
      <c r="FA16" s="31">
        <f t="shared" si="12"/>
        <v>3.9417758369723437E-2</v>
      </c>
      <c r="FB16" s="31">
        <f t="shared" si="13"/>
        <v>3.8729689807976364E-2</v>
      </c>
      <c r="FC16" s="31">
        <f t="shared" si="14"/>
        <v>3.9415292353823086E-2</v>
      </c>
      <c r="FD16" s="31">
        <f t="shared" si="15"/>
        <v>4.1656441717791412E-2</v>
      </c>
      <c r="FE16" s="31">
        <f t="shared" si="16"/>
        <v>4.0617469879518073E-2</v>
      </c>
      <c r="FF16" s="31">
        <f t="shared" si="17"/>
        <v>3.2217261904761901E-2</v>
      </c>
      <c r="FG16" s="31">
        <f t="shared" si="18"/>
        <v>3.1161387631975866E-2</v>
      </c>
      <c r="FH16" s="31">
        <f t="shared" si="19"/>
        <v>3.2744807121661723E-2</v>
      </c>
      <c r="FI16" s="31">
        <f t="shared" si="20"/>
        <v>3.5943113772455092E-2</v>
      </c>
      <c r="FJ16" s="31">
        <f t="shared" si="21"/>
        <v>3.2567164179104477E-2</v>
      </c>
      <c r="FK16" s="31">
        <f t="shared" si="22"/>
        <v>3.6743827160493826E-2</v>
      </c>
      <c r="FL16" s="31">
        <f t="shared" si="23"/>
        <v>3.6238670694864049E-2</v>
      </c>
      <c r="FM16" s="50">
        <f t="shared" si="24"/>
        <v>3.7828054298642534E-2</v>
      </c>
      <c r="FN16" s="50">
        <f t="shared" si="25"/>
        <v>3.2826747720364743E-2</v>
      </c>
      <c r="FO16" s="50">
        <f t="shared" si="26"/>
        <v>3.2638483965014578E-2</v>
      </c>
      <c r="FP16" s="50">
        <f t="shared" si="27"/>
        <v>3.240875912408759E-2</v>
      </c>
      <c r="FQ16" s="50">
        <f t="shared" si="28"/>
        <v>3.3795620437956204E-2</v>
      </c>
      <c r="FR16" s="50">
        <f t="shared" si="29"/>
        <v>2.821067821067821E-2</v>
      </c>
    </row>
    <row r="17" spans="1:174" ht="14">
      <c r="A17" s="17" t="s">
        <v>68</v>
      </c>
      <c r="B17" s="19">
        <v>1412</v>
      </c>
      <c r="C17" s="19">
        <v>1443</v>
      </c>
      <c r="D17" s="19">
        <v>1389</v>
      </c>
      <c r="E17" s="19">
        <v>1380</v>
      </c>
      <c r="F17" s="19">
        <v>1362</v>
      </c>
      <c r="G17" s="19">
        <v>1424</v>
      </c>
      <c r="H17" s="19">
        <v>1495</v>
      </c>
      <c r="I17" s="19">
        <v>1661</v>
      </c>
      <c r="J17" s="19">
        <v>1751</v>
      </c>
      <c r="K17" s="19">
        <v>1748</v>
      </c>
      <c r="L17" s="19">
        <v>1741</v>
      </c>
      <c r="M17" s="19">
        <v>1706</v>
      </c>
      <c r="N17" s="19">
        <v>1716</v>
      </c>
      <c r="O17" s="19">
        <v>1735</v>
      </c>
      <c r="P17" s="19">
        <v>1818</v>
      </c>
      <c r="Q17" s="19">
        <v>1716</v>
      </c>
      <c r="R17" s="19">
        <v>1670</v>
      </c>
      <c r="S17" s="19">
        <v>1632</v>
      </c>
      <c r="T17" s="19">
        <v>1650</v>
      </c>
      <c r="U17" s="19">
        <v>1765</v>
      </c>
      <c r="V17" s="19">
        <v>1911</v>
      </c>
      <c r="W17" s="19">
        <v>1913</v>
      </c>
      <c r="X17" s="19">
        <v>1757</v>
      </c>
      <c r="Y17" s="19">
        <v>1657</v>
      </c>
      <c r="Z17" s="19">
        <v>1559</v>
      </c>
      <c r="AA17" s="19">
        <v>1576</v>
      </c>
      <c r="AB17" s="19">
        <v>1563</v>
      </c>
      <c r="AC17" s="19">
        <v>1463</v>
      </c>
      <c r="AD17" s="19">
        <v>1345</v>
      </c>
      <c r="AE17" s="19">
        <v>1322</v>
      </c>
      <c r="AF17" s="19">
        <v>1378</v>
      </c>
      <c r="AG17" s="19">
        <v>1486</v>
      </c>
      <c r="AH17" s="19">
        <v>1521</v>
      </c>
      <c r="AI17" s="19">
        <v>1495</v>
      </c>
      <c r="AJ17" s="19">
        <v>1579</v>
      </c>
      <c r="AK17" s="19">
        <v>1522</v>
      </c>
      <c r="AL17" s="19">
        <v>1526</v>
      </c>
      <c r="AM17" s="19">
        <v>1572</v>
      </c>
      <c r="AN17" s="19">
        <v>1685</v>
      </c>
      <c r="AO17" s="19">
        <v>1778</v>
      </c>
      <c r="AP17" s="19">
        <v>1789</v>
      </c>
      <c r="AQ17" s="19">
        <v>2022</v>
      </c>
      <c r="AR17" s="19">
        <v>2301</v>
      </c>
      <c r="AS17" s="19">
        <v>2585</v>
      </c>
      <c r="AT17" s="19">
        <v>3032</v>
      </c>
      <c r="AU17" s="19">
        <v>3116</v>
      </c>
      <c r="AV17" s="19">
        <v>3226</v>
      </c>
      <c r="AW17" s="19">
        <v>3214</v>
      </c>
      <c r="AX17" s="19">
        <v>3130</v>
      </c>
      <c r="AY17" s="19">
        <v>3203</v>
      </c>
      <c r="AZ17" s="19">
        <v>3220</v>
      </c>
      <c r="BA17" s="19">
        <v>3229</v>
      </c>
      <c r="BB17" s="19">
        <v>3173</v>
      </c>
      <c r="BC17" s="19">
        <v>3144</v>
      </c>
      <c r="BD17" s="19">
        <v>3181</v>
      </c>
      <c r="BE17" s="19">
        <v>3360</v>
      </c>
      <c r="BF17" s="19">
        <v>3430</v>
      </c>
      <c r="BG17" s="19">
        <v>3278</v>
      </c>
      <c r="BH17" s="19">
        <v>3228</v>
      </c>
      <c r="BI17" s="19">
        <v>3108</v>
      </c>
      <c r="BJ17" s="19">
        <v>2905</v>
      </c>
      <c r="BK17" s="19">
        <v>2830</v>
      </c>
      <c r="BL17" s="19">
        <v>2748</v>
      </c>
      <c r="BM17" s="19">
        <v>2686</v>
      </c>
      <c r="BN17" s="19">
        <v>2619</v>
      </c>
      <c r="BO17" s="19">
        <v>2608</v>
      </c>
      <c r="BP17" s="19">
        <v>2778</v>
      </c>
      <c r="BQ17" s="19">
        <v>2932</v>
      </c>
      <c r="BR17" s="19">
        <v>3008</v>
      </c>
      <c r="BS17" s="19">
        <v>3029</v>
      </c>
      <c r="BT17" s="19">
        <v>3126</v>
      </c>
      <c r="BU17" s="19">
        <v>3086</v>
      </c>
      <c r="BV17" s="19">
        <v>3097</v>
      </c>
      <c r="BW17" s="19">
        <v>3142</v>
      </c>
      <c r="BX17" s="19">
        <v>3118</v>
      </c>
      <c r="BY17" s="19">
        <v>3130</v>
      </c>
      <c r="BZ17" s="19">
        <v>3087</v>
      </c>
      <c r="CA17" s="19">
        <v>3104</v>
      </c>
      <c r="CB17" s="19">
        <v>3235</v>
      </c>
      <c r="CC17" s="19">
        <v>3419</v>
      </c>
      <c r="CD17" s="19">
        <v>3568</v>
      </c>
      <c r="CE17" s="19">
        <v>3523</v>
      </c>
      <c r="CF17" s="19">
        <v>3470</v>
      </c>
      <c r="CG17" s="19">
        <v>3456</v>
      </c>
      <c r="CH17" s="49">
        <v>3311</v>
      </c>
      <c r="CI17" s="49">
        <v>3362</v>
      </c>
      <c r="CJ17" s="49">
        <v>3333</v>
      </c>
      <c r="CK17" s="49">
        <v>3248</v>
      </c>
      <c r="CL17" s="49">
        <v>3130</v>
      </c>
      <c r="CM17" s="49">
        <v>3126</v>
      </c>
      <c r="CN17" s="49">
        <v>3077</v>
      </c>
      <c r="CO17" s="49">
        <v>3231</v>
      </c>
      <c r="CP17" s="49">
        <v>3308</v>
      </c>
      <c r="CQ17" s="49">
        <v>3259</v>
      </c>
      <c r="CR17" s="49">
        <v>3208</v>
      </c>
      <c r="CS17" s="49">
        <v>3132</v>
      </c>
      <c r="CT17" s="49">
        <v>3017</v>
      </c>
      <c r="CU17" s="49">
        <v>2928</v>
      </c>
      <c r="CV17" s="49">
        <v>2827</v>
      </c>
      <c r="CW17" s="49">
        <v>2648</v>
      </c>
      <c r="CX17" s="49">
        <v>2424</v>
      </c>
      <c r="CY17" s="49">
        <v>2312</v>
      </c>
      <c r="CZ17" s="17" t="s">
        <v>68</v>
      </c>
      <c r="DE17" t="s">
        <v>68</v>
      </c>
      <c r="DG17" t="s">
        <v>68</v>
      </c>
      <c r="DI17">
        <v>56200</v>
      </c>
      <c r="DJ17">
        <v>56300</v>
      </c>
      <c r="DK17">
        <v>56300</v>
      </c>
      <c r="DL17">
        <v>58100</v>
      </c>
      <c r="DM17">
        <v>57200</v>
      </c>
      <c r="DN17">
        <v>56600</v>
      </c>
      <c r="DO17">
        <v>56700</v>
      </c>
      <c r="DP17">
        <v>55700</v>
      </c>
      <c r="DQ17">
        <v>55500</v>
      </c>
      <c r="DR17">
        <v>55300</v>
      </c>
      <c r="DS17">
        <v>56400</v>
      </c>
      <c r="DT17">
        <v>56500</v>
      </c>
      <c r="DU17">
        <v>56700</v>
      </c>
      <c r="DV17">
        <v>55700</v>
      </c>
      <c r="DW17">
        <v>52800</v>
      </c>
      <c r="DX17">
        <v>54800</v>
      </c>
      <c r="DY17">
        <v>56500</v>
      </c>
      <c r="DZ17">
        <v>56800</v>
      </c>
      <c r="EA17">
        <v>56500</v>
      </c>
      <c r="EB17">
        <v>55300</v>
      </c>
      <c r="EC17">
        <v>54700</v>
      </c>
      <c r="ED17">
        <v>55400</v>
      </c>
      <c r="EE17">
        <v>57500</v>
      </c>
      <c r="EF17">
        <v>56300</v>
      </c>
      <c r="EG17">
        <v>55300</v>
      </c>
      <c r="EH17">
        <v>56700</v>
      </c>
      <c r="EI17">
        <v>58500</v>
      </c>
      <c r="EJ17" s="19">
        <v>60600</v>
      </c>
      <c r="EK17" s="19">
        <v>60900</v>
      </c>
      <c r="EL17" s="19">
        <v>58600</v>
      </c>
      <c r="EM17" s="19"/>
      <c r="EO17" s="31">
        <f t="shared" si="0"/>
        <v>3.1103202846975091E-2</v>
      </c>
      <c r="EP17" s="31">
        <f t="shared" si="1"/>
        <v>3.0479573712255771E-2</v>
      </c>
      <c r="EQ17" s="31">
        <f t="shared" si="2"/>
        <v>3.0479573712255771E-2</v>
      </c>
      <c r="ER17" s="31">
        <f t="shared" si="3"/>
        <v>2.8399311531841654E-2</v>
      </c>
      <c r="ES17" s="31">
        <f t="shared" si="4"/>
        <v>3.3444055944055945E-2</v>
      </c>
      <c r="ET17" s="31">
        <f t="shared" si="5"/>
        <v>2.7544169611307422E-2</v>
      </c>
      <c r="EU17" s="31">
        <f t="shared" si="6"/>
        <v>2.5802469135802468E-2</v>
      </c>
      <c r="EV17" s="31">
        <f t="shared" si="7"/>
        <v>2.4739676840215441E-2</v>
      </c>
      <c r="EW17" s="31">
        <f t="shared" si="8"/>
        <v>2.6936936936936936E-2</v>
      </c>
      <c r="EX17" s="31">
        <f t="shared" si="9"/>
        <v>2.7594936708860759E-2</v>
      </c>
      <c r="EY17" s="31">
        <f t="shared" si="10"/>
        <v>3.1524822695035461E-2</v>
      </c>
      <c r="EZ17" s="31">
        <f t="shared" si="11"/>
        <v>4.0725663716814159E-2</v>
      </c>
      <c r="FA17" s="31">
        <f t="shared" si="12"/>
        <v>5.4955908289241621E-2</v>
      </c>
      <c r="FB17" s="31">
        <f t="shared" si="13"/>
        <v>5.6193895870736088E-2</v>
      </c>
      <c r="FC17" s="31">
        <f t="shared" si="14"/>
        <v>6.1155303030303032E-2</v>
      </c>
      <c r="FD17" s="31">
        <f t="shared" si="15"/>
        <v>5.804744525547445E-2</v>
      </c>
      <c r="FE17" s="31">
        <f t="shared" si="16"/>
        <v>5.8017699115044251E-2</v>
      </c>
      <c r="FF17" s="31">
        <f t="shared" si="17"/>
        <v>5.11443661971831E-2</v>
      </c>
      <c r="FG17" s="31">
        <f t="shared" si="18"/>
        <v>4.7539823008849555E-2</v>
      </c>
      <c r="FH17" s="31">
        <f t="shared" si="19"/>
        <v>5.023508137432188E-2</v>
      </c>
      <c r="FI17" s="31">
        <f t="shared" si="20"/>
        <v>5.5374771480804386E-2</v>
      </c>
      <c r="FJ17" s="31">
        <f t="shared" si="21"/>
        <v>5.5902527075812274E-2</v>
      </c>
      <c r="FK17" s="31">
        <f t="shared" si="22"/>
        <v>5.443478260869565E-2</v>
      </c>
      <c r="FL17" s="31">
        <f t="shared" si="23"/>
        <v>5.7460035523978686E-2</v>
      </c>
      <c r="FM17" s="50">
        <f t="shared" si="24"/>
        <v>6.370705244122965E-2</v>
      </c>
      <c r="FN17" s="50">
        <f t="shared" si="25"/>
        <v>5.8395061728395065E-2</v>
      </c>
      <c r="FO17" s="50">
        <f t="shared" si="26"/>
        <v>5.5521367521367521E-2</v>
      </c>
      <c r="FP17" s="50">
        <f t="shared" si="27"/>
        <v>5.0775577557755774E-2</v>
      </c>
      <c r="FQ17" s="50">
        <f t="shared" si="28"/>
        <v>5.3513957307060753E-2</v>
      </c>
      <c r="FR17" s="50">
        <f t="shared" si="29"/>
        <v>5.1484641638225255E-2</v>
      </c>
    </row>
    <row r="18" spans="1:174" ht="14">
      <c r="A18" s="17" t="s">
        <v>69</v>
      </c>
      <c r="B18" s="19">
        <v>806</v>
      </c>
      <c r="C18" s="19">
        <v>868</v>
      </c>
      <c r="D18" s="19">
        <v>858</v>
      </c>
      <c r="E18" s="19">
        <v>927</v>
      </c>
      <c r="F18" s="19">
        <v>924</v>
      </c>
      <c r="G18" s="19">
        <v>939</v>
      </c>
      <c r="H18" s="19">
        <v>984</v>
      </c>
      <c r="I18" s="19">
        <v>1056</v>
      </c>
      <c r="J18" s="19">
        <v>1082</v>
      </c>
      <c r="K18" s="19">
        <v>1104</v>
      </c>
      <c r="L18" s="19">
        <v>1091</v>
      </c>
      <c r="M18" s="19">
        <v>1074</v>
      </c>
      <c r="N18" s="19">
        <v>1050</v>
      </c>
      <c r="O18" s="19">
        <v>987</v>
      </c>
      <c r="P18" s="19">
        <v>956</v>
      </c>
      <c r="Q18" s="19">
        <v>942</v>
      </c>
      <c r="R18" s="19">
        <v>877</v>
      </c>
      <c r="S18" s="19">
        <v>909</v>
      </c>
      <c r="T18" s="19">
        <v>967</v>
      </c>
      <c r="U18" s="19">
        <v>985</v>
      </c>
      <c r="V18" s="19">
        <v>1074</v>
      </c>
      <c r="W18" s="19">
        <v>1068</v>
      </c>
      <c r="X18" s="19">
        <v>1088</v>
      </c>
      <c r="Y18" s="19">
        <v>1032</v>
      </c>
      <c r="Z18" s="19">
        <v>964</v>
      </c>
      <c r="AA18" s="19">
        <v>885</v>
      </c>
      <c r="AB18" s="19">
        <v>878</v>
      </c>
      <c r="AC18" s="19">
        <v>812</v>
      </c>
      <c r="AD18" s="19">
        <v>763</v>
      </c>
      <c r="AE18" s="19">
        <v>755</v>
      </c>
      <c r="AF18" s="19">
        <v>777</v>
      </c>
      <c r="AG18" s="19">
        <v>816</v>
      </c>
      <c r="AH18" s="19">
        <v>839</v>
      </c>
      <c r="AI18" s="19">
        <v>811</v>
      </c>
      <c r="AJ18" s="19">
        <v>794</v>
      </c>
      <c r="AK18" s="19">
        <v>810</v>
      </c>
      <c r="AL18" s="19">
        <v>800</v>
      </c>
      <c r="AM18" s="19">
        <v>879</v>
      </c>
      <c r="AN18" s="19">
        <v>964</v>
      </c>
      <c r="AO18" s="19">
        <v>991</v>
      </c>
      <c r="AP18" s="19">
        <v>988</v>
      </c>
      <c r="AQ18" s="19">
        <v>1132</v>
      </c>
      <c r="AR18" s="19">
        <v>1313</v>
      </c>
      <c r="AS18" s="19">
        <v>1475</v>
      </c>
      <c r="AT18" s="19">
        <v>1839</v>
      </c>
      <c r="AU18" s="19">
        <v>1978</v>
      </c>
      <c r="AV18" s="19">
        <v>2025</v>
      </c>
      <c r="AW18" s="19">
        <v>2041</v>
      </c>
      <c r="AX18" s="19">
        <v>1876</v>
      </c>
      <c r="AY18" s="19">
        <v>1865</v>
      </c>
      <c r="AZ18" s="19">
        <v>1948</v>
      </c>
      <c r="BA18" s="19">
        <v>2008</v>
      </c>
      <c r="BB18" s="19">
        <v>1977</v>
      </c>
      <c r="BC18" s="19">
        <v>1926</v>
      </c>
      <c r="BD18" s="19">
        <v>1937</v>
      </c>
      <c r="BE18" s="19">
        <v>2023</v>
      </c>
      <c r="BF18" s="19">
        <v>2060</v>
      </c>
      <c r="BG18" s="19">
        <v>2066</v>
      </c>
      <c r="BH18" s="19">
        <v>1970</v>
      </c>
      <c r="BI18" s="19">
        <v>1859</v>
      </c>
      <c r="BJ18" s="19">
        <v>1742</v>
      </c>
      <c r="BK18" s="19">
        <v>1734</v>
      </c>
      <c r="BL18" s="19">
        <v>1745</v>
      </c>
      <c r="BM18" s="19">
        <v>1717</v>
      </c>
      <c r="BN18" s="19">
        <v>1681</v>
      </c>
      <c r="BO18" s="19">
        <v>1711</v>
      </c>
      <c r="BP18" s="19">
        <v>1782</v>
      </c>
      <c r="BQ18" s="19">
        <v>1903</v>
      </c>
      <c r="BR18" s="19">
        <v>1975</v>
      </c>
      <c r="BS18" s="19">
        <v>1896</v>
      </c>
      <c r="BT18" s="19">
        <v>1912</v>
      </c>
      <c r="BU18" s="19">
        <v>1928</v>
      </c>
      <c r="BV18" s="19">
        <v>1822</v>
      </c>
      <c r="BW18" s="19">
        <v>1896</v>
      </c>
      <c r="BX18" s="19">
        <v>1906</v>
      </c>
      <c r="BY18" s="19">
        <v>1888</v>
      </c>
      <c r="BZ18" s="19">
        <v>1857</v>
      </c>
      <c r="CA18" s="19">
        <v>1905</v>
      </c>
      <c r="CB18" s="19">
        <v>1934</v>
      </c>
      <c r="CC18" s="19">
        <v>2036</v>
      </c>
      <c r="CD18" s="19">
        <v>2147</v>
      </c>
      <c r="CE18" s="19">
        <v>2122</v>
      </c>
      <c r="CF18" s="19">
        <v>2059</v>
      </c>
      <c r="CG18" s="19">
        <v>2027</v>
      </c>
      <c r="CH18" s="49">
        <v>1973</v>
      </c>
      <c r="CI18" s="49">
        <v>1963</v>
      </c>
      <c r="CJ18" s="49">
        <v>1940</v>
      </c>
      <c r="CK18" s="49">
        <v>1949</v>
      </c>
      <c r="CL18" s="49">
        <v>1962</v>
      </c>
      <c r="CM18" s="49">
        <v>1958</v>
      </c>
      <c r="CN18" s="49">
        <v>1901</v>
      </c>
      <c r="CO18" s="49">
        <v>1932</v>
      </c>
      <c r="CP18" s="49">
        <v>2043</v>
      </c>
      <c r="CQ18" s="49">
        <v>1971</v>
      </c>
      <c r="CR18" s="49">
        <v>1947</v>
      </c>
      <c r="CS18" s="49">
        <v>1905</v>
      </c>
      <c r="CT18" s="49">
        <v>1801</v>
      </c>
      <c r="CU18" s="49">
        <v>1760</v>
      </c>
      <c r="CV18" s="49">
        <v>1710</v>
      </c>
      <c r="CW18" s="49">
        <v>1584</v>
      </c>
      <c r="CX18" s="49">
        <v>1561</v>
      </c>
      <c r="CY18" s="49">
        <v>1519</v>
      </c>
      <c r="CZ18" s="17" t="s">
        <v>69</v>
      </c>
      <c r="DE18" t="s">
        <v>69</v>
      </c>
      <c r="DG18" t="s">
        <v>69</v>
      </c>
      <c r="DI18">
        <v>55900</v>
      </c>
      <c r="DJ18">
        <v>56100</v>
      </c>
      <c r="DK18">
        <v>56100</v>
      </c>
      <c r="DL18">
        <v>55600</v>
      </c>
      <c r="DM18">
        <v>55900</v>
      </c>
      <c r="DN18">
        <v>56000</v>
      </c>
      <c r="DO18">
        <v>58700</v>
      </c>
      <c r="DP18">
        <v>59800</v>
      </c>
      <c r="DQ18">
        <v>60400</v>
      </c>
      <c r="DR18">
        <v>59200</v>
      </c>
      <c r="DS18">
        <v>60400</v>
      </c>
      <c r="DT18">
        <v>59000</v>
      </c>
      <c r="DU18">
        <v>57100</v>
      </c>
      <c r="DV18">
        <v>57300</v>
      </c>
      <c r="DW18">
        <v>55700</v>
      </c>
      <c r="DX18">
        <v>56200</v>
      </c>
      <c r="DY18">
        <v>56900</v>
      </c>
      <c r="DZ18">
        <v>57800</v>
      </c>
      <c r="EA18">
        <v>58100</v>
      </c>
      <c r="EB18">
        <v>57300</v>
      </c>
      <c r="EC18">
        <v>56200</v>
      </c>
      <c r="ED18">
        <v>56500</v>
      </c>
      <c r="EE18">
        <v>55100</v>
      </c>
      <c r="EF18">
        <v>53700</v>
      </c>
      <c r="EG18">
        <v>56000</v>
      </c>
      <c r="EH18">
        <v>54200</v>
      </c>
      <c r="EI18">
        <v>54700</v>
      </c>
      <c r="EJ18" s="19">
        <v>56800</v>
      </c>
      <c r="EK18" s="19">
        <v>58600</v>
      </c>
      <c r="EL18" s="19">
        <v>58800</v>
      </c>
      <c r="EM18" s="19"/>
      <c r="EO18" s="31">
        <f t="shared" si="0"/>
        <v>1.9749552772808588E-2</v>
      </c>
      <c r="EP18" s="31">
        <f t="shared" si="1"/>
        <v>1.871657754010695E-2</v>
      </c>
      <c r="EQ18" s="31">
        <f t="shared" si="2"/>
        <v>1.679144385026738E-2</v>
      </c>
      <c r="ER18" s="31">
        <f t="shared" si="3"/>
        <v>1.7392086330935252E-2</v>
      </c>
      <c r="ES18" s="31">
        <f t="shared" si="4"/>
        <v>1.9105545617173526E-2</v>
      </c>
      <c r="ET18" s="31">
        <f t="shared" si="5"/>
        <v>1.7214285714285713E-2</v>
      </c>
      <c r="EU18" s="31">
        <f t="shared" si="6"/>
        <v>1.383304940374787E-2</v>
      </c>
      <c r="EV18" s="31">
        <f t="shared" si="7"/>
        <v>1.2993311036789298E-2</v>
      </c>
      <c r="EW18" s="31">
        <f t="shared" si="8"/>
        <v>1.3427152317880794E-2</v>
      </c>
      <c r="EX18" s="31">
        <f t="shared" si="9"/>
        <v>1.3513513513513514E-2</v>
      </c>
      <c r="EY18" s="31">
        <f t="shared" si="10"/>
        <v>1.6407284768211919E-2</v>
      </c>
      <c r="EZ18" s="31">
        <f t="shared" si="11"/>
        <v>2.2254237288135595E-2</v>
      </c>
      <c r="FA18" s="31">
        <f t="shared" si="12"/>
        <v>3.4640980735551663E-2</v>
      </c>
      <c r="FB18" s="31">
        <f t="shared" si="13"/>
        <v>3.2739965095986041E-2</v>
      </c>
      <c r="FC18" s="31">
        <f t="shared" si="14"/>
        <v>3.605026929982047E-2</v>
      </c>
      <c r="FD18" s="31">
        <f t="shared" si="15"/>
        <v>3.4466192170818505E-2</v>
      </c>
      <c r="FE18" s="31">
        <f t="shared" si="16"/>
        <v>3.6309314586994726E-2</v>
      </c>
      <c r="FF18" s="31">
        <f t="shared" si="17"/>
        <v>3.0138408304498269E-2</v>
      </c>
      <c r="FG18" s="31">
        <f t="shared" si="18"/>
        <v>2.9552495697074011E-2</v>
      </c>
      <c r="FH18" s="31">
        <f t="shared" si="19"/>
        <v>3.1099476439790576E-2</v>
      </c>
      <c r="FI18" s="31">
        <f t="shared" si="20"/>
        <v>3.3736654804270461E-2</v>
      </c>
      <c r="FJ18" s="31">
        <f t="shared" si="21"/>
        <v>3.2247787610619472E-2</v>
      </c>
      <c r="FK18" s="31">
        <f t="shared" si="22"/>
        <v>3.4264972776769508E-2</v>
      </c>
      <c r="FL18" s="31">
        <f t="shared" si="23"/>
        <v>3.601489757914339E-2</v>
      </c>
      <c r="FM18" s="50">
        <f t="shared" si="24"/>
        <v>3.7892857142857145E-2</v>
      </c>
      <c r="FN18" s="50">
        <f t="shared" si="25"/>
        <v>3.6402214022140222E-2</v>
      </c>
      <c r="FO18" s="50">
        <f t="shared" si="26"/>
        <v>3.563071297989031E-2</v>
      </c>
      <c r="FP18" s="50">
        <f t="shared" si="27"/>
        <v>3.3468309859154929E-2</v>
      </c>
      <c r="FQ18" s="50">
        <f t="shared" si="28"/>
        <v>3.3634812286689422E-2</v>
      </c>
      <c r="FR18" s="50">
        <f t="shared" si="29"/>
        <v>3.062925170068027E-2</v>
      </c>
    </row>
    <row r="19" spans="1:174" ht="14">
      <c r="A19" s="17" t="s">
        <v>70</v>
      </c>
      <c r="B19" s="19">
        <v>985</v>
      </c>
      <c r="C19" s="19">
        <v>999</v>
      </c>
      <c r="D19" s="19">
        <v>884</v>
      </c>
      <c r="E19" s="19">
        <v>902</v>
      </c>
      <c r="F19" s="19">
        <v>828</v>
      </c>
      <c r="G19" s="19">
        <v>854</v>
      </c>
      <c r="H19" s="19">
        <v>879</v>
      </c>
      <c r="I19" s="19">
        <v>981</v>
      </c>
      <c r="J19" s="19">
        <v>1078</v>
      </c>
      <c r="K19" s="19">
        <v>1213</v>
      </c>
      <c r="L19" s="19">
        <v>1119</v>
      </c>
      <c r="M19" s="19">
        <v>1080</v>
      </c>
      <c r="N19" s="19">
        <v>1041</v>
      </c>
      <c r="O19" s="19">
        <v>1018</v>
      </c>
      <c r="P19" s="19">
        <v>985</v>
      </c>
      <c r="Q19" s="19">
        <v>1043</v>
      </c>
      <c r="R19" s="19">
        <v>1000</v>
      </c>
      <c r="S19" s="19">
        <v>999</v>
      </c>
      <c r="T19" s="19">
        <v>982</v>
      </c>
      <c r="U19" s="19">
        <v>1071</v>
      </c>
      <c r="V19" s="19">
        <v>1099</v>
      </c>
      <c r="W19" s="19">
        <v>1081</v>
      </c>
      <c r="X19" s="19">
        <v>1047</v>
      </c>
      <c r="Y19" s="19">
        <v>984</v>
      </c>
      <c r="Z19" s="19">
        <v>968</v>
      </c>
      <c r="AA19" s="19">
        <v>986</v>
      </c>
      <c r="AB19" s="19">
        <v>1008</v>
      </c>
      <c r="AC19" s="19">
        <v>930</v>
      </c>
      <c r="AD19" s="19">
        <v>899</v>
      </c>
      <c r="AE19" s="19">
        <v>826</v>
      </c>
      <c r="AF19" s="19">
        <v>754</v>
      </c>
      <c r="AG19" s="19">
        <v>844</v>
      </c>
      <c r="AH19" s="19">
        <v>848</v>
      </c>
      <c r="AI19" s="19">
        <v>882</v>
      </c>
      <c r="AJ19" s="19">
        <v>901</v>
      </c>
      <c r="AK19" s="19">
        <v>897</v>
      </c>
      <c r="AL19" s="19">
        <v>923</v>
      </c>
      <c r="AM19" s="19">
        <v>984</v>
      </c>
      <c r="AN19" s="19">
        <v>1107</v>
      </c>
      <c r="AO19" s="19">
        <v>1158</v>
      </c>
      <c r="AP19" s="19">
        <v>1221</v>
      </c>
      <c r="AQ19" s="19">
        <v>1391</v>
      </c>
      <c r="AR19" s="19">
        <v>1556</v>
      </c>
      <c r="AS19" s="19">
        <v>1871</v>
      </c>
      <c r="AT19" s="19">
        <v>2207</v>
      </c>
      <c r="AU19" s="19">
        <v>2325</v>
      </c>
      <c r="AV19" s="19">
        <v>2466</v>
      </c>
      <c r="AW19" s="19">
        <v>2501</v>
      </c>
      <c r="AX19" s="19">
        <v>2411</v>
      </c>
      <c r="AY19" s="19">
        <v>2370</v>
      </c>
      <c r="AZ19" s="19">
        <v>2420</v>
      </c>
      <c r="BA19" s="19">
        <v>2430</v>
      </c>
      <c r="BB19" s="19">
        <v>2302</v>
      </c>
      <c r="BC19" s="19">
        <v>2284</v>
      </c>
      <c r="BD19" s="19">
        <v>2136</v>
      </c>
      <c r="BE19" s="19">
        <v>2359</v>
      </c>
      <c r="BF19" s="19">
        <v>2295</v>
      </c>
      <c r="BG19" s="19">
        <v>2308</v>
      </c>
      <c r="BH19" s="19">
        <v>2344</v>
      </c>
      <c r="BI19" s="19">
        <v>2097</v>
      </c>
      <c r="BJ19" s="19">
        <v>1928</v>
      </c>
      <c r="BK19" s="19">
        <v>1958</v>
      </c>
      <c r="BL19" s="19">
        <v>2010</v>
      </c>
      <c r="BM19" s="19">
        <v>1993</v>
      </c>
      <c r="BN19" s="19">
        <v>1944</v>
      </c>
      <c r="BO19" s="19">
        <v>1938</v>
      </c>
      <c r="BP19" s="19">
        <v>1929</v>
      </c>
      <c r="BQ19" s="19">
        <v>2101</v>
      </c>
      <c r="BR19" s="19">
        <v>2199</v>
      </c>
      <c r="BS19" s="19">
        <v>2160</v>
      </c>
      <c r="BT19" s="19">
        <v>2111</v>
      </c>
      <c r="BU19" s="19">
        <v>2063</v>
      </c>
      <c r="BV19" s="19">
        <v>2063</v>
      </c>
      <c r="BW19" s="19">
        <v>2201</v>
      </c>
      <c r="BX19" s="19">
        <v>2250</v>
      </c>
      <c r="BY19" s="19">
        <v>2222</v>
      </c>
      <c r="BZ19" s="19">
        <v>2081</v>
      </c>
      <c r="CA19" s="19">
        <v>2040</v>
      </c>
      <c r="CB19" s="19">
        <v>2001</v>
      </c>
      <c r="CC19" s="19">
        <v>2120</v>
      </c>
      <c r="CD19" s="19">
        <v>2243</v>
      </c>
      <c r="CE19" s="19">
        <v>2263</v>
      </c>
      <c r="CF19" s="19">
        <v>2199</v>
      </c>
      <c r="CG19" s="19">
        <v>2166</v>
      </c>
      <c r="CH19" s="49">
        <v>2143</v>
      </c>
      <c r="CI19" s="49">
        <v>2121</v>
      </c>
      <c r="CJ19" s="49">
        <v>2156</v>
      </c>
      <c r="CK19" s="49">
        <v>2114</v>
      </c>
      <c r="CL19" s="49">
        <v>2014</v>
      </c>
      <c r="CM19" s="49">
        <v>1966</v>
      </c>
      <c r="CN19" s="49">
        <v>1947</v>
      </c>
      <c r="CO19" s="49">
        <v>2024</v>
      </c>
      <c r="CP19" s="49">
        <v>2117</v>
      </c>
      <c r="CQ19" s="49">
        <v>2100</v>
      </c>
      <c r="CR19" s="49">
        <v>2014</v>
      </c>
      <c r="CS19" s="49">
        <v>2001</v>
      </c>
      <c r="CT19" s="49">
        <v>1829</v>
      </c>
      <c r="CU19" s="49">
        <v>1855</v>
      </c>
      <c r="CV19" s="49">
        <v>1742</v>
      </c>
      <c r="CW19" s="49">
        <v>1587</v>
      </c>
      <c r="CX19" s="49">
        <v>1533</v>
      </c>
      <c r="CY19" s="49">
        <v>1453</v>
      </c>
      <c r="CZ19" s="17" t="s">
        <v>70</v>
      </c>
      <c r="DE19" t="s">
        <v>70</v>
      </c>
      <c r="DG19" t="s">
        <v>70</v>
      </c>
      <c r="DI19">
        <v>89800</v>
      </c>
      <c r="DJ19">
        <v>89600</v>
      </c>
      <c r="DK19">
        <v>88600</v>
      </c>
      <c r="DL19">
        <v>86400</v>
      </c>
      <c r="DM19">
        <v>85900</v>
      </c>
      <c r="DN19">
        <v>84900</v>
      </c>
      <c r="DO19">
        <v>82400</v>
      </c>
      <c r="DP19">
        <v>83100</v>
      </c>
      <c r="DQ19">
        <v>84100</v>
      </c>
      <c r="DR19">
        <v>83600</v>
      </c>
      <c r="DS19">
        <v>86200</v>
      </c>
      <c r="DT19">
        <v>90700</v>
      </c>
      <c r="DU19">
        <v>91500</v>
      </c>
      <c r="DV19">
        <v>93400</v>
      </c>
      <c r="DW19">
        <v>92900</v>
      </c>
      <c r="DX19">
        <v>91300</v>
      </c>
      <c r="DY19">
        <v>92300</v>
      </c>
      <c r="DZ19">
        <v>90800</v>
      </c>
      <c r="EA19">
        <v>90000</v>
      </c>
      <c r="EB19">
        <v>88700</v>
      </c>
      <c r="EC19">
        <v>88000</v>
      </c>
      <c r="ED19">
        <v>87100</v>
      </c>
      <c r="EE19">
        <v>85600</v>
      </c>
      <c r="EF19">
        <v>87500</v>
      </c>
      <c r="EG19">
        <v>85500</v>
      </c>
      <c r="EH19">
        <v>86000</v>
      </c>
      <c r="EI19">
        <v>86500</v>
      </c>
      <c r="EJ19" s="19">
        <v>87500</v>
      </c>
      <c r="EK19" s="19">
        <v>88600</v>
      </c>
      <c r="EL19" s="19">
        <v>88600</v>
      </c>
      <c r="EM19" s="19"/>
      <c r="EO19" s="31">
        <f t="shared" si="0"/>
        <v>1.3507795100222717E-2</v>
      </c>
      <c r="EP19" s="31">
        <f t="shared" si="1"/>
        <v>1.1618303571428571E-2</v>
      </c>
      <c r="EQ19" s="31">
        <f t="shared" si="2"/>
        <v>1.1772009029345373E-2</v>
      </c>
      <c r="ER19" s="31">
        <f t="shared" si="3"/>
        <v>1.136574074074074E-2</v>
      </c>
      <c r="ES19" s="31">
        <f t="shared" si="4"/>
        <v>1.2584400465657742E-2</v>
      </c>
      <c r="ET19" s="31">
        <f t="shared" si="5"/>
        <v>1.1401648998822143E-2</v>
      </c>
      <c r="EU19" s="31">
        <f t="shared" si="6"/>
        <v>1.1286407766990291E-2</v>
      </c>
      <c r="EV19" s="31">
        <f t="shared" si="7"/>
        <v>9.073405535499398E-3</v>
      </c>
      <c r="EW19" s="31">
        <f t="shared" si="8"/>
        <v>1.0487514863258026E-2</v>
      </c>
      <c r="EX19" s="31">
        <f t="shared" si="9"/>
        <v>1.104066985645933E-2</v>
      </c>
      <c r="EY19" s="31">
        <f t="shared" si="10"/>
        <v>1.3433874709976798E-2</v>
      </c>
      <c r="EZ19" s="31">
        <f t="shared" si="11"/>
        <v>1.715545755237045E-2</v>
      </c>
      <c r="FA19" s="31">
        <f t="shared" si="12"/>
        <v>2.540983606557377E-2</v>
      </c>
      <c r="FB19" s="31">
        <f t="shared" si="13"/>
        <v>2.581370449678801E-2</v>
      </c>
      <c r="FC19" s="31">
        <f t="shared" si="14"/>
        <v>2.6157158234660926E-2</v>
      </c>
      <c r="FD19" s="31">
        <f t="shared" si="15"/>
        <v>2.3395399780941951E-2</v>
      </c>
      <c r="FE19" s="31">
        <f t="shared" si="16"/>
        <v>2.5005417118093176E-2</v>
      </c>
      <c r="FF19" s="31">
        <f t="shared" si="17"/>
        <v>2.1233480176211454E-2</v>
      </c>
      <c r="FG19" s="31">
        <f t="shared" si="18"/>
        <v>2.2144444444444446E-2</v>
      </c>
      <c r="FH19" s="31">
        <f t="shared" si="19"/>
        <v>2.1747463359639233E-2</v>
      </c>
      <c r="FI19" s="31">
        <f t="shared" si="20"/>
        <v>2.4545454545454544E-2</v>
      </c>
      <c r="FJ19" s="31">
        <f t="shared" si="21"/>
        <v>2.3685419058553387E-2</v>
      </c>
      <c r="FK19" s="31">
        <f t="shared" si="22"/>
        <v>2.5957943925233644E-2</v>
      </c>
      <c r="FL19" s="31">
        <f t="shared" si="23"/>
        <v>2.2868571428571429E-2</v>
      </c>
      <c r="FM19" s="50">
        <f t="shared" si="24"/>
        <v>2.6467836257309942E-2</v>
      </c>
      <c r="FN19" s="50">
        <f t="shared" si="25"/>
        <v>2.4918604651162791E-2</v>
      </c>
      <c r="FO19" s="50">
        <f t="shared" si="26"/>
        <v>2.4439306358381502E-2</v>
      </c>
      <c r="FP19" s="50">
        <f t="shared" si="27"/>
        <v>2.2251428571428571E-2</v>
      </c>
      <c r="FQ19" s="50">
        <f t="shared" si="28"/>
        <v>2.3702031602708805E-2</v>
      </c>
      <c r="FR19" s="50">
        <f t="shared" si="29"/>
        <v>2.0643340857787809E-2</v>
      </c>
    </row>
    <row r="20" spans="1:174" ht="14">
      <c r="A20" s="17" t="s">
        <v>71</v>
      </c>
      <c r="B20" s="19">
        <v>549</v>
      </c>
      <c r="C20" s="19">
        <v>542</v>
      </c>
      <c r="D20" s="19">
        <v>539</v>
      </c>
      <c r="E20" s="19">
        <v>486</v>
      </c>
      <c r="F20" s="19">
        <v>494</v>
      </c>
      <c r="G20" s="19">
        <v>559</v>
      </c>
      <c r="H20" s="19">
        <v>580</v>
      </c>
      <c r="I20" s="19">
        <v>634</v>
      </c>
      <c r="J20" s="19">
        <v>653</v>
      </c>
      <c r="K20" s="19">
        <v>677</v>
      </c>
      <c r="L20" s="19">
        <v>692</v>
      </c>
      <c r="M20" s="19">
        <v>695</v>
      </c>
      <c r="N20" s="19">
        <v>619</v>
      </c>
      <c r="O20" s="19">
        <v>664</v>
      </c>
      <c r="P20" s="19">
        <v>672</v>
      </c>
      <c r="Q20" s="19">
        <v>655</v>
      </c>
      <c r="R20" s="19">
        <v>642</v>
      </c>
      <c r="S20" s="19">
        <v>669</v>
      </c>
      <c r="T20" s="19">
        <v>677</v>
      </c>
      <c r="U20" s="19">
        <v>697</v>
      </c>
      <c r="V20" s="19">
        <v>721</v>
      </c>
      <c r="W20" s="19">
        <v>688</v>
      </c>
      <c r="X20" s="19">
        <v>640</v>
      </c>
      <c r="Y20" s="19">
        <v>629</v>
      </c>
      <c r="Z20" s="19">
        <v>620</v>
      </c>
      <c r="AA20" s="19">
        <v>652</v>
      </c>
      <c r="AB20" s="19">
        <v>635</v>
      </c>
      <c r="AC20" s="19">
        <v>614</v>
      </c>
      <c r="AD20" s="19">
        <v>605</v>
      </c>
      <c r="AE20" s="19">
        <v>555</v>
      </c>
      <c r="AF20" s="19">
        <v>546</v>
      </c>
      <c r="AG20" s="19">
        <v>568</v>
      </c>
      <c r="AH20" s="19">
        <v>566</v>
      </c>
      <c r="AI20" s="19">
        <v>562</v>
      </c>
      <c r="AJ20" s="19">
        <v>575</v>
      </c>
      <c r="AK20" s="19">
        <v>567</v>
      </c>
      <c r="AL20" s="19">
        <v>582</v>
      </c>
      <c r="AM20" s="19">
        <v>608</v>
      </c>
      <c r="AN20" s="19">
        <v>715</v>
      </c>
      <c r="AO20" s="19">
        <v>693</v>
      </c>
      <c r="AP20" s="19">
        <v>739</v>
      </c>
      <c r="AQ20" s="19">
        <v>860</v>
      </c>
      <c r="AR20" s="19">
        <v>979</v>
      </c>
      <c r="AS20" s="19">
        <v>1162</v>
      </c>
      <c r="AT20" s="19">
        <v>1440</v>
      </c>
      <c r="AU20" s="19">
        <v>1530</v>
      </c>
      <c r="AV20" s="19">
        <v>1513</v>
      </c>
      <c r="AW20" s="19">
        <v>1476</v>
      </c>
      <c r="AX20" s="19">
        <v>1416</v>
      </c>
      <c r="AY20" s="19">
        <v>1407</v>
      </c>
      <c r="AZ20" s="19">
        <v>1424</v>
      </c>
      <c r="BA20" s="19">
        <v>1390</v>
      </c>
      <c r="BB20" s="19">
        <v>1354</v>
      </c>
      <c r="BC20" s="19">
        <v>1310</v>
      </c>
      <c r="BD20" s="19">
        <v>1284</v>
      </c>
      <c r="BE20" s="19">
        <v>1346</v>
      </c>
      <c r="BF20" s="19">
        <v>1322</v>
      </c>
      <c r="BG20" s="19">
        <v>1250</v>
      </c>
      <c r="BH20" s="19">
        <v>1177</v>
      </c>
      <c r="BI20" s="19">
        <v>1119</v>
      </c>
      <c r="BJ20" s="19">
        <v>1068</v>
      </c>
      <c r="BK20" s="19">
        <v>1081</v>
      </c>
      <c r="BL20" s="19">
        <v>1110</v>
      </c>
      <c r="BM20" s="19">
        <v>1088</v>
      </c>
      <c r="BN20" s="19">
        <v>1023</v>
      </c>
      <c r="BO20" s="19">
        <v>1030</v>
      </c>
      <c r="BP20" s="19">
        <v>1030</v>
      </c>
      <c r="BQ20" s="19">
        <v>1146</v>
      </c>
      <c r="BR20" s="19">
        <v>1179</v>
      </c>
      <c r="BS20" s="19">
        <v>1139</v>
      </c>
      <c r="BT20" s="19">
        <v>1119</v>
      </c>
      <c r="BU20" s="19">
        <v>1097</v>
      </c>
      <c r="BV20" s="19">
        <v>1112</v>
      </c>
      <c r="BW20" s="19">
        <v>1163</v>
      </c>
      <c r="BX20" s="19">
        <v>1202</v>
      </c>
      <c r="BY20" s="19">
        <v>1164</v>
      </c>
      <c r="BZ20" s="19">
        <v>1175</v>
      </c>
      <c r="CA20" s="19">
        <v>1227</v>
      </c>
      <c r="CB20" s="19">
        <v>1257</v>
      </c>
      <c r="CC20" s="19">
        <v>1309</v>
      </c>
      <c r="CD20" s="19">
        <v>1377</v>
      </c>
      <c r="CE20" s="19">
        <v>1365</v>
      </c>
      <c r="CF20" s="19">
        <v>1298</v>
      </c>
      <c r="CG20" s="19">
        <v>1276</v>
      </c>
      <c r="CH20" s="49">
        <v>1256</v>
      </c>
      <c r="CI20" s="49">
        <v>1245</v>
      </c>
      <c r="CJ20" s="49">
        <v>1260</v>
      </c>
      <c r="CK20" s="49">
        <v>1288</v>
      </c>
      <c r="CL20" s="49">
        <v>1267</v>
      </c>
      <c r="CM20" s="49">
        <v>1273</v>
      </c>
      <c r="CN20" s="49">
        <v>1246</v>
      </c>
      <c r="CO20" s="49">
        <v>1279</v>
      </c>
      <c r="CP20" s="49">
        <v>1308</v>
      </c>
      <c r="CQ20" s="49">
        <v>1256</v>
      </c>
      <c r="CR20" s="49">
        <v>1213</v>
      </c>
      <c r="CS20" s="49">
        <v>1155</v>
      </c>
      <c r="CT20" s="49">
        <v>1084</v>
      </c>
      <c r="CU20" s="49">
        <v>1019</v>
      </c>
      <c r="CV20" s="49">
        <v>1011</v>
      </c>
      <c r="CW20" s="49">
        <v>972</v>
      </c>
      <c r="CX20" s="49">
        <v>928</v>
      </c>
      <c r="CY20" s="49">
        <v>898</v>
      </c>
      <c r="CZ20" s="17" t="s">
        <v>71</v>
      </c>
      <c r="DE20" t="s">
        <v>71</v>
      </c>
      <c r="DG20" t="s">
        <v>71</v>
      </c>
      <c r="DI20">
        <v>41400</v>
      </c>
      <c r="DJ20">
        <v>41800</v>
      </c>
      <c r="DK20">
        <v>40200</v>
      </c>
      <c r="DL20">
        <v>41300</v>
      </c>
      <c r="DM20">
        <v>40900</v>
      </c>
      <c r="DN20">
        <v>40600</v>
      </c>
      <c r="DO20">
        <v>41500</v>
      </c>
      <c r="DP20">
        <v>41500</v>
      </c>
      <c r="DQ20">
        <v>41800</v>
      </c>
      <c r="DR20">
        <v>41600</v>
      </c>
      <c r="DS20">
        <v>42100</v>
      </c>
      <c r="DT20">
        <v>43000</v>
      </c>
      <c r="DU20">
        <v>42700</v>
      </c>
      <c r="DV20">
        <v>40700</v>
      </c>
      <c r="DW20">
        <v>41900</v>
      </c>
      <c r="DX20">
        <v>41300</v>
      </c>
      <c r="DY20">
        <v>40800</v>
      </c>
      <c r="DZ20">
        <v>39100</v>
      </c>
      <c r="EA20">
        <v>38300</v>
      </c>
      <c r="EB20">
        <v>37100</v>
      </c>
      <c r="EC20">
        <v>36300</v>
      </c>
      <c r="ED20">
        <v>38100</v>
      </c>
      <c r="EE20">
        <v>39200</v>
      </c>
      <c r="EF20">
        <v>39200</v>
      </c>
      <c r="EG20">
        <v>39400</v>
      </c>
      <c r="EH20">
        <v>41100</v>
      </c>
      <c r="EI20">
        <v>40900</v>
      </c>
      <c r="EJ20" s="19">
        <v>40200</v>
      </c>
      <c r="EK20" s="19">
        <v>39100</v>
      </c>
      <c r="EL20" s="19">
        <v>38200</v>
      </c>
      <c r="EM20" s="19"/>
      <c r="EO20" s="31">
        <f t="shared" si="0"/>
        <v>1.6352657004830917E-2</v>
      </c>
      <c r="EP20" s="31">
        <f t="shared" si="1"/>
        <v>1.4808612440191387E-2</v>
      </c>
      <c r="EQ20" s="31">
        <f t="shared" si="2"/>
        <v>1.6293532338308457E-2</v>
      </c>
      <c r="ER20" s="31">
        <f t="shared" si="3"/>
        <v>1.639225181598063E-2</v>
      </c>
      <c r="ES20" s="31">
        <f t="shared" si="4"/>
        <v>1.6821515892420539E-2</v>
      </c>
      <c r="ET20" s="31">
        <f t="shared" si="5"/>
        <v>1.5270935960591134E-2</v>
      </c>
      <c r="EU20" s="31">
        <f t="shared" si="6"/>
        <v>1.4795180722891566E-2</v>
      </c>
      <c r="EV20" s="31">
        <f t="shared" si="7"/>
        <v>1.3156626506024097E-2</v>
      </c>
      <c r="EW20" s="31">
        <f t="shared" si="8"/>
        <v>1.3444976076555024E-2</v>
      </c>
      <c r="EX20" s="31">
        <f t="shared" si="9"/>
        <v>1.3990384615384615E-2</v>
      </c>
      <c r="EY20" s="31">
        <f t="shared" si="10"/>
        <v>1.646080760095012E-2</v>
      </c>
      <c r="EZ20" s="31">
        <f t="shared" si="11"/>
        <v>2.2767441860465115E-2</v>
      </c>
      <c r="FA20" s="31">
        <f t="shared" si="12"/>
        <v>3.5831381733021077E-2</v>
      </c>
      <c r="FB20" s="31">
        <f t="shared" si="13"/>
        <v>3.4791154791154792E-2</v>
      </c>
      <c r="FC20" s="31">
        <f t="shared" si="14"/>
        <v>3.3174224343675417E-2</v>
      </c>
      <c r="FD20" s="31">
        <f t="shared" si="15"/>
        <v>3.1089588377723971E-2</v>
      </c>
      <c r="FE20" s="31">
        <f t="shared" si="16"/>
        <v>3.0637254901960783E-2</v>
      </c>
      <c r="FF20" s="31">
        <f t="shared" si="17"/>
        <v>2.7314578005115088E-2</v>
      </c>
      <c r="FG20" s="31">
        <f t="shared" si="18"/>
        <v>2.8407310704960834E-2</v>
      </c>
      <c r="FH20" s="31">
        <f t="shared" si="19"/>
        <v>2.7762803234501348E-2</v>
      </c>
      <c r="FI20" s="31">
        <f t="shared" si="20"/>
        <v>3.1377410468319558E-2</v>
      </c>
      <c r="FJ20" s="31">
        <f t="shared" si="21"/>
        <v>2.9186351706036746E-2</v>
      </c>
      <c r="FK20" s="31">
        <f t="shared" si="22"/>
        <v>2.9693877551020407E-2</v>
      </c>
      <c r="FL20" s="31">
        <f t="shared" si="23"/>
        <v>3.2066326530612248E-2</v>
      </c>
      <c r="FM20" s="50">
        <f t="shared" si="24"/>
        <v>3.4644670050761418E-2</v>
      </c>
      <c r="FN20" s="50">
        <f t="shared" si="25"/>
        <v>3.0559610705596107E-2</v>
      </c>
      <c r="FO20" s="50">
        <f t="shared" si="26"/>
        <v>3.1491442542787289E-2</v>
      </c>
      <c r="FP20" s="50">
        <f t="shared" si="27"/>
        <v>3.099502487562189E-2</v>
      </c>
      <c r="FQ20" s="50">
        <f t="shared" si="28"/>
        <v>3.2122762148337598E-2</v>
      </c>
      <c r="FR20" s="50">
        <f t="shared" si="29"/>
        <v>2.837696335078534E-2</v>
      </c>
    </row>
    <row r="21" spans="1:174" ht="14">
      <c r="A21" s="17" t="s">
        <v>72</v>
      </c>
      <c r="B21" s="19">
        <v>4277</v>
      </c>
      <c r="C21" s="19">
        <v>4078</v>
      </c>
      <c r="D21" s="19">
        <v>4194</v>
      </c>
      <c r="E21" s="19">
        <v>4232</v>
      </c>
      <c r="F21" s="19">
        <v>4286</v>
      </c>
      <c r="G21" s="19">
        <v>4215</v>
      </c>
      <c r="H21" s="19">
        <v>4176</v>
      </c>
      <c r="I21" s="19">
        <v>4227</v>
      </c>
      <c r="J21" s="19">
        <v>4325</v>
      </c>
      <c r="K21" s="19">
        <v>4227</v>
      </c>
      <c r="L21" s="19">
        <v>4211</v>
      </c>
      <c r="M21" s="19">
        <v>4288</v>
      </c>
      <c r="N21" s="19">
        <v>4369</v>
      </c>
      <c r="O21" s="19">
        <v>4243</v>
      </c>
      <c r="P21" s="19">
        <v>4192</v>
      </c>
      <c r="Q21" s="19">
        <v>4169</v>
      </c>
      <c r="R21" s="19">
        <v>4100</v>
      </c>
      <c r="S21" s="19">
        <v>4054</v>
      </c>
      <c r="T21" s="19">
        <v>4063</v>
      </c>
      <c r="U21" s="19">
        <v>4064</v>
      </c>
      <c r="V21" s="19">
        <v>4097</v>
      </c>
      <c r="W21" s="19">
        <v>4136</v>
      </c>
      <c r="X21" s="19">
        <v>4057</v>
      </c>
      <c r="Y21" s="19">
        <v>3996</v>
      </c>
      <c r="Z21" s="19">
        <v>3837</v>
      </c>
      <c r="AA21" s="19">
        <v>3774</v>
      </c>
      <c r="AB21" s="19">
        <v>3714</v>
      </c>
      <c r="AC21" s="19">
        <v>3681</v>
      </c>
      <c r="AD21" s="19">
        <v>3615</v>
      </c>
      <c r="AE21" s="19">
        <v>3551</v>
      </c>
      <c r="AF21" s="19">
        <v>3583</v>
      </c>
      <c r="AG21" s="19">
        <v>3669</v>
      </c>
      <c r="AH21" s="19">
        <v>3673</v>
      </c>
      <c r="AI21" s="19">
        <v>3763</v>
      </c>
      <c r="AJ21" s="19">
        <v>3780</v>
      </c>
      <c r="AK21" s="19">
        <v>3777</v>
      </c>
      <c r="AL21" s="19">
        <v>3829</v>
      </c>
      <c r="AM21" s="19">
        <v>3834</v>
      </c>
      <c r="AN21" s="19">
        <v>4002</v>
      </c>
      <c r="AO21" s="19">
        <v>4094</v>
      </c>
      <c r="AP21" s="19">
        <v>4166</v>
      </c>
      <c r="AQ21" s="19">
        <v>4369</v>
      </c>
      <c r="AR21" s="19">
        <v>4725</v>
      </c>
      <c r="AS21" s="19">
        <v>5024</v>
      </c>
      <c r="AT21" s="19">
        <v>5587</v>
      </c>
      <c r="AU21" s="19">
        <v>6075</v>
      </c>
      <c r="AV21" s="19">
        <v>6182</v>
      </c>
      <c r="AW21" s="19">
        <v>6284</v>
      </c>
      <c r="AX21" s="19">
        <v>6288</v>
      </c>
      <c r="AY21" s="19">
        <v>6236</v>
      </c>
      <c r="AZ21" s="19">
        <v>6382</v>
      </c>
      <c r="BA21" s="19">
        <v>6267</v>
      </c>
      <c r="BB21" s="19">
        <v>6366</v>
      </c>
      <c r="BC21" s="19">
        <v>6141</v>
      </c>
      <c r="BD21" s="19">
        <v>6278</v>
      </c>
      <c r="BE21" s="19">
        <v>6423</v>
      </c>
      <c r="BF21" s="19">
        <v>6685</v>
      </c>
      <c r="BG21" s="19">
        <v>6844</v>
      </c>
      <c r="BH21" s="19">
        <v>6657</v>
      </c>
      <c r="BI21" s="19">
        <v>6693</v>
      </c>
      <c r="BJ21" s="19">
        <v>6355</v>
      </c>
      <c r="BK21" s="19">
        <v>6405</v>
      </c>
      <c r="BL21" s="19">
        <v>6327</v>
      </c>
      <c r="BM21" s="19">
        <v>6378</v>
      </c>
      <c r="BN21" s="19">
        <v>6335</v>
      </c>
      <c r="BO21" s="19">
        <v>6333</v>
      </c>
      <c r="BP21" s="19">
        <v>6296</v>
      </c>
      <c r="BQ21" s="19">
        <v>6576</v>
      </c>
      <c r="BR21" s="19">
        <v>6779</v>
      </c>
      <c r="BS21" s="19">
        <v>6889</v>
      </c>
      <c r="BT21" s="19">
        <v>7017</v>
      </c>
      <c r="BU21" s="19">
        <v>6902</v>
      </c>
      <c r="BV21" s="19">
        <v>6989</v>
      </c>
      <c r="BW21" s="19">
        <v>7366</v>
      </c>
      <c r="BX21" s="19">
        <v>7548</v>
      </c>
      <c r="BY21" s="19">
        <v>7636</v>
      </c>
      <c r="BZ21" s="19">
        <v>7599</v>
      </c>
      <c r="CA21" s="19">
        <v>7552</v>
      </c>
      <c r="CB21" s="19">
        <v>7536</v>
      </c>
      <c r="CC21" s="19">
        <v>7500</v>
      </c>
      <c r="CD21" s="19">
        <v>7567</v>
      </c>
      <c r="CE21" s="19">
        <v>7526</v>
      </c>
      <c r="CF21" s="19">
        <v>7375</v>
      </c>
      <c r="CG21" s="19">
        <v>7217</v>
      </c>
      <c r="CH21" s="49">
        <v>6997</v>
      </c>
      <c r="CI21" s="49">
        <v>6943</v>
      </c>
      <c r="CJ21" s="49">
        <v>6791</v>
      </c>
      <c r="CK21" s="49">
        <v>6954</v>
      </c>
      <c r="CL21" s="49">
        <v>7155</v>
      </c>
      <c r="CM21" s="49">
        <v>7212</v>
      </c>
      <c r="CN21" s="49">
        <v>7131</v>
      </c>
      <c r="CO21" s="49">
        <v>7233</v>
      </c>
      <c r="CP21" s="49">
        <v>7401</v>
      </c>
      <c r="CQ21" s="49">
        <v>7323</v>
      </c>
      <c r="CR21" s="49">
        <v>7156</v>
      </c>
      <c r="CS21" s="49">
        <v>6937</v>
      </c>
      <c r="CT21" s="49">
        <v>6659</v>
      </c>
      <c r="CU21" s="49">
        <v>6432</v>
      </c>
      <c r="CV21" s="49">
        <v>6244</v>
      </c>
      <c r="CW21" s="49">
        <v>5874</v>
      </c>
      <c r="CX21" s="49">
        <v>5546</v>
      </c>
      <c r="CY21" s="49">
        <v>5350</v>
      </c>
      <c r="CZ21" s="17" t="s">
        <v>72</v>
      </c>
      <c r="DE21" t="s">
        <v>72</v>
      </c>
      <c r="DG21" t="s">
        <v>72</v>
      </c>
      <c r="DI21">
        <v>71500</v>
      </c>
      <c r="DJ21">
        <v>72300</v>
      </c>
      <c r="DK21">
        <v>73500</v>
      </c>
      <c r="DL21">
        <v>73400</v>
      </c>
      <c r="DM21">
        <v>76400</v>
      </c>
      <c r="DN21">
        <v>76900</v>
      </c>
      <c r="DO21">
        <v>76500</v>
      </c>
      <c r="DP21">
        <v>77900</v>
      </c>
      <c r="DQ21">
        <v>79800</v>
      </c>
      <c r="DR21">
        <v>79200</v>
      </c>
      <c r="DS21">
        <v>78400</v>
      </c>
      <c r="DT21">
        <v>77300</v>
      </c>
      <c r="DU21">
        <v>75800</v>
      </c>
      <c r="DV21">
        <v>78300</v>
      </c>
      <c r="DW21">
        <v>76900</v>
      </c>
      <c r="DX21">
        <v>78700</v>
      </c>
      <c r="DY21">
        <v>79800</v>
      </c>
      <c r="DZ21">
        <v>80700</v>
      </c>
      <c r="EA21">
        <v>82800</v>
      </c>
      <c r="EB21">
        <v>82800</v>
      </c>
      <c r="EC21">
        <v>81900</v>
      </c>
      <c r="ED21">
        <v>81600</v>
      </c>
      <c r="EE21">
        <v>83100</v>
      </c>
      <c r="EF21">
        <v>84000</v>
      </c>
      <c r="EG21">
        <v>86800</v>
      </c>
      <c r="EH21">
        <v>87000</v>
      </c>
      <c r="EI21">
        <v>85800</v>
      </c>
      <c r="EJ21" s="19">
        <v>86100</v>
      </c>
      <c r="EK21" s="19">
        <v>86400</v>
      </c>
      <c r="EL21" s="19">
        <v>87400</v>
      </c>
      <c r="EM21" s="19"/>
      <c r="EO21" s="31">
        <f t="shared" si="0"/>
        <v>5.9118881118881118E-2</v>
      </c>
      <c r="EP21" s="31">
        <f t="shared" si="1"/>
        <v>6.0428769017980638E-2</v>
      </c>
      <c r="EQ21" s="31">
        <f t="shared" si="2"/>
        <v>5.6721088435374149E-2</v>
      </c>
      <c r="ER21" s="31">
        <f t="shared" si="3"/>
        <v>5.5354223433242505E-2</v>
      </c>
      <c r="ES21" s="31">
        <f t="shared" si="4"/>
        <v>5.4136125654450265E-2</v>
      </c>
      <c r="ET21" s="31">
        <f t="shared" si="5"/>
        <v>4.9895968790637193E-2</v>
      </c>
      <c r="EU21" s="31">
        <f t="shared" si="6"/>
        <v>4.8117647058823529E-2</v>
      </c>
      <c r="EV21" s="31">
        <f t="shared" si="7"/>
        <v>4.599486521181001E-2</v>
      </c>
      <c r="EW21" s="31">
        <f t="shared" si="8"/>
        <v>4.7155388471177943E-2</v>
      </c>
      <c r="EX21" s="31">
        <f t="shared" si="9"/>
        <v>4.8345959595959595E-2</v>
      </c>
      <c r="EY21" s="31">
        <f t="shared" si="10"/>
        <v>5.2219387755102042E-2</v>
      </c>
      <c r="EZ21" s="31">
        <f t="shared" si="11"/>
        <v>6.1125485122897803E-2</v>
      </c>
      <c r="FA21" s="31">
        <f t="shared" si="12"/>
        <v>8.0145118733509241E-2</v>
      </c>
      <c r="FB21" s="31">
        <f t="shared" si="13"/>
        <v>8.0306513409961686E-2</v>
      </c>
      <c r="FC21" s="31">
        <f t="shared" si="14"/>
        <v>8.1495448634590378E-2</v>
      </c>
      <c r="FD21" s="31">
        <f t="shared" si="15"/>
        <v>7.9771283354510794E-2</v>
      </c>
      <c r="FE21" s="31">
        <f t="shared" si="16"/>
        <v>8.5764411027568918E-2</v>
      </c>
      <c r="FF21" s="31">
        <f t="shared" si="17"/>
        <v>7.8748451053283763E-2</v>
      </c>
      <c r="FG21" s="31">
        <f t="shared" si="18"/>
        <v>7.7028985507246378E-2</v>
      </c>
      <c r="FH21" s="31">
        <f t="shared" si="19"/>
        <v>7.6038647342995175E-2</v>
      </c>
      <c r="FI21" s="31">
        <f t="shared" si="20"/>
        <v>8.411477411477411E-2</v>
      </c>
      <c r="FJ21" s="31">
        <f t="shared" si="21"/>
        <v>8.5649509803921567E-2</v>
      </c>
      <c r="FK21" s="31">
        <f t="shared" si="22"/>
        <v>9.1889290012033692E-2</v>
      </c>
      <c r="FL21" s="31">
        <f t="shared" si="23"/>
        <v>8.9714285714285719E-2</v>
      </c>
      <c r="FM21" s="50">
        <f t="shared" si="24"/>
        <v>8.6705069124423967E-2</v>
      </c>
      <c r="FN21" s="50">
        <f t="shared" si="25"/>
        <v>8.0425287356321845E-2</v>
      </c>
      <c r="FO21" s="50">
        <f t="shared" si="26"/>
        <v>8.1048951048951046E-2</v>
      </c>
      <c r="FP21" s="50">
        <f t="shared" si="27"/>
        <v>8.282229965156794E-2</v>
      </c>
      <c r="FQ21" s="50">
        <f t="shared" si="28"/>
        <v>8.475694444444444E-2</v>
      </c>
      <c r="FR21" s="50">
        <f t="shared" si="29"/>
        <v>7.6189931350114412E-2</v>
      </c>
    </row>
    <row r="22" spans="1:174" ht="14">
      <c r="A22" s="17" t="s">
        <v>73</v>
      </c>
      <c r="B22" s="19">
        <v>5047</v>
      </c>
      <c r="C22" s="19">
        <v>5084</v>
      </c>
      <c r="D22" s="19">
        <v>5139</v>
      </c>
      <c r="E22" s="19">
        <v>5340</v>
      </c>
      <c r="F22" s="19">
        <v>5420</v>
      </c>
      <c r="G22" s="19">
        <v>5423</v>
      </c>
      <c r="H22" s="19">
        <v>5500</v>
      </c>
      <c r="I22" s="19">
        <v>5511</v>
      </c>
      <c r="J22" s="19">
        <v>5406</v>
      </c>
      <c r="K22" s="19">
        <v>5391</v>
      </c>
      <c r="L22" s="19">
        <v>5294</v>
      </c>
      <c r="M22" s="19">
        <v>5428</v>
      </c>
      <c r="N22" s="19">
        <v>5504</v>
      </c>
      <c r="O22" s="19">
        <v>5647</v>
      </c>
      <c r="P22" s="19">
        <v>5417</v>
      </c>
      <c r="Q22" s="19">
        <v>5392</v>
      </c>
      <c r="R22" s="19">
        <v>5360</v>
      </c>
      <c r="S22" s="19">
        <v>5297</v>
      </c>
      <c r="T22" s="19">
        <v>5063</v>
      </c>
      <c r="U22" s="19">
        <v>4994</v>
      </c>
      <c r="V22" s="19">
        <v>4884</v>
      </c>
      <c r="W22" s="19">
        <v>4763</v>
      </c>
      <c r="X22" s="19">
        <v>4540</v>
      </c>
      <c r="Y22" s="19">
        <v>4382</v>
      </c>
      <c r="Z22" s="19">
        <v>4276</v>
      </c>
      <c r="AA22" s="19">
        <v>4333</v>
      </c>
      <c r="AB22" s="19">
        <v>4245</v>
      </c>
      <c r="AC22" s="19">
        <v>4132</v>
      </c>
      <c r="AD22" s="19">
        <v>3970</v>
      </c>
      <c r="AE22" s="19">
        <v>3879</v>
      </c>
      <c r="AF22" s="19">
        <v>3843</v>
      </c>
      <c r="AG22" s="19">
        <v>3739</v>
      </c>
      <c r="AH22" s="19">
        <v>3813</v>
      </c>
      <c r="AI22" s="19">
        <v>3848</v>
      </c>
      <c r="AJ22" s="19">
        <v>3752</v>
      </c>
      <c r="AK22" s="19">
        <v>3761</v>
      </c>
      <c r="AL22" s="19">
        <v>3741</v>
      </c>
      <c r="AM22" s="19">
        <v>3919</v>
      </c>
      <c r="AN22" s="19">
        <v>4130</v>
      </c>
      <c r="AO22" s="19">
        <v>4309</v>
      </c>
      <c r="AP22" s="19">
        <v>4349</v>
      </c>
      <c r="AQ22" s="19">
        <v>4651</v>
      </c>
      <c r="AR22" s="19">
        <v>4957</v>
      </c>
      <c r="AS22" s="19">
        <v>5247</v>
      </c>
      <c r="AT22" s="19">
        <v>5977</v>
      </c>
      <c r="AU22" s="19">
        <v>6448</v>
      </c>
      <c r="AV22" s="19">
        <v>6631</v>
      </c>
      <c r="AW22" s="19">
        <v>6812</v>
      </c>
      <c r="AX22" s="19">
        <v>6847</v>
      </c>
      <c r="AY22" s="19">
        <v>7075</v>
      </c>
      <c r="AZ22" s="19">
        <v>7132</v>
      </c>
      <c r="BA22" s="19">
        <v>7245</v>
      </c>
      <c r="BB22" s="19">
        <v>7243</v>
      </c>
      <c r="BC22" s="19">
        <v>6959</v>
      </c>
      <c r="BD22" s="19">
        <v>6803</v>
      </c>
      <c r="BE22" s="19">
        <v>7114</v>
      </c>
      <c r="BF22" s="19">
        <v>7332</v>
      </c>
      <c r="BG22" s="19">
        <v>7165</v>
      </c>
      <c r="BH22" s="19">
        <v>6897</v>
      </c>
      <c r="BI22" s="19">
        <v>6765</v>
      </c>
      <c r="BJ22" s="19">
        <v>6618</v>
      </c>
      <c r="BK22" s="19">
        <v>6636</v>
      </c>
      <c r="BL22" s="19">
        <v>6600</v>
      </c>
      <c r="BM22" s="19">
        <v>6648</v>
      </c>
      <c r="BN22" s="19">
        <v>6549</v>
      </c>
      <c r="BO22" s="19">
        <v>6304</v>
      </c>
      <c r="BP22" s="19">
        <v>6316</v>
      </c>
      <c r="BQ22" s="19">
        <v>6471</v>
      </c>
      <c r="BR22" s="19">
        <v>6759</v>
      </c>
      <c r="BS22" s="19">
        <v>6807</v>
      </c>
      <c r="BT22" s="19">
        <v>6879</v>
      </c>
      <c r="BU22" s="19">
        <v>6805</v>
      </c>
      <c r="BV22" s="19">
        <v>6721</v>
      </c>
      <c r="BW22" s="19">
        <v>6962</v>
      </c>
      <c r="BX22" s="19">
        <v>7081</v>
      </c>
      <c r="BY22" s="19">
        <v>7243</v>
      </c>
      <c r="BZ22" s="19">
        <v>7208</v>
      </c>
      <c r="CA22" s="19">
        <v>7110</v>
      </c>
      <c r="CB22" s="19">
        <v>6965</v>
      </c>
      <c r="CC22" s="19">
        <v>7049</v>
      </c>
      <c r="CD22" s="19">
        <v>7154</v>
      </c>
      <c r="CE22" s="19">
        <v>7083</v>
      </c>
      <c r="CF22" s="19">
        <v>6911</v>
      </c>
      <c r="CG22" s="19">
        <v>6779</v>
      </c>
      <c r="CH22" s="49">
        <v>6747</v>
      </c>
      <c r="CI22" s="49">
        <v>6748</v>
      </c>
      <c r="CJ22" s="49">
        <v>6571</v>
      </c>
      <c r="CK22" s="49">
        <v>6816</v>
      </c>
      <c r="CL22" s="49">
        <v>6918</v>
      </c>
      <c r="CM22" s="49">
        <v>6791</v>
      </c>
      <c r="CN22" s="49">
        <v>6571</v>
      </c>
      <c r="CO22" s="49">
        <v>6575</v>
      </c>
      <c r="CP22" s="49">
        <v>6699</v>
      </c>
      <c r="CQ22" s="49">
        <v>6621</v>
      </c>
      <c r="CR22" s="49">
        <v>6489</v>
      </c>
      <c r="CS22" s="49">
        <v>6308</v>
      </c>
      <c r="CT22" s="49">
        <v>6109</v>
      </c>
      <c r="CU22" s="49">
        <v>6075</v>
      </c>
      <c r="CV22" s="49">
        <v>5966</v>
      </c>
      <c r="CW22" s="49">
        <v>5870</v>
      </c>
      <c r="CX22" s="49">
        <v>5597</v>
      </c>
      <c r="CY22" s="49">
        <v>5324</v>
      </c>
      <c r="CZ22" s="17" t="s">
        <v>73</v>
      </c>
      <c r="DE22" t="s">
        <v>73</v>
      </c>
      <c r="DG22" t="s">
        <v>73</v>
      </c>
      <c r="DI22">
        <v>166900</v>
      </c>
      <c r="DJ22">
        <v>162600</v>
      </c>
      <c r="DK22">
        <v>163600</v>
      </c>
      <c r="DL22">
        <v>162500</v>
      </c>
      <c r="DM22">
        <v>162100</v>
      </c>
      <c r="DN22">
        <v>164200</v>
      </c>
      <c r="DO22">
        <v>163500</v>
      </c>
      <c r="DP22">
        <v>160700</v>
      </c>
      <c r="DQ22">
        <v>158400</v>
      </c>
      <c r="DR22">
        <v>160700</v>
      </c>
      <c r="DS22">
        <v>162300</v>
      </c>
      <c r="DT22">
        <v>162600</v>
      </c>
      <c r="DU22">
        <v>164500</v>
      </c>
      <c r="DV22">
        <v>163400</v>
      </c>
      <c r="DW22">
        <v>157900</v>
      </c>
      <c r="DX22">
        <v>163100</v>
      </c>
      <c r="DY22">
        <v>160300</v>
      </c>
      <c r="DZ22">
        <v>161300</v>
      </c>
      <c r="EA22">
        <v>168700</v>
      </c>
      <c r="EB22">
        <v>172400</v>
      </c>
      <c r="EC22">
        <v>168400</v>
      </c>
      <c r="ED22">
        <v>171600</v>
      </c>
      <c r="EE22">
        <v>174200</v>
      </c>
      <c r="EF22">
        <v>174400</v>
      </c>
      <c r="EG22">
        <v>177600</v>
      </c>
      <c r="EH22">
        <v>176200</v>
      </c>
      <c r="EI22">
        <v>176400</v>
      </c>
      <c r="EJ22" s="19">
        <v>174200</v>
      </c>
      <c r="EK22" s="19">
        <v>178000</v>
      </c>
      <c r="EL22" s="19">
        <v>180500</v>
      </c>
      <c r="EM22" s="19"/>
      <c r="EO22" s="31">
        <f t="shared" si="0"/>
        <v>3.2300778909526665E-2</v>
      </c>
      <c r="EP22" s="31">
        <f t="shared" si="1"/>
        <v>3.3849938499384995E-2</v>
      </c>
      <c r="EQ22" s="31">
        <f t="shared" si="2"/>
        <v>3.2958435207823961E-2</v>
      </c>
      <c r="ER22" s="31">
        <f t="shared" si="3"/>
        <v>3.1156923076923079E-2</v>
      </c>
      <c r="ES22" s="31">
        <f t="shared" si="4"/>
        <v>2.9383096853793953E-2</v>
      </c>
      <c r="ET22" s="31">
        <f t="shared" si="5"/>
        <v>2.6041412911084045E-2</v>
      </c>
      <c r="EU22" s="31">
        <f t="shared" si="6"/>
        <v>2.5272171253822629E-2</v>
      </c>
      <c r="EV22" s="31">
        <f t="shared" si="7"/>
        <v>2.3914125700062228E-2</v>
      </c>
      <c r="EW22" s="31">
        <f t="shared" si="8"/>
        <v>2.4292929292929293E-2</v>
      </c>
      <c r="EX22" s="31">
        <f t="shared" si="9"/>
        <v>2.3279402613565651E-2</v>
      </c>
      <c r="EY22" s="31">
        <f t="shared" si="10"/>
        <v>2.6549599507085644E-2</v>
      </c>
      <c r="EZ22" s="31">
        <f t="shared" si="11"/>
        <v>3.0485854858548586E-2</v>
      </c>
      <c r="FA22" s="31">
        <f t="shared" si="12"/>
        <v>3.9197568389057753E-2</v>
      </c>
      <c r="FB22" s="31">
        <f t="shared" si="13"/>
        <v>4.1903304773561814E-2</v>
      </c>
      <c r="FC22" s="31">
        <f t="shared" si="14"/>
        <v>4.5883470550981631E-2</v>
      </c>
      <c r="FD22" s="31">
        <f t="shared" si="15"/>
        <v>4.1710606989576945E-2</v>
      </c>
      <c r="FE22" s="31">
        <f t="shared" si="16"/>
        <v>4.4697442295695569E-2</v>
      </c>
      <c r="FF22" s="31">
        <f t="shared" si="17"/>
        <v>4.10291382517049E-2</v>
      </c>
      <c r="FG22" s="31">
        <f t="shared" si="18"/>
        <v>3.9407231772377004E-2</v>
      </c>
      <c r="FH22" s="31">
        <f t="shared" si="19"/>
        <v>3.6635730858468676E-2</v>
      </c>
      <c r="FI22" s="31">
        <f t="shared" si="20"/>
        <v>4.0421615201900241E-2</v>
      </c>
      <c r="FJ22" s="31">
        <f t="shared" si="21"/>
        <v>3.9166666666666669E-2</v>
      </c>
      <c r="FK22" s="31">
        <f t="shared" si="22"/>
        <v>4.1578645235361651E-2</v>
      </c>
      <c r="FL22" s="31">
        <f t="shared" si="23"/>
        <v>3.9936926605504589E-2</v>
      </c>
      <c r="FM22" s="50">
        <f t="shared" si="24"/>
        <v>3.9881756756756759E-2</v>
      </c>
      <c r="FN22" s="50">
        <f t="shared" si="25"/>
        <v>3.8291713961407493E-2</v>
      </c>
      <c r="FO22" s="50">
        <f t="shared" si="26"/>
        <v>3.8639455782312926E-2</v>
      </c>
      <c r="FP22" s="50">
        <f t="shared" si="27"/>
        <v>3.7721010332950632E-2</v>
      </c>
      <c r="FQ22" s="50">
        <f t="shared" si="28"/>
        <v>3.7196629213483143E-2</v>
      </c>
      <c r="FR22" s="50">
        <f t="shared" si="29"/>
        <v>3.3844875346260385E-2</v>
      </c>
    </row>
    <row r="23" spans="1:174" ht="14">
      <c r="A23" s="17" t="s">
        <v>74</v>
      </c>
      <c r="B23" s="19">
        <v>2903</v>
      </c>
      <c r="C23" s="19">
        <v>2869</v>
      </c>
      <c r="D23" s="19">
        <v>2919</v>
      </c>
      <c r="E23" s="19">
        <v>2919</v>
      </c>
      <c r="F23" s="19">
        <v>2984</v>
      </c>
      <c r="G23" s="19">
        <v>3035</v>
      </c>
      <c r="H23" s="19">
        <v>3149</v>
      </c>
      <c r="I23" s="19">
        <v>3701</v>
      </c>
      <c r="J23" s="19">
        <v>3927</v>
      </c>
      <c r="K23" s="19">
        <v>3785</v>
      </c>
      <c r="L23" s="19">
        <v>3670</v>
      </c>
      <c r="M23" s="19">
        <v>3728</v>
      </c>
      <c r="N23" s="19">
        <v>3574</v>
      </c>
      <c r="O23" s="19">
        <v>3470</v>
      </c>
      <c r="P23" s="19">
        <v>3636</v>
      </c>
      <c r="Q23" s="19">
        <v>3564</v>
      </c>
      <c r="R23" s="19">
        <v>3550</v>
      </c>
      <c r="S23" s="19">
        <v>3447</v>
      </c>
      <c r="T23" s="19">
        <v>3393</v>
      </c>
      <c r="U23" s="19">
        <v>3797</v>
      </c>
      <c r="V23" s="19">
        <v>3945</v>
      </c>
      <c r="W23" s="19">
        <v>3835</v>
      </c>
      <c r="X23" s="19">
        <v>3625</v>
      </c>
      <c r="Y23" s="19">
        <v>3607</v>
      </c>
      <c r="Z23" s="19">
        <v>3505</v>
      </c>
      <c r="AA23" s="19">
        <v>3436</v>
      </c>
      <c r="AB23" s="19">
        <v>3481</v>
      </c>
      <c r="AC23" s="19">
        <v>3346</v>
      </c>
      <c r="AD23" s="19">
        <v>3155</v>
      </c>
      <c r="AE23" s="19">
        <v>3030</v>
      </c>
      <c r="AF23" s="19">
        <v>3030</v>
      </c>
      <c r="AG23" s="19">
        <v>3370</v>
      </c>
      <c r="AH23" s="19">
        <v>3587</v>
      </c>
      <c r="AI23" s="19">
        <v>3528</v>
      </c>
      <c r="AJ23" s="19">
        <v>3602</v>
      </c>
      <c r="AK23" s="19">
        <v>3611</v>
      </c>
      <c r="AL23" s="19">
        <v>3753</v>
      </c>
      <c r="AM23" s="19">
        <v>3877</v>
      </c>
      <c r="AN23" s="19">
        <v>4228</v>
      </c>
      <c r="AO23" s="19">
        <v>4358</v>
      </c>
      <c r="AP23" s="19">
        <v>4556</v>
      </c>
      <c r="AQ23" s="19">
        <v>4940</v>
      </c>
      <c r="AR23" s="19">
        <v>5514</v>
      </c>
      <c r="AS23" s="19">
        <v>6241</v>
      </c>
      <c r="AT23" s="19">
        <v>7015</v>
      </c>
      <c r="AU23" s="19">
        <v>7340</v>
      </c>
      <c r="AV23" s="19">
        <v>7474</v>
      </c>
      <c r="AW23" s="19">
        <v>7522</v>
      </c>
      <c r="AX23" s="19">
        <v>7500</v>
      </c>
      <c r="AY23" s="19">
        <v>7495</v>
      </c>
      <c r="AZ23" s="19">
        <v>7767</v>
      </c>
      <c r="BA23" s="19">
        <v>7450</v>
      </c>
      <c r="BB23" s="19">
        <v>7296</v>
      </c>
      <c r="BC23" s="19">
        <v>7117</v>
      </c>
      <c r="BD23" s="19">
        <v>7126</v>
      </c>
      <c r="BE23" s="19">
        <v>7733</v>
      </c>
      <c r="BF23" s="19">
        <v>7730</v>
      </c>
      <c r="BG23" s="19">
        <v>7476</v>
      </c>
      <c r="BH23" s="19">
        <v>7351</v>
      </c>
      <c r="BI23" s="19">
        <v>7101</v>
      </c>
      <c r="BJ23" s="19">
        <v>6709</v>
      </c>
      <c r="BK23" s="19">
        <v>6696</v>
      </c>
      <c r="BL23" s="19">
        <v>6715</v>
      </c>
      <c r="BM23" s="19">
        <v>6604</v>
      </c>
      <c r="BN23" s="19">
        <v>6404</v>
      </c>
      <c r="BO23" s="19">
        <v>6445</v>
      </c>
      <c r="BP23" s="19">
        <v>6537</v>
      </c>
      <c r="BQ23" s="19">
        <v>7017</v>
      </c>
      <c r="BR23" s="19">
        <v>7004</v>
      </c>
      <c r="BS23" s="19">
        <v>7017</v>
      </c>
      <c r="BT23" s="19">
        <v>6992</v>
      </c>
      <c r="BU23" s="19">
        <v>6923</v>
      </c>
      <c r="BV23" s="19">
        <v>6806</v>
      </c>
      <c r="BW23" s="19">
        <v>6989</v>
      </c>
      <c r="BX23" s="19">
        <v>7145</v>
      </c>
      <c r="BY23" s="19">
        <v>7161</v>
      </c>
      <c r="BZ23" s="19">
        <v>6869</v>
      </c>
      <c r="CA23" s="19">
        <v>6829</v>
      </c>
      <c r="CB23" s="19">
        <v>6962</v>
      </c>
      <c r="CC23" s="19">
        <v>7610</v>
      </c>
      <c r="CD23" s="19">
        <v>7806</v>
      </c>
      <c r="CE23" s="19">
        <v>7829</v>
      </c>
      <c r="CF23" s="19">
        <v>7837</v>
      </c>
      <c r="CG23" s="19">
        <v>7783</v>
      </c>
      <c r="CH23" s="49">
        <v>7557</v>
      </c>
      <c r="CI23" s="49">
        <v>7637</v>
      </c>
      <c r="CJ23" s="49">
        <v>7709</v>
      </c>
      <c r="CK23" s="49">
        <v>7578</v>
      </c>
      <c r="CL23" s="49">
        <v>7547</v>
      </c>
      <c r="CM23" s="49">
        <v>7473</v>
      </c>
      <c r="CN23" s="49">
        <v>7479</v>
      </c>
      <c r="CO23" s="49">
        <v>7894</v>
      </c>
      <c r="CP23" s="49">
        <v>8049</v>
      </c>
      <c r="CQ23" s="49">
        <v>7869</v>
      </c>
      <c r="CR23" s="49">
        <v>7755</v>
      </c>
      <c r="CS23" s="49">
        <v>7667</v>
      </c>
      <c r="CT23" s="49">
        <v>7322</v>
      </c>
      <c r="CU23" s="49">
        <v>7224</v>
      </c>
      <c r="CV23" s="49">
        <v>6915</v>
      </c>
      <c r="CW23" s="49">
        <v>6635</v>
      </c>
      <c r="CX23" s="49">
        <v>6209</v>
      </c>
      <c r="CY23" s="49">
        <v>5883</v>
      </c>
      <c r="CZ23" s="17" t="s">
        <v>74</v>
      </c>
      <c r="DE23" t="s">
        <v>74</v>
      </c>
      <c r="DG23" t="s">
        <v>74</v>
      </c>
      <c r="DI23">
        <v>101300</v>
      </c>
      <c r="DJ23">
        <v>102200</v>
      </c>
      <c r="DK23">
        <v>101700</v>
      </c>
      <c r="DL23">
        <v>102200</v>
      </c>
      <c r="DM23">
        <v>105000</v>
      </c>
      <c r="DN23">
        <v>102900</v>
      </c>
      <c r="DO23">
        <v>104500</v>
      </c>
      <c r="DP23">
        <v>104900</v>
      </c>
      <c r="DQ23">
        <v>103000</v>
      </c>
      <c r="DR23">
        <v>104800</v>
      </c>
      <c r="DS23">
        <v>103900</v>
      </c>
      <c r="DT23">
        <v>103300</v>
      </c>
      <c r="DU23">
        <v>103700</v>
      </c>
      <c r="DV23">
        <v>106400</v>
      </c>
      <c r="DW23">
        <v>105000</v>
      </c>
      <c r="DX23">
        <v>105200</v>
      </c>
      <c r="DY23">
        <v>107800</v>
      </c>
      <c r="DZ23">
        <v>108100</v>
      </c>
      <c r="EA23">
        <v>106500</v>
      </c>
      <c r="EB23">
        <v>105600</v>
      </c>
      <c r="EC23">
        <v>105000</v>
      </c>
      <c r="ED23">
        <v>103000</v>
      </c>
      <c r="EE23">
        <v>108300</v>
      </c>
      <c r="EF23">
        <v>108300</v>
      </c>
      <c r="EG23">
        <v>108800</v>
      </c>
      <c r="EH23">
        <v>108800</v>
      </c>
      <c r="EI23">
        <v>109200</v>
      </c>
      <c r="EJ23" s="19">
        <v>111700</v>
      </c>
      <c r="EK23" s="19">
        <v>112700</v>
      </c>
      <c r="EL23" s="19">
        <v>113400</v>
      </c>
      <c r="EM23" s="19"/>
      <c r="EO23" s="31">
        <f t="shared" si="0"/>
        <v>3.7364264560710757E-2</v>
      </c>
      <c r="EP23" s="31">
        <f t="shared" si="1"/>
        <v>3.49706457925636E-2</v>
      </c>
      <c r="EQ23" s="31">
        <f t="shared" si="2"/>
        <v>3.5044247787610616E-2</v>
      </c>
      <c r="ER23" s="31">
        <f t="shared" si="3"/>
        <v>3.3199608610567512E-2</v>
      </c>
      <c r="ES23" s="31">
        <f t="shared" si="4"/>
        <v>3.6523809523809521E-2</v>
      </c>
      <c r="ET23" s="31">
        <f t="shared" si="5"/>
        <v>3.406219630709427E-2</v>
      </c>
      <c r="EU23" s="31">
        <f t="shared" si="6"/>
        <v>3.2019138755980864E-2</v>
      </c>
      <c r="EV23" s="31">
        <f t="shared" si="7"/>
        <v>2.8884652049571021E-2</v>
      </c>
      <c r="EW23" s="31">
        <f t="shared" si="8"/>
        <v>3.4252427184466021E-2</v>
      </c>
      <c r="EX23" s="31">
        <f t="shared" si="9"/>
        <v>3.5811068702290075E-2</v>
      </c>
      <c r="EY23" s="31">
        <f t="shared" si="10"/>
        <v>4.1944177093359E-2</v>
      </c>
      <c r="EZ23" s="31">
        <f t="shared" si="11"/>
        <v>5.3378509196515003E-2</v>
      </c>
      <c r="FA23" s="31">
        <f t="shared" si="12"/>
        <v>7.0781099324975894E-2</v>
      </c>
      <c r="FB23" s="31">
        <f t="shared" si="13"/>
        <v>7.0488721804511281E-2</v>
      </c>
      <c r="FC23" s="31">
        <f t="shared" si="14"/>
        <v>7.0952380952380947E-2</v>
      </c>
      <c r="FD23" s="31">
        <f t="shared" si="15"/>
        <v>6.773764258555133E-2</v>
      </c>
      <c r="FE23" s="31">
        <f t="shared" si="16"/>
        <v>6.9350649350649357E-2</v>
      </c>
      <c r="FF23" s="31">
        <f t="shared" si="17"/>
        <v>6.2062904717853841E-2</v>
      </c>
      <c r="FG23" s="31">
        <f t="shared" si="18"/>
        <v>6.2009389671361499E-2</v>
      </c>
      <c r="FH23" s="31">
        <f t="shared" si="19"/>
        <v>6.1903409090909092E-2</v>
      </c>
      <c r="FI23" s="31">
        <f t="shared" si="20"/>
        <v>6.6828571428571432E-2</v>
      </c>
      <c r="FJ23" s="31">
        <f t="shared" si="21"/>
        <v>6.6077669902912625E-2</v>
      </c>
      <c r="FK23" s="31">
        <f t="shared" si="22"/>
        <v>6.61218836565097E-2</v>
      </c>
      <c r="FL23" s="31">
        <f t="shared" si="23"/>
        <v>6.4284395198522623E-2</v>
      </c>
      <c r="FM23" s="50">
        <f t="shared" si="24"/>
        <v>7.1957720588235297E-2</v>
      </c>
      <c r="FN23" s="50">
        <f t="shared" si="25"/>
        <v>6.9457720588235294E-2</v>
      </c>
      <c r="FO23" s="50">
        <f t="shared" si="26"/>
        <v>6.9395604395604396E-2</v>
      </c>
      <c r="FP23" s="50">
        <f t="shared" si="27"/>
        <v>6.6956132497761861E-2</v>
      </c>
      <c r="FQ23" s="50">
        <f t="shared" si="28"/>
        <v>6.9822537710736474E-2</v>
      </c>
      <c r="FR23" s="50">
        <f t="shared" si="29"/>
        <v>6.4567901234567904E-2</v>
      </c>
    </row>
    <row r="24" spans="1:174" ht="14">
      <c r="A24" s="17" t="s">
        <v>75</v>
      </c>
      <c r="B24" s="19">
        <v>1212</v>
      </c>
      <c r="C24" s="19">
        <v>1221</v>
      </c>
      <c r="D24" s="19">
        <v>1188</v>
      </c>
      <c r="E24" s="19">
        <v>1212</v>
      </c>
      <c r="F24" s="19">
        <v>1216</v>
      </c>
      <c r="G24" s="19">
        <v>1240</v>
      </c>
      <c r="H24" s="19">
        <v>1225</v>
      </c>
      <c r="I24" s="19">
        <v>1348</v>
      </c>
      <c r="J24" s="19">
        <v>1329</v>
      </c>
      <c r="K24" s="19">
        <v>1325</v>
      </c>
      <c r="L24" s="19">
        <v>1278</v>
      </c>
      <c r="M24" s="19">
        <v>1220</v>
      </c>
      <c r="N24" s="19">
        <v>1203</v>
      </c>
      <c r="O24" s="19">
        <v>1219</v>
      </c>
      <c r="P24" s="19">
        <v>1223</v>
      </c>
      <c r="Q24" s="19">
        <v>1226</v>
      </c>
      <c r="R24" s="19">
        <v>1188</v>
      </c>
      <c r="S24" s="19">
        <v>1183</v>
      </c>
      <c r="T24" s="19">
        <v>1151</v>
      </c>
      <c r="U24" s="19">
        <v>1246</v>
      </c>
      <c r="V24" s="19">
        <v>1243</v>
      </c>
      <c r="W24" s="19">
        <v>1204</v>
      </c>
      <c r="X24" s="19">
        <v>1165</v>
      </c>
      <c r="Y24" s="19">
        <v>1093</v>
      </c>
      <c r="Z24" s="19">
        <v>1093</v>
      </c>
      <c r="AA24" s="19">
        <v>1127</v>
      </c>
      <c r="AB24" s="19">
        <v>1131</v>
      </c>
      <c r="AC24" s="19">
        <v>1097</v>
      </c>
      <c r="AD24" s="19">
        <v>1025</v>
      </c>
      <c r="AE24" s="19">
        <v>1028</v>
      </c>
      <c r="AF24" s="19">
        <v>1027</v>
      </c>
      <c r="AG24" s="19">
        <v>1102</v>
      </c>
      <c r="AH24" s="19">
        <v>1067</v>
      </c>
      <c r="AI24" s="19">
        <v>1048</v>
      </c>
      <c r="AJ24" s="19">
        <v>1042</v>
      </c>
      <c r="AK24" s="19">
        <v>1000</v>
      </c>
      <c r="AL24" s="19">
        <v>946</v>
      </c>
      <c r="AM24" s="19">
        <v>1025</v>
      </c>
      <c r="AN24" s="19">
        <v>1067</v>
      </c>
      <c r="AO24" s="19">
        <v>1062</v>
      </c>
      <c r="AP24" s="19">
        <v>1085</v>
      </c>
      <c r="AQ24" s="19">
        <v>1157</v>
      </c>
      <c r="AR24" s="19">
        <v>1205</v>
      </c>
      <c r="AS24" s="19">
        <v>1352</v>
      </c>
      <c r="AT24" s="19">
        <v>1477</v>
      </c>
      <c r="AU24" s="19">
        <v>1464</v>
      </c>
      <c r="AV24" s="19">
        <v>1453</v>
      </c>
      <c r="AW24" s="19">
        <v>1427</v>
      </c>
      <c r="AX24" s="19">
        <v>1481</v>
      </c>
      <c r="AY24" s="19">
        <v>1538</v>
      </c>
      <c r="AZ24" s="19">
        <v>1622</v>
      </c>
      <c r="BA24" s="19">
        <v>1584</v>
      </c>
      <c r="BB24" s="19">
        <v>1560</v>
      </c>
      <c r="BC24" s="19">
        <v>1565</v>
      </c>
      <c r="BD24" s="19">
        <v>1579</v>
      </c>
      <c r="BE24" s="19">
        <v>1684</v>
      </c>
      <c r="BF24" s="19">
        <v>1709</v>
      </c>
      <c r="BG24" s="19">
        <v>1692</v>
      </c>
      <c r="BH24" s="19">
        <v>1677</v>
      </c>
      <c r="BI24" s="19">
        <v>1641</v>
      </c>
      <c r="BJ24" s="19">
        <v>1514</v>
      </c>
      <c r="BK24" s="19">
        <v>1570</v>
      </c>
      <c r="BL24" s="19">
        <v>1599</v>
      </c>
      <c r="BM24" s="19">
        <v>1548</v>
      </c>
      <c r="BN24" s="19">
        <v>1502</v>
      </c>
      <c r="BO24" s="19">
        <v>1508</v>
      </c>
      <c r="BP24" s="19">
        <v>1463</v>
      </c>
      <c r="BQ24" s="19">
        <v>1596</v>
      </c>
      <c r="BR24" s="19">
        <v>1691</v>
      </c>
      <c r="BS24" s="19">
        <v>1771</v>
      </c>
      <c r="BT24" s="19">
        <v>1788</v>
      </c>
      <c r="BU24" s="19">
        <v>1810</v>
      </c>
      <c r="BV24" s="19">
        <v>1757</v>
      </c>
      <c r="BW24" s="19">
        <v>1792</v>
      </c>
      <c r="BX24" s="19">
        <v>1844</v>
      </c>
      <c r="BY24" s="19">
        <v>1834</v>
      </c>
      <c r="BZ24" s="19">
        <v>1859</v>
      </c>
      <c r="CA24" s="19">
        <v>1880</v>
      </c>
      <c r="CB24" s="19">
        <v>1905</v>
      </c>
      <c r="CC24" s="19">
        <v>1986</v>
      </c>
      <c r="CD24" s="19">
        <v>2040</v>
      </c>
      <c r="CE24" s="19">
        <v>2034</v>
      </c>
      <c r="CF24" s="19">
        <v>1980</v>
      </c>
      <c r="CG24" s="19">
        <v>1887</v>
      </c>
      <c r="CH24" s="49">
        <v>1831</v>
      </c>
      <c r="CI24" s="49">
        <v>1816</v>
      </c>
      <c r="CJ24" s="49">
        <v>1790</v>
      </c>
      <c r="CK24" s="49">
        <v>1815</v>
      </c>
      <c r="CL24" s="49">
        <v>1808</v>
      </c>
      <c r="CM24" s="49">
        <v>1817</v>
      </c>
      <c r="CN24" s="49">
        <v>1761</v>
      </c>
      <c r="CO24" s="49">
        <v>1843</v>
      </c>
      <c r="CP24" s="49">
        <v>1787</v>
      </c>
      <c r="CQ24" s="49">
        <v>1798</v>
      </c>
      <c r="CR24" s="49">
        <v>1704</v>
      </c>
      <c r="CS24" s="49">
        <v>1653</v>
      </c>
      <c r="CT24" s="49">
        <v>1601</v>
      </c>
      <c r="CU24" s="49">
        <v>1575</v>
      </c>
      <c r="CV24" s="49">
        <v>1547</v>
      </c>
      <c r="CW24" s="49">
        <v>1487</v>
      </c>
      <c r="CX24" s="49">
        <v>1432</v>
      </c>
      <c r="CY24" s="49">
        <v>1391</v>
      </c>
      <c r="CZ24" s="17" t="s">
        <v>75</v>
      </c>
      <c r="DE24" t="s">
        <v>75</v>
      </c>
      <c r="DG24" t="s">
        <v>75</v>
      </c>
      <c r="DI24">
        <v>34200</v>
      </c>
      <c r="DJ24">
        <v>32900</v>
      </c>
      <c r="DK24">
        <v>31000</v>
      </c>
      <c r="DL24">
        <v>31700</v>
      </c>
      <c r="DM24">
        <v>31500</v>
      </c>
      <c r="DN24">
        <v>33600</v>
      </c>
      <c r="DO24">
        <v>34700</v>
      </c>
      <c r="DP24">
        <v>31800</v>
      </c>
      <c r="DQ24">
        <v>33400</v>
      </c>
      <c r="DR24">
        <v>34700</v>
      </c>
      <c r="DS24">
        <v>36000</v>
      </c>
      <c r="DT24">
        <v>35800</v>
      </c>
      <c r="DU24">
        <v>35800</v>
      </c>
      <c r="DV24">
        <v>35100</v>
      </c>
      <c r="DW24">
        <v>35100</v>
      </c>
      <c r="DX24">
        <v>35500</v>
      </c>
      <c r="DY24">
        <v>35300</v>
      </c>
      <c r="DZ24">
        <v>35100</v>
      </c>
      <c r="EA24">
        <v>33400</v>
      </c>
      <c r="EB24">
        <v>34000</v>
      </c>
      <c r="EC24">
        <v>32400</v>
      </c>
      <c r="ED24">
        <v>32500</v>
      </c>
      <c r="EE24">
        <v>33200</v>
      </c>
      <c r="EF24">
        <v>32300</v>
      </c>
      <c r="EG24">
        <v>33200</v>
      </c>
      <c r="EH24">
        <v>34200</v>
      </c>
      <c r="EI24">
        <v>32500</v>
      </c>
      <c r="EJ24" s="19">
        <v>31800</v>
      </c>
      <c r="EK24" s="19">
        <v>30600</v>
      </c>
      <c r="EL24" s="19">
        <v>29800</v>
      </c>
      <c r="EM24" s="19"/>
      <c r="EO24" s="31">
        <f t="shared" si="0"/>
        <v>3.874269005847953E-2</v>
      </c>
      <c r="EP24" s="31">
        <f t="shared" si="1"/>
        <v>3.656534954407295E-2</v>
      </c>
      <c r="EQ24" s="31">
        <f t="shared" si="2"/>
        <v>3.954838709677419E-2</v>
      </c>
      <c r="ER24" s="31">
        <f t="shared" si="3"/>
        <v>3.6309148264984228E-2</v>
      </c>
      <c r="ES24" s="31">
        <f t="shared" si="4"/>
        <v>3.822222222222222E-2</v>
      </c>
      <c r="ET24" s="31">
        <f t="shared" si="5"/>
        <v>3.2529761904761902E-2</v>
      </c>
      <c r="EU24" s="31">
        <f t="shared" si="6"/>
        <v>3.1613832853025936E-2</v>
      </c>
      <c r="EV24" s="31">
        <f t="shared" si="7"/>
        <v>3.2295597484276732E-2</v>
      </c>
      <c r="EW24" s="31">
        <f t="shared" si="8"/>
        <v>3.1377245508982035E-2</v>
      </c>
      <c r="EX24" s="31">
        <f t="shared" si="9"/>
        <v>2.7262247838616714E-2</v>
      </c>
      <c r="EY24" s="31">
        <f t="shared" si="10"/>
        <v>2.9499999999999998E-2</v>
      </c>
      <c r="EZ24" s="31">
        <f t="shared" si="11"/>
        <v>3.3659217877094971E-2</v>
      </c>
      <c r="FA24" s="31">
        <f t="shared" si="12"/>
        <v>4.0893854748603353E-2</v>
      </c>
      <c r="FB24" s="31">
        <f t="shared" si="13"/>
        <v>4.2193732193732195E-2</v>
      </c>
      <c r="FC24" s="31">
        <f t="shared" si="14"/>
        <v>4.5128205128205132E-2</v>
      </c>
      <c r="FD24" s="31">
        <f t="shared" si="15"/>
        <v>4.4478873239436618E-2</v>
      </c>
      <c r="FE24" s="31">
        <f t="shared" si="16"/>
        <v>4.7932011331444757E-2</v>
      </c>
      <c r="FF24" s="31">
        <f t="shared" si="17"/>
        <v>4.3133903133903133E-2</v>
      </c>
      <c r="FG24" s="31">
        <f t="shared" si="18"/>
        <v>4.6347305389221556E-2</v>
      </c>
      <c r="FH24" s="31">
        <f t="shared" si="19"/>
        <v>4.3029411764705885E-2</v>
      </c>
      <c r="FI24" s="31">
        <f t="shared" si="20"/>
        <v>5.466049382716049E-2</v>
      </c>
      <c r="FJ24" s="31">
        <f t="shared" si="21"/>
        <v>5.4061538461538459E-2</v>
      </c>
      <c r="FK24" s="31">
        <f t="shared" si="22"/>
        <v>5.5240963855421689E-2</v>
      </c>
      <c r="FL24" s="31">
        <f t="shared" si="23"/>
        <v>5.897832817337461E-2</v>
      </c>
      <c r="FM24" s="50">
        <f t="shared" si="24"/>
        <v>6.1265060240963856E-2</v>
      </c>
      <c r="FN24" s="50">
        <f t="shared" si="25"/>
        <v>5.3538011695906433E-2</v>
      </c>
      <c r="FO24" s="50">
        <f t="shared" si="26"/>
        <v>5.5846153846153844E-2</v>
      </c>
      <c r="FP24" s="50">
        <f t="shared" si="27"/>
        <v>5.5377358490566041E-2</v>
      </c>
      <c r="FQ24" s="50">
        <f t="shared" si="28"/>
        <v>5.8758169934640524E-2</v>
      </c>
      <c r="FR24" s="50">
        <f t="shared" si="29"/>
        <v>5.3724832214765102E-2</v>
      </c>
    </row>
    <row r="25" spans="1:174" ht="14">
      <c r="A25" s="17" t="s">
        <v>76</v>
      </c>
      <c r="B25" s="19">
        <v>2260</v>
      </c>
      <c r="C25" s="19">
        <v>2097</v>
      </c>
      <c r="D25" s="19">
        <v>2120</v>
      </c>
      <c r="E25" s="19">
        <v>2156</v>
      </c>
      <c r="F25" s="19">
        <v>2275</v>
      </c>
      <c r="G25" s="19">
        <v>2145</v>
      </c>
      <c r="H25" s="19">
        <v>2235</v>
      </c>
      <c r="I25" s="19">
        <v>2424</v>
      </c>
      <c r="J25" s="19">
        <v>2552</v>
      </c>
      <c r="K25" s="19">
        <v>2441</v>
      </c>
      <c r="L25" s="19">
        <v>2541</v>
      </c>
      <c r="M25" s="19">
        <v>2304</v>
      </c>
      <c r="N25" s="19">
        <v>2288</v>
      </c>
      <c r="O25" s="19">
        <v>2232</v>
      </c>
      <c r="P25" s="19">
        <v>2259</v>
      </c>
      <c r="Q25" s="19">
        <v>2268</v>
      </c>
      <c r="R25" s="19">
        <v>2266</v>
      </c>
      <c r="S25" s="19">
        <v>2315</v>
      </c>
      <c r="T25" s="19">
        <v>2312</v>
      </c>
      <c r="U25" s="19">
        <v>2393</v>
      </c>
      <c r="V25" s="19">
        <v>2560</v>
      </c>
      <c r="W25" s="19">
        <v>2457</v>
      </c>
      <c r="X25" s="19">
        <v>2343</v>
      </c>
      <c r="Y25" s="19">
        <v>2273</v>
      </c>
      <c r="Z25" s="19">
        <v>2150</v>
      </c>
      <c r="AA25" s="19">
        <v>2063</v>
      </c>
      <c r="AB25" s="19">
        <v>1913</v>
      </c>
      <c r="AC25" s="19">
        <v>1893</v>
      </c>
      <c r="AD25" s="19">
        <v>1797</v>
      </c>
      <c r="AE25" s="19">
        <v>1756</v>
      </c>
      <c r="AF25" s="19">
        <v>1841</v>
      </c>
      <c r="AG25" s="19">
        <v>1938</v>
      </c>
      <c r="AH25" s="19">
        <v>2041</v>
      </c>
      <c r="AI25" s="19">
        <v>2100</v>
      </c>
      <c r="AJ25" s="19">
        <v>2068</v>
      </c>
      <c r="AK25" s="19">
        <v>2031</v>
      </c>
      <c r="AL25" s="19">
        <v>2024</v>
      </c>
      <c r="AM25" s="19">
        <v>2133</v>
      </c>
      <c r="AN25" s="19">
        <v>2223</v>
      </c>
      <c r="AO25" s="19">
        <v>2245</v>
      </c>
      <c r="AP25" s="19">
        <v>2371</v>
      </c>
      <c r="AQ25" s="19">
        <v>2697</v>
      </c>
      <c r="AR25" s="19">
        <v>3020</v>
      </c>
      <c r="AS25" s="19">
        <v>3432</v>
      </c>
      <c r="AT25" s="19">
        <v>4147</v>
      </c>
      <c r="AU25" s="19">
        <v>4370</v>
      </c>
      <c r="AV25" s="19">
        <v>4626</v>
      </c>
      <c r="AW25" s="19">
        <v>4656</v>
      </c>
      <c r="AX25" s="19">
        <v>4531</v>
      </c>
      <c r="AY25" s="19">
        <v>4574</v>
      </c>
      <c r="AZ25" s="19">
        <v>4641</v>
      </c>
      <c r="BA25" s="19">
        <v>4575</v>
      </c>
      <c r="BB25" s="19">
        <v>4513</v>
      </c>
      <c r="BC25" s="19">
        <v>4418</v>
      </c>
      <c r="BD25" s="19">
        <v>4426</v>
      </c>
      <c r="BE25" s="19">
        <v>4753</v>
      </c>
      <c r="BF25" s="19">
        <v>4759</v>
      </c>
      <c r="BG25" s="19">
        <v>4740</v>
      </c>
      <c r="BH25" s="19">
        <v>4678</v>
      </c>
      <c r="BI25" s="19">
        <v>4372</v>
      </c>
      <c r="BJ25" s="19">
        <v>4192</v>
      </c>
      <c r="BK25" s="19">
        <v>4048</v>
      </c>
      <c r="BL25" s="19">
        <v>4072</v>
      </c>
      <c r="BM25" s="19">
        <v>3906</v>
      </c>
      <c r="BN25" s="19">
        <v>3895</v>
      </c>
      <c r="BO25" s="19">
        <v>3895</v>
      </c>
      <c r="BP25" s="19">
        <v>3957</v>
      </c>
      <c r="BQ25" s="19">
        <v>4129</v>
      </c>
      <c r="BR25" s="19">
        <v>4265</v>
      </c>
      <c r="BS25" s="19">
        <v>4275</v>
      </c>
      <c r="BT25" s="19">
        <v>4323</v>
      </c>
      <c r="BU25" s="19">
        <v>4264</v>
      </c>
      <c r="BV25" s="19">
        <v>4179</v>
      </c>
      <c r="BW25" s="19">
        <v>4250</v>
      </c>
      <c r="BX25" s="19">
        <v>4268</v>
      </c>
      <c r="BY25" s="19">
        <v>4325</v>
      </c>
      <c r="BZ25" s="19">
        <v>4327</v>
      </c>
      <c r="CA25" s="19">
        <v>4264</v>
      </c>
      <c r="CB25" s="19">
        <v>4316</v>
      </c>
      <c r="CC25" s="19">
        <v>4553</v>
      </c>
      <c r="CD25" s="19">
        <v>4730</v>
      </c>
      <c r="CE25" s="19">
        <v>4691</v>
      </c>
      <c r="CF25" s="19">
        <v>4494</v>
      </c>
      <c r="CG25" s="19">
        <v>4456</v>
      </c>
      <c r="CH25" s="49">
        <v>4323</v>
      </c>
      <c r="CI25" s="49">
        <v>4309</v>
      </c>
      <c r="CJ25" s="49">
        <v>4347</v>
      </c>
      <c r="CK25" s="49">
        <v>4369</v>
      </c>
      <c r="CL25" s="49">
        <v>4443</v>
      </c>
      <c r="CM25" s="49">
        <v>4448</v>
      </c>
      <c r="CN25" s="49">
        <v>4473</v>
      </c>
      <c r="CO25" s="49">
        <v>4714</v>
      </c>
      <c r="CP25" s="49">
        <v>4809</v>
      </c>
      <c r="CQ25" s="49">
        <v>4813</v>
      </c>
      <c r="CR25" s="49">
        <v>4610</v>
      </c>
      <c r="CS25" s="49">
        <v>4574</v>
      </c>
      <c r="CT25" s="49">
        <v>4349</v>
      </c>
      <c r="CU25" s="49">
        <v>4305</v>
      </c>
      <c r="CV25" s="49">
        <v>4198</v>
      </c>
      <c r="CW25" s="49">
        <v>4007</v>
      </c>
      <c r="CX25" s="49">
        <v>3859</v>
      </c>
      <c r="CY25" s="49">
        <v>3686</v>
      </c>
      <c r="CZ25" s="17" t="s">
        <v>76</v>
      </c>
      <c r="DE25" t="s">
        <v>76</v>
      </c>
      <c r="DG25" t="s">
        <v>76</v>
      </c>
      <c r="DI25">
        <v>83500</v>
      </c>
      <c r="DJ25">
        <v>85000</v>
      </c>
      <c r="DK25">
        <v>85900</v>
      </c>
      <c r="DL25">
        <v>86200</v>
      </c>
      <c r="DM25">
        <v>87200</v>
      </c>
      <c r="DN25">
        <v>86500</v>
      </c>
      <c r="DO25">
        <v>87400</v>
      </c>
      <c r="DP25">
        <v>88600</v>
      </c>
      <c r="DQ25">
        <v>88000</v>
      </c>
      <c r="DR25">
        <v>86800</v>
      </c>
      <c r="DS25">
        <v>86500</v>
      </c>
      <c r="DT25">
        <v>85900</v>
      </c>
      <c r="DU25">
        <v>84900</v>
      </c>
      <c r="DV25">
        <v>84300</v>
      </c>
      <c r="DW25">
        <v>86000</v>
      </c>
      <c r="DX25">
        <v>90100</v>
      </c>
      <c r="DY25">
        <v>88700</v>
      </c>
      <c r="DZ25">
        <v>90100</v>
      </c>
      <c r="EA25">
        <v>89300</v>
      </c>
      <c r="EB25">
        <v>88400</v>
      </c>
      <c r="EC25">
        <v>88200</v>
      </c>
      <c r="ED25">
        <v>89800</v>
      </c>
      <c r="EE25">
        <v>89500</v>
      </c>
      <c r="EF25">
        <v>86200</v>
      </c>
      <c r="EG25">
        <v>91200</v>
      </c>
      <c r="EH25">
        <v>94300</v>
      </c>
      <c r="EI25">
        <v>94900</v>
      </c>
      <c r="EJ25" s="19">
        <v>94600</v>
      </c>
      <c r="EK25" s="19">
        <v>91000</v>
      </c>
      <c r="EL25" s="19">
        <v>86800</v>
      </c>
      <c r="EM25" s="19"/>
      <c r="EO25" s="31">
        <f t="shared" si="0"/>
        <v>2.9233532934131737E-2</v>
      </c>
      <c r="EP25" s="31">
        <f t="shared" si="1"/>
        <v>2.6917647058823529E-2</v>
      </c>
      <c r="EQ25" s="31">
        <f t="shared" si="2"/>
        <v>2.6402793946449361E-2</v>
      </c>
      <c r="ER25" s="31">
        <f t="shared" si="3"/>
        <v>2.6821345707656614E-2</v>
      </c>
      <c r="ES25" s="31">
        <f t="shared" si="4"/>
        <v>2.8176605504587157E-2</v>
      </c>
      <c r="ET25" s="31">
        <f t="shared" si="5"/>
        <v>2.485549132947977E-2</v>
      </c>
      <c r="EU25" s="31">
        <f t="shared" si="6"/>
        <v>2.165903890160183E-2</v>
      </c>
      <c r="EV25" s="31">
        <f t="shared" si="7"/>
        <v>2.0778781038374716E-2</v>
      </c>
      <c r="EW25" s="31">
        <f t="shared" si="8"/>
        <v>2.3863636363636365E-2</v>
      </c>
      <c r="EX25" s="31">
        <f t="shared" si="9"/>
        <v>2.3317972350230413E-2</v>
      </c>
      <c r="EY25" s="31">
        <f t="shared" si="10"/>
        <v>2.5953757225433527E-2</v>
      </c>
      <c r="EZ25" s="31">
        <f t="shared" si="11"/>
        <v>3.5157159487776486E-2</v>
      </c>
      <c r="FA25" s="31">
        <f t="shared" si="12"/>
        <v>5.1472320376914016E-2</v>
      </c>
      <c r="FB25" s="31">
        <f t="shared" si="13"/>
        <v>5.3748517200474494E-2</v>
      </c>
      <c r="FC25" s="31">
        <f t="shared" si="14"/>
        <v>5.3197674418604651E-2</v>
      </c>
      <c r="FD25" s="31">
        <f t="shared" si="15"/>
        <v>4.912319644839068E-2</v>
      </c>
      <c r="FE25" s="31">
        <f t="shared" si="16"/>
        <v>5.343855693348365E-2</v>
      </c>
      <c r="FF25" s="31">
        <f t="shared" si="17"/>
        <v>4.6526082130965596E-2</v>
      </c>
      <c r="FG25" s="31">
        <f t="shared" si="18"/>
        <v>4.374020156774916E-2</v>
      </c>
      <c r="FH25" s="31">
        <f t="shared" si="19"/>
        <v>4.4762443438914029E-2</v>
      </c>
      <c r="FI25" s="31">
        <f t="shared" si="20"/>
        <v>4.8469387755102039E-2</v>
      </c>
      <c r="FJ25" s="31">
        <f t="shared" si="21"/>
        <v>4.6536748329621382E-2</v>
      </c>
      <c r="FK25" s="31">
        <f t="shared" si="22"/>
        <v>4.8324022346368713E-2</v>
      </c>
      <c r="FL25" s="31">
        <f t="shared" si="23"/>
        <v>5.0069605568445474E-2</v>
      </c>
      <c r="FM25" s="50">
        <f t="shared" si="24"/>
        <v>5.1436403508771933E-2</v>
      </c>
      <c r="FN25" s="50">
        <f t="shared" si="25"/>
        <v>4.5843054082714739E-2</v>
      </c>
      <c r="FO25" s="50">
        <f t="shared" si="26"/>
        <v>4.6037934668071656E-2</v>
      </c>
      <c r="FP25" s="50">
        <f t="shared" si="27"/>
        <v>4.7283298097251583E-2</v>
      </c>
      <c r="FQ25" s="50">
        <f t="shared" si="28"/>
        <v>5.2890109890109893E-2</v>
      </c>
      <c r="FR25" s="50">
        <f t="shared" si="29"/>
        <v>5.0103686635944701E-2</v>
      </c>
    </row>
    <row r="26" spans="1:174" ht="14">
      <c r="A26" s="17" t="s">
        <v>77</v>
      </c>
      <c r="B26" s="19">
        <v>1072</v>
      </c>
      <c r="C26" s="19">
        <v>1078</v>
      </c>
      <c r="D26" s="19">
        <v>1046</v>
      </c>
      <c r="E26" s="19">
        <v>1056</v>
      </c>
      <c r="F26" s="19">
        <v>1053</v>
      </c>
      <c r="G26" s="19">
        <v>1057</v>
      </c>
      <c r="H26" s="19">
        <v>1107</v>
      </c>
      <c r="I26" s="19">
        <v>1144</v>
      </c>
      <c r="J26" s="19">
        <v>1228</v>
      </c>
      <c r="K26" s="19">
        <v>1224</v>
      </c>
      <c r="L26" s="19">
        <v>1206</v>
      </c>
      <c r="M26" s="19">
        <v>1125</v>
      </c>
      <c r="N26" s="19">
        <v>1144</v>
      </c>
      <c r="O26" s="19">
        <v>1344</v>
      </c>
      <c r="P26" s="19">
        <v>1322</v>
      </c>
      <c r="Q26" s="19">
        <v>1235</v>
      </c>
      <c r="R26" s="19">
        <v>1193</v>
      </c>
      <c r="S26" s="19">
        <v>1155</v>
      </c>
      <c r="T26" s="19">
        <v>1101</v>
      </c>
      <c r="U26" s="19">
        <v>1180</v>
      </c>
      <c r="V26" s="19">
        <v>1204</v>
      </c>
      <c r="W26" s="19">
        <v>1235</v>
      </c>
      <c r="X26" s="19">
        <v>1216</v>
      </c>
      <c r="Y26" s="19">
        <v>1187</v>
      </c>
      <c r="Z26" s="19">
        <v>1157</v>
      </c>
      <c r="AA26" s="19">
        <v>1076</v>
      </c>
      <c r="AB26" s="19">
        <v>1079</v>
      </c>
      <c r="AC26" s="19">
        <v>1015</v>
      </c>
      <c r="AD26" s="19">
        <v>960</v>
      </c>
      <c r="AE26" s="19">
        <v>888</v>
      </c>
      <c r="AF26" s="19">
        <v>889</v>
      </c>
      <c r="AG26" s="19">
        <v>969</v>
      </c>
      <c r="AH26" s="19">
        <v>1077</v>
      </c>
      <c r="AI26" s="19">
        <v>1031</v>
      </c>
      <c r="AJ26" s="19">
        <v>1111</v>
      </c>
      <c r="AK26" s="19">
        <v>1079</v>
      </c>
      <c r="AL26" s="19">
        <v>1175</v>
      </c>
      <c r="AM26" s="19">
        <v>1245</v>
      </c>
      <c r="AN26" s="19">
        <v>1329</v>
      </c>
      <c r="AO26" s="19">
        <v>1393</v>
      </c>
      <c r="AP26" s="19">
        <v>1413</v>
      </c>
      <c r="AQ26" s="19">
        <v>1644</v>
      </c>
      <c r="AR26" s="19">
        <v>1639</v>
      </c>
      <c r="AS26" s="19">
        <v>1853</v>
      </c>
      <c r="AT26" s="19">
        <v>2446</v>
      </c>
      <c r="AU26" s="19">
        <v>2577</v>
      </c>
      <c r="AV26" s="19">
        <v>2600</v>
      </c>
      <c r="AW26" s="19">
        <v>2653</v>
      </c>
      <c r="AX26" s="19">
        <v>2698</v>
      </c>
      <c r="AY26" s="19">
        <v>2782</v>
      </c>
      <c r="AZ26" s="19">
        <v>2852</v>
      </c>
      <c r="BA26" s="19">
        <v>2735</v>
      </c>
      <c r="BB26" s="19">
        <v>2744</v>
      </c>
      <c r="BC26" s="19">
        <v>2834</v>
      </c>
      <c r="BD26" s="19">
        <v>2763</v>
      </c>
      <c r="BE26" s="19">
        <v>2949</v>
      </c>
      <c r="BF26" s="19">
        <v>2974</v>
      </c>
      <c r="BG26" s="19">
        <v>2966</v>
      </c>
      <c r="BH26" s="19">
        <v>2799</v>
      </c>
      <c r="BI26" s="19">
        <v>2705</v>
      </c>
      <c r="BJ26" s="19">
        <v>2473</v>
      </c>
      <c r="BK26" s="19">
        <v>2419</v>
      </c>
      <c r="BL26" s="19">
        <v>2355</v>
      </c>
      <c r="BM26" s="19">
        <v>2316</v>
      </c>
      <c r="BN26" s="19">
        <v>2237</v>
      </c>
      <c r="BO26" s="19">
        <v>2204</v>
      </c>
      <c r="BP26" s="19">
        <v>2188</v>
      </c>
      <c r="BQ26" s="19">
        <v>2334</v>
      </c>
      <c r="BR26" s="19">
        <v>2469</v>
      </c>
      <c r="BS26" s="19">
        <v>2426</v>
      </c>
      <c r="BT26" s="19">
        <v>2426</v>
      </c>
      <c r="BU26" s="19">
        <v>2424</v>
      </c>
      <c r="BV26" s="19">
        <v>2337</v>
      </c>
      <c r="BW26" s="19">
        <v>2385</v>
      </c>
      <c r="BX26" s="19">
        <v>2489</v>
      </c>
      <c r="BY26" s="19">
        <v>2460</v>
      </c>
      <c r="BZ26" s="19">
        <v>2351</v>
      </c>
      <c r="CA26" s="19">
        <v>2238</v>
      </c>
      <c r="CB26" s="19">
        <v>2195</v>
      </c>
      <c r="CC26" s="19">
        <v>2364</v>
      </c>
      <c r="CD26" s="19">
        <v>2455</v>
      </c>
      <c r="CE26" s="19">
        <v>2521</v>
      </c>
      <c r="CF26" s="19">
        <v>2362</v>
      </c>
      <c r="CG26" s="19">
        <v>2382</v>
      </c>
      <c r="CH26" s="49">
        <v>2336</v>
      </c>
      <c r="CI26" s="49">
        <v>2210</v>
      </c>
      <c r="CJ26" s="49">
        <v>2234</v>
      </c>
      <c r="CK26" s="49">
        <v>2273</v>
      </c>
      <c r="CL26" s="49">
        <v>2228</v>
      </c>
      <c r="CM26" s="49">
        <v>2148</v>
      </c>
      <c r="CN26" s="49">
        <v>2094</v>
      </c>
      <c r="CO26" s="49">
        <v>2231</v>
      </c>
      <c r="CP26" s="49">
        <v>2356</v>
      </c>
      <c r="CQ26" s="49">
        <v>2292</v>
      </c>
      <c r="CR26" s="49">
        <v>2137</v>
      </c>
      <c r="CS26" s="49">
        <v>2122</v>
      </c>
      <c r="CT26" s="49">
        <v>1922</v>
      </c>
      <c r="CU26" s="49">
        <v>1918</v>
      </c>
      <c r="CV26" s="49">
        <v>1943</v>
      </c>
      <c r="CW26" s="49">
        <v>1803</v>
      </c>
      <c r="CX26" s="49">
        <v>1783</v>
      </c>
      <c r="CY26" s="49">
        <v>1579</v>
      </c>
      <c r="CZ26" s="17" t="s">
        <v>77</v>
      </c>
      <c r="DE26" t="s">
        <v>77</v>
      </c>
      <c r="DG26" t="s">
        <v>77</v>
      </c>
      <c r="DI26">
        <v>88000</v>
      </c>
      <c r="DJ26">
        <v>91000</v>
      </c>
      <c r="DK26">
        <v>91600</v>
      </c>
      <c r="DL26">
        <v>90800</v>
      </c>
      <c r="DM26">
        <v>91300</v>
      </c>
      <c r="DN26">
        <v>90700</v>
      </c>
      <c r="DO26">
        <v>89200</v>
      </c>
      <c r="DP26">
        <v>88500</v>
      </c>
      <c r="DQ26">
        <v>88000</v>
      </c>
      <c r="DR26">
        <v>86100</v>
      </c>
      <c r="DS26">
        <v>88500</v>
      </c>
      <c r="DT26">
        <v>88900</v>
      </c>
      <c r="DU26">
        <v>89500</v>
      </c>
      <c r="DV26">
        <v>88600</v>
      </c>
      <c r="DW26">
        <v>88900</v>
      </c>
      <c r="DX26">
        <v>87700</v>
      </c>
      <c r="DY26">
        <v>87600</v>
      </c>
      <c r="DZ26">
        <v>87900</v>
      </c>
      <c r="EA26">
        <v>86800</v>
      </c>
      <c r="EB26">
        <v>88200</v>
      </c>
      <c r="EC26">
        <v>89100</v>
      </c>
      <c r="ED26">
        <v>91200</v>
      </c>
      <c r="EE26">
        <v>93400</v>
      </c>
      <c r="EF26">
        <v>91900</v>
      </c>
      <c r="EG26">
        <v>92900</v>
      </c>
      <c r="EH26">
        <v>91500</v>
      </c>
      <c r="EI26">
        <v>91800</v>
      </c>
      <c r="EJ26" s="19">
        <v>92800</v>
      </c>
      <c r="EK26" s="19">
        <v>90400</v>
      </c>
      <c r="EL26" s="19">
        <v>92400</v>
      </c>
      <c r="EM26" s="19"/>
      <c r="EO26" s="31">
        <f t="shared" si="0"/>
        <v>1.3909090909090909E-2</v>
      </c>
      <c r="EP26" s="31">
        <f t="shared" si="1"/>
        <v>1.2571428571428572E-2</v>
      </c>
      <c r="EQ26" s="31">
        <f t="shared" si="2"/>
        <v>1.3482532751091703E-2</v>
      </c>
      <c r="ER26" s="31">
        <f t="shared" si="3"/>
        <v>1.2125550660792952E-2</v>
      </c>
      <c r="ES26" s="31">
        <f t="shared" si="4"/>
        <v>1.352683461117196E-2</v>
      </c>
      <c r="ET26" s="31">
        <f t="shared" si="5"/>
        <v>1.2756339581036384E-2</v>
      </c>
      <c r="EU26" s="31">
        <f t="shared" si="6"/>
        <v>1.1378923766816143E-2</v>
      </c>
      <c r="EV26" s="31">
        <f t="shared" si="7"/>
        <v>1.0045197740112994E-2</v>
      </c>
      <c r="EW26" s="31">
        <f t="shared" si="8"/>
        <v>1.1715909090909091E-2</v>
      </c>
      <c r="EX26" s="31">
        <f t="shared" si="9"/>
        <v>1.364692218350755E-2</v>
      </c>
      <c r="EY26" s="31">
        <f t="shared" si="10"/>
        <v>1.5740112994350283E-2</v>
      </c>
      <c r="EZ26" s="31">
        <f t="shared" si="11"/>
        <v>1.8436445444319459E-2</v>
      </c>
      <c r="FA26" s="31">
        <f t="shared" si="12"/>
        <v>2.8793296089385474E-2</v>
      </c>
      <c r="FB26" s="31">
        <f t="shared" si="13"/>
        <v>3.0451467268623026E-2</v>
      </c>
      <c r="FC26" s="31">
        <f t="shared" si="14"/>
        <v>3.076490438695163E-2</v>
      </c>
      <c r="FD26" s="31">
        <f t="shared" si="15"/>
        <v>3.1505131128848347E-2</v>
      </c>
      <c r="FE26" s="31">
        <f t="shared" si="16"/>
        <v>3.3858447488584478E-2</v>
      </c>
      <c r="FF26" s="31">
        <f t="shared" si="17"/>
        <v>2.8134243458475542E-2</v>
      </c>
      <c r="FG26" s="31">
        <f t="shared" si="18"/>
        <v>2.6682027649769586E-2</v>
      </c>
      <c r="FH26" s="31">
        <f t="shared" si="19"/>
        <v>2.4807256235827663E-2</v>
      </c>
      <c r="FI26" s="31">
        <f t="shared" si="20"/>
        <v>2.722783389450056E-2</v>
      </c>
      <c r="FJ26" s="31">
        <f t="shared" si="21"/>
        <v>2.5624999999999998E-2</v>
      </c>
      <c r="FK26" s="31">
        <f t="shared" si="22"/>
        <v>2.6338329764453963E-2</v>
      </c>
      <c r="FL26" s="31">
        <f t="shared" si="23"/>
        <v>2.3884657236126223E-2</v>
      </c>
      <c r="FM26" s="50">
        <f t="shared" si="24"/>
        <v>2.7136706135629709E-2</v>
      </c>
      <c r="FN26" s="50">
        <f t="shared" si="25"/>
        <v>2.5530054644808745E-2</v>
      </c>
      <c r="FO26" s="50">
        <f t="shared" si="26"/>
        <v>2.4760348583877996E-2</v>
      </c>
      <c r="FP26" s="50">
        <f t="shared" si="27"/>
        <v>2.2564655172413794E-2</v>
      </c>
      <c r="FQ26" s="50">
        <f t="shared" si="28"/>
        <v>2.5353982300884956E-2</v>
      </c>
      <c r="FR26" s="50">
        <f t="shared" si="29"/>
        <v>2.0800865800865802E-2</v>
      </c>
    </row>
    <row r="27" spans="1:174" ht="14">
      <c r="A27" s="17" t="s">
        <v>78</v>
      </c>
      <c r="B27" s="19">
        <v>1304</v>
      </c>
      <c r="C27" s="19">
        <v>1264</v>
      </c>
      <c r="D27" s="19">
        <v>1287</v>
      </c>
      <c r="E27" s="19">
        <v>1288</v>
      </c>
      <c r="F27" s="19">
        <v>1308</v>
      </c>
      <c r="G27" s="19">
        <v>1310</v>
      </c>
      <c r="H27" s="19">
        <v>1386</v>
      </c>
      <c r="I27" s="19">
        <v>1473</v>
      </c>
      <c r="J27" s="19">
        <v>1531</v>
      </c>
      <c r="K27" s="19">
        <v>1541</v>
      </c>
      <c r="L27" s="19">
        <v>1565</v>
      </c>
      <c r="M27" s="19">
        <v>1528</v>
      </c>
      <c r="N27" s="19">
        <v>1445</v>
      </c>
      <c r="O27" s="19">
        <v>1390</v>
      </c>
      <c r="P27" s="19">
        <v>1409</v>
      </c>
      <c r="Q27" s="19">
        <v>1340</v>
      </c>
      <c r="R27" s="19">
        <v>1355</v>
      </c>
      <c r="S27" s="19">
        <v>1319</v>
      </c>
      <c r="T27" s="19">
        <v>1372</v>
      </c>
      <c r="U27" s="19">
        <v>1482</v>
      </c>
      <c r="V27" s="19">
        <v>1468</v>
      </c>
      <c r="W27" s="19">
        <v>1428</v>
      </c>
      <c r="X27" s="19">
        <v>1293</v>
      </c>
      <c r="Y27" s="19">
        <v>1245</v>
      </c>
      <c r="Z27" s="19">
        <v>1152</v>
      </c>
      <c r="AA27" s="19">
        <v>1205</v>
      </c>
      <c r="AB27" s="19">
        <v>1153</v>
      </c>
      <c r="AC27" s="19">
        <v>1113</v>
      </c>
      <c r="AD27" s="19">
        <v>1093</v>
      </c>
      <c r="AE27" s="19">
        <v>1077</v>
      </c>
      <c r="AF27" s="19">
        <v>1134</v>
      </c>
      <c r="AG27" s="19">
        <v>1230</v>
      </c>
      <c r="AH27" s="19">
        <v>1246</v>
      </c>
      <c r="AI27" s="19">
        <v>1226</v>
      </c>
      <c r="AJ27" s="19">
        <v>1190</v>
      </c>
      <c r="AK27" s="19">
        <v>1185</v>
      </c>
      <c r="AL27" s="19">
        <v>1120</v>
      </c>
      <c r="AM27" s="19">
        <v>1151</v>
      </c>
      <c r="AN27" s="19">
        <v>1276</v>
      </c>
      <c r="AO27" s="19">
        <v>1383</v>
      </c>
      <c r="AP27" s="19">
        <v>1423</v>
      </c>
      <c r="AQ27" s="19">
        <v>1617</v>
      </c>
      <c r="AR27" s="19">
        <v>1864</v>
      </c>
      <c r="AS27" s="19">
        <v>2088</v>
      </c>
      <c r="AT27" s="19">
        <v>2453</v>
      </c>
      <c r="AU27" s="19">
        <v>2564</v>
      </c>
      <c r="AV27" s="19">
        <v>2579</v>
      </c>
      <c r="AW27" s="19">
        <v>2538</v>
      </c>
      <c r="AX27" s="19">
        <v>2474</v>
      </c>
      <c r="AY27" s="19">
        <v>2355</v>
      </c>
      <c r="AZ27" s="19">
        <v>2354</v>
      </c>
      <c r="BA27" s="19">
        <v>2369</v>
      </c>
      <c r="BB27" s="19">
        <v>2390</v>
      </c>
      <c r="BC27" s="19">
        <v>2403</v>
      </c>
      <c r="BD27" s="19">
        <v>2403</v>
      </c>
      <c r="BE27" s="19">
        <v>2524</v>
      </c>
      <c r="BF27" s="19">
        <v>2515</v>
      </c>
      <c r="BG27" s="19">
        <v>2485</v>
      </c>
      <c r="BH27" s="19">
        <v>2384</v>
      </c>
      <c r="BI27" s="19">
        <v>2151</v>
      </c>
      <c r="BJ27" s="19">
        <v>1991</v>
      </c>
      <c r="BK27" s="19">
        <v>1968</v>
      </c>
      <c r="BL27" s="19">
        <v>1937</v>
      </c>
      <c r="BM27" s="19">
        <v>1933</v>
      </c>
      <c r="BN27" s="19">
        <v>1954</v>
      </c>
      <c r="BO27" s="19">
        <v>1980</v>
      </c>
      <c r="BP27" s="19">
        <v>2060</v>
      </c>
      <c r="BQ27" s="19">
        <v>2178</v>
      </c>
      <c r="BR27" s="19">
        <v>2178</v>
      </c>
      <c r="BS27" s="19">
        <v>2252</v>
      </c>
      <c r="BT27" s="19">
        <v>2274</v>
      </c>
      <c r="BU27" s="19">
        <v>2201</v>
      </c>
      <c r="BV27" s="19">
        <v>2170</v>
      </c>
      <c r="BW27" s="19">
        <v>2288</v>
      </c>
      <c r="BX27" s="19">
        <v>2332</v>
      </c>
      <c r="BY27" s="19">
        <v>2326</v>
      </c>
      <c r="BZ27" s="19">
        <v>2341</v>
      </c>
      <c r="CA27" s="19">
        <v>2411</v>
      </c>
      <c r="CB27" s="19">
        <v>2471</v>
      </c>
      <c r="CC27" s="19">
        <v>2630</v>
      </c>
      <c r="CD27" s="19">
        <v>2632</v>
      </c>
      <c r="CE27" s="19">
        <v>2552</v>
      </c>
      <c r="CF27" s="19">
        <v>2391</v>
      </c>
      <c r="CG27" s="19">
        <v>2349</v>
      </c>
      <c r="CH27" s="49">
        <v>2283</v>
      </c>
      <c r="CI27" s="49">
        <v>2297</v>
      </c>
      <c r="CJ27" s="49">
        <v>2363</v>
      </c>
      <c r="CK27" s="49">
        <v>2377</v>
      </c>
      <c r="CL27" s="49">
        <v>2301</v>
      </c>
      <c r="CM27" s="49">
        <v>2327</v>
      </c>
      <c r="CN27" s="49">
        <v>2251</v>
      </c>
      <c r="CO27" s="49">
        <v>2347</v>
      </c>
      <c r="CP27" s="49">
        <v>2416</v>
      </c>
      <c r="CQ27" s="49">
        <v>2365</v>
      </c>
      <c r="CR27" s="49">
        <v>2373</v>
      </c>
      <c r="CS27" s="49">
        <v>2261</v>
      </c>
      <c r="CT27" s="49">
        <v>2146</v>
      </c>
      <c r="CU27" s="49">
        <v>2104</v>
      </c>
      <c r="CV27" s="49">
        <v>2048</v>
      </c>
      <c r="CW27" s="49">
        <v>2017</v>
      </c>
      <c r="CX27" s="49">
        <v>1971</v>
      </c>
      <c r="CY27" s="49">
        <v>1939</v>
      </c>
      <c r="CZ27" s="17" t="s">
        <v>78</v>
      </c>
      <c r="DE27" t="s">
        <v>78</v>
      </c>
      <c r="DG27" t="s">
        <v>78</v>
      </c>
      <c r="DI27">
        <v>54000</v>
      </c>
      <c r="DJ27">
        <v>51200</v>
      </c>
      <c r="DK27">
        <v>50200</v>
      </c>
      <c r="DL27">
        <v>51100</v>
      </c>
      <c r="DM27">
        <v>50700</v>
      </c>
      <c r="DN27">
        <v>52700</v>
      </c>
      <c r="DO27">
        <v>52500</v>
      </c>
      <c r="DP27">
        <v>52200</v>
      </c>
      <c r="DQ27">
        <v>53300</v>
      </c>
      <c r="DR27">
        <v>51800</v>
      </c>
      <c r="DS27">
        <v>51700</v>
      </c>
      <c r="DT27">
        <v>52100</v>
      </c>
      <c r="DU27">
        <v>51600</v>
      </c>
      <c r="DV27">
        <v>53400</v>
      </c>
      <c r="DW27">
        <v>53100</v>
      </c>
      <c r="DX27">
        <v>51400</v>
      </c>
      <c r="DY27">
        <v>51500</v>
      </c>
      <c r="DZ27">
        <v>49800</v>
      </c>
      <c r="EA27">
        <v>51400</v>
      </c>
      <c r="EB27">
        <v>53000</v>
      </c>
      <c r="EC27">
        <v>50900</v>
      </c>
      <c r="ED27">
        <v>52500</v>
      </c>
      <c r="EE27">
        <v>52600</v>
      </c>
      <c r="EF27">
        <v>51200</v>
      </c>
      <c r="EG27">
        <v>53500</v>
      </c>
      <c r="EH27">
        <v>53600</v>
      </c>
      <c r="EI27">
        <v>56000</v>
      </c>
      <c r="EJ27" s="19">
        <v>57200</v>
      </c>
      <c r="EK27" s="19">
        <v>54800</v>
      </c>
      <c r="EL27" s="19">
        <v>55000</v>
      </c>
      <c r="EM27" s="19"/>
      <c r="EO27" s="31">
        <f t="shared" si="0"/>
        <v>2.8537037037037038E-2</v>
      </c>
      <c r="EP27" s="31">
        <f t="shared" si="1"/>
        <v>2.8222656249999999E-2</v>
      </c>
      <c r="EQ27" s="31">
        <f t="shared" si="2"/>
        <v>2.6693227091633465E-2</v>
      </c>
      <c r="ER27" s="31">
        <f t="shared" si="3"/>
        <v>2.6849315068493151E-2</v>
      </c>
      <c r="ES27" s="31">
        <f t="shared" si="4"/>
        <v>2.816568047337278E-2</v>
      </c>
      <c r="ET27" s="31">
        <f t="shared" si="5"/>
        <v>2.1859582542694496E-2</v>
      </c>
      <c r="EU27" s="31">
        <f t="shared" si="6"/>
        <v>2.12E-2</v>
      </c>
      <c r="EV27" s="31">
        <f t="shared" si="7"/>
        <v>2.1724137931034483E-2</v>
      </c>
      <c r="EW27" s="31">
        <f t="shared" si="8"/>
        <v>2.300187617260788E-2</v>
      </c>
      <c r="EX27" s="31">
        <f t="shared" si="9"/>
        <v>2.1621621621621623E-2</v>
      </c>
      <c r="EY27" s="31">
        <f t="shared" si="10"/>
        <v>2.6750483558994197E-2</v>
      </c>
      <c r="EZ27" s="31">
        <f t="shared" si="11"/>
        <v>3.5777351247600765E-2</v>
      </c>
      <c r="FA27" s="31">
        <f t="shared" si="12"/>
        <v>4.9689922480620152E-2</v>
      </c>
      <c r="FB27" s="31">
        <f t="shared" si="13"/>
        <v>4.6329588014981271E-2</v>
      </c>
      <c r="FC27" s="31">
        <f t="shared" si="14"/>
        <v>4.4613935969868172E-2</v>
      </c>
      <c r="FD27" s="31">
        <f t="shared" si="15"/>
        <v>4.6750972762645913E-2</v>
      </c>
      <c r="FE27" s="31">
        <f t="shared" si="16"/>
        <v>4.8252427184466019E-2</v>
      </c>
      <c r="FF27" s="31">
        <f t="shared" si="17"/>
        <v>3.9979919678714858E-2</v>
      </c>
      <c r="FG27" s="31">
        <f t="shared" si="18"/>
        <v>3.7607003891050581E-2</v>
      </c>
      <c r="FH27" s="31">
        <f t="shared" si="19"/>
        <v>3.8867924528301886E-2</v>
      </c>
      <c r="FI27" s="31">
        <f t="shared" si="20"/>
        <v>4.4243614931237719E-2</v>
      </c>
      <c r="FJ27" s="31">
        <f t="shared" si="21"/>
        <v>4.1333333333333333E-2</v>
      </c>
      <c r="FK27" s="31">
        <f t="shared" si="22"/>
        <v>4.4220532319391638E-2</v>
      </c>
      <c r="FL27" s="31">
        <f t="shared" si="23"/>
        <v>4.8261718750000002E-2</v>
      </c>
      <c r="FM27" s="50">
        <f t="shared" si="24"/>
        <v>4.7700934579439254E-2</v>
      </c>
      <c r="FN27" s="50">
        <f t="shared" si="25"/>
        <v>4.2593283582089553E-2</v>
      </c>
      <c r="FO27" s="50">
        <f t="shared" si="26"/>
        <v>4.2446428571428572E-2</v>
      </c>
      <c r="FP27" s="50">
        <f t="shared" si="27"/>
        <v>3.935314685314685E-2</v>
      </c>
      <c r="FQ27" s="50">
        <f t="shared" si="28"/>
        <v>4.315693430656934E-2</v>
      </c>
      <c r="FR27" s="50">
        <f t="shared" si="29"/>
        <v>3.901818181818182E-2</v>
      </c>
    </row>
    <row r="28" spans="1:174" ht="14">
      <c r="A28" s="17" t="s">
        <v>79</v>
      </c>
      <c r="B28" s="19">
        <v>869</v>
      </c>
      <c r="C28" s="19">
        <v>951</v>
      </c>
      <c r="D28" s="19">
        <v>1044</v>
      </c>
      <c r="E28" s="19">
        <v>1032</v>
      </c>
      <c r="F28" s="19">
        <v>1058</v>
      </c>
      <c r="G28" s="19">
        <v>1019</v>
      </c>
      <c r="H28" s="19">
        <v>986</v>
      </c>
      <c r="I28" s="19">
        <v>1133</v>
      </c>
      <c r="J28" s="19">
        <v>1210</v>
      </c>
      <c r="K28" s="19">
        <v>1235</v>
      </c>
      <c r="L28" s="19">
        <v>1254</v>
      </c>
      <c r="M28" s="19">
        <v>1213</v>
      </c>
      <c r="N28" s="19">
        <v>1171</v>
      </c>
      <c r="O28" s="19">
        <v>1202</v>
      </c>
      <c r="P28" s="19">
        <v>1189</v>
      </c>
      <c r="Q28" s="19">
        <v>1172</v>
      </c>
      <c r="R28" s="19">
        <v>1161</v>
      </c>
      <c r="S28" s="19">
        <v>1162</v>
      </c>
      <c r="T28" s="19">
        <v>1154</v>
      </c>
      <c r="U28" s="19">
        <v>1170</v>
      </c>
      <c r="V28" s="19">
        <v>1178</v>
      </c>
      <c r="W28" s="19">
        <v>1184</v>
      </c>
      <c r="X28" s="19">
        <v>1171</v>
      </c>
      <c r="Y28" s="19">
        <v>1124</v>
      </c>
      <c r="Z28" s="19">
        <v>1058</v>
      </c>
      <c r="AA28" s="19">
        <v>1056</v>
      </c>
      <c r="AB28" s="19">
        <v>1037</v>
      </c>
      <c r="AC28" s="19">
        <v>962</v>
      </c>
      <c r="AD28" s="19">
        <v>984</v>
      </c>
      <c r="AE28" s="19">
        <v>911</v>
      </c>
      <c r="AF28" s="19">
        <v>890</v>
      </c>
      <c r="AG28" s="19">
        <v>981</v>
      </c>
      <c r="AH28" s="19">
        <v>1005</v>
      </c>
      <c r="AI28" s="19">
        <v>997</v>
      </c>
      <c r="AJ28" s="19">
        <v>985</v>
      </c>
      <c r="AK28" s="19">
        <v>992</v>
      </c>
      <c r="AL28" s="19">
        <v>1018</v>
      </c>
      <c r="AM28" s="19">
        <v>1053</v>
      </c>
      <c r="AN28" s="19">
        <v>1217</v>
      </c>
      <c r="AO28" s="19">
        <v>1222</v>
      </c>
      <c r="AP28" s="19">
        <v>1307</v>
      </c>
      <c r="AQ28" s="19">
        <v>1452</v>
      </c>
      <c r="AR28" s="19">
        <v>1570</v>
      </c>
      <c r="AS28" s="19">
        <v>1756</v>
      </c>
      <c r="AT28" s="19">
        <v>2107</v>
      </c>
      <c r="AU28" s="19">
        <v>2310</v>
      </c>
      <c r="AV28" s="19">
        <v>2391</v>
      </c>
      <c r="AW28" s="19">
        <v>2395</v>
      </c>
      <c r="AX28" s="19">
        <v>2379</v>
      </c>
      <c r="AY28" s="19">
        <v>2437</v>
      </c>
      <c r="AZ28" s="19">
        <v>2541</v>
      </c>
      <c r="BA28" s="19">
        <v>2488</v>
      </c>
      <c r="BB28" s="19">
        <v>2415</v>
      </c>
      <c r="BC28" s="19">
        <v>2379</v>
      </c>
      <c r="BD28" s="19">
        <v>2324</v>
      </c>
      <c r="BE28" s="19">
        <v>2508</v>
      </c>
      <c r="BF28" s="19">
        <v>2544</v>
      </c>
      <c r="BG28" s="19">
        <v>2495</v>
      </c>
      <c r="BH28" s="19">
        <v>2369</v>
      </c>
      <c r="BI28" s="19">
        <v>2238</v>
      </c>
      <c r="BJ28" s="19">
        <v>2148</v>
      </c>
      <c r="BK28" s="19">
        <v>2122</v>
      </c>
      <c r="BL28" s="19">
        <v>2086</v>
      </c>
      <c r="BM28" s="19">
        <v>2129</v>
      </c>
      <c r="BN28" s="19">
        <v>2065</v>
      </c>
      <c r="BO28" s="19">
        <v>2038</v>
      </c>
      <c r="BP28" s="19">
        <v>2041</v>
      </c>
      <c r="BQ28" s="19">
        <v>2142</v>
      </c>
      <c r="BR28" s="19">
        <v>2284</v>
      </c>
      <c r="BS28" s="19">
        <v>2262</v>
      </c>
      <c r="BT28" s="19">
        <v>2222</v>
      </c>
      <c r="BU28" s="19">
        <v>2209</v>
      </c>
      <c r="BV28" s="19">
        <v>2231</v>
      </c>
      <c r="BW28" s="19">
        <v>2330</v>
      </c>
      <c r="BX28" s="19">
        <v>2430</v>
      </c>
      <c r="BY28" s="19">
        <v>2465</v>
      </c>
      <c r="BZ28" s="19">
        <v>2350</v>
      </c>
      <c r="CA28" s="19">
        <v>2292</v>
      </c>
      <c r="CB28" s="19">
        <v>2293</v>
      </c>
      <c r="CC28" s="19">
        <v>2468</v>
      </c>
      <c r="CD28" s="19">
        <v>2577</v>
      </c>
      <c r="CE28" s="19">
        <v>2545</v>
      </c>
      <c r="CF28" s="19">
        <v>2500</v>
      </c>
      <c r="CG28" s="19">
        <v>2486</v>
      </c>
      <c r="CH28" s="49">
        <v>2410</v>
      </c>
      <c r="CI28" s="49">
        <v>2438</v>
      </c>
      <c r="CJ28" s="49">
        <v>2389</v>
      </c>
      <c r="CK28" s="49">
        <v>2317</v>
      </c>
      <c r="CL28" s="49">
        <v>2368</v>
      </c>
      <c r="CM28" s="49">
        <v>2311</v>
      </c>
      <c r="CN28" s="49">
        <v>2221</v>
      </c>
      <c r="CO28" s="49">
        <v>2331</v>
      </c>
      <c r="CP28" s="49">
        <v>2373</v>
      </c>
      <c r="CQ28" s="49">
        <v>2321</v>
      </c>
      <c r="CR28" s="49">
        <v>2203</v>
      </c>
      <c r="CS28" s="49">
        <v>2130</v>
      </c>
      <c r="CT28" s="49">
        <v>2015</v>
      </c>
      <c r="CU28" s="49">
        <v>2016</v>
      </c>
      <c r="CV28" s="49">
        <v>2002</v>
      </c>
      <c r="CW28" s="49">
        <v>1929</v>
      </c>
      <c r="CX28" s="49">
        <v>1855</v>
      </c>
      <c r="CY28" s="49">
        <v>1809</v>
      </c>
      <c r="CZ28" s="17" t="s">
        <v>79</v>
      </c>
      <c r="DE28" t="s">
        <v>79</v>
      </c>
      <c r="DG28" t="s">
        <v>79</v>
      </c>
      <c r="DI28">
        <v>87100</v>
      </c>
      <c r="DJ28">
        <v>86100</v>
      </c>
      <c r="DK28">
        <v>84900</v>
      </c>
      <c r="DL28">
        <v>84400</v>
      </c>
      <c r="DM28">
        <v>86300</v>
      </c>
      <c r="DN28">
        <v>86900</v>
      </c>
      <c r="DO28">
        <v>87800</v>
      </c>
      <c r="DP28">
        <v>89600</v>
      </c>
      <c r="DQ28">
        <v>90200</v>
      </c>
      <c r="DR28">
        <v>91600</v>
      </c>
      <c r="DS28">
        <v>91900</v>
      </c>
      <c r="DT28">
        <v>91400</v>
      </c>
      <c r="DU28">
        <v>89800</v>
      </c>
      <c r="DV28">
        <v>88200</v>
      </c>
      <c r="DW28">
        <v>89400</v>
      </c>
      <c r="DX28">
        <v>90000</v>
      </c>
      <c r="DY28">
        <v>91700</v>
      </c>
      <c r="DZ28">
        <v>91700</v>
      </c>
      <c r="EA28">
        <v>90600</v>
      </c>
      <c r="EB28">
        <v>89000</v>
      </c>
      <c r="EC28">
        <v>86800</v>
      </c>
      <c r="ED28">
        <v>85500</v>
      </c>
      <c r="EE28">
        <v>84500</v>
      </c>
      <c r="EF28">
        <v>85900</v>
      </c>
      <c r="EG28">
        <v>89800</v>
      </c>
      <c r="EH28">
        <v>89600</v>
      </c>
      <c r="EI28">
        <v>91100</v>
      </c>
      <c r="EJ28" s="19">
        <v>92000</v>
      </c>
      <c r="EK28" s="19">
        <v>90900</v>
      </c>
      <c r="EL28" s="19">
        <v>90800</v>
      </c>
      <c r="EM28" s="19"/>
      <c r="EO28" s="31">
        <f t="shared" si="0"/>
        <v>1.4179104477611941E-2</v>
      </c>
      <c r="EP28" s="31">
        <f t="shared" si="1"/>
        <v>1.3600464576074332E-2</v>
      </c>
      <c r="EQ28" s="31">
        <f t="shared" si="2"/>
        <v>1.3804475853945819E-2</v>
      </c>
      <c r="ER28" s="31">
        <f t="shared" si="3"/>
        <v>1.3672985781990521E-2</v>
      </c>
      <c r="ES28" s="31">
        <f t="shared" si="4"/>
        <v>1.3719582850521437E-2</v>
      </c>
      <c r="ET28" s="31">
        <f t="shared" si="5"/>
        <v>1.2174913693901036E-2</v>
      </c>
      <c r="EU28" s="31">
        <f t="shared" si="6"/>
        <v>1.0956719817767654E-2</v>
      </c>
      <c r="EV28" s="31">
        <f t="shared" si="7"/>
        <v>9.9330357142857137E-3</v>
      </c>
      <c r="EW28" s="31">
        <f t="shared" si="8"/>
        <v>1.1053215077605321E-2</v>
      </c>
      <c r="EX28" s="31">
        <f t="shared" si="9"/>
        <v>1.1113537117903929E-2</v>
      </c>
      <c r="EY28" s="31">
        <f t="shared" si="10"/>
        <v>1.3297062023939064E-2</v>
      </c>
      <c r="EZ28" s="31">
        <f t="shared" si="11"/>
        <v>1.7177242888402625E-2</v>
      </c>
      <c r="FA28" s="31">
        <f t="shared" si="12"/>
        <v>2.5723830734966594E-2</v>
      </c>
      <c r="FB28" s="31">
        <f t="shared" si="13"/>
        <v>2.6972789115646257E-2</v>
      </c>
      <c r="FC28" s="31">
        <f t="shared" si="14"/>
        <v>2.7829977628635347E-2</v>
      </c>
      <c r="FD28" s="31">
        <f t="shared" si="15"/>
        <v>2.5822222222222222E-2</v>
      </c>
      <c r="FE28" s="31">
        <f t="shared" si="16"/>
        <v>2.7208287895310795E-2</v>
      </c>
      <c r="FF28" s="31">
        <f t="shared" si="17"/>
        <v>2.3424209378407852E-2</v>
      </c>
      <c r="FG28" s="31">
        <f t="shared" si="18"/>
        <v>2.3498896247240619E-2</v>
      </c>
      <c r="FH28" s="31">
        <f t="shared" si="19"/>
        <v>2.2932584269662923E-2</v>
      </c>
      <c r="FI28" s="31">
        <f t="shared" si="20"/>
        <v>2.6059907834101382E-2</v>
      </c>
      <c r="FJ28" s="31">
        <f t="shared" si="21"/>
        <v>2.6093567251461988E-2</v>
      </c>
      <c r="FK28" s="31">
        <f t="shared" si="22"/>
        <v>2.9171597633136096E-2</v>
      </c>
      <c r="FL28" s="31">
        <f t="shared" si="23"/>
        <v>2.6693830034924329E-2</v>
      </c>
      <c r="FM28" s="50">
        <f t="shared" si="24"/>
        <v>2.8340757238307351E-2</v>
      </c>
      <c r="FN28" s="50">
        <f t="shared" si="25"/>
        <v>2.689732142857143E-2</v>
      </c>
      <c r="FO28" s="50">
        <f t="shared" si="26"/>
        <v>2.5433589462129529E-2</v>
      </c>
      <c r="FP28" s="50">
        <f t="shared" si="27"/>
        <v>2.4141304347826086E-2</v>
      </c>
      <c r="FQ28" s="50">
        <f t="shared" si="28"/>
        <v>2.5533553355335532E-2</v>
      </c>
      <c r="FR28" s="50">
        <f t="shared" si="29"/>
        <v>2.2191629955947135E-2</v>
      </c>
    </row>
    <row r="29" spans="1:174" ht="14">
      <c r="A29" s="17" t="s">
        <v>80</v>
      </c>
      <c r="B29" s="19">
        <v>2101</v>
      </c>
      <c r="C29" s="19">
        <v>2153</v>
      </c>
      <c r="D29" s="19">
        <v>2083</v>
      </c>
      <c r="E29" s="19">
        <v>2053</v>
      </c>
      <c r="F29" s="19">
        <v>2087</v>
      </c>
      <c r="G29" s="19">
        <v>2047</v>
      </c>
      <c r="H29" s="19">
        <v>2046</v>
      </c>
      <c r="I29" s="19">
        <v>2216</v>
      </c>
      <c r="J29" s="19">
        <v>2271</v>
      </c>
      <c r="K29" s="19">
        <v>2327</v>
      </c>
      <c r="L29" s="19">
        <v>2273</v>
      </c>
      <c r="M29" s="19">
        <v>2292</v>
      </c>
      <c r="N29" s="19">
        <v>2339</v>
      </c>
      <c r="O29" s="19">
        <v>2477</v>
      </c>
      <c r="P29" s="19">
        <v>2496</v>
      </c>
      <c r="Q29" s="19">
        <v>2399</v>
      </c>
      <c r="R29" s="19">
        <v>2444</v>
      </c>
      <c r="S29" s="19">
        <v>2409</v>
      </c>
      <c r="T29" s="19">
        <v>2310</v>
      </c>
      <c r="U29" s="19">
        <v>2376</v>
      </c>
      <c r="V29" s="19">
        <v>2437</v>
      </c>
      <c r="W29" s="19">
        <v>2363</v>
      </c>
      <c r="X29" s="19">
        <v>2257</v>
      </c>
      <c r="Y29" s="19">
        <v>2245</v>
      </c>
      <c r="Z29" s="19">
        <v>2258</v>
      </c>
      <c r="AA29" s="19">
        <v>2301</v>
      </c>
      <c r="AB29" s="19">
        <v>2256</v>
      </c>
      <c r="AC29" s="19">
        <v>2180</v>
      </c>
      <c r="AD29" s="19">
        <v>2049</v>
      </c>
      <c r="AE29" s="19">
        <v>1943</v>
      </c>
      <c r="AF29" s="19">
        <v>1918</v>
      </c>
      <c r="AG29" s="19">
        <v>1925</v>
      </c>
      <c r="AH29" s="19">
        <v>2010</v>
      </c>
      <c r="AI29" s="19">
        <v>2029</v>
      </c>
      <c r="AJ29" s="19">
        <v>2070</v>
      </c>
      <c r="AK29" s="19">
        <v>2133</v>
      </c>
      <c r="AL29" s="19">
        <v>2174</v>
      </c>
      <c r="AM29" s="19">
        <v>2263</v>
      </c>
      <c r="AN29" s="19">
        <v>2359</v>
      </c>
      <c r="AO29" s="19">
        <v>2402</v>
      </c>
      <c r="AP29" s="19">
        <v>2397</v>
      </c>
      <c r="AQ29" s="19">
        <v>2521</v>
      </c>
      <c r="AR29" s="19">
        <v>2776</v>
      </c>
      <c r="AS29" s="19">
        <v>3114</v>
      </c>
      <c r="AT29" s="19">
        <v>3593</v>
      </c>
      <c r="AU29" s="19">
        <v>3935</v>
      </c>
      <c r="AV29" s="19">
        <v>4088</v>
      </c>
      <c r="AW29" s="19">
        <v>4168</v>
      </c>
      <c r="AX29" s="19">
        <v>4119</v>
      </c>
      <c r="AY29" s="19">
        <v>4145</v>
      </c>
      <c r="AZ29" s="19">
        <v>4160</v>
      </c>
      <c r="BA29" s="19">
        <v>4075</v>
      </c>
      <c r="BB29" s="19">
        <v>4019</v>
      </c>
      <c r="BC29" s="19">
        <v>3889</v>
      </c>
      <c r="BD29" s="19">
        <v>3830</v>
      </c>
      <c r="BE29" s="19">
        <v>4183</v>
      </c>
      <c r="BF29" s="19">
        <v>4129</v>
      </c>
      <c r="BG29" s="19">
        <v>4111</v>
      </c>
      <c r="BH29" s="19">
        <v>4166</v>
      </c>
      <c r="BI29" s="19">
        <v>3854</v>
      </c>
      <c r="BJ29" s="19">
        <v>3621</v>
      </c>
      <c r="BK29" s="19">
        <v>3699</v>
      </c>
      <c r="BL29" s="19">
        <v>3725</v>
      </c>
      <c r="BM29" s="19">
        <v>3747</v>
      </c>
      <c r="BN29" s="19">
        <v>3646</v>
      </c>
      <c r="BO29" s="19">
        <v>3553</v>
      </c>
      <c r="BP29" s="19">
        <v>3548</v>
      </c>
      <c r="BQ29" s="19">
        <v>3640</v>
      </c>
      <c r="BR29" s="19">
        <v>3771</v>
      </c>
      <c r="BS29" s="19">
        <v>3804</v>
      </c>
      <c r="BT29" s="19">
        <v>3971</v>
      </c>
      <c r="BU29" s="19">
        <v>4031</v>
      </c>
      <c r="BV29" s="19">
        <v>3904</v>
      </c>
      <c r="BW29" s="19">
        <v>4124</v>
      </c>
      <c r="BX29" s="19">
        <v>4202</v>
      </c>
      <c r="BY29" s="19">
        <v>4204</v>
      </c>
      <c r="BZ29" s="19">
        <v>4119</v>
      </c>
      <c r="CA29" s="19">
        <v>4067</v>
      </c>
      <c r="CB29" s="19">
        <v>4082</v>
      </c>
      <c r="CC29" s="19">
        <v>4221</v>
      </c>
      <c r="CD29" s="19">
        <v>4281</v>
      </c>
      <c r="CE29" s="19">
        <v>4314</v>
      </c>
      <c r="CF29" s="19">
        <v>4256</v>
      </c>
      <c r="CG29" s="19">
        <v>4277</v>
      </c>
      <c r="CH29" s="49">
        <v>4290</v>
      </c>
      <c r="CI29" s="49">
        <v>4290</v>
      </c>
      <c r="CJ29" s="49">
        <v>4351</v>
      </c>
      <c r="CK29" s="49">
        <v>4316</v>
      </c>
      <c r="CL29" s="49">
        <v>4224</v>
      </c>
      <c r="CM29" s="49">
        <v>4051</v>
      </c>
      <c r="CN29" s="49">
        <v>3984</v>
      </c>
      <c r="CO29" s="49">
        <v>4153</v>
      </c>
      <c r="CP29" s="49">
        <v>4363</v>
      </c>
      <c r="CQ29" s="49">
        <v>4274</v>
      </c>
      <c r="CR29" s="49">
        <v>4206</v>
      </c>
      <c r="CS29" s="49">
        <v>4154</v>
      </c>
      <c r="CT29" s="49">
        <v>4071</v>
      </c>
      <c r="CU29" s="49">
        <v>4074</v>
      </c>
      <c r="CV29" s="49">
        <v>3932</v>
      </c>
      <c r="CW29" s="49">
        <v>3726</v>
      </c>
      <c r="CX29" s="49">
        <v>3453</v>
      </c>
      <c r="CY29" s="49">
        <v>3202</v>
      </c>
      <c r="CZ29" s="17" t="s">
        <v>80</v>
      </c>
      <c r="DE29" t="s">
        <v>80</v>
      </c>
      <c r="DG29" t="s">
        <v>80</v>
      </c>
      <c r="DI29">
        <v>82400</v>
      </c>
      <c r="DJ29">
        <v>81300</v>
      </c>
      <c r="DK29">
        <v>79600</v>
      </c>
      <c r="DL29">
        <v>79100</v>
      </c>
      <c r="DM29">
        <v>78700</v>
      </c>
      <c r="DN29">
        <v>81300</v>
      </c>
      <c r="DO29">
        <v>80800</v>
      </c>
      <c r="DP29">
        <v>81100</v>
      </c>
      <c r="DQ29">
        <v>78500</v>
      </c>
      <c r="DR29">
        <v>76000</v>
      </c>
      <c r="DS29">
        <v>77400</v>
      </c>
      <c r="DT29">
        <v>76600</v>
      </c>
      <c r="DU29">
        <v>79200</v>
      </c>
      <c r="DV29">
        <v>81300</v>
      </c>
      <c r="DW29">
        <v>82900</v>
      </c>
      <c r="DX29">
        <v>82500</v>
      </c>
      <c r="DY29">
        <v>82400</v>
      </c>
      <c r="DZ29">
        <v>81000</v>
      </c>
      <c r="EA29">
        <v>81300</v>
      </c>
      <c r="EB29">
        <v>84100</v>
      </c>
      <c r="EC29">
        <v>82400</v>
      </c>
      <c r="ED29">
        <v>85800</v>
      </c>
      <c r="EE29">
        <v>85800</v>
      </c>
      <c r="EF29">
        <v>86000</v>
      </c>
      <c r="EG29">
        <v>87000</v>
      </c>
      <c r="EH29">
        <v>87500</v>
      </c>
      <c r="EI29">
        <v>86700</v>
      </c>
      <c r="EJ29" s="19">
        <v>86700</v>
      </c>
      <c r="EK29" s="19">
        <v>87600</v>
      </c>
      <c r="EL29" s="19">
        <v>85400</v>
      </c>
      <c r="EM29" s="19"/>
      <c r="EO29" s="31">
        <f t="shared" si="0"/>
        <v>2.8240291262135921E-2</v>
      </c>
      <c r="EP29" s="31">
        <f t="shared" si="1"/>
        <v>2.8769987699877E-2</v>
      </c>
      <c r="EQ29" s="31">
        <f t="shared" si="2"/>
        <v>3.013819095477387E-2</v>
      </c>
      <c r="ER29" s="31">
        <f t="shared" si="3"/>
        <v>2.9203539823008849E-2</v>
      </c>
      <c r="ES29" s="31">
        <f t="shared" si="4"/>
        <v>3.0025412960609912E-2</v>
      </c>
      <c r="ET29" s="31">
        <f t="shared" si="5"/>
        <v>2.7773677736777368E-2</v>
      </c>
      <c r="EU29" s="31">
        <f t="shared" si="6"/>
        <v>2.698019801980198E-2</v>
      </c>
      <c r="EV29" s="31">
        <f t="shared" si="7"/>
        <v>2.3649815043156597E-2</v>
      </c>
      <c r="EW29" s="31">
        <f t="shared" si="8"/>
        <v>2.5847133757961785E-2</v>
      </c>
      <c r="EX29" s="31">
        <f t="shared" si="9"/>
        <v>2.8605263157894738E-2</v>
      </c>
      <c r="EY29" s="31">
        <f t="shared" si="10"/>
        <v>3.1033591731266151E-2</v>
      </c>
      <c r="EZ29" s="31">
        <f t="shared" si="11"/>
        <v>3.6240208877284595E-2</v>
      </c>
      <c r="FA29" s="31">
        <f t="shared" si="12"/>
        <v>4.9684343434343435E-2</v>
      </c>
      <c r="FB29" s="31">
        <f t="shared" si="13"/>
        <v>5.0664206642066417E-2</v>
      </c>
      <c r="FC29" s="31">
        <f t="shared" si="14"/>
        <v>4.9155609167671893E-2</v>
      </c>
      <c r="FD29" s="31">
        <f t="shared" si="15"/>
        <v>4.6424242424242423E-2</v>
      </c>
      <c r="FE29" s="31">
        <f t="shared" si="16"/>
        <v>4.9890776699029124E-2</v>
      </c>
      <c r="FF29" s="31">
        <f t="shared" si="17"/>
        <v>4.4703703703703704E-2</v>
      </c>
      <c r="FG29" s="31">
        <f t="shared" si="18"/>
        <v>4.6088560885608858E-2</v>
      </c>
      <c r="FH29" s="31">
        <f t="shared" si="19"/>
        <v>4.2187871581450653E-2</v>
      </c>
      <c r="FI29" s="31">
        <f t="shared" si="20"/>
        <v>4.6165048543689323E-2</v>
      </c>
      <c r="FJ29" s="31">
        <f t="shared" si="21"/>
        <v>4.5501165501165501E-2</v>
      </c>
      <c r="FK29" s="31">
        <f t="shared" si="22"/>
        <v>4.8997668997668997E-2</v>
      </c>
      <c r="FL29" s="31">
        <f t="shared" si="23"/>
        <v>4.7465116279069769E-2</v>
      </c>
      <c r="FM29" s="50">
        <f t="shared" si="24"/>
        <v>4.9586206896551722E-2</v>
      </c>
      <c r="FN29" s="50">
        <f t="shared" si="25"/>
        <v>4.9028571428571428E-2</v>
      </c>
      <c r="FO29" s="50">
        <f t="shared" si="26"/>
        <v>4.9780853517877741E-2</v>
      </c>
      <c r="FP29" s="50">
        <f t="shared" si="27"/>
        <v>4.5951557093425605E-2</v>
      </c>
      <c r="FQ29" s="50">
        <f t="shared" si="28"/>
        <v>4.8789954337899545E-2</v>
      </c>
      <c r="FR29" s="50">
        <f t="shared" si="29"/>
        <v>4.7669789227166276E-2</v>
      </c>
    </row>
    <row r="30" spans="1:174" ht="14">
      <c r="A30" s="17" t="s">
        <v>81</v>
      </c>
      <c r="B30" s="19">
        <v>2779</v>
      </c>
      <c r="C30" s="19">
        <v>2865</v>
      </c>
      <c r="D30" s="19">
        <v>2851</v>
      </c>
      <c r="E30" s="19">
        <v>2914</v>
      </c>
      <c r="F30" s="19">
        <v>2878</v>
      </c>
      <c r="G30" s="19">
        <v>2848</v>
      </c>
      <c r="H30" s="19">
        <v>2852</v>
      </c>
      <c r="I30" s="19">
        <v>3099</v>
      </c>
      <c r="J30" s="19">
        <v>3179</v>
      </c>
      <c r="K30" s="19">
        <v>3191</v>
      </c>
      <c r="L30" s="19">
        <v>3271</v>
      </c>
      <c r="M30" s="19">
        <v>3388</v>
      </c>
      <c r="N30" s="19">
        <v>3175</v>
      </c>
      <c r="O30" s="19">
        <v>3122</v>
      </c>
      <c r="P30" s="19">
        <v>3210</v>
      </c>
      <c r="Q30" s="19">
        <v>3042</v>
      </c>
      <c r="R30" s="19">
        <v>3046</v>
      </c>
      <c r="S30" s="19">
        <v>2954</v>
      </c>
      <c r="T30" s="19">
        <v>2968</v>
      </c>
      <c r="U30" s="19">
        <v>2932</v>
      </c>
      <c r="V30" s="19">
        <v>2911</v>
      </c>
      <c r="W30" s="19">
        <v>2828</v>
      </c>
      <c r="X30" s="19">
        <v>2727</v>
      </c>
      <c r="Y30" s="19">
        <v>2612</v>
      </c>
      <c r="Z30" s="19">
        <v>2490</v>
      </c>
      <c r="AA30" s="19">
        <v>2507</v>
      </c>
      <c r="AB30" s="19">
        <v>2471</v>
      </c>
      <c r="AC30" s="19">
        <v>2349</v>
      </c>
      <c r="AD30" s="19">
        <v>2301</v>
      </c>
      <c r="AE30" s="19">
        <v>2179</v>
      </c>
      <c r="AF30" s="19">
        <v>2080</v>
      </c>
      <c r="AG30" s="19">
        <v>2183</v>
      </c>
      <c r="AH30" s="19">
        <v>2259</v>
      </c>
      <c r="AI30" s="19">
        <v>2249</v>
      </c>
      <c r="AJ30" s="19">
        <v>2302</v>
      </c>
      <c r="AK30" s="19">
        <v>2321</v>
      </c>
      <c r="AL30" s="19">
        <v>2301</v>
      </c>
      <c r="AM30" s="19">
        <v>2316</v>
      </c>
      <c r="AN30" s="19">
        <v>2505</v>
      </c>
      <c r="AO30" s="19">
        <v>2805</v>
      </c>
      <c r="AP30" s="19">
        <v>2855</v>
      </c>
      <c r="AQ30" s="19">
        <v>3019</v>
      </c>
      <c r="AR30" s="19">
        <v>3372</v>
      </c>
      <c r="AS30" s="19">
        <v>3835</v>
      </c>
      <c r="AT30" s="19">
        <v>4374</v>
      </c>
      <c r="AU30" s="19">
        <v>4672</v>
      </c>
      <c r="AV30" s="19">
        <v>4961</v>
      </c>
      <c r="AW30" s="19">
        <v>4931</v>
      </c>
      <c r="AX30" s="19">
        <v>4774</v>
      </c>
      <c r="AY30" s="19">
        <v>4872</v>
      </c>
      <c r="AZ30" s="19">
        <v>5037</v>
      </c>
      <c r="BA30" s="19">
        <v>5101</v>
      </c>
      <c r="BB30" s="19">
        <v>5023</v>
      </c>
      <c r="BC30" s="19">
        <v>4715</v>
      </c>
      <c r="BD30" s="19">
        <v>4654</v>
      </c>
      <c r="BE30" s="19">
        <v>4844</v>
      </c>
      <c r="BF30" s="19">
        <v>5002</v>
      </c>
      <c r="BG30" s="19">
        <v>4939</v>
      </c>
      <c r="BH30" s="19">
        <v>4785</v>
      </c>
      <c r="BI30" s="19">
        <v>4555</v>
      </c>
      <c r="BJ30" s="19">
        <v>4427</v>
      </c>
      <c r="BK30" s="19">
        <v>4352</v>
      </c>
      <c r="BL30" s="19">
        <v>4401</v>
      </c>
      <c r="BM30" s="19">
        <v>4493</v>
      </c>
      <c r="BN30" s="19">
        <v>4289</v>
      </c>
      <c r="BO30" s="19">
        <v>4137</v>
      </c>
      <c r="BP30" s="19">
        <v>4176</v>
      </c>
      <c r="BQ30" s="19">
        <v>4337</v>
      </c>
      <c r="BR30" s="19">
        <v>4463</v>
      </c>
      <c r="BS30" s="19">
        <v>4375</v>
      </c>
      <c r="BT30" s="19">
        <v>4492</v>
      </c>
      <c r="BU30" s="19">
        <v>4495</v>
      </c>
      <c r="BV30" s="19">
        <v>4431</v>
      </c>
      <c r="BW30" s="19">
        <v>4624</v>
      </c>
      <c r="BX30" s="19">
        <v>4750</v>
      </c>
      <c r="BY30" s="19">
        <v>4870</v>
      </c>
      <c r="BZ30" s="19">
        <v>4791</v>
      </c>
      <c r="CA30" s="19">
        <v>4725</v>
      </c>
      <c r="CB30" s="19">
        <v>4679</v>
      </c>
      <c r="CC30" s="19">
        <v>4822</v>
      </c>
      <c r="CD30" s="19">
        <v>4855</v>
      </c>
      <c r="CE30" s="19">
        <v>4820</v>
      </c>
      <c r="CF30" s="19">
        <v>4701</v>
      </c>
      <c r="CG30" s="19">
        <v>4555</v>
      </c>
      <c r="CH30" s="49">
        <v>4392</v>
      </c>
      <c r="CI30" s="49">
        <v>4439</v>
      </c>
      <c r="CJ30" s="49">
        <v>4338</v>
      </c>
      <c r="CK30" s="49">
        <v>4401</v>
      </c>
      <c r="CL30" s="49">
        <v>4452</v>
      </c>
      <c r="CM30" s="49">
        <v>4496</v>
      </c>
      <c r="CN30" s="49">
        <v>4385</v>
      </c>
      <c r="CO30" s="49">
        <v>4480</v>
      </c>
      <c r="CP30" s="49">
        <v>4681</v>
      </c>
      <c r="CQ30" s="49">
        <v>4676</v>
      </c>
      <c r="CR30" s="49">
        <v>4603</v>
      </c>
      <c r="CS30" s="49">
        <v>4423</v>
      </c>
      <c r="CT30" s="49">
        <v>4222</v>
      </c>
      <c r="CU30" s="49">
        <v>4112</v>
      </c>
      <c r="CV30" s="49">
        <v>3991</v>
      </c>
      <c r="CW30" s="49">
        <v>3866</v>
      </c>
      <c r="CX30" s="49">
        <v>3502</v>
      </c>
      <c r="CY30" s="49">
        <v>3306</v>
      </c>
      <c r="CZ30" s="17" t="s">
        <v>81</v>
      </c>
      <c r="DE30" t="s">
        <v>81</v>
      </c>
      <c r="DG30" t="s">
        <v>81</v>
      </c>
      <c r="DI30">
        <v>112500</v>
      </c>
      <c r="DJ30">
        <v>113300</v>
      </c>
      <c r="DK30">
        <v>112700</v>
      </c>
      <c r="DL30">
        <v>112400</v>
      </c>
      <c r="DM30">
        <v>112000</v>
      </c>
      <c r="DN30">
        <v>107900</v>
      </c>
      <c r="DO30">
        <v>108600</v>
      </c>
      <c r="DP30">
        <v>110200</v>
      </c>
      <c r="DQ30">
        <v>112100</v>
      </c>
      <c r="DR30">
        <v>113300</v>
      </c>
      <c r="DS30">
        <v>112000</v>
      </c>
      <c r="DT30">
        <v>111600</v>
      </c>
      <c r="DU30">
        <v>110700</v>
      </c>
      <c r="DV30">
        <v>108200</v>
      </c>
      <c r="DW30">
        <v>109900</v>
      </c>
      <c r="DX30">
        <v>110200</v>
      </c>
      <c r="DY30">
        <v>111900</v>
      </c>
      <c r="DZ30">
        <v>113600</v>
      </c>
      <c r="EA30">
        <v>113200</v>
      </c>
      <c r="EB30">
        <v>112400</v>
      </c>
      <c r="EC30">
        <v>111200</v>
      </c>
      <c r="ED30">
        <v>111700</v>
      </c>
      <c r="EE30">
        <v>113700</v>
      </c>
      <c r="EF30">
        <v>111600</v>
      </c>
      <c r="EG30">
        <v>113000</v>
      </c>
      <c r="EH30">
        <v>111800</v>
      </c>
      <c r="EI30">
        <v>113300</v>
      </c>
      <c r="EJ30" s="19">
        <v>115000</v>
      </c>
      <c r="EK30" s="19">
        <v>113700</v>
      </c>
      <c r="EL30" s="19">
        <v>116400</v>
      </c>
      <c r="EM30" s="19"/>
      <c r="EO30" s="31">
        <f t="shared" si="0"/>
        <v>2.8364444444444446E-2</v>
      </c>
      <c r="EP30" s="31">
        <f t="shared" si="1"/>
        <v>2.8022947925860547E-2</v>
      </c>
      <c r="EQ30" s="31">
        <f t="shared" si="2"/>
        <v>2.699201419698314E-2</v>
      </c>
      <c r="ER30" s="31">
        <f t="shared" si="3"/>
        <v>2.6405693950177937E-2</v>
      </c>
      <c r="ES30" s="31">
        <f t="shared" si="4"/>
        <v>2.5250000000000002E-2</v>
      </c>
      <c r="ET30" s="31">
        <f t="shared" si="5"/>
        <v>2.3076923076923078E-2</v>
      </c>
      <c r="EU30" s="31">
        <f t="shared" si="6"/>
        <v>2.1629834254143648E-2</v>
      </c>
      <c r="EV30" s="31">
        <f t="shared" si="7"/>
        <v>1.8874773139745917E-2</v>
      </c>
      <c r="EW30" s="31">
        <f t="shared" si="8"/>
        <v>2.0062444246208743E-2</v>
      </c>
      <c r="EX30" s="31">
        <f t="shared" si="9"/>
        <v>2.030891438658429E-2</v>
      </c>
      <c r="EY30" s="31">
        <f t="shared" si="10"/>
        <v>2.5044642857142856E-2</v>
      </c>
      <c r="EZ30" s="31">
        <f t="shared" si="11"/>
        <v>3.0215053763440861E-2</v>
      </c>
      <c r="FA30" s="31">
        <f t="shared" si="12"/>
        <v>4.220415537488708E-2</v>
      </c>
      <c r="FB30" s="31">
        <f t="shared" si="13"/>
        <v>4.4121996303142327E-2</v>
      </c>
      <c r="FC30" s="31">
        <f t="shared" si="14"/>
        <v>4.6414922656960872E-2</v>
      </c>
      <c r="FD30" s="31">
        <f t="shared" si="15"/>
        <v>4.223230490018149E-2</v>
      </c>
      <c r="FE30" s="31">
        <f t="shared" si="16"/>
        <v>4.4137622877569262E-2</v>
      </c>
      <c r="FF30" s="31">
        <f t="shared" si="17"/>
        <v>3.8970070422535211E-2</v>
      </c>
      <c r="FG30" s="31">
        <f t="shared" si="18"/>
        <v>3.9690812720848054E-2</v>
      </c>
      <c r="FH30" s="31">
        <f t="shared" si="19"/>
        <v>3.7153024911032027E-2</v>
      </c>
      <c r="FI30" s="31">
        <f t="shared" si="20"/>
        <v>3.9343525179856113E-2</v>
      </c>
      <c r="FJ30" s="31">
        <f t="shared" si="21"/>
        <v>3.9668755595344676E-2</v>
      </c>
      <c r="FK30" s="31">
        <f t="shared" si="22"/>
        <v>4.283201407211961E-2</v>
      </c>
      <c r="FL30" s="31">
        <f t="shared" si="23"/>
        <v>4.1926523297491039E-2</v>
      </c>
      <c r="FM30" s="50">
        <f t="shared" si="24"/>
        <v>4.2654867256637169E-2</v>
      </c>
      <c r="FN30" s="50">
        <f t="shared" si="25"/>
        <v>3.928443649373882E-2</v>
      </c>
      <c r="FO30" s="50">
        <f t="shared" si="26"/>
        <v>3.8843777581641661E-2</v>
      </c>
      <c r="FP30" s="50">
        <f t="shared" si="27"/>
        <v>3.8130434782608698E-2</v>
      </c>
      <c r="FQ30" s="50">
        <f t="shared" si="28"/>
        <v>4.1125769569041334E-2</v>
      </c>
      <c r="FR30" s="50">
        <f t="shared" si="29"/>
        <v>3.6271477663230238E-2</v>
      </c>
    </row>
    <row r="31" spans="1:174" ht="14">
      <c r="A31" s="17" t="s">
        <v>82</v>
      </c>
      <c r="B31" s="19">
        <v>33733</v>
      </c>
      <c r="C31" s="19">
        <v>34149</v>
      </c>
      <c r="D31" s="19">
        <v>33488</v>
      </c>
      <c r="E31" s="19">
        <v>33635</v>
      </c>
      <c r="F31" s="19">
        <v>33222</v>
      </c>
      <c r="G31" s="19">
        <v>33643</v>
      </c>
      <c r="H31" s="19">
        <v>34010</v>
      </c>
      <c r="I31" s="19">
        <v>35074</v>
      </c>
      <c r="J31" s="19">
        <v>35685</v>
      </c>
      <c r="K31" s="19">
        <v>36370</v>
      </c>
      <c r="L31" s="19">
        <v>37311</v>
      </c>
      <c r="M31" s="19">
        <v>36904</v>
      </c>
      <c r="N31" s="19">
        <v>36595</v>
      </c>
      <c r="O31" s="19">
        <v>36710</v>
      </c>
      <c r="P31" s="19">
        <v>36768</v>
      </c>
      <c r="Q31" s="19">
        <v>36890</v>
      </c>
      <c r="R31" s="19">
        <v>36032</v>
      </c>
      <c r="S31" s="19">
        <v>35917</v>
      </c>
      <c r="T31" s="19">
        <v>35959</v>
      </c>
      <c r="U31" s="19">
        <v>37127</v>
      </c>
      <c r="V31" s="19">
        <v>37445</v>
      </c>
      <c r="W31" s="19">
        <v>36799</v>
      </c>
      <c r="X31" s="19">
        <v>35770</v>
      </c>
      <c r="Y31" s="19">
        <v>35175</v>
      </c>
      <c r="Z31" s="19">
        <v>34703</v>
      </c>
      <c r="AA31" s="19">
        <v>34468</v>
      </c>
      <c r="AB31" s="19">
        <v>34905</v>
      </c>
      <c r="AC31" s="19">
        <v>34750</v>
      </c>
      <c r="AD31" s="19">
        <v>34207</v>
      </c>
      <c r="AE31" s="19">
        <v>32908</v>
      </c>
      <c r="AF31" s="19">
        <v>32750</v>
      </c>
      <c r="AG31" s="19">
        <v>32854</v>
      </c>
      <c r="AH31" s="19">
        <v>33563</v>
      </c>
      <c r="AI31" s="19">
        <v>33558</v>
      </c>
      <c r="AJ31" s="19">
        <v>33193</v>
      </c>
      <c r="AK31" s="19">
        <v>33240</v>
      </c>
      <c r="AL31" s="19">
        <v>33785</v>
      </c>
      <c r="AM31" s="19">
        <v>34526</v>
      </c>
      <c r="AN31" s="19">
        <v>36141</v>
      </c>
      <c r="AO31" s="19">
        <v>36578</v>
      </c>
      <c r="AP31" s="19">
        <v>36277</v>
      </c>
      <c r="AQ31" s="19">
        <v>38135</v>
      </c>
      <c r="AR31" s="19">
        <v>39962</v>
      </c>
      <c r="AS31" s="19">
        <v>42183</v>
      </c>
      <c r="AT31" s="19">
        <v>46062</v>
      </c>
      <c r="AU31" s="19">
        <v>47731</v>
      </c>
      <c r="AV31" s="19">
        <v>48510</v>
      </c>
      <c r="AW31" s="19">
        <v>48931</v>
      </c>
      <c r="AX31" s="19">
        <v>48823</v>
      </c>
      <c r="AY31" s="19">
        <v>49595</v>
      </c>
      <c r="AZ31" s="19">
        <v>50966</v>
      </c>
      <c r="BA31" s="19">
        <v>52068</v>
      </c>
      <c r="BB31" s="19">
        <v>51621</v>
      </c>
      <c r="BC31" s="19">
        <v>51033</v>
      </c>
      <c r="BD31" s="19">
        <v>50562</v>
      </c>
      <c r="BE31" s="19">
        <v>51718</v>
      </c>
      <c r="BF31" s="19">
        <v>51721</v>
      </c>
      <c r="BG31" s="19">
        <v>50946</v>
      </c>
      <c r="BH31" s="19">
        <v>49534</v>
      </c>
      <c r="BI31" s="19">
        <v>47950</v>
      </c>
      <c r="BJ31" s="19">
        <v>46507</v>
      </c>
      <c r="BK31" s="19">
        <v>46298</v>
      </c>
      <c r="BL31" s="19">
        <v>47168</v>
      </c>
      <c r="BM31" s="19">
        <v>47012</v>
      </c>
      <c r="BN31" s="19">
        <v>46186</v>
      </c>
      <c r="BO31" s="19">
        <v>46146</v>
      </c>
      <c r="BP31" s="19">
        <v>45905</v>
      </c>
      <c r="BQ31" s="19">
        <v>47179</v>
      </c>
      <c r="BR31" s="19">
        <v>47453</v>
      </c>
      <c r="BS31" s="19">
        <v>47361</v>
      </c>
      <c r="BT31" s="19">
        <v>47755</v>
      </c>
      <c r="BU31" s="19">
        <v>47813</v>
      </c>
      <c r="BV31" s="19">
        <v>47713</v>
      </c>
      <c r="BW31" s="19">
        <v>49428</v>
      </c>
      <c r="BX31" s="19">
        <v>51602</v>
      </c>
      <c r="BY31" s="19">
        <v>51886</v>
      </c>
      <c r="BZ31" s="19">
        <v>51463</v>
      </c>
      <c r="CA31" s="19">
        <v>50937</v>
      </c>
      <c r="CB31" s="19">
        <v>51106</v>
      </c>
      <c r="CC31" s="19">
        <v>52338</v>
      </c>
      <c r="CD31" s="19">
        <v>52135</v>
      </c>
      <c r="CE31" s="19">
        <v>51685</v>
      </c>
      <c r="CF31" s="19">
        <v>50239</v>
      </c>
      <c r="CG31" s="19">
        <v>49767</v>
      </c>
      <c r="CH31" s="49">
        <v>49294</v>
      </c>
      <c r="CI31" s="49">
        <v>49369</v>
      </c>
      <c r="CJ31" s="49">
        <v>50073</v>
      </c>
      <c r="CK31" s="49">
        <v>50267</v>
      </c>
      <c r="CL31" s="49">
        <v>49557</v>
      </c>
      <c r="CM31" s="49">
        <v>48692</v>
      </c>
      <c r="CN31" s="49">
        <v>48079</v>
      </c>
      <c r="CO31" s="49">
        <v>48755</v>
      </c>
      <c r="CP31" s="49">
        <v>49504</v>
      </c>
      <c r="CQ31" s="49">
        <v>48954</v>
      </c>
      <c r="CR31" s="49">
        <v>48110</v>
      </c>
      <c r="CS31" s="49">
        <v>47365</v>
      </c>
      <c r="CT31" s="49">
        <v>46573</v>
      </c>
      <c r="CU31" s="49">
        <v>46412</v>
      </c>
      <c r="CV31" s="49">
        <v>46096</v>
      </c>
      <c r="CW31" s="49">
        <v>44852</v>
      </c>
      <c r="CX31" s="49">
        <v>42982</v>
      </c>
      <c r="CY31" s="49">
        <v>41681</v>
      </c>
      <c r="CZ31" s="17" t="s">
        <v>82</v>
      </c>
      <c r="DE31" t="s">
        <v>82</v>
      </c>
      <c r="DG31" t="s">
        <v>82</v>
      </c>
      <c r="DI31">
        <v>430600</v>
      </c>
      <c r="DJ31">
        <v>435600</v>
      </c>
      <c r="DK31">
        <v>442700</v>
      </c>
      <c r="DL31">
        <v>444000</v>
      </c>
      <c r="DM31">
        <v>439700</v>
      </c>
      <c r="DN31">
        <v>439400</v>
      </c>
      <c r="DO31">
        <v>440600</v>
      </c>
      <c r="DP31">
        <v>442500</v>
      </c>
      <c r="DQ31">
        <v>450500</v>
      </c>
      <c r="DR31">
        <v>446800</v>
      </c>
      <c r="DS31">
        <v>444200</v>
      </c>
      <c r="DT31">
        <v>448200</v>
      </c>
      <c r="DU31">
        <v>451800</v>
      </c>
      <c r="DV31">
        <v>448800</v>
      </c>
      <c r="DW31">
        <v>454300</v>
      </c>
      <c r="DX31">
        <v>451800</v>
      </c>
      <c r="DY31">
        <v>454400</v>
      </c>
      <c r="DZ31">
        <v>462400</v>
      </c>
      <c r="EA31">
        <v>461300</v>
      </c>
      <c r="EB31">
        <v>458600</v>
      </c>
      <c r="EC31">
        <v>458400</v>
      </c>
      <c r="ED31">
        <v>448400</v>
      </c>
      <c r="EE31">
        <v>447300</v>
      </c>
      <c r="EF31">
        <v>453200</v>
      </c>
      <c r="EG31">
        <v>446000</v>
      </c>
      <c r="EH31">
        <v>444400</v>
      </c>
      <c r="EI31">
        <v>443100</v>
      </c>
      <c r="EJ31" s="19">
        <v>448000</v>
      </c>
      <c r="EK31" s="19">
        <v>458900</v>
      </c>
      <c r="EL31" s="19">
        <v>470800</v>
      </c>
      <c r="EM31" s="19"/>
      <c r="EO31" s="31">
        <f t="shared" si="0"/>
        <v>8.4463539247561545E-2</v>
      </c>
      <c r="EP31" s="31">
        <f t="shared" si="1"/>
        <v>8.4010560146923777E-2</v>
      </c>
      <c r="EQ31" s="31">
        <f t="shared" si="2"/>
        <v>8.3329568556584591E-2</v>
      </c>
      <c r="ER31" s="31">
        <f t="shared" si="3"/>
        <v>8.0988738738738741E-2</v>
      </c>
      <c r="ES31" s="31">
        <f t="shared" si="4"/>
        <v>8.3691153058903803E-2</v>
      </c>
      <c r="ET31" s="31">
        <f t="shared" si="5"/>
        <v>7.8978152025489301E-2</v>
      </c>
      <c r="EU31" s="31">
        <f t="shared" si="6"/>
        <v>7.8869723104857015E-2</v>
      </c>
      <c r="EV31" s="31">
        <f t="shared" si="7"/>
        <v>7.4011299435028252E-2</v>
      </c>
      <c r="EW31" s="31">
        <f t="shared" si="8"/>
        <v>7.449056603773585E-2</v>
      </c>
      <c r="EX31" s="31">
        <f t="shared" si="9"/>
        <v>7.5615487914055507E-2</v>
      </c>
      <c r="EY31" s="31">
        <f t="shared" si="10"/>
        <v>8.2345790184601531E-2</v>
      </c>
      <c r="EZ31" s="31">
        <f t="shared" si="11"/>
        <v>8.9161088799643018E-2</v>
      </c>
      <c r="FA31" s="31">
        <f t="shared" si="12"/>
        <v>0.10564630367419212</v>
      </c>
      <c r="FB31" s="31">
        <f t="shared" si="13"/>
        <v>0.10878565062388591</v>
      </c>
      <c r="FC31" s="31">
        <f t="shared" si="14"/>
        <v>0.11461149020471055</v>
      </c>
      <c r="FD31" s="31">
        <f t="shared" si="15"/>
        <v>0.11191235059760957</v>
      </c>
      <c r="FE31" s="31">
        <f t="shared" si="16"/>
        <v>0.11211707746478873</v>
      </c>
      <c r="FF31" s="31">
        <f t="shared" si="17"/>
        <v>0.10057742214532872</v>
      </c>
      <c r="FG31" s="31">
        <f t="shared" si="18"/>
        <v>0.10191198786039454</v>
      </c>
      <c r="FH31" s="31">
        <f t="shared" si="19"/>
        <v>0.10009812472743131</v>
      </c>
      <c r="FI31" s="31">
        <f t="shared" si="20"/>
        <v>0.10331806282722514</v>
      </c>
      <c r="FJ31" s="31">
        <f t="shared" si="21"/>
        <v>0.10640722569134702</v>
      </c>
      <c r="FK31" s="31">
        <f t="shared" si="22"/>
        <v>0.11599821149116923</v>
      </c>
      <c r="FL31" s="31">
        <f t="shared" si="23"/>
        <v>0.11276699029126214</v>
      </c>
      <c r="FM31" s="50">
        <f t="shared" si="24"/>
        <v>0.11588565022421525</v>
      </c>
      <c r="FN31" s="50">
        <f t="shared" si="25"/>
        <v>0.11092259225922592</v>
      </c>
      <c r="FO31" s="50">
        <f t="shared" si="26"/>
        <v>0.11344391785150079</v>
      </c>
      <c r="FP31" s="50">
        <f t="shared" si="27"/>
        <v>0.10731919642857143</v>
      </c>
      <c r="FQ31" s="50">
        <f t="shared" si="28"/>
        <v>0.10667683591196339</v>
      </c>
      <c r="FR31" s="50">
        <f t="shared" si="29"/>
        <v>9.8923109600679696E-2</v>
      </c>
    </row>
    <row r="32" spans="1:174" ht="14">
      <c r="A32" s="17" t="s">
        <v>83</v>
      </c>
      <c r="B32" s="19">
        <v>621</v>
      </c>
      <c r="C32" s="19">
        <v>659</v>
      </c>
      <c r="D32" s="19">
        <v>667</v>
      </c>
      <c r="E32" s="19">
        <v>663</v>
      </c>
      <c r="F32" s="19">
        <v>619</v>
      </c>
      <c r="G32" s="19">
        <v>659</v>
      </c>
      <c r="H32" s="19">
        <v>704</v>
      </c>
      <c r="I32" s="19">
        <v>705</v>
      </c>
      <c r="J32" s="19">
        <v>741</v>
      </c>
      <c r="K32" s="19">
        <v>769</v>
      </c>
      <c r="L32" s="19">
        <v>761</v>
      </c>
      <c r="M32" s="19">
        <v>724</v>
      </c>
      <c r="N32" s="19">
        <v>747</v>
      </c>
      <c r="O32" s="19">
        <v>741</v>
      </c>
      <c r="P32" s="19">
        <v>748</v>
      </c>
      <c r="Q32" s="19">
        <v>750</v>
      </c>
      <c r="R32" s="19">
        <v>672</v>
      </c>
      <c r="S32" s="19">
        <v>636</v>
      </c>
      <c r="T32" s="19">
        <v>665</v>
      </c>
      <c r="U32" s="19">
        <v>678</v>
      </c>
      <c r="V32" s="19">
        <v>683</v>
      </c>
      <c r="W32" s="19">
        <v>654</v>
      </c>
      <c r="X32" s="19">
        <v>659</v>
      </c>
      <c r="Y32" s="19">
        <v>706</v>
      </c>
      <c r="Z32" s="19">
        <v>661</v>
      </c>
      <c r="AA32" s="19">
        <v>640</v>
      </c>
      <c r="AB32" s="19">
        <v>693</v>
      </c>
      <c r="AC32" s="19">
        <v>593</v>
      </c>
      <c r="AD32" s="19">
        <v>570</v>
      </c>
      <c r="AE32" s="19">
        <v>529</v>
      </c>
      <c r="AF32" s="19">
        <v>523</v>
      </c>
      <c r="AG32" s="19">
        <v>563</v>
      </c>
      <c r="AH32" s="19">
        <v>562</v>
      </c>
      <c r="AI32" s="19">
        <v>582</v>
      </c>
      <c r="AJ32" s="19">
        <v>603</v>
      </c>
      <c r="AK32" s="19">
        <v>592</v>
      </c>
      <c r="AL32" s="19">
        <v>634</v>
      </c>
      <c r="AM32" s="19">
        <v>689</v>
      </c>
      <c r="AN32" s="19">
        <v>759</v>
      </c>
      <c r="AO32" s="19">
        <v>806</v>
      </c>
      <c r="AP32" s="19">
        <v>854</v>
      </c>
      <c r="AQ32" s="19">
        <v>918</v>
      </c>
      <c r="AR32" s="19">
        <v>1018</v>
      </c>
      <c r="AS32" s="19">
        <v>1204</v>
      </c>
      <c r="AT32" s="19">
        <v>1470</v>
      </c>
      <c r="AU32" s="19">
        <v>1557</v>
      </c>
      <c r="AV32" s="19">
        <v>1554</v>
      </c>
      <c r="AW32" s="19">
        <v>1584</v>
      </c>
      <c r="AX32" s="19">
        <v>1603</v>
      </c>
      <c r="AY32" s="19">
        <v>1638</v>
      </c>
      <c r="AZ32" s="19">
        <v>1666</v>
      </c>
      <c r="BA32" s="19">
        <v>1650</v>
      </c>
      <c r="BB32" s="19">
        <v>1650</v>
      </c>
      <c r="BC32" s="19">
        <v>1512</v>
      </c>
      <c r="BD32" s="19">
        <v>1471</v>
      </c>
      <c r="BE32" s="19">
        <v>1544</v>
      </c>
      <c r="BF32" s="19">
        <v>1584</v>
      </c>
      <c r="BG32" s="19">
        <v>1583</v>
      </c>
      <c r="BH32" s="19">
        <v>1527</v>
      </c>
      <c r="BI32" s="19">
        <v>1402</v>
      </c>
      <c r="BJ32" s="19">
        <v>1316</v>
      </c>
      <c r="BK32" s="19">
        <v>1277</v>
      </c>
      <c r="BL32" s="19">
        <v>1343</v>
      </c>
      <c r="BM32" s="19">
        <v>1317</v>
      </c>
      <c r="BN32" s="19">
        <v>1173</v>
      </c>
      <c r="BO32" s="19">
        <v>1146</v>
      </c>
      <c r="BP32" s="19">
        <v>1189</v>
      </c>
      <c r="BQ32" s="19">
        <v>1246</v>
      </c>
      <c r="BR32" s="19">
        <v>1238</v>
      </c>
      <c r="BS32" s="19">
        <v>1245</v>
      </c>
      <c r="BT32" s="19">
        <v>1265</v>
      </c>
      <c r="BU32" s="19">
        <v>1238</v>
      </c>
      <c r="BV32" s="19">
        <v>1254</v>
      </c>
      <c r="BW32" s="19">
        <v>1319</v>
      </c>
      <c r="BX32" s="19">
        <v>1305</v>
      </c>
      <c r="BY32" s="19">
        <v>1269</v>
      </c>
      <c r="BZ32" s="19">
        <v>1233</v>
      </c>
      <c r="CA32" s="19">
        <v>1207</v>
      </c>
      <c r="CB32" s="19">
        <v>1210</v>
      </c>
      <c r="CC32" s="19">
        <v>1332</v>
      </c>
      <c r="CD32" s="19">
        <v>1380</v>
      </c>
      <c r="CE32" s="19">
        <v>1317</v>
      </c>
      <c r="CF32" s="19">
        <v>1344</v>
      </c>
      <c r="CG32" s="19">
        <v>1340</v>
      </c>
      <c r="CH32" s="49">
        <v>1296</v>
      </c>
      <c r="CI32" s="49">
        <v>1305</v>
      </c>
      <c r="CJ32" s="49">
        <v>1303</v>
      </c>
      <c r="CK32" s="49">
        <v>1301</v>
      </c>
      <c r="CL32" s="49">
        <v>1269</v>
      </c>
      <c r="CM32" s="49">
        <v>1200</v>
      </c>
      <c r="CN32" s="49">
        <v>1196</v>
      </c>
      <c r="CO32" s="49">
        <v>1220</v>
      </c>
      <c r="CP32" s="49">
        <v>1250</v>
      </c>
      <c r="CQ32" s="49">
        <v>1200</v>
      </c>
      <c r="CR32" s="49">
        <v>1173</v>
      </c>
      <c r="CS32" s="49">
        <v>1113</v>
      </c>
      <c r="CT32" s="49">
        <v>1077</v>
      </c>
      <c r="CU32" s="49">
        <v>1130</v>
      </c>
      <c r="CV32" s="49">
        <v>1090</v>
      </c>
      <c r="CW32" s="49">
        <v>1043</v>
      </c>
      <c r="CX32" s="49">
        <v>942</v>
      </c>
      <c r="CY32" s="49">
        <v>882</v>
      </c>
      <c r="CZ32" s="17" t="s">
        <v>83</v>
      </c>
      <c r="DE32" t="s">
        <v>83</v>
      </c>
      <c r="DG32" t="s">
        <v>83</v>
      </c>
      <c r="DI32">
        <v>50300</v>
      </c>
      <c r="DJ32">
        <v>50800</v>
      </c>
      <c r="DK32">
        <v>51200</v>
      </c>
      <c r="DL32">
        <v>50700</v>
      </c>
      <c r="DM32">
        <v>49100</v>
      </c>
      <c r="DN32">
        <v>48000</v>
      </c>
      <c r="DO32">
        <v>46900</v>
      </c>
      <c r="DP32">
        <v>48600</v>
      </c>
      <c r="DQ32">
        <v>49600</v>
      </c>
      <c r="DR32">
        <v>50100</v>
      </c>
      <c r="DS32">
        <v>50100</v>
      </c>
      <c r="DT32">
        <v>49800</v>
      </c>
      <c r="DU32">
        <v>49600</v>
      </c>
      <c r="DV32">
        <v>49200</v>
      </c>
      <c r="DW32">
        <v>49200</v>
      </c>
      <c r="DX32">
        <v>49000</v>
      </c>
      <c r="DY32">
        <v>47100</v>
      </c>
      <c r="DZ32">
        <v>47700</v>
      </c>
      <c r="EA32">
        <v>47000</v>
      </c>
      <c r="EB32">
        <v>47000</v>
      </c>
      <c r="EC32">
        <v>49100</v>
      </c>
      <c r="ED32">
        <v>48300</v>
      </c>
      <c r="EE32">
        <v>50300</v>
      </c>
      <c r="EF32">
        <v>49300</v>
      </c>
      <c r="EG32">
        <v>48900</v>
      </c>
      <c r="EH32">
        <v>48200</v>
      </c>
      <c r="EI32">
        <v>48300</v>
      </c>
      <c r="EJ32" s="19">
        <v>46600</v>
      </c>
      <c r="EK32" s="19">
        <v>46400</v>
      </c>
      <c r="EL32" s="19">
        <v>47000</v>
      </c>
      <c r="EM32" s="19"/>
      <c r="EO32" s="31">
        <f t="shared" si="0"/>
        <v>1.5288270377733599E-2</v>
      </c>
      <c r="EP32" s="31">
        <f t="shared" si="1"/>
        <v>1.4704724409448819E-2</v>
      </c>
      <c r="EQ32" s="31">
        <f t="shared" si="2"/>
        <v>1.46484375E-2</v>
      </c>
      <c r="ER32" s="31">
        <f t="shared" si="3"/>
        <v>1.3116370808678501E-2</v>
      </c>
      <c r="ES32" s="31">
        <f t="shared" si="4"/>
        <v>1.3319755600814664E-2</v>
      </c>
      <c r="ET32" s="31">
        <f t="shared" si="5"/>
        <v>1.3770833333333333E-2</v>
      </c>
      <c r="EU32" s="31">
        <f t="shared" si="6"/>
        <v>1.2643923240938167E-2</v>
      </c>
      <c r="EV32" s="31">
        <f t="shared" si="7"/>
        <v>1.0761316872427984E-2</v>
      </c>
      <c r="EW32" s="31">
        <f t="shared" si="8"/>
        <v>1.1733870967741936E-2</v>
      </c>
      <c r="EX32" s="31">
        <f t="shared" si="9"/>
        <v>1.2654690618762475E-2</v>
      </c>
      <c r="EY32" s="31">
        <f t="shared" si="10"/>
        <v>1.6087824351297405E-2</v>
      </c>
      <c r="EZ32" s="31">
        <f t="shared" si="11"/>
        <v>2.0441767068273092E-2</v>
      </c>
      <c r="FA32" s="31">
        <f t="shared" si="12"/>
        <v>3.1391129032258061E-2</v>
      </c>
      <c r="FB32" s="31">
        <f t="shared" si="13"/>
        <v>3.2581300813008127E-2</v>
      </c>
      <c r="FC32" s="31">
        <f t="shared" si="14"/>
        <v>3.3536585365853661E-2</v>
      </c>
      <c r="FD32" s="31">
        <f t="shared" si="15"/>
        <v>3.0020408163265306E-2</v>
      </c>
      <c r="FE32" s="31">
        <f t="shared" si="16"/>
        <v>3.3609341825902334E-2</v>
      </c>
      <c r="FF32" s="31">
        <f t="shared" si="17"/>
        <v>2.7589098532494759E-2</v>
      </c>
      <c r="FG32" s="31">
        <f t="shared" si="18"/>
        <v>2.802127659574468E-2</v>
      </c>
      <c r="FH32" s="31">
        <f t="shared" si="19"/>
        <v>2.5297872340425531E-2</v>
      </c>
      <c r="FI32" s="31">
        <f t="shared" si="20"/>
        <v>2.5356415478615071E-2</v>
      </c>
      <c r="FJ32" s="31">
        <f t="shared" si="21"/>
        <v>2.5962732919254657E-2</v>
      </c>
      <c r="FK32" s="31">
        <f t="shared" si="22"/>
        <v>2.5228628230616303E-2</v>
      </c>
      <c r="FL32" s="31">
        <f t="shared" si="23"/>
        <v>2.4543610547667342E-2</v>
      </c>
      <c r="FM32" s="50">
        <f t="shared" si="24"/>
        <v>2.6932515337423312E-2</v>
      </c>
      <c r="FN32" s="50">
        <f t="shared" si="25"/>
        <v>2.6887966804979253E-2</v>
      </c>
      <c r="FO32" s="50">
        <f t="shared" si="26"/>
        <v>2.6935817805383021E-2</v>
      </c>
      <c r="FP32" s="50">
        <f t="shared" si="27"/>
        <v>2.5665236051502147E-2</v>
      </c>
      <c r="FQ32" s="50">
        <f t="shared" si="28"/>
        <v>2.5862068965517241E-2</v>
      </c>
      <c r="FR32" s="50">
        <f t="shared" si="29"/>
        <v>2.2914893617021277E-2</v>
      </c>
    </row>
    <row r="33" spans="1:174" ht="14">
      <c r="A33" s="17" t="s">
        <v>84</v>
      </c>
      <c r="B33" s="19">
        <v>2390</v>
      </c>
      <c r="C33" s="19">
        <v>2348</v>
      </c>
      <c r="D33" s="19">
        <v>2439</v>
      </c>
      <c r="E33" s="19">
        <v>2401</v>
      </c>
      <c r="F33" s="19">
        <v>2377</v>
      </c>
      <c r="G33" s="19">
        <v>2361</v>
      </c>
      <c r="H33" s="19">
        <v>2385</v>
      </c>
      <c r="I33" s="19">
        <v>2619</v>
      </c>
      <c r="J33" s="19">
        <v>2654</v>
      </c>
      <c r="K33" s="19">
        <v>2714</v>
      </c>
      <c r="L33" s="19">
        <v>2722</v>
      </c>
      <c r="M33" s="19">
        <v>2750</v>
      </c>
      <c r="N33" s="19">
        <v>2759</v>
      </c>
      <c r="O33" s="19">
        <v>2766</v>
      </c>
      <c r="P33" s="19">
        <v>2818</v>
      </c>
      <c r="Q33" s="19">
        <v>2698</v>
      </c>
      <c r="R33" s="19">
        <v>2628</v>
      </c>
      <c r="S33" s="19">
        <v>2492</v>
      </c>
      <c r="T33" s="19">
        <v>2480</v>
      </c>
      <c r="U33" s="19">
        <v>2662</v>
      </c>
      <c r="V33" s="19">
        <v>2718</v>
      </c>
      <c r="W33" s="19">
        <v>2629</v>
      </c>
      <c r="X33" s="19">
        <v>2610</v>
      </c>
      <c r="Y33" s="19">
        <v>2511</v>
      </c>
      <c r="Z33" s="19">
        <v>2412</v>
      </c>
      <c r="AA33" s="19">
        <v>2392</v>
      </c>
      <c r="AB33" s="19">
        <v>2404</v>
      </c>
      <c r="AC33" s="19">
        <v>2231</v>
      </c>
      <c r="AD33" s="19">
        <v>2198</v>
      </c>
      <c r="AE33" s="19">
        <v>2164</v>
      </c>
      <c r="AF33" s="19">
        <v>2227</v>
      </c>
      <c r="AG33" s="19">
        <v>2388</v>
      </c>
      <c r="AH33" s="19">
        <v>2347</v>
      </c>
      <c r="AI33" s="19">
        <v>2258</v>
      </c>
      <c r="AJ33" s="19">
        <v>2336</v>
      </c>
      <c r="AK33" s="19">
        <v>2374</v>
      </c>
      <c r="AL33" s="19">
        <v>2393</v>
      </c>
      <c r="AM33" s="19">
        <v>2481</v>
      </c>
      <c r="AN33" s="19">
        <v>2610</v>
      </c>
      <c r="AO33" s="19">
        <v>2699</v>
      </c>
      <c r="AP33" s="19">
        <v>2745</v>
      </c>
      <c r="AQ33" s="19">
        <v>3021</v>
      </c>
      <c r="AR33" s="19">
        <v>3252</v>
      </c>
      <c r="AS33" s="19">
        <v>3573</v>
      </c>
      <c r="AT33" s="19">
        <v>3924</v>
      </c>
      <c r="AU33" s="19">
        <v>4133</v>
      </c>
      <c r="AV33" s="19">
        <v>4260</v>
      </c>
      <c r="AW33" s="19">
        <v>4363</v>
      </c>
      <c r="AX33" s="19">
        <v>4211</v>
      </c>
      <c r="AY33" s="19">
        <v>4232</v>
      </c>
      <c r="AZ33" s="19">
        <v>4289</v>
      </c>
      <c r="BA33" s="19">
        <v>4281</v>
      </c>
      <c r="BB33" s="19">
        <v>4293</v>
      </c>
      <c r="BC33" s="19">
        <v>4064</v>
      </c>
      <c r="BD33" s="19">
        <v>4084</v>
      </c>
      <c r="BE33" s="19">
        <v>4314</v>
      </c>
      <c r="BF33" s="19">
        <v>4260</v>
      </c>
      <c r="BG33" s="19">
        <v>4097</v>
      </c>
      <c r="BH33" s="19">
        <v>3993</v>
      </c>
      <c r="BI33" s="19">
        <v>3831</v>
      </c>
      <c r="BJ33" s="19">
        <v>3657</v>
      </c>
      <c r="BK33" s="19">
        <v>3679</v>
      </c>
      <c r="BL33" s="19">
        <v>3722</v>
      </c>
      <c r="BM33" s="19">
        <v>3680</v>
      </c>
      <c r="BN33" s="19">
        <v>3630</v>
      </c>
      <c r="BO33" s="19">
        <v>3466</v>
      </c>
      <c r="BP33" s="19">
        <v>3518</v>
      </c>
      <c r="BQ33" s="19">
        <v>3776</v>
      </c>
      <c r="BR33" s="19">
        <v>3965</v>
      </c>
      <c r="BS33" s="19">
        <v>3992</v>
      </c>
      <c r="BT33" s="19">
        <v>3976</v>
      </c>
      <c r="BU33" s="19">
        <v>4156</v>
      </c>
      <c r="BV33" s="19">
        <v>4060</v>
      </c>
      <c r="BW33" s="19">
        <v>4203</v>
      </c>
      <c r="BX33" s="19">
        <v>4340</v>
      </c>
      <c r="BY33" s="19">
        <v>4454</v>
      </c>
      <c r="BZ33" s="19">
        <v>4344</v>
      </c>
      <c r="CA33" s="19">
        <v>4302</v>
      </c>
      <c r="CB33" s="19">
        <v>4242</v>
      </c>
      <c r="CC33" s="19">
        <v>4441</v>
      </c>
      <c r="CD33" s="19">
        <v>4481</v>
      </c>
      <c r="CE33" s="19">
        <v>4430</v>
      </c>
      <c r="CF33" s="19">
        <v>4280</v>
      </c>
      <c r="CG33" s="19">
        <v>4172</v>
      </c>
      <c r="CH33" s="49">
        <v>4243</v>
      </c>
      <c r="CI33" s="49">
        <v>4413</v>
      </c>
      <c r="CJ33" s="49">
        <v>4533</v>
      </c>
      <c r="CK33" s="49">
        <v>4476</v>
      </c>
      <c r="CL33" s="49">
        <v>4345</v>
      </c>
      <c r="CM33" s="49">
        <v>4320</v>
      </c>
      <c r="CN33" s="49">
        <v>4270</v>
      </c>
      <c r="CO33" s="49">
        <v>4366</v>
      </c>
      <c r="CP33" s="49">
        <v>4410</v>
      </c>
      <c r="CQ33" s="49">
        <v>4261</v>
      </c>
      <c r="CR33" s="49">
        <v>4174</v>
      </c>
      <c r="CS33" s="49">
        <v>4090</v>
      </c>
      <c r="CT33" s="49">
        <v>4078</v>
      </c>
      <c r="CU33" s="49">
        <v>4115</v>
      </c>
      <c r="CV33" s="49">
        <v>4045</v>
      </c>
      <c r="CW33" s="49">
        <v>3859</v>
      </c>
      <c r="CX33" s="49">
        <v>3555</v>
      </c>
      <c r="CY33" s="49">
        <v>3457</v>
      </c>
      <c r="CZ33" s="17" t="s">
        <v>84</v>
      </c>
      <c r="DE33" t="s">
        <v>84</v>
      </c>
      <c r="DG33" t="s">
        <v>84</v>
      </c>
      <c r="DI33">
        <v>60000</v>
      </c>
      <c r="DJ33">
        <v>60400</v>
      </c>
      <c r="DK33">
        <v>61200</v>
      </c>
      <c r="DL33">
        <v>61500</v>
      </c>
      <c r="DM33">
        <v>61500</v>
      </c>
      <c r="DN33">
        <v>61800</v>
      </c>
      <c r="DO33">
        <v>61800</v>
      </c>
      <c r="DP33">
        <v>61700</v>
      </c>
      <c r="DQ33">
        <v>61900</v>
      </c>
      <c r="DR33">
        <v>61700</v>
      </c>
      <c r="DS33">
        <v>61500</v>
      </c>
      <c r="DT33">
        <v>60300</v>
      </c>
      <c r="DU33">
        <v>61200</v>
      </c>
      <c r="DV33">
        <v>60400</v>
      </c>
      <c r="DW33">
        <v>60400</v>
      </c>
      <c r="DX33">
        <v>62400</v>
      </c>
      <c r="DY33">
        <v>61500</v>
      </c>
      <c r="DZ33">
        <v>62600</v>
      </c>
      <c r="EA33">
        <v>61400</v>
      </c>
      <c r="EB33">
        <v>60100</v>
      </c>
      <c r="EC33">
        <v>60100</v>
      </c>
      <c r="ED33">
        <v>59600</v>
      </c>
      <c r="EE33">
        <v>58800</v>
      </c>
      <c r="EF33">
        <v>58300</v>
      </c>
      <c r="EG33">
        <v>58800</v>
      </c>
      <c r="EH33">
        <v>59500</v>
      </c>
      <c r="EI33">
        <v>60400</v>
      </c>
      <c r="EJ33" s="19">
        <v>60800</v>
      </c>
      <c r="EK33" s="19">
        <v>61500</v>
      </c>
      <c r="EL33" s="19">
        <v>61100</v>
      </c>
      <c r="EM33" s="19"/>
      <c r="EO33" s="31">
        <f t="shared" si="0"/>
        <v>4.5233333333333334E-2</v>
      </c>
      <c r="EP33" s="31">
        <f t="shared" si="1"/>
        <v>4.5678807947019867E-2</v>
      </c>
      <c r="EQ33" s="31">
        <f t="shared" si="2"/>
        <v>4.4084967320261438E-2</v>
      </c>
      <c r="ER33" s="31">
        <f t="shared" si="3"/>
        <v>4.0325203252032524E-2</v>
      </c>
      <c r="ES33" s="31">
        <f t="shared" si="4"/>
        <v>4.2747967479674798E-2</v>
      </c>
      <c r="ET33" s="31">
        <f t="shared" si="5"/>
        <v>3.9029126213592231E-2</v>
      </c>
      <c r="EU33" s="31">
        <f t="shared" si="6"/>
        <v>3.6100323624595469E-2</v>
      </c>
      <c r="EV33" s="31">
        <f t="shared" si="7"/>
        <v>3.6094003241491084E-2</v>
      </c>
      <c r="EW33" s="31">
        <f t="shared" si="8"/>
        <v>3.6478190630048465E-2</v>
      </c>
      <c r="EX33" s="31">
        <f t="shared" si="9"/>
        <v>3.8784440842787683E-2</v>
      </c>
      <c r="EY33" s="31">
        <f t="shared" si="10"/>
        <v>4.3886178861788618E-2</v>
      </c>
      <c r="EZ33" s="31">
        <f t="shared" si="11"/>
        <v>5.3930348258706469E-2</v>
      </c>
      <c r="FA33" s="31">
        <f t="shared" si="12"/>
        <v>6.7532679738562085E-2</v>
      </c>
      <c r="FB33" s="31">
        <f t="shared" si="13"/>
        <v>6.971854304635762E-2</v>
      </c>
      <c r="FC33" s="31">
        <f t="shared" si="14"/>
        <v>7.0877483443708603E-2</v>
      </c>
      <c r="FD33" s="31">
        <f t="shared" si="15"/>
        <v>6.5448717948717955E-2</v>
      </c>
      <c r="FE33" s="31">
        <f t="shared" si="16"/>
        <v>6.6617886178861788E-2</v>
      </c>
      <c r="FF33" s="31">
        <f t="shared" si="17"/>
        <v>5.8418530351437702E-2</v>
      </c>
      <c r="FG33" s="31">
        <f t="shared" si="18"/>
        <v>5.9934853420195437E-2</v>
      </c>
      <c r="FH33" s="31">
        <f t="shared" si="19"/>
        <v>5.8535773710482526E-2</v>
      </c>
      <c r="FI33" s="31">
        <f t="shared" si="20"/>
        <v>6.6422628951747081E-2</v>
      </c>
      <c r="FJ33" s="31">
        <f t="shared" si="21"/>
        <v>6.8120805369127513E-2</v>
      </c>
      <c r="FK33" s="31">
        <f t="shared" si="22"/>
        <v>7.5748299319727888E-2</v>
      </c>
      <c r="FL33" s="31">
        <f t="shared" si="23"/>
        <v>7.2761578044596917E-2</v>
      </c>
      <c r="FM33" s="50">
        <f t="shared" si="24"/>
        <v>7.5340136054421775E-2</v>
      </c>
      <c r="FN33" s="50">
        <f t="shared" si="25"/>
        <v>7.1310924369747897E-2</v>
      </c>
      <c r="FO33" s="50">
        <f t="shared" si="26"/>
        <v>7.4105960264900655E-2</v>
      </c>
      <c r="FP33" s="50">
        <f t="shared" si="27"/>
        <v>7.023026315789474E-2</v>
      </c>
      <c r="FQ33" s="50">
        <f t="shared" si="28"/>
        <v>6.9284552845528452E-2</v>
      </c>
      <c r="FR33" s="50">
        <f t="shared" si="29"/>
        <v>6.6743044189852704E-2</v>
      </c>
    </row>
    <row r="34" spans="1:174" ht="14">
      <c r="A34" s="17" t="s">
        <v>85</v>
      </c>
      <c r="B34" s="19">
        <v>2459</v>
      </c>
      <c r="C34" s="19">
        <v>2433</v>
      </c>
      <c r="D34" s="19">
        <v>2414</v>
      </c>
      <c r="E34" s="19">
        <v>2448</v>
      </c>
      <c r="F34" s="19">
        <v>2445</v>
      </c>
      <c r="G34" s="19">
        <v>2704</v>
      </c>
      <c r="H34" s="19">
        <v>3019</v>
      </c>
      <c r="I34" s="19">
        <v>3320</v>
      </c>
      <c r="J34" s="19">
        <v>3471</v>
      </c>
      <c r="K34" s="19">
        <v>3319</v>
      </c>
      <c r="L34" s="19">
        <v>3234</v>
      </c>
      <c r="M34" s="19">
        <v>3052</v>
      </c>
      <c r="N34" s="19">
        <v>2950</v>
      </c>
      <c r="O34" s="19">
        <v>2929</v>
      </c>
      <c r="P34" s="19">
        <v>2952</v>
      </c>
      <c r="Q34" s="19">
        <v>2957</v>
      </c>
      <c r="R34" s="19">
        <v>2781</v>
      </c>
      <c r="S34" s="19">
        <v>2984</v>
      </c>
      <c r="T34" s="19">
        <v>3324</v>
      </c>
      <c r="U34" s="19">
        <v>3519</v>
      </c>
      <c r="V34" s="19">
        <v>3517</v>
      </c>
      <c r="W34" s="19">
        <v>3394</v>
      </c>
      <c r="X34" s="19">
        <v>3009</v>
      </c>
      <c r="Y34" s="19">
        <v>2809</v>
      </c>
      <c r="Z34" s="19">
        <v>2757</v>
      </c>
      <c r="AA34" s="19">
        <v>2694</v>
      </c>
      <c r="AB34" s="19">
        <v>2679</v>
      </c>
      <c r="AC34" s="19">
        <v>2574</v>
      </c>
      <c r="AD34" s="19">
        <v>2477</v>
      </c>
      <c r="AE34" s="19">
        <v>2608</v>
      </c>
      <c r="AF34" s="19">
        <v>2967</v>
      </c>
      <c r="AG34" s="19">
        <v>3188</v>
      </c>
      <c r="AH34" s="19">
        <v>3206</v>
      </c>
      <c r="AI34" s="19">
        <v>3091</v>
      </c>
      <c r="AJ34" s="19">
        <v>2911</v>
      </c>
      <c r="AK34" s="19">
        <v>2851</v>
      </c>
      <c r="AL34" s="19">
        <v>2717</v>
      </c>
      <c r="AM34" s="19">
        <v>2716</v>
      </c>
      <c r="AN34" s="19">
        <v>2786</v>
      </c>
      <c r="AO34" s="19">
        <v>2784</v>
      </c>
      <c r="AP34" s="19">
        <v>2848</v>
      </c>
      <c r="AQ34" s="19">
        <v>3371</v>
      </c>
      <c r="AR34" s="19">
        <v>3914</v>
      </c>
      <c r="AS34" s="19">
        <v>4219</v>
      </c>
      <c r="AT34" s="19">
        <v>4704</v>
      </c>
      <c r="AU34" s="19">
        <v>4954</v>
      </c>
      <c r="AV34" s="19">
        <v>4787</v>
      </c>
      <c r="AW34" s="19">
        <v>4626</v>
      </c>
      <c r="AX34" s="19">
        <v>4318</v>
      </c>
      <c r="AY34" s="19">
        <v>4244</v>
      </c>
      <c r="AZ34" s="19">
        <v>4147</v>
      </c>
      <c r="BA34" s="19">
        <v>4089</v>
      </c>
      <c r="BB34" s="19">
        <v>4179</v>
      </c>
      <c r="BC34" s="19">
        <v>4550</v>
      </c>
      <c r="BD34" s="19">
        <v>4935</v>
      </c>
      <c r="BE34" s="19">
        <v>5255</v>
      </c>
      <c r="BF34" s="19">
        <v>5325</v>
      </c>
      <c r="BG34" s="19">
        <v>5150</v>
      </c>
      <c r="BH34" s="19">
        <v>4795</v>
      </c>
      <c r="BI34" s="19">
        <v>4599</v>
      </c>
      <c r="BJ34" s="19">
        <v>4451</v>
      </c>
      <c r="BK34" s="19">
        <v>4370</v>
      </c>
      <c r="BL34" s="19">
        <v>4390</v>
      </c>
      <c r="BM34" s="19">
        <v>4385</v>
      </c>
      <c r="BN34" s="19">
        <v>4430</v>
      </c>
      <c r="BO34" s="19">
        <v>4592</v>
      </c>
      <c r="BP34" s="19">
        <v>4951</v>
      </c>
      <c r="BQ34" s="19">
        <v>5324</v>
      </c>
      <c r="BR34" s="19">
        <v>5576</v>
      </c>
      <c r="BS34" s="19">
        <v>5515</v>
      </c>
      <c r="BT34" s="19">
        <v>5369</v>
      </c>
      <c r="BU34" s="19">
        <v>5204</v>
      </c>
      <c r="BV34" s="19">
        <v>5020</v>
      </c>
      <c r="BW34" s="19">
        <v>5175</v>
      </c>
      <c r="BX34" s="19">
        <v>5313</v>
      </c>
      <c r="BY34" s="19">
        <v>5410</v>
      </c>
      <c r="BZ34" s="19">
        <v>5423</v>
      </c>
      <c r="CA34" s="19">
        <v>5658</v>
      </c>
      <c r="CB34" s="19">
        <v>6066</v>
      </c>
      <c r="CC34" s="19">
        <v>6407</v>
      </c>
      <c r="CD34" s="19">
        <v>6477</v>
      </c>
      <c r="CE34" s="19">
        <v>6416</v>
      </c>
      <c r="CF34" s="19">
        <v>6015</v>
      </c>
      <c r="CG34" s="19">
        <v>5926</v>
      </c>
      <c r="CH34" s="49">
        <v>5679</v>
      </c>
      <c r="CI34" s="49">
        <v>5622</v>
      </c>
      <c r="CJ34" s="49">
        <v>5588</v>
      </c>
      <c r="CK34" s="49">
        <v>5516</v>
      </c>
      <c r="CL34" s="49">
        <v>5575</v>
      </c>
      <c r="CM34" s="49">
        <v>5710</v>
      </c>
      <c r="CN34" s="49">
        <v>6096</v>
      </c>
      <c r="CO34" s="49">
        <v>6226</v>
      </c>
      <c r="CP34" s="49">
        <v>6179</v>
      </c>
      <c r="CQ34" s="49">
        <v>6027</v>
      </c>
      <c r="CR34" s="49">
        <v>5646</v>
      </c>
      <c r="CS34" s="49">
        <v>5474</v>
      </c>
      <c r="CT34" s="49">
        <v>5304</v>
      </c>
      <c r="CU34" s="49">
        <v>5128</v>
      </c>
      <c r="CV34" s="49">
        <v>4860</v>
      </c>
      <c r="CW34" s="49">
        <v>4668</v>
      </c>
      <c r="CX34" s="49">
        <v>4537</v>
      </c>
      <c r="CY34" s="49">
        <v>4641</v>
      </c>
      <c r="CZ34" s="17" t="s">
        <v>85</v>
      </c>
      <c r="DE34" t="s">
        <v>85</v>
      </c>
      <c r="DG34" t="s">
        <v>85</v>
      </c>
      <c r="DI34">
        <v>63800</v>
      </c>
      <c r="DJ34">
        <v>63600</v>
      </c>
      <c r="DK34">
        <v>62400</v>
      </c>
      <c r="DL34">
        <v>62000</v>
      </c>
      <c r="DM34">
        <v>61800</v>
      </c>
      <c r="DN34">
        <v>60800</v>
      </c>
      <c r="DO34">
        <v>60700</v>
      </c>
      <c r="DP34">
        <v>60400</v>
      </c>
      <c r="DQ34">
        <v>60100</v>
      </c>
      <c r="DR34">
        <v>60400</v>
      </c>
      <c r="DS34">
        <v>60800</v>
      </c>
      <c r="DT34">
        <v>61800</v>
      </c>
      <c r="DU34">
        <v>63800</v>
      </c>
      <c r="DV34">
        <v>64400</v>
      </c>
      <c r="DW34">
        <v>64400</v>
      </c>
      <c r="DX34">
        <v>63800</v>
      </c>
      <c r="DY34">
        <v>63100</v>
      </c>
      <c r="DZ34">
        <v>62600</v>
      </c>
      <c r="EA34">
        <v>63300</v>
      </c>
      <c r="EB34">
        <v>62700</v>
      </c>
      <c r="EC34">
        <v>62300</v>
      </c>
      <c r="ED34">
        <v>61800</v>
      </c>
      <c r="EE34">
        <v>61200</v>
      </c>
      <c r="EF34">
        <v>61100</v>
      </c>
      <c r="EG34">
        <v>62000</v>
      </c>
      <c r="EH34">
        <v>62400</v>
      </c>
      <c r="EI34">
        <v>62500</v>
      </c>
      <c r="EJ34" s="19">
        <v>61600</v>
      </c>
      <c r="EK34" s="19">
        <v>60200</v>
      </c>
      <c r="EL34" s="19">
        <v>60700</v>
      </c>
      <c r="EM34" s="19"/>
      <c r="EO34" s="31">
        <f t="shared" si="0"/>
        <v>5.2021943573667712E-2</v>
      </c>
      <c r="EP34" s="31">
        <f t="shared" si="1"/>
        <v>4.6383647798742135E-2</v>
      </c>
      <c r="EQ34" s="31">
        <f t="shared" si="2"/>
        <v>4.7387820512820512E-2</v>
      </c>
      <c r="ER34" s="31">
        <f t="shared" si="3"/>
        <v>5.3612903225806453E-2</v>
      </c>
      <c r="ES34" s="31">
        <f t="shared" si="4"/>
        <v>5.4919093851132687E-2</v>
      </c>
      <c r="ET34" s="31">
        <f t="shared" si="5"/>
        <v>4.5345394736842105E-2</v>
      </c>
      <c r="EU34" s="31">
        <f t="shared" si="6"/>
        <v>4.2405271828665568E-2</v>
      </c>
      <c r="EV34" s="31">
        <f t="shared" si="7"/>
        <v>4.9122516556291393E-2</v>
      </c>
      <c r="EW34" s="31">
        <f t="shared" si="8"/>
        <v>5.1430948419301167E-2</v>
      </c>
      <c r="EX34" s="31">
        <f t="shared" si="9"/>
        <v>4.4983443708609273E-2</v>
      </c>
      <c r="EY34" s="31">
        <f t="shared" si="10"/>
        <v>4.5789473684210526E-2</v>
      </c>
      <c r="EZ34" s="31">
        <f t="shared" si="11"/>
        <v>6.3333333333333339E-2</v>
      </c>
      <c r="FA34" s="31">
        <f t="shared" si="12"/>
        <v>7.7648902821316618E-2</v>
      </c>
      <c r="FB34" s="31">
        <f t="shared" si="13"/>
        <v>6.7049689440993793E-2</v>
      </c>
      <c r="FC34" s="31">
        <f t="shared" si="14"/>
        <v>6.3493788819875774E-2</v>
      </c>
      <c r="FD34" s="31">
        <f t="shared" si="15"/>
        <v>7.7351097178683381E-2</v>
      </c>
      <c r="FE34" s="31">
        <f t="shared" si="16"/>
        <v>8.1616481774960378E-2</v>
      </c>
      <c r="FF34" s="31">
        <f t="shared" si="17"/>
        <v>7.1102236421725237E-2</v>
      </c>
      <c r="FG34" s="31">
        <f t="shared" si="18"/>
        <v>6.9273301737756712E-2</v>
      </c>
      <c r="FH34" s="31">
        <f t="shared" si="19"/>
        <v>7.8963317384370013E-2</v>
      </c>
      <c r="FI34" s="31">
        <f t="shared" si="20"/>
        <v>8.8523274478330652E-2</v>
      </c>
      <c r="FJ34" s="31">
        <f t="shared" si="21"/>
        <v>8.1229773462783178E-2</v>
      </c>
      <c r="FK34" s="31">
        <f t="shared" si="22"/>
        <v>8.8398692810457521E-2</v>
      </c>
      <c r="FL34" s="31">
        <f t="shared" si="23"/>
        <v>9.9279869067103108E-2</v>
      </c>
      <c r="FM34" s="50">
        <f t="shared" si="24"/>
        <v>0.10348387096774193</v>
      </c>
      <c r="FN34" s="50">
        <f t="shared" si="25"/>
        <v>9.1009615384615383E-2</v>
      </c>
      <c r="FO34" s="50">
        <f t="shared" si="26"/>
        <v>8.8256000000000001E-2</v>
      </c>
      <c r="FP34" s="50">
        <f t="shared" si="27"/>
        <v>9.8961038961038958E-2</v>
      </c>
      <c r="FQ34" s="50">
        <f t="shared" si="28"/>
        <v>0.10011627906976744</v>
      </c>
      <c r="FR34" s="50">
        <f t="shared" si="29"/>
        <v>8.7380560131795723E-2</v>
      </c>
    </row>
    <row r="35" spans="1:174" ht="14">
      <c r="A35" s="17" t="s">
        <v>86</v>
      </c>
      <c r="B35" s="19">
        <v>1637</v>
      </c>
      <c r="C35" s="19">
        <v>1743</v>
      </c>
      <c r="D35" s="19">
        <v>1777</v>
      </c>
      <c r="E35" s="19">
        <v>1678</v>
      </c>
      <c r="F35" s="19">
        <v>1626</v>
      </c>
      <c r="G35" s="19">
        <v>1717</v>
      </c>
      <c r="H35" s="19">
        <v>1737</v>
      </c>
      <c r="I35" s="19">
        <v>1837</v>
      </c>
      <c r="J35" s="19">
        <v>1887</v>
      </c>
      <c r="K35" s="19">
        <v>1882</v>
      </c>
      <c r="L35" s="19">
        <v>1917</v>
      </c>
      <c r="M35" s="19">
        <v>1870</v>
      </c>
      <c r="N35" s="19">
        <v>1806</v>
      </c>
      <c r="O35" s="19">
        <v>1763</v>
      </c>
      <c r="P35" s="19">
        <v>1802</v>
      </c>
      <c r="Q35" s="19">
        <v>1783</v>
      </c>
      <c r="R35" s="19">
        <v>1754</v>
      </c>
      <c r="S35" s="19">
        <v>1759</v>
      </c>
      <c r="T35" s="19">
        <v>1777</v>
      </c>
      <c r="U35" s="19">
        <v>1883</v>
      </c>
      <c r="V35" s="19">
        <v>1943</v>
      </c>
      <c r="W35" s="19">
        <v>1907</v>
      </c>
      <c r="X35" s="19">
        <v>1805</v>
      </c>
      <c r="Y35" s="19">
        <v>1723</v>
      </c>
      <c r="Z35" s="19">
        <v>1739</v>
      </c>
      <c r="AA35" s="19">
        <v>1853</v>
      </c>
      <c r="AB35" s="19">
        <v>1897</v>
      </c>
      <c r="AC35" s="19">
        <v>1829</v>
      </c>
      <c r="AD35" s="19">
        <v>1782</v>
      </c>
      <c r="AE35" s="19">
        <v>1753</v>
      </c>
      <c r="AF35" s="19">
        <v>1780</v>
      </c>
      <c r="AG35" s="19">
        <v>1890</v>
      </c>
      <c r="AH35" s="19">
        <v>1970</v>
      </c>
      <c r="AI35" s="19">
        <v>1934</v>
      </c>
      <c r="AJ35" s="19">
        <v>1893</v>
      </c>
      <c r="AK35" s="19">
        <v>1918</v>
      </c>
      <c r="AL35" s="19">
        <v>1947</v>
      </c>
      <c r="AM35" s="19">
        <v>2030</v>
      </c>
      <c r="AN35" s="19">
        <v>2149</v>
      </c>
      <c r="AO35" s="19">
        <v>2256</v>
      </c>
      <c r="AP35" s="19">
        <v>2233</v>
      </c>
      <c r="AQ35" s="19">
        <v>2416</v>
      </c>
      <c r="AR35" s="19">
        <v>2638</v>
      </c>
      <c r="AS35" s="19">
        <v>3062</v>
      </c>
      <c r="AT35" s="19">
        <v>3338</v>
      </c>
      <c r="AU35" s="19">
        <v>3470</v>
      </c>
      <c r="AV35" s="19">
        <v>3468</v>
      </c>
      <c r="AW35" s="19">
        <v>3383</v>
      </c>
      <c r="AX35" s="19">
        <v>3346</v>
      </c>
      <c r="AY35" s="19">
        <v>3311</v>
      </c>
      <c r="AZ35" s="19">
        <v>3334</v>
      </c>
      <c r="BA35" s="19">
        <v>3323</v>
      </c>
      <c r="BB35" s="19">
        <v>3300</v>
      </c>
      <c r="BC35" s="19">
        <v>3311</v>
      </c>
      <c r="BD35" s="19">
        <v>3272</v>
      </c>
      <c r="BE35" s="19">
        <v>3475</v>
      </c>
      <c r="BF35" s="19">
        <v>3419</v>
      </c>
      <c r="BG35" s="19">
        <v>3246</v>
      </c>
      <c r="BH35" s="19">
        <v>3202</v>
      </c>
      <c r="BI35" s="19">
        <v>2991</v>
      </c>
      <c r="BJ35" s="19">
        <v>2850</v>
      </c>
      <c r="BK35" s="19">
        <v>2849</v>
      </c>
      <c r="BL35" s="19">
        <v>2891</v>
      </c>
      <c r="BM35" s="19">
        <v>2838</v>
      </c>
      <c r="BN35" s="19">
        <v>2775</v>
      </c>
      <c r="BO35" s="19">
        <v>2768</v>
      </c>
      <c r="BP35" s="19">
        <v>2806</v>
      </c>
      <c r="BQ35" s="19">
        <v>2991</v>
      </c>
      <c r="BR35" s="19">
        <v>2928</v>
      </c>
      <c r="BS35" s="19">
        <v>2928</v>
      </c>
      <c r="BT35" s="19">
        <v>2955</v>
      </c>
      <c r="BU35" s="19">
        <v>2944</v>
      </c>
      <c r="BV35" s="19">
        <v>2977</v>
      </c>
      <c r="BW35" s="19">
        <v>3033</v>
      </c>
      <c r="BX35" s="19">
        <v>3140</v>
      </c>
      <c r="BY35" s="19">
        <v>3171</v>
      </c>
      <c r="BZ35" s="19">
        <v>3226</v>
      </c>
      <c r="CA35" s="19">
        <v>3233</v>
      </c>
      <c r="CB35" s="19">
        <v>3263</v>
      </c>
      <c r="CC35" s="19">
        <v>3416</v>
      </c>
      <c r="CD35" s="19">
        <v>3431</v>
      </c>
      <c r="CE35" s="19">
        <v>3393</v>
      </c>
      <c r="CF35" s="19">
        <v>3442</v>
      </c>
      <c r="CG35" s="19">
        <v>3472</v>
      </c>
      <c r="CH35" s="49">
        <v>3415</v>
      </c>
      <c r="CI35" s="49">
        <v>3415</v>
      </c>
      <c r="CJ35" s="49">
        <v>3395</v>
      </c>
      <c r="CK35" s="49">
        <v>3396</v>
      </c>
      <c r="CL35" s="49">
        <v>3466</v>
      </c>
      <c r="CM35" s="49">
        <v>3483</v>
      </c>
      <c r="CN35" s="49">
        <v>3404</v>
      </c>
      <c r="CO35" s="49">
        <v>3528</v>
      </c>
      <c r="CP35" s="49">
        <v>3640</v>
      </c>
      <c r="CQ35" s="49">
        <v>3535</v>
      </c>
      <c r="CR35" s="49">
        <v>3451</v>
      </c>
      <c r="CS35" s="49">
        <v>3288</v>
      </c>
      <c r="CT35" s="49">
        <v>3170</v>
      </c>
      <c r="CU35" s="49">
        <v>3109</v>
      </c>
      <c r="CV35" s="49">
        <v>3015</v>
      </c>
      <c r="CW35" s="49">
        <v>2861</v>
      </c>
      <c r="CX35" s="49">
        <v>2805</v>
      </c>
      <c r="CY35" s="49">
        <v>2698</v>
      </c>
      <c r="CZ35" s="17" t="s">
        <v>86</v>
      </c>
      <c r="DE35" t="s">
        <v>86</v>
      </c>
      <c r="DG35" t="s">
        <v>86</v>
      </c>
      <c r="DI35">
        <v>29500</v>
      </c>
      <c r="DJ35">
        <v>29100</v>
      </c>
      <c r="DK35">
        <v>29600</v>
      </c>
      <c r="DL35">
        <v>29800</v>
      </c>
      <c r="DM35">
        <v>30200</v>
      </c>
      <c r="DN35">
        <v>30700</v>
      </c>
      <c r="DO35">
        <v>29900</v>
      </c>
      <c r="DP35">
        <v>29700</v>
      </c>
      <c r="DQ35">
        <v>29700</v>
      </c>
      <c r="DR35">
        <v>29700</v>
      </c>
      <c r="DS35">
        <v>29300</v>
      </c>
      <c r="DT35">
        <v>29500</v>
      </c>
      <c r="DU35">
        <v>29900</v>
      </c>
      <c r="DV35">
        <v>29900</v>
      </c>
      <c r="DW35">
        <v>30400</v>
      </c>
      <c r="DX35">
        <v>29800</v>
      </c>
      <c r="DY35">
        <v>29300</v>
      </c>
      <c r="DZ35">
        <v>29400</v>
      </c>
      <c r="EA35">
        <v>29500</v>
      </c>
      <c r="EB35">
        <v>30300</v>
      </c>
      <c r="EC35">
        <v>30300</v>
      </c>
      <c r="ED35">
        <v>29200</v>
      </c>
      <c r="EE35">
        <v>29500</v>
      </c>
      <c r="EF35">
        <v>29500</v>
      </c>
      <c r="EG35">
        <v>29900</v>
      </c>
      <c r="EH35">
        <v>29900</v>
      </c>
      <c r="EI35">
        <v>30000</v>
      </c>
      <c r="EJ35" s="19">
        <v>30000</v>
      </c>
      <c r="EK35" s="19">
        <v>30100</v>
      </c>
      <c r="EL35" s="19">
        <v>30800</v>
      </c>
      <c r="EM35" s="19"/>
      <c r="EO35" s="31">
        <f t="shared" si="0"/>
        <v>6.3796610169491522E-2</v>
      </c>
      <c r="EP35" s="31">
        <f t="shared" si="1"/>
        <v>6.206185567010309E-2</v>
      </c>
      <c r="EQ35" s="31">
        <f t="shared" si="2"/>
        <v>6.0236486486486489E-2</v>
      </c>
      <c r="ER35" s="31">
        <f t="shared" si="3"/>
        <v>5.9630872483221478E-2</v>
      </c>
      <c r="ES35" s="31">
        <f t="shared" si="4"/>
        <v>6.3145695364238405E-2</v>
      </c>
      <c r="ET35" s="31">
        <f t="shared" si="5"/>
        <v>5.6644951140065146E-2</v>
      </c>
      <c r="EU35" s="31">
        <f t="shared" si="6"/>
        <v>6.1170568561872911E-2</v>
      </c>
      <c r="EV35" s="31">
        <f t="shared" si="7"/>
        <v>5.9932659932659935E-2</v>
      </c>
      <c r="EW35" s="31">
        <f t="shared" si="8"/>
        <v>6.5117845117845116E-2</v>
      </c>
      <c r="EX35" s="31">
        <f t="shared" si="9"/>
        <v>6.5555555555555561E-2</v>
      </c>
      <c r="EY35" s="31">
        <f t="shared" si="10"/>
        <v>7.6996587030716726E-2</v>
      </c>
      <c r="EZ35" s="31">
        <f t="shared" si="11"/>
        <v>8.9423728813559325E-2</v>
      </c>
      <c r="FA35" s="31">
        <f t="shared" si="12"/>
        <v>0.11605351170568562</v>
      </c>
      <c r="FB35" s="31">
        <f t="shared" si="13"/>
        <v>0.11190635451505017</v>
      </c>
      <c r="FC35" s="31">
        <f t="shared" si="14"/>
        <v>0.10930921052631579</v>
      </c>
      <c r="FD35" s="31">
        <f t="shared" si="15"/>
        <v>0.10979865771812081</v>
      </c>
      <c r="FE35" s="31">
        <f t="shared" si="16"/>
        <v>0.11078498293515358</v>
      </c>
      <c r="FF35" s="31">
        <f t="shared" si="17"/>
        <v>9.6938775510204078E-2</v>
      </c>
      <c r="FG35" s="31">
        <f t="shared" si="18"/>
        <v>9.6203389830508468E-2</v>
      </c>
      <c r="FH35" s="31">
        <f t="shared" si="19"/>
        <v>9.2607260726072602E-2</v>
      </c>
      <c r="FI35" s="31">
        <f t="shared" si="20"/>
        <v>9.6633663366336636E-2</v>
      </c>
      <c r="FJ35" s="31">
        <f t="shared" si="21"/>
        <v>0.10195205479452055</v>
      </c>
      <c r="FK35" s="31">
        <f t="shared" si="22"/>
        <v>0.10749152542372882</v>
      </c>
      <c r="FL35" s="31">
        <f t="shared" si="23"/>
        <v>0.11061016949152543</v>
      </c>
      <c r="FM35" s="50">
        <f t="shared" si="24"/>
        <v>0.11347826086956522</v>
      </c>
      <c r="FN35" s="50">
        <f t="shared" si="25"/>
        <v>0.11421404682274247</v>
      </c>
      <c r="FO35" s="50">
        <f t="shared" si="26"/>
        <v>0.1132</v>
      </c>
      <c r="FP35" s="50">
        <f t="shared" si="27"/>
        <v>0.11346666666666666</v>
      </c>
      <c r="FQ35" s="50">
        <f t="shared" si="28"/>
        <v>0.11744186046511627</v>
      </c>
      <c r="FR35" s="50">
        <f t="shared" si="29"/>
        <v>0.10292207792207793</v>
      </c>
    </row>
    <row r="36" spans="1:174" ht="14">
      <c r="A36" s="17" t="s">
        <v>87</v>
      </c>
      <c r="B36" s="19">
        <v>1150</v>
      </c>
      <c r="C36" s="19">
        <v>1146</v>
      </c>
      <c r="D36" s="19">
        <v>1147</v>
      </c>
      <c r="E36" s="19">
        <v>1140</v>
      </c>
      <c r="F36" s="19">
        <v>1120</v>
      </c>
      <c r="G36" s="19">
        <v>1157</v>
      </c>
      <c r="H36" s="19">
        <v>1158</v>
      </c>
      <c r="I36" s="19">
        <v>1299</v>
      </c>
      <c r="J36" s="19">
        <v>1384</v>
      </c>
      <c r="K36" s="19">
        <v>1412</v>
      </c>
      <c r="L36" s="19">
        <v>1397</v>
      </c>
      <c r="M36" s="19">
        <v>1352</v>
      </c>
      <c r="N36" s="19">
        <v>1317</v>
      </c>
      <c r="O36" s="19">
        <v>1277</v>
      </c>
      <c r="P36" s="19">
        <v>1256</v>
      </c>
      <c r="Q36" s="19">
        <v>1231</v>
      </c>
      <c r="R36" s="19">
        <v>1212</v>
      </c>
      <c r="S36" s="19">
        <v>1182</v>
      </c>
      <c r="T36" s="19">
        <v>1190</v>
      </c>
      <c r="U36" s="19">
        <v>1283</v>
      </c>
      <c r="V36" s="19">
        <v>1283</v>
      </c>
      <c r="W36" s="19">
        <v>1261</v>
      </c>
      <c r="X36" s="19">
        <v>1197</v>
      </c>
      <c r="Y36" s="19">
        <v>1155</v>
      </c>
      <c r="Z36" s="19">
        <v>1080</v>
      </c>
      <c r="AA36" s="19">
        <v>1091</v>
      </c>
      <c r="AB36" s="19">
        <v>1050</v>
      </c>
      <c r="AC36" s="19">
        <v>1011</v>
      </c>
      <c r="AD36" s="19">
        <v>972</v>
      </c>
      <c r="AE36" s="19">
        <v>937</v>
      </c>
      <c r="AF36" s="19">
        <v>963</v>
      </c>
      <c r="AG36" s="19">
        <v>1094</v>
      </c>
      <c r="AH36" s="19">
        <v>1108</v>
      </c>
      <c r="AI36" s="19">
        <v>1083</v>
      </c>
      <c r="AJ36" s="19">
        <v>1064</v>
      </c>
      <c r="AK36" s="19">
        <v>1079</v>
      </c>
      <c r="AL36" s="19">
        <v>1068</v>
      </c>
      <c r="AM36" s="19">
        <v>1131</v>
      </c>
      <c r="AN36" s="19">
        <v>1200</v>
      </c>
      <c r="AO36" s="19">
        <v>1232</v>
      </c>
      <c r="AP36" s="19">
        <v>1263</v>
      </c>
      <c r="AQ36" s="19">
        <v>1395</v>
      </c>
      <c r="AR36" s="19">
        <v>1574</v>
      </c>
      <c r="AS36" s="19">
        <v>1765</v>
      </c>
      <c r="AT36" s="19">
        <v>1973</v>
      </c>
      <c r="AU36" s="19">
        <v>2053</v>
      </c>
      <c r="AV36" s="19">
        <v>2096</v>
      </c>
      <c r="AW36" s="19">
        <v>2086</v>
      </c>
      <c r="AX36" s="19">
        <v>2049</v>
      </c>
      <c r="AY36" s="19">
        <v>2006</v>
      </c>
      <c r="AZ36" s="19">
        <v>2035</v>
      </c>
      <c r="BA36" s="19">
        <v>1988</v>
      </c>
      <c r="BB36" s="19">
        <v>2019</v>
      </c>
      <c r="BC36" s="19">
        <v>1985</v>
      </c>
      <c r="BD36" s="19">
        <v>2019</v>
      </c>
      <c r="BE36" s="19">
        <v>2147</v>
      </c>
      <c r="BF36" s="19">
        <v>2178</v>
      </c>
      <c r="BG36" s="19">
        <v>2096</v>
      </c>
      <c r="BH36" s="19">
        <v>1988</v>
      </c>
      <c r="BI36" s="19">
        <v>1826</v>
      </c>
      <c r="BJ36" s="19">
        <v>1716</v>
      </c>
      <c r="BK36" s="19">
        <v>1695</v>
      </c>
      <c r="BL36" s="19">
        <v>1645</v>
      </c>
      <c r="BM36" s="19">
        <v>1622</v>
      </c>
      <c r="BN36" s="19">
        <v>1601</v>
      </c>
      <c r="BO36" s="19">
        <v>1606</v>
      </c>
      <c r="BP36" s="19">
        <v>1662</v>
      </c>
      <c r="BQ36" s="19">
        <v>1786</v>
      </c>
      <c r="BR36" s="19">
        <v>1803</v>
      </c>
      <c r="BS36" s="19">
        <v>1844</v>
      </c>
      <c r="BT36" s="19">
        <v>1886</v>
      </c>
      <c r="BU36" s="19">
        <v>1885</v>
      </c>
      <c r="BV36" s="19">
        <v>1874</v>
      </c>
      <c r="BW36" s="19">
        <v>1909</v>
      </c>
      <c r="BX36" s="19">
        <v>1947</v>
      </c>
      <c r="BY36" s="19">
        <v>1928</v>
      </c>
      <c r="BZ36" s="19">
        <v>1884</v>
      </c>
      <c r="CA36" s="19">
        <v>1792</v>
      </c>
      <c r="CB36" s="19">
        <v>1769</v>
      </c>
      <c r="CC36" s="19">
        <v>1976</v>
      </c>
      <c r="CD36" s="19">
        <v>2037</v>
      </c>
      <c r="CE36" s="19">
        <v>1963</v>
      </c>
      <c r="CF36" s="19">
        <v>1891</v>
      </c>
      <c r="CG36" s="19">
        <v>1826</v>
      </c>
      <c r="CH36" s="49">
        <v>1747</v>
      </c>
      <c r="CI36" s="49">
        <v>1723</v>
      </c>
      <c r="CJ36" s="49">
        <v>1728</v>
      </c>
      <c r="CK36" s="49">
        <v>1660</v>
      </c>
      <c r="CL36" s="49">
        <v>1526</v>
      </c>
      <c r="CM36" s="49">
        <v>1502</v>
      </c>
      <c r="CN36" s="49">
        <v>1459</v>
      </c>
      <c r="CO36" s="49">
        <v>1580</v>
      </c>
      <c r="CP36" s="49">
        <v>1681</v>
      </c>
      <c r="CQ36" s="49">
        <v>1746</v>
      </c>
      <c r="CR36" s="49">
        <v>1733</v>
      </c>
      <c r="CS36" s="49">
        <v>1657</v>
      </c>
      <c r="CT36" s="49">
        <v>1549</v>
      </c>
      <c r="CU36" s="49">
        <v>1503</v>
      </c>
      <c r="CV36" s="49">
        <v>1442</v>
      </c>
      <c r="CW36" s="49">
        <v>1372</v>
      </c>
      <c r="CX36" s="49">
        <v>1307</v>
      </c>
      <c r="CY36" s="49">
        <v>1259</v>
      </c>
      <c r="CZ36" s="17" t="s">
        <v>87</v>
      </c>
      <c r="DE36" t="s">
        <v>87</v>
      </c>
      <c r="DG36" t="s">
        <v>87</v>
      </c>
      <c r="DI36">
        <v>35400</v>
      </c>
      <c r="DJ36">
        <v>35400</v>
      </c>
      <c r="DK36">
        <v>35300</v>
      </c>
      <c r="DL36">
        <v>35300</v>
      </c>
      <c r="DM36">
        <v>36200</v>
      </c>
      <c r="DN36">
        <v>37400</v>
      </c>
      <c r="DO36">
        <v>38600</v>
      </c>
      <c r="DP36">
        <v>36200</v>
      </c>
      <c r="DQ36">
        <v>36600</v>
      </c>
      <c r="DR36">
        <v>35600</v>
      </c>
      <c r="DS36">
        <v>35300</v>
      </c>
      <c r="DT36">
        <v>35400</v>
      </c>
      <c r="DU36">
        <v>37000</v>
      </c>
      <c r="DV36">
        <v>38200</v>
      </c>
      <c r="DW36">
        <v>36600</v>
      </c>
      <c r="DX36">
        <v>36400</v>
      </c>
      <c r="DY36">
        <v>35600</v>
      </c>
      <c r="DZ36">
        <v>36400</v>
      </c>
      <c r="EA36">
        <v>37100</v>
      </c>
      <c r="EB36">
        <v>37600</v>
      </c>
      <c r="EC36">
        <v>38500</v>
      </c>
      <c r="ED36">
        <v>37700</v>
      </c>
      <c r="EE36">
        <v>39900</v>
      </c>
      <c r="EF36">
        <v>39500</v>
      </c>
      <c r="EG36">
        <v>38100</v>
      </c>
      <c r="EH36">
        <v>37400</v>
      </c>
      <c r="EI36">
        <v>36300</v>
      </c>
      <c r="EJ36" s="19">
        <v>35100</v>
      </c>
      <c r="EK36" s="19">
        <v>35900</v>
      </c>
      <c r="EL36" s="19">
        <v>36900</v>
      </c>
      <c r="EM36" s="19"/>
      <c r="EO36" s="31">
        <f t="shared" si="0"/>
        <v>3.9887005649717512E-2</v>
      </c>
      <c r="EP36" s="31">
        <f t="shared" si="1"/>
        <v>3.7203389830508478E-2</v>
      </c>
      <c r="EQ36" s="31">
        <f t="shared" si="2"/>
        <v>3.4872521246458926E-2</v>
      </c>
      <c r="ER36" s="31">
        <f t="shared" si="3"/>
        <v>3.3711048158640226E-2</v>
      </c>
      <c r="ES36" s="31">
        <f t="shared" si="4"/>
        <v>3.4834254143646409E-2</v>
      </c>
      <c r="ET36" s="31">
        <f t="shared" si="5"/>
        <v>2.8877005347593583E-2</v>
      </c>
      <c r="EU36" s="31">
        <f t="shared" si="6"/>
        <v>2.6191709844559586E-2</v>
      </c>
      <c r="EV36" s="31">
        <f t="shared" si="7"/>
        <v>2.6602209944751379E-2</v>
      </c>
      <c r="EW36" s="31">
        <f t="shared" si="8"/>
        <v>2.959016393442623E-2</v>
      </c>
      <c r="EX36" s="31">
        <f t="shared" si="9"/>
        <v>0.03</v>
      </c>
      <c r="EY36" s="31">
        <f t="shared" si="10"/>
        <v>3.4900849858356939E-2</v>
      </c>
      <c r="EZ36" s="31">
        <f t="shared" si="11"/>
        <v>4.4463276836158194E-2</v>
      </c>
      <c r="FA36" s="31">
        <f t="shared" si="12"/>
        <v>5.5486486486486485E-2</v>
      </c>
      <c r="FB36" s="31">
        <f t="shared" si="13"/>
        <v>5.3638743455497385E-2</v>
      </c>
      <c r="FC36" s="31">
        <f t="shared" si="14"/>
        <v>5.4316939890710382E-2</v>
      </c>
      <c r="FD36" s="31">
        <f t="shared" si="15"/>
        <v>5.5467032967032967E-2</v>
      </c>
      <c r="FE36" s="31">
        <f t="shared" si="16"/>
        <v>5.8876404494382022E-2</v>
      </c>
      <c r="FF36" s="31">
        <f t="shared" si="17"/>
        <v>4.7142857142857146E-2</v>
      </c>
      <c r="FG36" s="31">
        <f t="shared" si="18"/>
        <v>4.3719676549865229E-2</v>
      </c>
      <c r="FH36" s="31">
        <f t="shared" si="19"/>
        <v>4.4202127659574465E-2</v>
      </c>
      <c r="FI36" s="31">
        <f t="shared" si="20"/>
        <v>4.7896103896103895E-2</v>
      </c>
      <c r="FJ36" s="31">
        <f t="shared" si="21"/>
        <v>4.9708222811671088E-2</v>
      </c>
      <c r="FK36" s="31">
        <f t="shared" si="22"/>
        <v>4.8320802005012528E-2</v>
      </c>
      <c r="FL36" s="31">
        <f t="shared" si="23"/>
        <v>4.4784810126582281E-2</v>
      </c>
      <c r="FM36" s="50">
        <f t="shared" si="24"/>
        <v>5.1522309711286088E-2</v>
      </c>
      <c r="FN36" s="50">
        <f t="shared" si="25"/>
        <v>4.6711229946524067E-2</v>
      </c>
      <c r="FO36" s="50">
        <f t="shared" si="26"/>
        <v>4.5730027548209366E-2</v>
      </c>
      <c r="FP36" s="50">
        <f t="shared" si="27"/>
        <v>4.1566951566951567E-2</v>
      </c>
      <c r="FQ36" s="50">
        <f t="shared" si="28"/>
        <v>4.8635097493036211E-2</v>
      </c>
      <c r="FR36" s="50">
        <f t="shared" si="29"/>
        <v>4.1978319783197833E-2</v>
      </c>
    </row>
    <row r="37" spans="1:174" ht="14">
      <c r="A37" s="17" t="s">
        <v>88</v>
      </c>
      <c r="B37" s="19">
        <v>4075</v>
      </c>
      <c r="C37" s="19">
        <v>4172</v>
      </c>
      <c r="D37" s="19">
        <v>4335</v>
      </c>
      <c r="E37" s="19">
        <v>4305</v>
      </c>
      <c r="F37" s="19">
        <v>4259</v>
      </c>
      <c r="G37" s="19">
        <v>4280</v>
      </c>
      <c r="H37" s="19">
        <v>4255</v>
      </c>
      <c r="I37" s="19">
        <v>4583</v>
      </c>
      <c r="J37" s="19">
        <v>4793</v>
      </c>
      <c r="K37" s="19">
        <v>4856</v>
      </c>
      <c r="L37" s="19">
        <v>4811</v>
      </c>
      <c r="M37" s="19">
        <v>4736</v>
      </c>
      <c r="N37" s="19">
        <v>4702</v>
      </c>
      <c r="O37" s="19">
        <v>4724</v>
      </c>
      <c r="P37" s="19">
        <v>4070</v>
      </c>
      <c r="Q37" s="19">
        <v>4588</v>
      </c>
      <c r="R37" s="19">
        <v>4477</v>
      </c>
      <c r="S37" s="19">
        <v>4512</v>
      </c>
      <c r="T37" s="19">
        <v>4313</v>
      </c>
      <c r="U37" s="19">
        <v>4606</v>
      </c>
      <c r="V37" s="19">
        <v>4563</v>
      </c>
      <c r="W37" s="19">
        <v>4571</v>
      </c>
      <c r="X37" s="19">
        <v>4447</v>
      </c>
      <c r="Y37" s="19">
        <v>4361</v>
      </c>
      <c r="Z37" s="19">
        <v>4221</v>
      </c>
      <c r="AA37" s="19">
        <v>4294</v>
      </c>
      <c r="AB37" s="19">
        <v>4314</v>
      </c>
      <c r="AC37" s="19">
        <v>4235</v>
      </c>
      <c r="AD37" s="19">
        <v>4085</v>
      </c>
      <c r="AE37" s="19">
        <v>4013</v>
      </c>
      <c r="AF37" s="19">
        <v>4112</v>
      </c>
      <c r="AG37" s="19">
        <v>4353</v>
      </c>
      <c r="AH37" s="19">
        <v>4428</v>
      </c>
      <c r="AI37" s="19">
        <v>4379</v>
      </c>
      <c r="AJ37" s="19">
        <v>4430</v>
      </c>
      <c r="AK37" s="19">
        <v>4418</v>
      </c>
      <c r="AL37" s="19">
        <v>4443</v>
      </c>
      <c r="AM37" s="19">
        <v>4763</v>
      </c>
      <c r="AN37" s="19">
        <v>4961</v>
      </c>
      <c r="AO37" s="19">
        <v>5136</v>
      </c>
      <c r="AP37" s="19">
        <v>5232</v>
      </c>
      <c r="AQ37" s="19">
        <v>5536</v>
      </c>
      <c r="AR37" s="19">
        <v>5985</v>
      </c>
      <c r="AS37" s="19">
        <v>6658</v>
      </c>
      <c r="AT37" s="19">
        <v>7346</v>
      </c>
      <c r="AU37" s="19">
        <v>7702</v>
      </c>
      <c r="AV37" s="19">
        <v>7800</v>
      </c>
      <c r="AW37" s="19">
        <v>7916</v>
      </c>
      <c r="AX37" s="19">
        <v>7917</v>
      </c>
      <c r="AY37" s="19">
        <v>8026</v>
      </c>
      <c r="AZ37" s="19">
        <v>8203</v>
      </c>
      <c r="BA37" s="19">
        <v>8446</v>
      </c>
      <c r="BB37" s="19">
        <v>8473</v>
      </c>
      <c r="BC37" s="19">
        <v>8406</v>
      </c>
      <c r="BD37" s="19">
        <v>8385</v>
      </c>
      <c r="BE37" s="19">
        <v>8634</v>
      </c>
      <c r="BF37" s="19">
        <v>8469</v>
      </c>
      <c r="BG37" s="19">
        <v>8245</v>
      </c>
      <c r="BH37" s="19">
        <v>8036</v>
      </c>
      <c r="BI37" s="19">
        <v>7675</v>
      </c>
      <c r="BJ37" s="19">
        <v>7297</v>
      </c>
      <c r="BK37" s="19">
        <v>7336</v>
      </c>
      <c r="BL37" s="19">
        <v>7364</v>
      </c>
      <c r="BM37" s="19">
        <v>7383</v>
      </c>
      <c r="BN37" s="19">
        <v>7128</v>
      </c>
      <c r="BO37" s="19">
        <v>7104</v>
      </c>
      <c r="BP37" s="19">
        <v>7133</v>
      </c>
      <c r="BQ37" s="19">
        <v>7601</v>
      </c>
      <c r="BR37" s="19">
        <v>7668</v>
      </c>
      <c r="BS37" s="19">
        <v>7737</v>
      </c>
      <c r="BT37" s="19">
        <v>7915</v>
      </c>
      <c r="BU37" s="19">
        <v>7777</v>
      </c>
      <c r="BV37" s="19">
        <v>7906</v>
      </c>
      <c r="BW37" s="19">
        <v>8093</v>
      </c>
      <c r="BX37" s="19">
        <v>8234</v>
      </c>
      <c r="BY37" s="19">
        <v>8290</v>
      </c>
      <c r="BZ37" s="19">
        <v>8290</v>
      </c>
      <c r="CA37" s="19">
        <v>8223</v>
      </c>
      <c r="CB37" s="19">
        <v>8263</v>
      </c>
      <c r="CC37" s="19">
        <v>8631</v>
      </c>
      <c r="CD37" s="19">
        <v>8787</v>
      </c>
      <c r="CE37" s="19">
        <v>8619</v>
      </c>
      <c r="CF37" s="19">
        <v>8489</v>
      </c>
      <c r="CG37" s="19">
        <v>8460</v>
      </c>
      <c r="CH37" s="49">
        <v>8369</v>
      </c>
      <c r="CI37" s="49">
        <v>8377</v>
      </c>
      <c r="CJ37" s="49">
        <v>8440</v>
      </c>
      <c r="CK37" s="49">
        <v>8546</v>
      </c>
      <c r="CL37" s="49">
        <v>8419</v>
      </c>
      <c r="CM37" s="49">
        <v>8386</v>
      </c>
      <c r="CN37" s="49">
        <v>8309</v>
      </c>
      <c r="CO37" s="49">
        <v>8614</v>
      </c>
      <c r="CP37" s="49">
        <v>8815</v>
      </c>
      <c r="CQ37" s="49">
        <v>8669</v>
      </c>
      <c r="CR37" s="49">
        <v>8624</v>
      </c>
      <c r="CS37" s="49">
        <v>8515</v>
      </c>
      <c r="CT37" s="49">
        <v>8255</v>
      </c>
      <c r="CU37" s="49">
        <v>8119</v>
      </c>
      <c r="CV37" s="49">
        <v>7961</v>
      </c>
      <c r="CW37" s="49">
        <v>7767</v>
      </c>
      <c r="CX37" s="49">
        <v>7591</v>
      </c>
      <c r="CY37" s="49">
        <v>7300</v>
      </c>
      <c r="CZ37" s="17" t="s">
        <v>88</v>
      </c>
      <c r="DE37" t="s">
        <v>88</v>
      </c>
      <c r="DG37" t="s">
        <v>88</v>
      </c>
      <c r="DI37">
        <v>123100</v>
      </c>
      <c r="DJ37">
        <v>121700</v>
      </c>
      <c r="DK37">
        <v>122200</v>
      </c>
      <c r="DL37">
        <v>124300</v>
      </c>
      <c r="DM37">
        <v>125300</v>
      </c>
      <c r="DN37">
        <v>126200</v>
      </c>
      <c r="DO37">
        <v>127400</v>
      </c>
      <c r="DP37">
        <v>127300</v>
      </c>
      <c r="DQ37">
        <v>126400</v>
      </c>
      <c r="DR37">
        <v>126800</v>
      </c>
      <c r="DS37">
        <v>125100</v>
      </c>
      <c r="DT37">
        <v>125200</v>
      </c>
      <c r="DU37">
        <v>125500</v>
      </c>
      <c r="DV37">
        <v>125500</v>
      </c>
      <c r="DW37">
        <v>127000</v>
      </c>
      <c r="DX37">
        <v>128400</v>
      </c>
      <c r="DY37">
        <v>125000</v>
      </c>
      <c r="DZ37">
        <v>124400</v>
      </c>
      <c r="EA37">
        <v>123200</v>
      </c>
      <c r="EB37">
        <v>119800</v>
      </c>
      <c r="EC37">
        <v>118400</v>
      </c>
      <c r="ED37">
        <v>119200</v>
      </c>
      <c r="EE37">
        <v>122200</v>
      </c>
      <c r="EF37">
        <v>124800</v>
      </c>
      <c r="EG37">
        <v>125500</v>
      </c>
      <c r="EH37">
        <v>124400</v>
      </c>
      <c r="EI37">
        <v>122900</v>
      </c>
      <c r="EJ37" s="19">
        <v>120900</v>
      </c>
      <c r="EK37" s="19">
        <v>121700</v>
      </c>
      <c r="EL37" s="19">
        <v>121800</v>
      </c>
      <c r="EM37" s="19"/>
      <c r="EO37" s="31">
        <f t="shared" si="0"/>
        <v>3.9447603574329811E-2</v>
      </c>
      <c r="EP37" s="31">
        <f t="shared" si="1"/>
        <v>3.8635990139687756E-2</v>
      </c>
      <c r="EQ37" s="31">
        <f t="shared" si="2"/>
        <v>3.7545008183306056E-2</v>
      </c>
      <c r="ER37" s="31">
        <f t="shared" si="3"/>
        <v>3.4698310539018506E-2</v>
      </c>
      <c r="ES37" s="31">
        <f t="shared" si="4"/>
        <v>3.6480446927374302E-2</v>
      </c>
      <c r="ET37" s="31">
        <f t="shared" si="5"/>
        <v>3.3446909667194928E-2</v>
      </c>
      <c r="EU37" s="31">
        <f t="shared" si="6"/>
        <v>3.3241758241758242E-2</v>
      </c>
      <c r="EV37" s="31">
        <f t="shared" si="7"/>
        <v>3.2301649646504317E-2</v>
      </c>
      <c r="EW37" s="31">
        <f t="shared" si="8"/>
        <v>3.4643987341772153E-2</v>
      </c>
      <c r="EX37" s="31">
        <f t="shared" si="9"/>
        <v>3.503943217665615E-2</v>
      </c>
      <c r="EY37" s="31">
        <f t="shared" si="10"/>
        <v>4.1055155875299759E-2</v>
      </c>
      <c r="EZ37" s="31">
        <f t="shared" si="11"/>
        <v>4.7803514376996807E-2</v>
      </c>
      <c r="FA37" s="31">
        <f t="shared" si="12"/>
        <v>6.137051792828685E-2</v>
      </c>
      <c r="FB37" s="31">
        <f t="shared" si="13"/>
        <v>6.3083665338645414E-2</v>
      </c>
      <c r="FC37" s="31">
        <f t="shared" si="14"/>
        <v>6.650393700787402E-2</v>
      </c>
      <c r="FD37" s="31">
        <f t="shared" si="15"/>
        <v>6.5303738317757015E-2</v>
      </c>
      <c r="FE37" s="31">
        <f t="shared" si="16"/>
        <v>6.5960000000000005E-2</v>
      </c>
      <c r="FF37" s="31">
        <f t="shared" si="17"/>
        <v>5.8657556270096466E-2</v>
      </c>
      <c r="FG37" s="31">
        <f t="shared" si="18"/>
        <v>5.9926948051948051E-2</v>
      </c>
      <c r="FH37" s="31">
        <f t="shared" si="19"/>
        <v>5.954090150250417E-2</v>
      </c>
      <c r="FI37" s="31">
        <f t="shared" si="20"/>
        <v>6.5346283783783779E-2</v>
      </c>
      <c r="FJ37" s="31">
        <f t="shared" si="21"/>
        <v>6.6325503355704696E-2</v>
      </c>
      <c r="FK37" s="31">
        <f t="shared" si="22"/>
        <v>6.7839607201309327E-2</v>
      </c>
      <c r="FL37" s="31">
        <f t="shared" si="23"/>
        <v>6.6209935897435901E-2</v>
      </c>
      <c r="FM37" s="50">
        <f t="shared" si="24"/>
        <v>6.8677290836653387E-2</v>
      </c>
      <c r="FN37" s="50">
        <f t="shared" si="25"/>
        <v>6.7274919614147916E-2</v>
      </c>
      <c r="FO37" s="50">
        <f t="shared" si="26"/>
        <v>6.9536208299430427E-2</v>
      </c>
      <c r="FP37" s="50">
        <f t="shared" si="27"/>
        <v>6.8726220016542591E-2</v>
      </c>
      <c r="FQ37" s="50">
        <f t="shared" si="28"/>
        <v>7.1232539030402636E-2</v>
      </c>
      <c r="FR37" s="50">
        <f t="shared" si="29"/>
        <v>6.7775041050903123E-2</v>
      </c>
    </row>
    <row r="38" spans="1:174" ht="14">
      <c r="A38" s="17" t="s">
        <v>89</v>
      </c>
      <c r="B38" s="19">
        <v>605</v>
      </c>
      <c r="C38" s="19">
        <v>574</v>
      </c>
      <c r="D38" s="19">
        <v>583</v>
      </c>
      <c r="E38" s="19">
        <v>585</v>
      </c>
      <c r="F38" s="19">
        <v>589</v>
      </c>
      <c r="G38" s="19">
        <v>592</v>
      </c>
      <c r="H38" s="19">
        <v>643</v>
      </c>
      <c r="I38" s="19">
        <v>782</v>
      </c>
      <c r="J38" s="19">
        <v>782</v>
      </c>
      <c r="K38" s="19">
        <v>848</v>
      </c>
      <c r="L38" s="19">
        <v>849</v>
      </c>
      <c r="M38" s="19">
        <v>842</v>
      </c>
      <c r="N38" s="19">
        <v>838</v>
      </c>
      <c r="O38" s="19">
        <v>803</v>
      </c>
      <c r="P38" s="19">
        <v>790</v>
      </c>
      <c r="Q38" s="19">
        <v>829</v>
      </c>
      <c r="R38" s="19">
        <v>798</v>
      </c>
      <c r="S38" s="19">
        <v>827</v>
      </c>
      <c r="T38" s="19">
        <v>808</v>
      </c>
      <c r="U38" s="19">
        <v>839</v>
      </c>
      <c r="V38" s="19">
        <v>838</v>
      </c>
      <c r="W38" s="19">
        <v>848</v>
      </c>
      <c r="X38" s="19">
        <v>793</v>
      </c>
      <c r="Y38" s="19">
        <v>737</v>
      </c>
      <c r="Z38" s="19">
        <v>752</v>
      </c>
      <c r="AA38" s="19">
        <v>754</v>
      </c>
      <c r="AB38" s="19">
        <v>813</v>
      </c>
      <c r="AC38" s="19">
        <v>844</v>
      </c>
      <c r="AD38" s="19">
        <v>830</v>
      </c>
      <c r="AE38" s="19">
        <v>777</v>
      </c>
      <c r="AF38" s="19">
        <v>738</v>
      </c>
      <c r="AG38" s="19">
        <v>702</v>
      </c>
      <c r="AH38" s="19">
        <v>726</v>
      </c>
      <c r="AI38" s="19">
        <v>691</v>
      </c>
      <c r="AJ38" s="19">
        <v>713</v>
      </c>
      <c r="AK38" s="19">
        <v>749</v>
      </c>
      <c r="AL38" s="19">
        <v>760</v>
      </c>
      <c r="AM38" s="19">
        <v>801</v>
      </c>
      <c r="AN38" s="19">
        <v>812</v>
      </c>
      <c r="AO38" s="19">
        <v>814</v>
      </c>
      <c r="AP38" s="19">
        <v>817</v>
      </c>
      <c r="AQ38" s="19">
        <v>901</v>
      </c>
      <c r="AR38" s="19">
        <v>1021</v>
      </c>
      <c r="AS38" s="19">
        <v>1088</v>
      </c>
      <c r="AT38" s="19">
        <v>1366</v>
      </c>
      <c r="AU38" s="19">
        <v>1424</v>
      </c>
      <c r="AV38" s="19">
        <v>1361</v>
      </c>
      <c r="AW38" s="19">
        <v>1423</v>
      </c>
      <c r="AX38" s="19">
        <v>1369</v>
      </c>
      <c r="AY38" s="19">
        <v>1313</v>
      </c>
      <c r="AZ38" s="19">
        <v>1341</v>
      </c>
      <c r="BA38" s="19">
        <v>1308</v>
      </c>
      <c r="BB38" s="19">
        <v>1352</v>
      </c>
      <c r="BC38" s="19">
        <v>1369</v>
      </c>
      <c r="BD38" s="19">
        <v>1337</v>
      </c>
      <c r="BE38" s="19">
        <v>1454</v>
      </c>
      <c r="BF38" s="19">
        <v>1464</v>
      </c>
      <c r="BG38" s="19">
        <v>1416</v>
      </c>
      <c r="BH38" s="19">
        <v>1365</v>
      </c>
      <c r="BI38" s="19">
        <v>1302</v>
      </c>
      <c r="BJ38" s="19">
        <v>1217</v>
      </c>
      <c r="BK38" s="19">
        <v>1189</v>
      </c>
      <c r="BL38" s="19">
        <v>1204</v>
      </c>
      <c r="BM38" s="19">
        <v>1195</v>
      </c>
      <c r="BN38" s="19">
        <v>1139</v>
      </c>
      <c r="BO38" s="19">
        <v>1132</v>
      </c>
      <c r="BP38" s="19">
        <v>1122</v>
      </c>
      <c r="BQ38" s="19">
        <v>1264</v>
      </c>
      <c r="BR38" s="19">
        <v>1358</v>
      </c>
      <c r="BS38" s="19">
        <v>1355</v>
      </c>
      <c r="BT38" s="19">
        <v>1346</v>
      </c>
      <c r="BU38" s="19">
        <v>1294</v>
      </c>
      <c r="BV38" s="19">
        <v>1232</v>
      </c>
      <c r="BW38" s="19">
        <v>1269</v>
      </c>
      <c r="BX38" s="19">
        <v>1301</v>
      </c>
      <c r="BY38" s="19">
        <v>1290</v>
      </c>
      <c r="BZ38" s="19">
        <v>1267</v>
      </c>
      <c r="CA38" s="19">
        <v>1286</v>
      </c>
      <c r="CB38" s="19">
        <v>1340</v>
      </c>
      <c r="CC38" s="19">
        <v>1490</v>
      </c>
      <c r="CD38" s="19">
        <v>1518</v>
      </c>
      <c r="CE38" s="19">
        <v>1458</v>
      </c>
      <c r="CF38" s="19">
        <v>1336</v>
      </c>
      <c r="CG38" s="19">
        <v>1368</v>
      </c>
      <c r="CH38" s="49">
        <v>1295</v>
      </c>
      <c r="CI38" s="49">
        <v>1265</v>
      </c>
      <c r="CJ38" s="49">
        <v>1243</v>
      </c>
      <c r="CK38" s="49">
        <v>1246</v>
      </c>
      <c r="CL38" s="49">
        <v>1236</v>
      </c>
      <c r="CM38" s="49">
        <v>1254</v>
      </c>
      <c r="CN38" s="49">
        <v>1216</v>
      </c>
      <c r="CO38" s="49">
        <v>1294</v>
      </c>
      <c r="CP38" s="49">
        <v>1388</v>
      </c>
      <c r="CQ38" s="49">
        <v>1369</v>
      </c>
      <c r="CR38" s="49">
        <v>1278</v>
      </c>
      <c r="CS38" s="49">
        <v>1248</v>
      </c>
      <c r="CT38" s="49">
        <v>1199</v>
      </c>
      <c r="CU38" s="49">
        <v>1090</v>
      </c>
      <c r="CV38" s="49">
        <v>1040</v>
      </c>
      <c r="CW38" s="49">
        <v>990</v>
      </c>
      <c r="CX38" s="49">
        <v>956</v>
      </c>
      <c r="CY38" s="49">
        <v>970</v>
      </c>
      <c r="CZ38" s="17" t="s">
        <v>89</v>
      </c>
      <c r="DE38" t="s">
        <v>89</v>
      </c>
      <c r="DG38" t="s">
        <v>89</v>
      </c>
      <c r="DI38">
        <v>29500</v>
      </c>
      <c r="DJ38">
        <v>30600</v>
      </c>
      <c r="DK38">
        <v>31000</v>
      </c>
      <c r="DL38">
        <v>30300</v>
      </c>
      <c r="DM38">
        <v>29800</v>
      </c>
      <c r="DN38">
        <v>28900</v>
      </c>
      <c r="DO38">
        <v>28300</v>
      </c>
      <c r="DP38">
        <v>28300</v>
      </c>
      <c r="DQ38">
        <v>29300</v>
      </c>
      <c r="DR38">
        <v>28800</v>
      </c>
      <c r="DS38">
        <v>28600</v>
      </c>
      <c r="DT38">
        <v>28900</v>
      </c>
      <c r="DU38">
        <v>26900</v>
      </c>
      <c r="DV38">
        <v>28100</v>
      </c>
      <c r="DW38">
        <v>28600</v>
      </c>
      <c r="DX38">
        <v>28400</v>
      </c>
      <c r="DY38">
        <v>28000</v>
      </c>
      <c r="DZ38">
        <v>26800</v>
      </c>
      <c r="EA38">
        <v>26600</v>
      </c>
      <c r="EB38">
        <v>25900</v>
      </c>
      <c r="EC38">
        <v>26900</v>
      </c>
      <c r="ED38">
        <v>27200</v>
      </c>
      <c r="EE38">
        <v>27300</v>
      </c>
      <c r="EF38">
        <v>26000</v>
      </c>
      <c r="EG38">
        <v>25100</v>
      </c>
      <c r="EH38">
        <v>26700</v>
      </c>
      <c r="EI38">
        <v>27800</v>
      </c>
      <c r="EJ38" s="19">
        <v>28300</v>
      </c>
      <c r="EK38" s="19">
        <v>29400</v>
      </c>
      <c r="EL38" s="19">
        <v>28100</v>
      </c>
      <c r="EM38" s="19"/>
      <c r="EO38" s="31">
        <f t="shared" si="0"/>
        <v>2.8745762711864405E-2</v>
      </c>
      <c r="EP38" s="31">
        <f t="shared" si="1"/>
        <v>2.7385620915032681E-2</v>
      </c>
      <c r="EQ38" s="31">
        <f t="shared" si="2"/>
        <v>2.6741935483870969E-2</v>
      </c>
      <c r="ER38" s="31">
        <f t="shared" si="3"/>
        <v>2.6666666666666668E-2</v>
      </c>
      <c r="ES38" s="31">
        <f t="shared" si="4"/>
        <v>2.8456375838926174E-2</v>
      </c>
      <c r="ET38" s="31">
        <f t="shared" si="5"/>
        <v>2.6020761245674741E-2</v>
      </c>
      <c r="EU38" s="31">
        <f t="shared" si="6"/>
        <v>2.9823321554770316E-2</v>
      </c>
      <c r="EV38" s="31">
        <f t="shared" si="7"/>
        <v>2.6077738515901061E-2</v>
      </c>
      <c r="EW38" s="31">
        <f t="shared" si="8"/>
        <v>2.3583617747440274E-2</v>
      </c>
      <c r="EX38" s="31">
        <f t="shared" si="9"/>
        <v>2.6388888888888889E-2</v>
      </c>
      <c r="EY38" s="31">
        <f t="shared" si="10"/>
        <v>2.8461538461538462E-2</v>
      </c>
      <c r="EZ38" s="31">
        <f t="shared" si="11"/>
        <v>3.532871972318339E-2</v>
      </c>
      <c r="FA38" s="31">
        <f t="shared" si="12"/>
        <v>5.2936802973977695E-2</v>
      </c>
      <c r="FB38" s="31">
        <f t="shared" si="13"/>
        <v>4.8718861209964416E-2</v>
      </c>
      <c r="FC38" s="31">
        <f t="shared" si="14"/>
        <v>4.5734265734265735E-2</v>
      </c>
      <c r="FD38" s="31">
        <f t="shared" si="15"/>
        <v>4.7077464788732391E-2</v>
      </c>
      <c r="FE38" s="31">
        <f t="shared" si="16"/>
        <v>5.0571428571428573E-2</v>
      </c>
      <c r="FF38" s="31">
        <f t="shared" si="17"/>
        <v>4.5410447761194031E-2</v>
      </c>
      <c r="FG38" s="31">
        <f t="shared" si="18"/>
        <v>4.4924812030075187E-2</v>
      </c>
      <c r="FH38" s="31">
        <f t="shared" si="19"/>
        <v>4.3320463320463319E-2</v>
      </c>
      <c r="FI38" s="31">
        <f t="shared" si="20"/>
        <v>5.0371747211895912E-2</v>
      </c>
      <c r="FJ38" s="31">
        <f t="shared" si="21"/>
        <v>4.5294117647058825E-2</v>
      </c>
      <c r="FK38" s="31">
        <f t="shared" si="22"/>
        <v>4.7252747252747251E-2</v>
      </c>
      <c r="FL38" s="31">
        <f t="shared" si="23"/>
        <v>5.153846153846154E-2</v>
      </c>
      <c r="FM38" s="50">
        <f t="shared" si="24"/>
        <v>5.8087649402390439E-2</v>
      </c>
      <c r="FN38" s="50">
        <f t="shared" si="25"/>
        <v>4.8501872659176028E-2</v>
      </c>
      <c r="FO38" s="50">
        <f t="shared" si="26"/>
        <v>4.4820143884892083E-2</v>
      </c>
      <c r="FP38" s="50">
        <f t="shared" si="27"/>
        <v>4.2968197879858658E-2</v>
      </c>
      <c r="FQ38" s="50">
        <f t="shared" si="28"/>
        <v>4.6564625850340137E-2</v>
      </c>
      <c r="FR38" s="50">
        <f t="shared" si="29"/>
        <v>4.2669039145907472E-2</v>
      </c>
    </row>
    <row r="39" spans="1:174" ht="14">
      <c r="A39" s="17" t="s">
        <v>90</v>
      </c>
      <c r="B39" s="19">
        <v>1683</v>
      </c>
      <c r="C39" s="19">
        <v>1643</v>
      </c>
      <c r="D39" s="19">
        <v>1705</v>
      </c>
      <c r="E39" s="19">
        <v>1690</v>
      </c>
      <c r="F39" s="19">
        <v>1745</v>
      </c>
      <c r="G39" s="19">
        <v>1835</v>
      </c>
      <c r="H39" s="19">
        <v>1739</v>
      </c>
      <c r="I39" s="19">
        <v>1842</v>
      </c>
      <c r="J39" s="19">
        <v>1898</v>
      </c>
      <c r="K39" s="19">
        <v>1983</v>
      </c>
      <c r="L39" s="19">
        <v>1994</v>
      </c>
      <c r="M39" s="19">
        <v>1952</v>
      </c>
      <c r="N39" s="19">
        <v>2016</v>
      </c>
      <c r="O39" s="19">
        <v>2048</v>
      </c>
      <c r="P39" s="19">
        <v>2046</v>
      </c>
      <c r="Q39" s="19">
        <v>2037</v>
      </c>
      <c r="R39" s="19">
        <v>2011</v>
      </c>
      <c r="S39" s="19">
        <v>2033</v>
      </c>
      <c r="T39" s="19">
        <v>1958</v>
      </c>
      <c r="U39" s="19">
        <v>2048</v>
      </c>
      <c r="V39" s="19">
        <v>2041</v>
      </c>
      <c r="W39" s="19">
        <v>1942</v>
      </c>
      <c r="X39" s="19">
        <v>1739</v>
      </c>
      <c r="Y39" s="19">
        <v>1647</v>
      </c>
      <c r="Z39" s="19">
        <v>1582</v>
      </c>
      <c r="AA39" s="19">
        <v>1599</v>
      </c>
      <c r="AB39" s="19">
        <v>1541</v>
      </c>
      <c r="AC39" s="19">
        <v>1493</v>
      </c>
      <c r="AD39" s="19">
        <v>1481</v>
      </c>
      <c r="AE39" s="19">
        <v>1501</v>
      </c>
      <c r="AF39" s="19">
        <v>1474</v>
      </c>
      <c r="AG39" s="19">
        <v>1608</v>
      </c>
      <c r="AH39" s="19">
        <v>1661</v>
      </c>
      <c r="AI39" s="19">
        <v>1715</v>
      </c>
      <c r="AJ39" s="19">
        <v>1709</v>
      </c>
      <c r="AK39" s="19">
        <v>1660</v>
      </c>
      <c r="AL39" s="19">
        <v>1646</v>
      </c>
      <c r="AM39" s="19">
        <v>1736</v>
      </c>
      <c r="AN39" s="19">
        <v>1922</v>
      </c>
      <c r="AO39" s="19">
        <v>2036</v>
      </c>
      <c r="AP39" s="19">
        <v>2119</v>
      </c>
      <c r="AQ39" s="19">
        <v>2388</v>
      </c>
      <c r="AR39" s="19">
        <v>2633</v>
      </c>
      <c r="AS39" s="19">
        <v>3092</v>
      </c>
      <c r="AT39" s="19">
        <v>3564</v>
      </c>
      <c r="AU39" s="19">
        <v>3787</v>
      </c>
      <c r="AV39" s="19">
        <v>3885</v>
      </c>
      <c r="AW39" s="19">
        <v>3921</v>
      </c>
      <c r="AX39" s="19">
        <v>3874</v>
      </c>
      <c r="AY39" s="19">
        <v>3962</v>
      </c>
      <c r="AZ39" s="19">
        <v>3948</v>
      </c>
      <c r="BA39" s="19">
        <v>3910</v>
      </c>
      <c r="BB39" s="19">
        <v>3930</v>
      </c>
      <c r="BC39" s="19">
        <v>3900</v>
      </c>
      <c r="BD39" s="19">
        <v>3808</v>
      </c>
      <c r="BE39" s="19">
        <v>4201</v>
      </c>
      <c r="BF39" s="19">
        <v>4292</v>
      </c>
      <c r="BG39" s="19">
        <v>4163</v>
      </c>
      <c r="BH39" s="19">
        <v>4035</v>
      </c>
      <c r="BI39" s="19">
        <v>3833</v>
      </c>
      <c r="BJ39" s="19">
        <v>3628</v>
      </c>
      <c r="BK39" s="19">
        <v>3557</v>
      </c>
      <c r="BL39" s="19">
        <v>3572</v>
      </c>
      <c r="BM39" s="19">
        <v>3553</v>
      </c>
      <c r="BN39" s="19">
        <v>3455</v>
      </c>
      <c r="BO39" s="19">
        <v>3627</v>
      </c>
      <c r="BP39" s="19">
        <v>3603</v>
      </c>
      <c r="BQ39" s="19">
        <v>3787</v>
      </c>
      <c r="BR39" s="19">
        <v>3947</v>
      </c>
      <c r="BS39" s="19">
        <v>3909</v>
      </c>
      <c r="BT39" s="19">
        <v>3658</v>
      </c>
      <c r="BU39" s="19">
        <v>3556</v>
      </c>
      <c r="BV39" s="19">
        <v>3529</v>
      </c>
      <c r="BW39" s="19">
        <v>3566</v>
      </c>
      <c r="BX39" s="19">
        <v>3566</v>
      </c>
      <c r="BY39" s="19">
        <v>3569</v>
      </c>
      <c r="BZ39" s="19">
        <v>3578</v>
      </c>
      <c r="CA39" s="19">
        <v>3682</v>
      </c>
      <c r="CB39" s="19">
        <v>3722</v>
      </c>
      <c r="CC39" s="19">
        <v>3925</v>
      </c>
      <c r="CD39" s="19">
        <v>4077</v>
      </c>
      <c r="CE39" s="19">
        <v>4028</v>
      </c>
      <c r="CF39" s="19">
        <v>3775</v>
      </c>
      <c r="CG39" s="19">
        <v>3704</v>
      </c>
      <c r="CH39" s="49">
        <v>3590</v>
      </c>
      <c r="CI39" s="49">
        <v>3570</v>
      </c>
      <c r="CJ39" s="49">
        <v>3560</v>
      </c>
      <c r="CK39" s="49">
        <v>3485</v>
      </c>
      <c r="CL39" s="49">
        <v>3496</v>
      </c>
      <c r="CM39" s="49">
        <v>3621</v>
      </c>
      <c r="CN39" s="49">
        <v>3642</v>
      </c>
      <c r="CO39" s="49">
        <v>3791</v>
      </c>
      <c r="CP39" s="49">
        <v>4017</v>
      </c>
      <c r="CQ39" s="49">
        <v>4033</v>
      </c>
      <c r="CR39" s="49">
        <v>3855</v>
      </c>
      <c r="CS39" s="49">
        <v>3743</v>
      </c>
      <c r="CT39" s="49">
        <v>3487</v>
      </c>
      <c r="CU39" s="49">
        <v>3371</v>
      </c>
      <c r="CV39" s="49">
        <v>3279</v>
      </c>
      <c r="CW39" s="49">
        <v>3146</v>
      </c>
      <c r="CX39" s="49">
        <v>3028</v>
      </c>
      <c r="CY39" s="49">
        <v>3041</v>
      </c>
      <c r="CZ39" s="17" t="s">
        <v>90</v>
      </c>
      <c r="DE39" t="s">
        <v>90</v>
      </c>
      <c r="DG39" t="s">
        <v>90</v>
      </c>
      <c r="DI39">
        <v>78200</v>
      </c>
      <c r="DJ39">
        <v>76700</v>
      </c>
      <c r="DK39">
        <v>77200</v>
      </c>
      <c r="DL39">
        <v>77200</v>
      </c>
      <c r="DM39">
        <v>77800</v>
      </c>
      <c r="DN39">
        <v>80200</v>
      </c>
      <c r="DO39">
        <v>80100</v>
      </c>
      <c r="DP39">
        <v>80800</v>
      </c>
      <c r="DQ39">
        <v>81300</v>
      </c>
      <c r="DR39">
        <v>80100</v>
      </c>
      <c r="DS39">
        <v>81500</v>
      </c>
      <c r="DT39">
        <v>80900</v>
      </c>
      <c r="DU39">
        <v>81200</v>
      </c>
      <c r="DV39">
        <v>81600</v>
      </c>
      <c r="DW39">
        <v>78300</v>
      </c>
      <c r="DX39">
        <v>78000</v>
      </c>
      <c r="DY39">
        <v>77100</v>
      </c>
      <c r="DZ39">
        <v>79500</v>
      </c>
      <c r="EA39">
        <v>83200</v>
      </c>
      <c r="EB39">
        <v>82300</v>
      </c>
      <c r="EC39">
        <v>82000</v>
      </c>
      <c r="ED39">
        <v>80700</v>
      </c>
      <c r="EE39">
        <v>80500</v>
      </c>
      <c r="EF39">
        <v>82400</v>
      </c>
      <c r="EG39">
        <v>82700</v>
      </c>
      <c r="EH39">
        <v>83600</v>
      </c>
      <c r="EI39">
        <v>82500</v>
      </c>
      <c r="EJ39" s="19">
        <v>82000</v>
      </c>
      <c r="EK39" s="19">
        <v>83800</v>
      </c>
      <c r="EL39" s="19">
        <v>83900</v>
      </c>
      <c r="EM39" s="19"/>
      <c r="EO39" s="31">
        <f t="shared" si="0"/>
        <v>2.5358056265984655E-2</v>
      </c>
      <c r="EP39" s="31">
        <f t="shared" si="1"/>
        <v>2.6284224250325946E-2</v>
      </c>
      <c r="EQ39" s="31">
        <f t="shared" si="2"/>
        <v>2.63860103626943E-2</v>
      </c>
      <c r="ER39" s="31">
        <f t="shared" si="3"/>
        <v>2.5362694300518136E-2</v>
      </c>
      <c r="ES39" s="31">
        <f t="shared" si="4"/>
        <v>2.4961439588688947E-2</v>
      </c>
      <c r="ET39" s="31">
        <f t="shared" si="5"/>
        <v>1.972568578553616E-2</v>
      </c>
      <c r="EU39" s="31">
        <f t="shared" si="6"/>
        <v>1.8639200998751562E-2</v>
      </c>
      <c r="EV39" s="31">
        <f t="shared" si="7"/>
        <v>1.8242574257425741E-2</v>
      </c>
      <c r="EW39" s="31">
        <f t="shared" si="8"/>
        <v>2.109471094710947E-2</v>
      </c>
      <c r="EX39" s="31">
        <f t="shared" si="9"/>
        <v>2.0549313358302124E-2</v>
      </c>
      <c r="EY39" s="31">
        <f t="shared" si="10"/>
        <v>2.498159509202454E-2</v>
      </c>
      <c r="EZ39" s="31">
        <f t="shared" si="11"/>
        <v>3.2546353522867735E-2</v>
      </c>
      <c r="FA39" s="31">
        <f t="shared" si="12"/>
        <v>4.6637931034482757E-2</v>
      </c>
      <c r="FB39" s="31">
        <f t="shared" si="13"/>
        <v>4.7475490196078433E-2</v>
      </c>
      <c r="FC39" s="31">
        <f t="shared" si="14"/>
        <v>4.9936143039591319E-2</v>
      </c>
      <c r="FD39" s="31">
        <f t="shared" si="15"/>
        <v>4.8820512820512821E-2</v>
      </c>
      <c r="FE39" s="31">
        <f t="shared" si="16"/>
        <v>5.399481193255512E-2</v>
      </c>
      <c r="FF39" s="31">
        <f t="shared" si="17"/>
        <v>4.5635220125786163E-2</v>
      </c>
      <c r="FG39" s="31">
        <f t="shared" si="18"/>
        <v>4.2704326923076921E-2</v>
      </c>
      <c r="FH39" s="31">
        <f t="shared" si="19"/>
        <v>4.3778857837181044E-2</v>
      </c>
      <c r="FI39" s="31">
        <f t="shared" si="20"/>
        <v>4.7670731707317074E-2</v>
      </c>
      <c r="FJ39" s="31">
        <f t="shared" si="21"/>
        <v>4.3729863692688969E-2</v>
      </c>
      <c r="FK39" s="31">
        <f t="shared" si="22"/>
        <v>4.4335403726708071E-2</v>
      </c>
      <c r="FL39" s="31">
        <f t="shared" si="23"/>
        <v>4.5169902912621358E-2</v>
      </c>
      <c r="FM39" s="50">
        <f t="shared" si="24"/>
        <v>4.8706166868198307E-2</v>
      </c>
      <c r="FN39" s="50">
        <f t="shared" si="25"/>
        <v>4.2942583732057414E-2</v>
      </c>
      <c r="FO39" s="50">
        <f t="shared" si="26"/>
        <v>4.2242424242424241E-2</v>
      </c>
      <c r="FP39" s="50">
        <f t="shared" si="27"/>
        <v>4.4414634146341461E-2</v>
      </c>
      <c r="FQ39" s="50">
        <f t="shared" si="28"/>
        <v>4.8126491646778041E-2</v>
      </c>
      <c r="FR39" s="50">
        <f t="shared" si="29"/>
        <v>4.1561382598331344E-2</v>
      </c>
    </row>
    <row r="40" spans="1:174" ht="14">
      <c r="A40" s="17" t="s">
        <v>91</v>
      </c>
      <c r="B40" s="19">
        <v>694</v>
      </c>
      <c r="C40" s="19">
        <v>653</v>
      </c>
      <c r="D40" s="19">
        <v>656</v>
      </c>
      <c r="E40" s="19">
        <v>620</v>
      </c>
      <c r="F40" s="19">
        <v>683</v>
      </c>
      <c r="G40" s="19">
        <v>792</v>
      </c>
      <c r="H40" s="19">
        <v>865</v>
      </c>
      <c r="I40" s="19">
        <v>854</v>
      </c>
      <c r="J40" s="19">
        <v>892</v>
      </c>
      <c r="K40" s="19">
        <v>875</v>
      </c>
      <c r="L40" s="19">
        <v>849</v>
      </c>
      <c r="M40" s="19">
        <v>866</v>
      </c>
      <c r="N40" s="19">
        <v>953</v>
      </c>
      <c r="O40" s="19">
        <v>889</v>
      </c>
      <c r="P40" s="19">
        <v>811</v>
      </c>
      <c r="Q40" s="19">
        <v>887</v>
      </c>
      <c r="R40" s="19">
        <v>844</v>
      </c>
      <c r="S40" s="19">
        <v>786</v>
      </c>
      <c r="T40" s="19">
        <v>757</v>
      </c>
      <c r="U40" s="19">
        <v>763</v>
      </c>
      <c r="V40" s="19">
        <v>772</v>
      </c>
      <c r="W40" s="19">
        <v>759</v>
      </c>
      <c r="X40" s="19">
        <v>726</v>
      </c>
      <c r="Y40" s="19">
        <v>670</v>
      </c>
      <c r="Z40" s="19">
        <v>640</v>
      </c>
      <c r="AA40" s="19">
        <v>626</v>
      </c>
      <c r="AB40" s="19">
        <v>685</v>
      </c>
      <c r="AC40" s="19">
        <v>607</v>
      </c>
      <c r="AD40" s="19">
        <v>601</v>
      </c>
      <c r="AE40" s="19">
        <v>603</v>
      </c>
      <c r="AF40" s="19">
        <v>598</v>
      </c>
      <c r="AG40" s="19">
        <v>632</v>
      </c>
      <c r="AH40" s="19">
        <v>677</v>
      </c>
      <c r="AI40" s="19">
        <v>649</v>
      </c>
      <c r="AJ40" s="19">
        <v>641</v>
      </c>
      <c r="AK40" s="19">
        <v>635</v>
      </c>
      <c r="AL40" s="19">
        <v>617</v>
      </c>
      <c r="AM40" s="19">
        <v>677</v>
      </c>
      <c r="AN40" s="19">
        <v>795</v>
      </c>
      <c r="AO40" s="19">
        <v>790</v>
      </c>
      <c r="AP40" s="19">
        <v>824</v>
      </c>
      <c r="AQ40" s="19">
        <v>1002</v>
      </c>
      <c r="AR40" s="19">
        <v>1115</v>
      </c>
      <c r="AS40" s="19">
        <v>1308</v>
      </c>
      <c r="AT40" s="19">
        <v>1666</v>
      </c>
      <c r="AU40" s="19">
        <v>1745</v>
      </c>
      <c r="AV40" s="19">
        <v>1828</v>
      </c>
      <c r="AW40" s="19">
        <v>1829</v>
      </c>
      <c r="AX40" s="19">
        <v>1842</v>
      </c>
      <c r="AY40" s="19">
        <v>1909</v>
      </c>
      <c r="AZ40" s="19">
        <v>1994</v>
      </c>
      <c r="BA40" s="19">
        <v>1915</v>
      </c>
      <c r="BB40" s="19">
        <v>1917</v>
      </c>
      <c r="BC40" s="19">
        <v>1849</v>
      </c>
      <c r="BD40" s="19">
        <v>1831</v>
      </c>
      <c r="BE40" s="19">
        <v>2009</v>
      </c>
      <c r="BF40" s="19">
        <v>2016</v>
      </c>
      <c r="BG40" s="19">
        <v>1970</v>
      </c>
      <c r="BH40" s="19">
        <v>1887</v>
      </c>
      <c r="BI40" s="19">
        <v>1791</v>
      </c>
      <c r="BJ40" s="19">
        <v>1674</v>
      </c>
      <c r="BK40" s="19">
        <v>1678</v>
      </c>
      <c r="BL40" s="19">
        <v>1658</v>
      </c>
      <c r="BM40" s="19">
        <v>1627</v>
      </c>
      <c r="BN40" s="19">
        <v>1593</v>
      </c>
      <c r="BO40" s="19">
        <v>1547</v>
      </c>
      <c r="BP40" s="19">
        <v>1577</v>
      </c>
      <c r="BQ40" s="19">
        <v>1633</v>
      </c>
      <c r="BR40" s="19">
        <v>1712</v>
      </c>
      <c r="BS40" s="19">
        <v>1660</v>
      </c>
      <c r="BT40" s="19">
        <v>1662</v>
      </c>
      <c r="BU40" s="19">
        <v>1666</v>
      </c>
      <c r="BV40" s="19">
        <v>1606</v>
      </c>
      <c r="BW40" s="19">
        <v>1649</v>
      </c>
      <c r="BX40" s="19">
        <v>1708</v>
      </c>
      <c r="BY40" s="19">
        <v>1688</v>
      </c>
      <c r="BZ40" s="19">
        <v>1656</v>
      </c>
      <c r="CA40" s="19">
        <v>1648</v>
      </c>
      <c r="CB40" s="19">
        <v>1650</v>
      </c>
      <c r="CC40" s="19">
        <v>1770</v>
      </c>
      <c r="CD40" s="19">
        <v>1789</v>
      </c>
      <c r="CE40" s="19">
        <v>1747</v>
      </c>
      <c r="CF40" s="19">
        <v>1708</v>
      </c>
      <c r="CG40" s="19">
        <v>1652</v>
      </c>
      <c r="CH40" s="49">
        <v>1611</v>
      </c>
      <c r="CI40" s="49">
        <v>1585</v>
      </c>
      <c r="CJ40" s="49">
        <v>1541</v>
      </c>
      <c r="CK40" s="49">
        <v>1526</v>
      </c>
      <c r="CL40" s="49">
        <v>1538</v>
      </c>
      <c r="CM40" s="49">
        <v>1565</v>
      </c>
      <c r="CN40" s="49">
        <v>1556</v>
      </c>
      <c r="CO40" s="49">
        <v>1650</v>
      </c>
      <c r="CP40" s="49">
        <v>1634</v>
      </c>
      <c r="CQ40" s="49">
        <v>1597</v>
      </c>
      <c r="CR40" s="49">
        <v>1573</v>
      </c>
      <c r="CS40" s="49">
        <v>1520</v>
      </c>
      <c r="CT40" s="49">
        <v>1419</v>
      </c>
      <c r="CU40" s="49">
        <v>1421</v>
      </c>
      <c r="CV40" s="49">
        <v>1362</v>
      </c>
      <c r="CW40" s="49">
        <v>1315</v>
      </c>
      <c r="CX40" s="49">
        <v>1235</v>
      </c>
      <c r="CY40" s="49">
        <v>1181</v>
      </c>
      <c r="CZ40" s="17" t="s">
        <v>91</v>
      </c>
      <c r="DE40" t="s">
        <v>91</v>
      </c>
      <c r="DG40" t="s">
        <v>91</v>
      </c>
      <c r="DI40">
        <v>62800</v>
      </c>
      <c r="DJ40">
        <v>62500</v>
      </c>
      <c r="DK40">
        <v>61800</v>
      </c>
      <c r="DL40">
        <v>62100</v>
      </c>
      <c r="DM40">
        <v>62000</v>
      </c>
      <c r="DN40">
        <v>62200</v>
      </c>
      <c r="DO40">
        <v>64000</v>
      </c>
      <c r="DP40">
        <v>64800</v>
      </c>
      <c r="DQ40">
        <v>65500</v>
      </c>
      <c r="DR40">
        <v>66000</v>
      </c>
      <c r="DS40">
        <v>65500</v>
      </c>
      <c r="DT40">
        <v>65800</v>
      </c>
      <c r="DU40">
        <v>65800</v>
      </c>
      <c r="DV40">
        <v>65000</v>
      </c>
      <c r="DW40">
        <v>64400</v>
      </c>
      <c r="DX40">
        <v>64200</v>
      </c>
      <c r="DY40">
        <v>64100</v>
      </c>
      <c r="DZ40">
        <v>64300</v>
      </c>
      <c r="EA40">
        <v>64600</v>
      </c>
      <c r="EB40">
        <v>65600</v>
      </c>
      <c r="EC40">
        <v>65600</v>
      </c>
      <c r="ED40">
        <v>65500</v>
      </c>
      <c r="EE40">
        <v>65400</v>
      </c>
      <c r="EF40">
        <v>64500</v>
      </c>
      <c r="EG40">
        <v>64300</v>
      </c>
      <c r="EH40">
        <v>64100</v>
      </c>
      <c r="EI40">
        <v>64700</v>
      </c>
      <c r="EJ40" s="19">
        <v>64000</v>
      </c>
      <c r="EK40" s="19">
        <v>65300</v>
      </c>
      <c r="EL40" s="19">
        <v>66300</v>
      </c>
      <c r="EM40" s="19"/>
      <c r="EO40" s="31">
        <f t="shared" si="0"/>
        <v>1.3933121019108281E-2</v>
      </c>
      <c r="EP40" s="31">
        <f t="shared" si="1"/>
        <v>1.5247999999999999E-2</v>
      </c>
      <c r="EQ40" s="31">
        <f t="shared" si="2"/>
        <v>1.4352750809061489E-2</v>
      </c>
      <c r="ER40" s="31">
        <f t="shared" si="3"/>
        <v>1.2190016103059581E-2</v>
      </c>
      <c r="ES40" s="31">
        <f t="shared" si="4"/>
        <v>1.2241935483870968E-2</v>
      </c>
      <c r="ET40" s="31">
        <f t="shared" si="5"/>
        <v>1.0289389067524116E-2</v>
      </c>
      <c r="EU40" s="31">
        <f t="shared" si="6"/>
        <v>9.4843749999999998E-3</v>
      </c>
      <c r="EV40" s="31">
        <f t="shared" si="7"/>
        <v>9.2283950617283953E-3</v>
      </c>
      <c r="EW40" s="31">
        <f t="shared" si="8"/>
        <v>9.9083969465648854E-3</v>
      </c>
      <c r="EX40" s="31">
        <f t="shared" si="9"/>
        <v>9.348484848484849E-3</v>
      </c>
      <c r="EY40" s="31">
        <f t="shared" si="10"/>
        <v>1.2061068702290076E-2</v>
      </c>
      <c r="EZ40" s="31">
        <f t="shared" si="11"/>
        <v>1.6945288753799394E-2</v>
      </c>
      <c r="FA40" s="31">
        <f t="shared" si="12"/>
        <v>2.6519756838905777E-2</v>
      </c>
      <c r="FB40" s="31">
        <f t="shared" si="13"/>
        <v>2.8338461538461538E-2</v>
      </c>
      <c r="FC40" s="31">
        <f t="shared" si="14"/>
        <v>2.9736024844720498E-2</v>
      </c>
      <c r="FD40" s="31">
        <f t="shared" si="15"/>
        <v>2.8520249221183801E-2</v>
      </c>
      <c r="FE40" s="31">
        <f t="shared" si="16"/>
        <v>3.0733229329173165E-2</v>
      </c>
      <c r="FF40" s="31">
        <f t="shared" si="17"/>
        <v>2.603421461897356E-2</v>
      </c>
      <c r="FG40" s="31">
        <f t="shared" si="18"/>
        <v>2.5185758513931889E-2</v>
      </c>
      <c r="FH40" s="31">
        <f t="shared" si="19"/>
        <v>2.4039634146341464E-2</v>
      </c>
      <c r="FI40" s="31">
        <f t="shared" si="20"/>
        <v>2.5304878048780489E-2</v>
      </c>
      <c r="FJ40" s="31">
        <f t="shared" si="21"/>
        <v>2.4519083969465647E-2</v>
      </c>
      <c r="FK40" s="31">
        <f t="shared" si="22"/>
        <v>2.5810397553516818E-2</v>
      </c>
      <c r="FL40" s="31">
        <f t="shared" si="23"/>
        <v>2.5581395348837209E-2</v>
      </c>
      <c r="FM40" s="50">
        <f t="shared" si="24"/>
        <v>2.7169517884914462E-2</v>
      </c>
      <c r="FN40" s="50">
        <f t="shared" si="25"/>
        <v>2.5132605304212168E-2</v>
      </c>
      <c r="FO40" s="50">
        <f t="shared" si="26"/>
        <v>2.3585780525502319E-2</v>
      </c>
      <c r="FP40" s="50">
        <f t="shared" si="27"/>
        <v>2.4312500000000001E-2</v>
      </c>
      <c r="FQ40" s="50">
        <f t="shared" si="28"/>
        <v>2.445635528330781E-2</v>
      </c>
      <c r="FR40" s="50">
        <f t="shared" si="29"/>
        <v>2.1402714932126699E-2</v>
      </c>
    </row>
    <row r="41" spans="1:174" ht="14">
      <c r="A41" s="17" t="s">
        <v>92</v>
      </c>
      <c r="B41" s="19">
        <v>8232</v>
      </c>
      <c r="C41" s="19">
        <v>8607</v>
      </c>
      <c r="D41" s="19">
        <v>8880</v>
      </c>
      <c r="E41" s="19">
        <v>8818</v>
      </c>
      <c r="F41" s="19">
        <v>8590</v>
      </c>
      <c r="G41" s="19">
        <v>8631</v>
      </c>
      <c r="H41" s="19">
        <v>9125</v>
      </c>
      <c r="I41" s="19">
        <v>10078</v>
      </c>
      <c r="J41" s="19">
        <v>10159</v>
      </c>
      <c r="K41" s="19">
        <v>10245</v>
      </c>
      <c r="L41" s="19">
        <v>10167</v>
      </c>
      <c r="M41" s="19">
        <v>10029</v>
      </c>
      <c r="N41" s="19">
        <v>9692</v>
      </c>
      <c r="O41" s="19">
        <v>9739</v>
      </c>
      <c r="P41" s="19">
        <v>9912</v>
      </c>
      <c r="Q41" s="19">
        <v>9756</v>
      </c>
      <c r="R41" s="19">
        <v>9703</v>
      </c>
      <c r="S41" s="19">
        <v>9492</v>
      </c>
      <c r="T41" s="19">
        <v>9582</v>
      </c>
      <c r="U41" s="19">
        <v>9996</v>
      </c>
      <c r="V41" s="19">
        <v>10160</v>
      </c>
      <c r="W41" s="19">
        <v>10024</v>
      </c>
      <c r="X41" s="19">
        <v>9982</v>
      </c>
      <c r="Y41" s="19">
        <v>9664</v>
      </c>
      <c r="Z41" s="19">
        <v>9151</v>
      </c>
      <c r="AA41" s="19">
        <v>9058</v>
      </c>
      <c r="AB41" s="19">
        <v>9099</v>
      </c>
      <c r="AC41" s="19">
        <v>8822</v>
      </c>
      <c r="AD41" s="19">
        <v>8465</v>
      </c>
      <c r="AE41" s="19">
        <v>8417</v>
      </c>
      <c r="AF41" s="19">
        <v>8616</v>
      </c>
      <c r="AG41" s="19">
        <v>8900</v>
      </c>
      <c r="AH41" s="19">
        <v>9243</v>
      </c>
      <c r="AI41" s="19">
        <v>9277</v>
      </c>
      <c r="AJ41" s="19">
        <v>9288</v>
      </c>
      <c r="AK41" s="19">
        <v>9456</v>
      </c>
      <c r="AL41" s="19">
        <v>9356</v>
      </c>
      <c r="AM41" s="19">
        <v>9471</v>
      </c>
      <c r="AN41" s="19">
        <v>9908</v>
      </c>
      <c r="AO41" s="19">
        <v>10201</v>
      </c>
      <c r="AP41" s="19">
        <v>10247</v>
      </c>
      <c r="AQ41" s="19">
        <v>10791</v>
      </c>
      <c r="AR41" s="19">
        <v>11697</v>
      </c>
      <c r="AS41" s="19">
        <v>12678</v>
      </c>
      <c r="AT41" s="19">
        <v>14320</v>
      </c>
      <c r="AU41" s="19">
        <v>14925</v>
      </c>
      <c r="AV41" s="19">
        <v>15336</v>
      </c>
      <c r="AW41" s="19">
        <v>15515</v>
      </c>
      <c r="AX41" s="19">
        <v>15621</v>
      </c>
      <c r="AY41" s="19">
        <v>16011</v>
      </c>
      <c r="AZ41" s="19">
        <v>16063</v>
      </c>
      <c r="BA41" s="19">
        <v>16082</v>
      </c>
      <c r="BB41" s="19">
        <v>15626</v>
      </c>
      <c r="BC41" s="19">
        <v>15383</v>
      </c>
      <c r="BD41" s="19">
        <v>15430</v>
      </c>
      <c r="BE41" s="19">
        <v>16192</v>
      </c>
      <c r="BF41" s="19">
        <v>16307</v>
      </c>
      <c r="BG41" s="19">
        <v>16003</v>
      </c>
      <c r="BH41" s="19">
        <v>15661</v>
      </c>
      <c r="BI41" s="19">
        <v>15138</v>
      </c>
      <c r="BJ41" s="19">
        <v>14572</v>
      </c>
      <c r="BK41" s="19">
        <v>14643</v>
      </c>
      <c r="BL41" s="19">
        <v>15124</v>
      </c>
      <c r="BM41" s="19">
        <v>15362</v>
      </c>
      <c r="BN41" s="19">
        <v>15193</v>
      </c>
      <c r="BO41" s="19">
        <v>15011</v>
      </c>
      <c r="BP41" s="19">
        <v>15260</v>
      </c>
      <c r="BQ41" s="19">
        <v>15908</v>
      </c>
      <c r="BR41" s="19">
        <v>16209</v>
      </c>
      <c r="BS41" s="19">
        <v>16179</v>
      </c>
      <c r="BT41" s="19">
        <v>16080</v>
      </c>
      <c r="BU41" s="19">
        <v>16167</v>
      </c>
      <c r="BV41" s="19">
        <v>16298</v>
      </c>
      <c r="BW41" s="19">
        <v>16968</v>
      </c>
      <c r="BX41" s="19">
        <v>17902</v>
      </c>
      <c r="BY41" s="19">
        <v>18203</v>
      </c>
      <c r="BZ41" s="19">
        <v>18074</v>
      </c>
      <c r="CA41" s="19">
        <v>18130</v>
      </c>
      <c r="CB41" s="19">
        <v>18583</v>
      </c>
      <c r="CC41" s="19">
        <v>19493</v>
      </c>
      <c r="CD41" s="19">
        <v>19774</v>
      </c>
      <c r="CE41" s="19">
        <v>19565</v>
      </c>
      <c r="CF41" s="19">
        <v>19430</v>
      </c>
      <c r="CG41" s="19">
        <v>19695</v>
      </c>
      <c r="CH41" s="49">
        <v>19614</v>
      </c>
      <c r="CI41" s="49">
        <v>19898</v>
      </c>
      <c r="CJ41" s="49">
        <v>20056</v>
      </c>
      <c r="CK41" s="49">
        <v>19762</v>
      </c>
      <c r="CL41" s="49">
        <v>19478</v>
      </c>
      <c r="CM41" s="49">
        <v>19439</v>
      </c>
      <c r="CN41" s="49">
        <v>19432</v>
      </c>
      <c r="CO41" s="49">
        <v>20001</v>
      </c>
      <c r="CP41" s="49">
        <v>20223</v>
      </c>
      <c r="CQ41" s="49">
        <v>20017</v>
      </c>
      <c r="CR41" s="49">
        <v>19624</v>
      </c>
      <c r="CS41" s="49">
        <v>19416</v>
      </c>
      <c r="CT41" s="49">
        <v>19259</v>
      </c>
      <c r="CU41" s="49">
        <v>19369</v>
      </c>
      <c r="CV41" s="49">
        <v>19023</v>
      </c>
      <c r="CW41" s="49">
        <v>18292</v>
      </c>
      <c r="CX41" s="49">
        <v>17474</v>
      </c>
      <c r="CY41" s="49">
        <v>16980</v>
      </c>
      <c r="CZ41" s="17" t="s">
        <v>92</v>
      </c>
      <c r="DE41" t="s">
        <v>92</v>
      </c>
      <c r="DG41" t="s">
        <v>92</v>
      </c>
      <c r="DI41">
        <v>220600</v>
      </c>
      <c r="DJ41">
        <v>222500</v>
      </c>
      <c r="DK41">
        <v>224200</v>
      </c>
      <c r="DL41">
        <v>226000</v>
      </c>
      <c r="DM41">
        <v>225000</v>
      </c>
      <c r="DN41">
        <v>228000</v>
      </c>
      <c r="DO41">
        <v>228500</v>
      </c>
      <c r="DP41">
        <v>229700</v>
      </c>
      <c r="DQ41">
        <v>229800</v>
      </c>
      <c r="DR41">
        <v>228200</v>
      </c>
      <c r="DS41">
        <v>235700</v>
      </c>
      <c r="DT41">
        <v>235600</v>
      </c>
      <c r="DU41">
        <v>240700</v>
      </c>
      <c r="DV41">
        <v>242600</v>
      </c>
      <c r="DW41">
        <v>235000</v>
      </c>
      <c r="DX41">
        <v>235000</v>
      </c>
      <c r="DY41">
        <v>233900</v>
      </c>
      <c r="DZ41">
        <v>232000</v>
      </c>
      <c r="EA41">
        <v>227000</v>
      </c>
      <c r="EB41">
        <v>226800</v>
      </c>
      <c r="EC41">
        <v>225600</v>
      </c>
      <c r="ED41">
        <v>222000</v>
      </c>
      <c r="EE41">
        <v>228100</v>
      </c>
      <c r="EF41">
        <v>231000</v>
      </c>
      <c r="EG41">
        <v>233900</v>
      </c>
      <c r="EH41">
        <v>240200</v>
      </c>
      <c r="EI41">
        <v>239000</v>
      </c>
      <c r="EJ41" s="19">
        <v>239200</v>
      </c>
      <c r="EK41" s="19">
        <v>240400</v>
      </c>
      <c r="EL41" s="19">
        <v>243600</v>
      </c>
      <c r="EM41" s="19"/>
      <c r="EO41" s="31">
        <f t="shared" si="0"/>
        <v>4.6441523118767002E-2</v>
      </c>
      <c r="EP41" s="31">
        <f t="shared" si="1"/>
        <v>4.355955056179775E-2</v>
      </c>
      <c r="EQ41" s="31">
        <f t="shared" si="2"/>
        <v>4.3514719000892058E-2</v>
      </c>
      <c r="ER41" s="31">
        <f t="shared" si="3"/>
        <v>4.2398230088495574E-2</v>
      </c>
      <c r="ES41" s="31">
        <f t="shared" si="4"/>
        <v>4.4551111111111111E-2</v>
      </c>
      <c r="ET41" s="31">
        <f t="shared" si="5"/>
        <v>4.0135964912280699E-2</v>
      </c>
      <c r="EU41" s="31">
        <f t="shared" si="6"/>
        <v>3.8608315098468272E-2</v>
      </c>
      <c r="EV41" s="31">
        <f t="shared" si="7"/>
        <v>3.7509795385285156E-2</v>
      </c>
      <c r="EW41" s="31">
        <f t="shared" si="8"/>
        <v>4.0369886858137513E-2</v>
      </c>
      <c r="EX41" s="31">
        <f t="shared" si="9"/>
        <v>4.0999123575810689E-2</v>
      </c>
      <c r="EY41" s="31">
        <f t="shared" si="10"/>
        <v>4.3279592702588035E-2</v>
      </c>
      <c r="EZ41" s="31">
        <f t="shared" si="11"/>
        <v>4.9647707979626483E-2</v>
      </c>
      <c r="FA41" s="31">
        <f t="shared" si="12"/>
        <v>6.2006647278770255E-2</v>
      </c>
      <c r="FB41" s="31">
        <f t="shared" si="13"/>
        <v>6.438994229183842E-2</v>
      </c>
      <c r="FC41" s="31">
        <f t="shared" si="14"/>
        <v>6.8434042553191493E-2</v>
      </c>
      <c r="FD41" s="31">
        <f t="shared" si="15"/>
        <v>6.5659574468085111E-2</v>
      </c>
      <c r="FE41" s="31">
        <f t="shared" si="16"/>
        <v>6.841812740487388E-2</v>
      </c>
      <c r="FF41" s="31">
        <f t="shared" si="17"/>
        <v>6.2810344827586212E-2</v>
      </c>
      <c r="FG41" s="31">
        <f t="shared" si="18"/>
        <v>6.7674008810572686E-2</v>
      </c>
      <c r="FH41" s="31">
        <f t="shared" si="19"/>
        <v>6.7283950617283955E-2</v>
      </c>
      <c r="FI41" s="31">
        <f t="shared" si="20"/>
        <v>7.17154255319149E-2</v>
      </c>
      <c r="FJ41" s="31">
        <f t="shared" si="21"/>
        <v>7.3414414414414417E-2</v>
      </c>
      <c r="FK41" s="31">
        <f t="shared" si="22"/>
        <v>7.9802718106093823E-2</v>
      </c>
      <c r="FL41" s="31">
        <f t="shared" si="23"/>
        <v>8.0445887445887446E-2</v>
      </c>
      <c r="FM41" s="50">
        <f t="shared" si="24"/>
        <v>8.364685763146644E-2</v>
      </c>
      <c r="FN41" s="50">
        <f t="shared" si="25"/>
        <v>8.1656952539550381E-2</v>
      </c>
      <c r="FO41" s="50">
        <f t="shared" si="26"/>
        <v>8.2686192468619246E-2</v>
      </c>
      <c r="FP41" s="50">
        <f t="shared" si="27"/>
        <v>8.1237458193979928E-2</v>
      </c>
      <c r="FQ41" s="50">
        <f t="shared" si="28"/>
        <v>8.3265391014975043E-2</v>
      </c>
      <c r="FR41" s="50">
        <f t="shared" si="29"/>
        <v>7.9059934318555014E-2</v>
      </c>
    </row>
    <row r="42" spans="1:174" ht="14">
      <c r="A42" s="17" t="s">
        <v>93</v>
      </c>
      <c r="B42" s="19">
        <v>1176</v>
      </c>
      <c r="C42" s="19">
        <v>1244</v>
      </c>
      <c r="D42" s="19">
        <v>1230</v>
      </c>
      <c r="E42" s="19">
        <v>1233</v>
      </c>
      <c r="F42" s="19">
        <v>1222</v>
      </c>
      <c r="G42" s="19">
        <v>1236</v>
      </c>
      <c r="H42" s="19">
        <v>1332</v>
      </c>
      <c r="I42" s="19">
        <v>1434</v>
      </c>
      <c r="J42" s="19">
        <v>1500</v>
      </c>
      <c r="K42" s="19">
        <v>1534</v>
      </c>
      <c r="L42" s="19">
        <v>1492</v>
      </c>
      <c r="M42" s="19">
        <v>1363</v>
      </c>
      <c r="N42" s="19">
        <v>1334</v>
      </c>
      <c r="O42" s="19">
        <v>1470</v>
      </c>
      <c r="P42" s="19">
        <v>1468</v>
      </c>
      <c r="Q42" s="19">
        <v>1448</v>
      </c>
      <c r="R42" s="19">
        <v>1429</v>
      </c>
      <c r="S42" s="19">
        <v>1397</v>
      </c>
      <c r="T42" s="19">
        <v>1368</v>
      </c>
      <c r="U42" s="19">
        <v>1397</v>
      </c>
      <c r="V42" s="19">
        <v>1462</v>
      </c>
      <c r="W42" s="19">
        <v>1406</v>
      </c>
      <c r="X42" s="19">
        <v>1377</v>
      </c>
      <c r="Y42" s="19">
        <v>1337</v>
      </c>
      <c r="Z42" s="19">
        <v>1312</v>
      </c>
      <c r="AA42" s="19">
        <v>1279</v>
      </c>
      <c r="AB42" s="19">
        <v>1318</v>
      </c>
      <c r="AC42" s="19">
        <v>1291</v>
      </c>
      <c r="AD42" s="19">
        <v>1217</v>
      </c>
      <c r="AE42" s="19">
        <v>1229</v>
      </c>
      <c r="AF42" s="19">
        <v>1221</v>
      </c>
      <c r="AG42" s="19">
        <v>1278</v>
      </c>
      <c r="AH42" s="19">
        <v>1254</v>
      </c>
      <c r="AI42" s="19">
        <v>1206</v>
      </c>
      <c r="AJ42" s="19">
        <v>1250</v>
      </c>
      <c r="AK42" s="19">
        <v>1226</v>
      </c>
      <c r="AL42" s="19">
        <v>1209</v>
      </c>
      <c r="AM42" s="19">
        <v>1330</v>
      </c>
      <c r="AN42" s="19">
        <v>1467</v>
      </c>
      <c r="AO42" s="19">
        <v>1491</v>
      </c>
      <c r="AP42" s="19">
        <v>1582</v>
      </c>
      <c r="AQ42" s="19">
        <v>1827</v>
      </c>
      <c r="AR42" s="19">
        <v>2063</v>
      </c>
      <c r="AS42" s="19">
        <v>2383</v>
      </c>
      <c r="AT42" s="19">
        <v>2845</v>
      </c>
      <c r="AU42" s="19">
        <v>3041</v>
      </c>
      <c r="AV42" s="19">
        <v>3089</v>
      </c>
      <c r="AW42" s="19">
        <v>3070</v>
      </c>
      <c r="AX42" s="19">
        <v>3059</v>
      </c>
      <c r="AY42" s="19">
        <v>3015</v>
      </c>
      <c r="AZ42" s="19">
        <v>3089</v>
      </c>
      <c r="BA42" s="19">
        <v>3028</v>
      </c>
      <c r="BB42" s="19">
        <v>3022</v>
      </c>
      <c r="BC42" s="19">
        <v>2966</v>
      </c>
      <c r="BD42" s="19">
        <v>2929</v>
      </c>
      <c r="BE42" s="19">
        <v>3135</v>
      </c>
      <c r="BF42" s="19">
        <v>3073</v>
      </c>
      <c r="BG42" s="19">
        <v>2967</v>
      </c>
      <c r="BH42" s="19">
        <v>2826</v>
      </c>
      <c r="BI42" s="19">
        <v>2665</v>
      </c>
      <c r="BJ42" s="19">
        <v>2537</v>
      </c>
      <c r="BK42" s="19">
        <v>2563</v>
      </c>
      <c r="BL42" s="19">
        <v>2600</v>
      </c>
      <c r="BM42" s="19">
        <v>2521</v>
      </c>
      <c r="BN42" s="19">
        <v>2477</v>
      </c>
      <c r="BO42" s="19">
        <v>2494</v>
      </c>
      <c r="BP42" s="19">
        <v>2565</v>
      </c>
      <c r="BQ42" s="19">
        <v>2719</v>
      </c>
      <c r="BR42" s="19">
        <v>2688</v>
      </c>
      <c r="BS42" s="19">
        <v>2668</v>
      </c>
      <c r="BT42" s="19">
        <v>2581</v>
      </c>
      <c r="BU42" s="19">
        <v>2537</v>
      </c>
      <c r="BV42" s="19">
        <v>2516</v>
      </c>
      <c r="BW42" s="19">
        <v>2588</v>
      </c>
      <c r="BX42" s="19">
        <v>2612</v>
      </c>
      <c r="BY42" s="19">
        <v>2595</v>
      </c>
      <c r="BZ42" s="19">
        <v>2581</v>
      </c>
      <c r="CA42" s="19">
        <v>2499</v>
      </c>
      <c r="CB42" s="19">
        <v>2528</v>
      </c>
      <c r="CC42" s="19">
        <v>2693</v>
      </c>
      <c r="CD42" s="19">
        <v>2723</v>
      </c>
      <c r="CE42" s="19">
        <v>2685</v>
      </c>
      <c r="CF42" s="19">
        <v>2609</v>
      </c>
      <c r="CG42" s="19">
        <v>2554</v>
      </c>
      <c r="CH42" s="49">
        <v>2522</v>
      </c>
      <c r="CI42" s="49">
        <v>2565</v>
      </c>
      <c r="CJ42" s="49">
        <v>2522</v>
      </c>
      <c r="CK42" s="49">
        <v>2502</v>
      </c>
      <c r="CL42" s="49">
        <v>2525</v>
      </c>
      <c r="CM42" s="49">
        <v>2535</v>
      </c>
      <c r="CN42" s="49">
        <v>2557</v>
      </c>
      <c r="CO42" s="49">
        <v>2691</v>
      </c>
      <c r="CP42" s="49">
        <v>2673</v>
      </c>
      <c r="CQ42" s="49">
        <v>2669</v>
      </c>
      <c r="CR42" s="49">
        <v>2596</v>
      </c>
      <c r="CS42" s="49">
        <v>2463</v>
      </c>
      <c r="CT42" s="49">
        <v>2318</v>
      </c>
      <c r="CU42" s="49">
        <v>2208</v>
      </c>
      <c r="CV42" s="49">
        <v>2144</v>
      </c>
      <c r="CW42" s="49">
        <v>2079</v>
      </c>
      <c r="CX42" s="49">
        <v>1949</v>
      </c>
      <c r="CY42" s="49">
        <v>1916</v>
      </c>
      <c r="CZ42" s="17" t="s">
        <v>93</v>
      </c>
      <c r="DE42" t="s">
        <v>93</v>
      </c>
      <c r="DG42" t="s">
        <v>93</v>
      </c>
      <c r="DI42">
        <v>73500</v>
      </c>
      <c r="DJ42">
        <v>73200</v>
      </c>
      <c r="DK42">
        <v>73300</v>
      </c>
      <c r="DL42">
        <v>72300</v>
      </c>
      <c r="DM42">
        <v>71400</v>
      </c>
      <c r="DN42">
        <v>71800</v>
      </c>
      <c r="DO42">
        <v>70700</v>
      </c>
      <c r="DP42">
        <v>71300</v>
      </c>
      <c r="DQ42">
        <v>73200</v>
      </c>
      <c r="DR42">
        <v>73200</v>
      </c>
      <c r="DS42">
        <v>72000</v>
      </c>
      <c r="DT42">
        <v>69800</v>
      </c>
      <c r="DU42">
        <v>69700</v>
      </c>
      <c r="DV42">
        <v>70900</v>
      </c>
      <c r="DW42">
        <v>70900</v>
      </c>
      <c r="DX42">
        <v>72500</v>
      </c>
      <c r="DY42">
        <v>72400</v>
      </c>
      <c r="DZ42">
        <v>73900</v>
      </c>
      <c r="EA42">
        <v>75300</v>
      </c>
      <c r="EB42">
        <v>76700</v>
      </c>
      <c r="EC42">
        <v>75800</v>
      </c>
      <c r="ED42">
        <v>74800</v>
      </c>
      <c r="EE42">
        <v>75200</v>
      </c>
      <c r="EF42">
        <v>74800</v>
      </c>
      <c r="EG42">
        <v>72600</v>
      </c>
      <c r="EH42">
        <v>68600</v>
      </c>
      <c r="EI42">
        <v>71500</v>
      </c>
      <c r="EJ42" s="19">
        <v>71800</v>
      </c>
      <c r="EK42" s="19">
        <v>72200</v>
      </c>
      <c r="EL42" s="19">
        <v>74600</v>
      </c>
      <c r="EM42" s="19"/>
      <c r="EO42" s="31">
        <f t="shared" si="0"/>
        <v>2.0870748299319727E-2</v>
      </c>
      <c r="EP42" s="31">
        <f t="shared" si="1"/>
        <v>1.8224043715846995E-2</v>
      </c>
      <c r="EQ42" s="31">
        <f t="shared" si="2"/>
        <v>1.9754433833560708E-2</v>
      </c>
      <c r="ER42" s="31">
        <f t="shared" si="3"/>
        <v>1.8921161825726143E-2</v>
      </c>
      <c r="ES42" s="31">
        <f t="shared" si="4"/>
        <v>1.969187675070028E-2</v>
      </c>
      <c r="ET42" s="31">
        <f t="shared" si="5"/>
        <v>1.8272980501392758E-2</v>
      </c>
      <c r="EU42" s="31">
        <f t="shared" si="6"/>
        <v>1.8260254596888261E-2</v>
      </c>
      <c r="EV42" s="31">
        <f t="shared" si="7"/>
        <v>1.7124824684431977E-2</v>
      </c>
      <c r="EW42" s="31">
        <f t="shared" si="8"/>
        <v>1.6475409836065574E-2</v>
      </c>
      <c r="EX42" s="31">
        <f t="shared" si="9"/>
        <v>1.6516393442622949E-2</v>
      </c>
      <c r="EY42" s="31">
        <f t="shared" si="10"/>
        <v>2.0708333333333332E-2</v>
      </c>
      <c r="EZ42" s="31">
        <f t="shared" si="11"/>
        <v>2.9555873925501432E-2</v>
      </c>
      <c r="FA42" s="31">
        <f t="shared" si="12"/>
        <v>4.3629842180774751E-2</v>
      </c>
      <c r="FB42" s="31">
        <f t="shared" si="13"/>
        <v>4.314527503526093E-2</v>
      </c>
      <c r="FC42" s="31">
        <f t="shared" si="14"/>
        <v>4.2708039492242597E-2</v>
      </c>
      <c r="FD42" s="31">
        <f t="shared" si="15"/>
        <v>4.0399999999999998E-2</v>
      </c>
      <c r="FE42" s="31">
        <f t="shared" si="16"/>
        <v>4.0980662983425412E-2</v>
      </c>
      <c r="FF42" s="31">
        <f t="shared" si="17"/>
        <v>3.4330175913396481E-2</v>
      </c>
      <c r="FG42" s="31">
        <f t="shared" si="18"/>
        <v>3.3479415670650728E-2</v>
      </c>
      <c r="FH42" s="31">
        <f t="shared" si="19"/>
        <v>3.3441981747066495E-2</v>
      </c>
      <c r="FI42" s="31">
        <f t="shared" si="20"/>
        <v>3.5197889182058045E-2</v>
      </c>
      <c r="FJ42" s="31">
        <f t="shared" si="21"/>
        <v>3.3636363636363638E-2</v>
      </c>
      <c r="FK42" s="31">
        <f t="shared" si="22"/>
        <v>3.4507978723404255E-2</v>
      </c>
      <c r="FL42" s="31">
        <f t="shared" si="23"/>
        <v>3.3796791443850269E-2</v>
      </c>
      <c r="FM42" s="50">
        <f t="shared" si="24"/>
        <v>3.6983471074380166E-2</v>
      </c>
      <c r="FN42" s="50">
        <f t="shared" si="25"/>
        <v>3.6763848396501458E-2</v>
      </c>
      <c r="FO42" s="50">
        <f t="shared" si="26"/>
        <v>3.4993006993006996E-2</v>
      </c>
      <c r="FP42" s="50">
        <f t="shared" si="27"/>
        <v>3.5612813370473541E-2</v>
      </c>
      <c r="FQ42" s="50">
        <f t="shared" si="28"/>
        <v>3.6966759002770085E-2</v>
      </c>
      <c r="FR42" s="50">
        <f t="shared" si="29"/>
        <v>3.1072386058981234E-2</v>
      </c>
    </row>
    <row r="43" spans="1:174" ht="14">
      <c r="A43" s="17" t="s">
        <v>94</v>
      </c>
      <c r="B43" s="19">
        <v>1124</v>
      </c>
      <c r="C43" s="19">
        <v>1120</v>
      </c>
      <c r="D43" s="19">
        <v>1116</v>
      </c>
      <c r="E43" s="19">
        <v>1089</v>
      </c>
      <c r="F43" s="19">
        <v>1142</v>
      </c>
      <c r="G43" s="19">
        <v>1214</v>
      </c>
      <c r="H43" s="19">
        <v>1222</v>
      </c>
      <c r="I43" s="19">
        <v>1361</v>
      </c>
      <c r="J43" s="19">
        <v>1482</v>
      </c>
      <c r="K43" s="19">
        <v>1525</v>
      </c>
      <c r="L43" s="19">
        <v>1550</v>
      </c>
      <c r="M43" s="19">
        <v>1477</v>
      </c>
      <c r="N43" s="19">
        <v>1476</v>
      </c>
      <c r="O43" s="19">
        <v>1401</v>
      </c>
      <c r="P43" s="19">
        <v>1298</v>
      </c>
      <c r="Q43" s="19">
        <v>1355</v>
      </c>
      <c r="R43" s="19">
        <v>1342</v>
      </c>
      <c r="S43" s="19">
        <v>1376</v>
      </c>
      <c r="T43" s="19">
        <v>1401</v>
      </c>
      <c r="U43" s="19">
        <v>1524</v>
      </c>
      <c r="V43" s="19">
        <v>1534</v>
      </c>
      <c r="W43" s="19">
        <v>1499</v>
      </c>
      <c r="X43" s="19">
        <v>1415</v>
      </c>
      <c r="Y43" s="19">
        <v>1316</v>
      </c>
      <c r="Z43" s="19">
        <v>1201</v>
      </c>
      <c r="AA43" s="19">
        <v>1200</v>
      </c>
      <c r="AB43" s="19">
        <v>1172</v>
      </c>
      <c r="AC43" s="19">
        <v>1164</v>
      </c>
      <c r="AD43" s="19">
        <v>1185</v>
      </c>
      <c r="AE43" s="19">
        <v>1196</v>
      </c>
      <c r="AF43" s="19">
        <v>1193</v>
      </c>
      <c r="AG43" s="19">
        <v>1255</v>
      </c>
      <c r="AH43" s="19">
        <v>1331</v>
      </c>
      <c r="AI43" s="19">
        <v>1407</v>
      </c>
      <c r="AJ43" s="19">
        <v>1366</v>
      </c>
      <c r="AK43" s="19">
        <v>1380</v>
      </c>
      <c r="AL43" s="19">
        <v>1337</v>
      </c>
      <c r="AM43" s="19">
        <v>1361</v>
      </c>
      <c r="AN43" s="19">
        <v>1446</v>
      </c>
      <c r="AO43" s="19">
        <v>1437</v>
      </c>
      <c r="AP43" s="19">
        <v>1453</v>
      </c>
      <c r="AQ43" s="19">
        <v>1649</v>
      </c>
      <c r="AR43" s="19">
        <v>1886</v>
      </c>
      <c r="AS43" s="19">
        <v>2190</v>
      </c>
      <c r="AT43" s="19">
        <v>2550</v>
      </c>
      <c r="AU43" s="19">
        <v>2674</v>
      </c>
      <c r="AV43" s="19">
        <v>2654</v>
      </c>
      <c r="AW43" s="19">
        <v>2702</v>
      </c>
      <c r="AX43" s="19">
        <v>2586</v>
      </c>
      <c r="AY43" s="19">
        <v>2566</v>
      </c>
      <c r="AZ43" s="19">
        <v>2567</v>
      </c>
      <c r="BA43" s="19">
        <v>2422</v>
      </c>
      <c r="BB43" s="19">
        <v>2476</v>
      </c>
      <c r="BC43" s="19">
        <v>2440</v>
      </c>
      <c r="BD43" s="19">
        <v>2421</v>
      </c>
      <c r="BE43" s="19">
        <v>2637</v>
      </c>
      <c r="BF43" s="19">
        <v>2682</v>
      </c>
      <c r="BG43" s="19">
        <v>2605</v>
      </c>
      <c r="BH43" s="19">
        <v>2472</v>
      </c>
      <c r="BI43" s="19">
        <v>2386</v>
      </c>
      <c r="BJ43" s="19">
        <v>2234</v>
      </c>
      <c r="BK43" s="19">
        <v>2184</v>
      </c>
      <c r="BL43" s="19">
        <v>2157</v>
      </c>
      <c r="BM43" s="19">
        <v>2149</v>
      </c>
      <c r="BN43" s="19">
        <v>2127</v>
      </c>
      <c r="BO43" s="19">
        <v>2041</v>
      </c>
      <c r="BP43" s="19">
        <v>2055</v>
      </c>
      <c r="BQ43" s="19">
        <v>2233</v>
      </c>
      <c r="BR43" s="19">
        <v>2262</v>
      </c>
      <c r="BS43" s="19">
        <v>2257</v>
      </c>
      <c r="BT43" s="19">
        <v>2249</v>
      </c>
      <c r="BU43" s="19">
        <v>2216</v>
      </c>
      <c r="BV43" s="19">
        <v>2197</v>
      </c>
      <c r="BW43" s="19">
        <v>2207</v>
      </c>
      <c r="BX43" s="19">
        <v>2243</v>
      </c>
      <c r="BY43" s="19">
        <v>2205</v>
      </c>
      <c r="BZ43" s="19">
        <v>2172</v>
      </c>
      <c r="CA43" s="19">
        <v>2190</v>
      </c>
      <c r="CB43" s="19">
        <v>2225</v>
      </c>
      <c r="CC43" s="19">
        <v>2381</v>
      </c>
      <c r="CD43" s="19">
        <v>2536</v>
      </c>
      <c r="CE43" s="19">
        <v>2509</v>
      </c>
      <c r="CF43" s="19">
        <v>2480</v>
      </c>
      <c r="CG43" s="19">
        <v>2442</v>
      </c>
      <c r="CH43" s="49">
        <v>2249</v>
      </c>
      <c r="CI43" s="49">
        <v>2262</v>
      </c>
      <c r="CJ43" s="49">
        <v>2233</v>
      </c>
      <c r="CK43" s="49">
        <v>2274</v>
      </c>
      <c r="CL43" s="49">
        <v>2250</v>
      </c>
      <c r="CM43" s="49">
        <v>2223</v>
      </c>
      <c r="CN43" s="49">
        <v>2171</v>
      </c>
      <c r="CO43" s="49">
        <v>2288</v>
      </c>
      <c r="CP43" s="49">
        <v>2368</v>
      </c>
      <c r="CQ43" s="49">
        <v>2340</v>
      </c>
      <c r="CR43" s="49">
        <v>2269</v>
      </c>
      <c r="CS43" s="49">
        <v>2157</v>
      </c>
      <c r="CT43" s="49">
        <v>2077</v>
      </c>
      <c r="CU43" s="49">
        <v>2051</v>
      </c>
      <c r="CV43" s="49">
        <v>1936</v>
      </c>
      <c r="CW43" s="49">
        <v>1811</v>
      </c>
      <c r="CX43" s="49">
        <v>1731</v>
      </c>
      <c r="CY43" s="49">
        <v>1671</v>
      </c>
      <c r="CZ43" s="17" t="s">
        <v>94</v>
      </c>
      <c r="DE43" t="s">
        <v>94</v>
      </c>
      <c r="DG43" t="s">
        <v>94</v>
      </c>
      <c r="DI43">
        <v>61200</v>
      </c>
      <c r="DJ43">
        <v>60900</v>
      </c>
      <c r="DK43">
        <v>61800</v>
      </c>
      <c r="DL43">
        <v>62100</v>
      </c>
      <c r="DM43">
        <v>61100</v>
      </c>
      <c r="DN43">
        <v>62600</v>
      </c>
      <c r="DO43">
        <v>61000</v>
      </c>
      <c r="DP43">
        <v>63000</v>
      </c>
      <c r="DQ43">
        <v>63000</v>
      </c>
      <c r="DR43">
        <v>62200</v>
      </c>
      <c r="DS43">
        <v>61200</v>
      </c>
      <c r="DT43">
        <v>62300</v>
      </c>
      <c r="DU43">
        <v>64400</v>
      </c>
      <c r="DV43">
        <v>65100</v>
      </c>
      <c r="DW43">
        <v>66500</v>
      </c>
      <c r="DX43">
        <v>64100</v>
      </c>
      <c r="DY43">
        <v>62800</v>
      </c>
      <c r="DZ43">
        <v>63600</v>
      </c>
      <c r="EA43">
        <v>63700</v>
      </c>
      <c r="EB43">
        <v>63400</v>
      </c>
      <c r="EC43">
        <v>63200</v>
      </c>
      <c r="ED43">
        <v>62600</v>
      </c>
      <c r="EE43">
        <v>61800</v>
      </c>
      <c r="EF43">
        <v>62500</v>
      </c>
      <c r="EG43">
        <v>62800</v>
      </c>
      <c r="EH43">
        <v>60800</v>
      </c>
      <c r="EI43">
        <v>61700</v>
      </c>
      <c r="EJ43" s="19">
        <v>61300</v>
      </c>
      <c r="EK43" s="19">
        <v>59000</v>
      </c>
      <c r="EL43" s="19">
        <v>60200</v>
      </c>
      <c r="EM43" s="19"/>
      <c r="EO43" s="31">
        <f t="shared" si="0"/>
        <v>2.4918300653594773E-2</v>
      </c>
      <c r="EP43" s="31">
        <f t="shared" si="1"/>
        <v>2.4236453201970442E-2</v>
      </c>
      <c r="EQ43" s="31">
        <f t="shared" si="2"/>
        <v>2.1925566343042071E-2</v>
      </c>
      <c r="ER43" s="31">
        <f t="shared" si="3"/>
        <v>2.2560386473429953E-2</v>
      </c>
      <c r="ES43" s="31">
        <f t="shared" si="4"/>
        <v>2.4533551554828149E-2</v>
      </c>
      <c r="ET43" s="31">
        <f t="shared" si="5"/>
        <v>1.9185303514376997E-2</v>
      </c>
      <c r="EU43" s="31">
        <f t="shared" si="6"/>
        <v>1.9081967213114753E-2</v>
      </c>
      <c r="EV43" s="31">
        <f t="shared" si="7"/>
        <v>1.8936507936507935E-2</v>
      </c>
      <c r="EW43" s="31">
        <f t="shared" si="8"/>
        <v>2.2333333333333334E-2</v>
      </c>
      <c r="EX43" s="31">
        <f t="shared" si="9"/>
        <v>2.1495176848874597E-2</v>
      </c>
      <c r="EY43" s="31">
        <f t="shared" si="10"/>
        <v>2.3480392156862744E-2</v>
      </c>
      <c r="EZ43" s="31">
        <f t="shared" si="11"/>
        <v>3.0272873194221509E-2</v>
      </c>
      <c r="FA43" s="31">
        <f t="shared" si="12"/>
        <v>4.1521739130434783E-2</v>
      </c>
      <c r="FB43" s="31">
        <f t="shared" si="13"/>
        <v>3.9723502304147465E-2</v>
      </c>
      <c r="FC43" s="31">
        <f t="shared" si="14"/>
        <v>3.6421052631578944E-2</v>
      </c>
      <c r="FD43" s="31">
        <f t="shared" si="15"/>
        <v>3.7769110764430576E-2</v>
      </c>
      <c r="FE43" s="31">
        <f t="shared" si="16"/>
        <v>4.1480891719745221E-2</v>
      </c>
      <c r="FF43" s="31">
        <f t="shared" si="17"/>
        <v>3.5125786163522014E-2</v>
      </c>
      <c r="FG43" s="31">
        <f t="shared" si="18"/>
        <v>3.3736263736263733E-2</v>
      </c>
      <c r="FH43" s="31">
        <f t="shared" si="19"/>
        <v>3.2413249211356465E-2</v>
      </c>
      <c r="FI43" s="31">
        <f t="shared" si="20"/>
        <v>3.5712025316455696E-2</v>
      </c>
      <c r="FJ43" s="31">
        <f t="shared" si="21"/>
        <v>3.5095846645367412E-2</v>
      </c>
      <c r="FK43" s="31">
        <f t="shared" si="22"/>
        <v>3.5679611650485436E-2</v>
      </c>
      <c r="FL43" s="31">
        <f t="shared" si="23"/>
        <v>3.56E-2</v>
      </c>
      <c r="FM43" s="50">
        <f t="shared" si="24"/>
        <v>3.9952229299363054E-2</v>
      </c>
      <c r="FN43" s="50">
        <f t="shared" si="25"/>
        <v>3.6990131578947372E-2</v>
      </c>
      <c r="FO43" s="50">
        <f t="shared" si="26"/>
        <v>3.6855753646677474E-2</v>
      </c>
      <c r="FP43" s="50">
        <f t="shared" si="27"/>
        <v>3.5415986949429039E-2</v>
      </c>
      <c r="FQ43" s="50">
        <f t="shared" si="28"/>
        <v>3.9661016949152542E-2</v>
      </c>
      <c r="FR43" s="50">
        <f t="shared" si="29"/>
        <v>3.4501661129568109E-2</v>
      </c>
    </row>
    <row r="44" spans="1:174" ht="14">
      <c r="A44" s="17" t="s">
        <v>95</v>
      </c>
      <c r="B44" s="19">
        <v>7285</v>
      </c>
      <c r="C44" s="19">
        <v>7296</v>
      </c>
      <c r="D44" s="19">
        <v>7473</v>
      </c>
      <c r="E44" s="19">
        <v>7656</v>
      </c>
      <c r="F44" s="19">
        <v>7623</v>
      </c>
      <c r="G44" s="19">
        <v>7474</v>
      </c>
      <c r="H44" s="19">
        <v>7508</v>
      </c>
      <c r="I44" s="19">
        <v>7573</v>
      </c>
      <c r="J44" s="19">
        <v>7725</v>
      </c>
      <c r="K44" s="19">
        <v>7785</v>
      </c>
      <c r="L44" s="19">
        <v>7710</v>
      </c>
      <c r="M44" s="19">
        <v>7636</v>
      </c>
      <c r="N44" s="19">
        <v>7644</v>
      </c>
      <c r="O44" s="19">
        <v>7625</v>
      </c>
      <c r="P44" s="19">
        <v>7639</v>
      </c>
      <c r="Q44" s="19">
        <v>7857</v>
      </c>
      <c r="R44" s="19">
        <v>7680</v>
      </c>
      <c r="S44" s="19">
        <v>7637</v>
      </c>
      <c r="T44" s="19">
        <v>7582</v>
      </c>
      <c r="U44" s="19">
        <v>7476</v>
      </c>
      <c r="V44" s="19">
        <v>7632</v>
      </c>
      <c r="W44" s="19">
        <v>7636</v>
      </c>
      <c r="X44" s="19">
        <v>7326</v>
      </c>
      <c r="Y44" s="19">
        <v>7216</v>
      </c>
      <c r="Z44" s="19">
        <v>7112</v>
      </c>
      <c r="AA44" s="19">
        <v>6868</v>
      </c>
      <c r="AB44" s="19">
        <v>6767</v>
      </c>
      <c r="AC44" s="19">
        <v>6497</v>
      </c>
      <c r="AD44" s="19">
        <v>6363</v>
      </c>
      <c r="AE44" s="19">
        <v>6164</v>
      </c>
      <c r="AF44" s="19">
        <v>6120</v>
      </c>
      <c r="AG44" s="19">
        <v>5949</v>
      </c>
      <c r="AH44" s="19">
        <v>6045</v>
      </c>
      <c r="AI44" s="19">
        <v>6065</v>
      </c>
      <c r="AJ44" s="19">
        <v>5873</v>
      </c>
      <c r="AK44" s="19">
        <v>5925</v>
      </c>
      <c r="AL44" s="19">
        <v>5845</v>
      </c>
      <c r="AM44" s="19">
        <v>5937</v>
      </c>
      <c r="AN44" s="19">
        <v>6094</v>
      </c>
      <c r="AO44" s="19">
        <v>6157</v>
      </c>
      <c r="AP44" s="19">
        <v>6152</v>
      </c>
      <c r="AQ44" s="19">
        <v>6384</v>
      </c>
      <c r="AR44" s="19">
        <v>6668</v>
      </c>
      <c r="AS44" s="19">
        <v>7020</v>
      </c>
      <c r="AT44" s="19">
        <v>7817</v>
      </c>
      <c r="AU44" s="19">
        <v>8326</v>
      </c>
      <c r="AV44" s="19">
        <v>8505</v>
      </c>
      <c r="AW44" s="19">
        <v>8733</v>
      </c>
      <c r="AX44" s="19">
        <v>8841</v>
      </c>
      <c r="AY44" s="19">
        <v>9088</v>
      </c>
      <c r="AZ44" s="19">
        <v>9170</v>
      </c>
      <c r="BA44" s="19">
        <v>9370</v>
      </c>
      <c r="BB44" s="19">
        <v>9398</v>
      </c>
      <c r="BC44" s="19">
        <v>9084</v>
      </c>
      <c r="BD44" s="19">
        <v>8918</v>
      </c>
      <c r="BE44" s="19">
        <v>9374</v>
      </c>
      <c r="BF44" s="19">
        <v>9711</v>
      </c>
      <c r="BG44" s="19">
        <v>9697</v>
      </c>
      <c r="BH44" s="19">
        <v>9465</v>
      </c>
      <c r="BI44" s="19">
        <v>9323</v>
      </c>
      <c r="BJ44" s="19">
        <v>9067</v>
      </c>
      <c r="BK44" s="19">
        <v>9121</v>
      </c>
      <c r="BL44" s="19">
        <v>9033</v>
      </c>
      <c r="BM44" s="19">
        <v>9018</v>
      </c>
      <c r="BN44" s="19">
        <v>8938</v>
      </c>
      <c r="BO44" s="19">
        <v>8853</v>
      </c>
      <c r="BP44" s="19">
        <v>8744</v>
      </c>
      <c r="BQ44" s="19">
        <v>9036</v>
      </c>
      <c r="BR44" s="19">
        <v>9362</v>
      </c>
      <c r="BS44" s="19">
        <v>9486</v>
      </c>
      <c r="BT44" s="19">
        <v>9767</v>
      </c>
      <c r="BU44" s="19">
        <v>9711</v>
      </c>
      <c r="BV44" s="19">
        <v>9571</v>
      </c>
      <c r="BW44" s="19">
        <v>9812</v>
      </c>
      <c r="BX44" s="19">
        <v>9946</v>
      </c>
      <c r="BY44" s="19">
        <v>9863</v>
      </c>
      <c r="BZ44" s="19">
        <v>9781</v>
      </c>
      <c r="CA44" s="19">
        <v>9670</v>
      </c>
      <c r="CB44" s="19">
        <v>9578</v>
      </c>
      <c r="CC44" s="19">
        <v>9762</v>
      </c>
      <c r="CD44" s="19">
        <v>10035</v>
      </c>
      <c r="CE44" s="19">
        <v>10107</v>
      </c>
      <c r="CF44" s="19">
        <v>9981</v>
      </c>
      <c r="CG44" s="19">
        <v>9981</v>
      </c>
      <c r="CH44" s="49">
        <v>9915</v>
      </c>
      <c r="CI44" s="49">
        <v>9855</v>
      </c>
      <c r="CJ44" s="49">
        <v>9682</v>
      </c>
      <c r="CK44" s="49">
        <v>9888</v>
      </c>
      <c r="CL44" s="49">
        <v>9980</v>
      </c>
      <c r="CM44" s="49">
        <v>9876</v>
      </c>
      <c r="CN44" s="49">
        <v>9669</v>
      </c>
      <c r="CO44" s="49">
        <v>9782</v>
      </c>
      <c r="CP44" s="49">
        <v>10041</v>
      </c>
      <c r="CQ44" s="49">
        <v>9909</v>
      </c>
      <c r="CR44" s="49">
        <v>9762</v>
      </c>
      <c r="CS44" s="49">
        <v>9627</v>
      </c>
      <c r="CT44" s="49">
        <v>9364</v>
      </c>
      <c r="CU44" s="49">
        <v>9320</v>
      </c>
      <c r="CV44" s="49">
        <v>9117</v>
      </c>
      <c r="CW44" s="49">
        <v>8833</v>
      </c>
      <c r="CX44" s="49">
        <v>8341</v>
      </c>
      <c r="CY44" s="49">
        <v>8092</v>
      </c>
      <c r="CZ44" s="17" t="s">
        <v>95</v>
      </c>
      <c r="DE44" t="s">
        <v>95</v>
      </c>
      <c r="DG44" t="s">
        <v>95</v>
      </c>
      <c r="DI44">
        <v>127500</v>
      </c>
      <c r="DJ44">
        <v>125800</v>
      </c>
      <c r="DK44">
        <v>122300</v>
      </c>
      <c r="DL44">
        <v>122800</v>
      </c>
      <c r="DM44">
        <v>123200</v>
      </c>
      <c r="DN44">
        <v>124700</v>
      </c>
      <c r="DO44">
        <v>126700</v>
      </c>
      <c r="DP44">
        <v>130000</v>
      </c>
      <c r="DQ44">
        <v>127900</v>
      </c>
      <c r="DR44">
        <v>129300</v>
      </c>
      <c r="DS44">
        <v>127800</v>
      </c>
      <c r="DT44">
        <v>130200</v>
      </c>
      <c r="DU44">
        <v>133500</v>
      </c>
      <c r="DV44">
        <v>128700</v>
      </c>
      <c r="DW44">
        <v>130200</v>
      </c>
      <c r="DX44">
        <v>129600</v>
      </c>
      <c r="DY44">
        <v>127800</v>
      </c>
      <c r="DZ44">
        <v>123800</v>
      </c>
      <c r="EA44">
        <v>124700</v>
      </c>
      <c r="EB44">
        <v>120800</v>
      </c>
      <c r="EC44">
        <v>118400</v>
      </c>
      <c r="ED44">
        <v>122300</v>
      </c>
      <c r="EE44">
        <v>120300</v>
      </c>
      <c r="EF44">
        <v>120800</v>
      </c>
      <c r="EG44">
        <v>121900</v>
      </c>
      <c r="EH44">
        <v>125300</v>
      </c>
      <c r="EI44">
        <v>127200</v>
      </c>
      <c r="EJ44" s="19">
        <v>128100</v>
      </c>
      <c r="EK44" s="19">
        <v>131200</v>
      </c>
      <c r="EL44" s="19">
        <v>128200</v>
      </c>
      <c r="EM44" s="19"/>
      <c r="EO44" s="31">
        <f t="shared" si="0"/>
        <v>6.1058823529411763E-2</v>
      </c>
      <c r="EP44" s="31">
        <f t="shared" si="1"/>
        <v>6.0763116057233703E-2</v>
      </c>
      <c r="EQ44" s="31">
        <f t="shared" si="2"/>
        <v>6.4243663123466882E-2</v>
      </c>
      <c r="ER44" s="31">
        <f t="shared" si="3"/>
        <v>6.1742671009771988E-2</v>
      </c>
      <c r="ES44" s="31">
        <f t="shared" si="4"/>
        <v>6.1980519480519483E-2</v>
      </c>
      <c r="ET44" s="31">
        <f t="shared" si="5"/>
        <v>5.7032878909382516E-2</v>
      </c>
      <c r="EU44" s="31">
        <f t="shared" si="6"/>
        <v>5.1278610891870559E-2</v>
      </c>
      <c r="EV44" s="31">
        <f t="shared" si="7"/>
        <v>4.7076923076923079E-2</v>
      </c>
      <c r="EW44" s="31">
        <f t="shared" si="8"/>
        <v>4.7419859265050823E-2</v>
      </c>
      <c r="EX44" s="31">
        <f t="shared" si="9"/>
        <v>4.5204949729311682E-2</v>
      </c>
      <c r="EY44" s="31">
        <f t="shared" si="10"/>
        <v>4.817683881064163E-2</v>
      </c>
      <c r="EZ44" s="31">
        <f t="shared" si="11"/>
        <v>5.1213517665130569E-2</v>
      </c>
      <c r="FA44" s="31">
        <f t="shared" si="12"/>
        <v>6.2367041198501873E-2</v>
      </c>
      <c r="FB44" s="31">
        <f t="shared" si="13"/>
        <v>6.8694638694638696E-2</v>
      </c>
      <c r="FC44" s="31">
        <f t="shared" si="14"/>
        <v>7.1966205837173586E-2</v>
      </c>
      <c r="FD44" s="31">
        <f t="shared" si="15"/>
        <v>6.8811728395061722E-2</v>
      </c>
      <c r="FE44" s="31">
        <f t="shared" si="16"/>
        <v>7.5876369327073548E-2</v>
      </c>
      <c r="FF44" s="31">
        <f t="shared" si="17"/>
        <v>7.3239095315024233E-2</v>
      </c>
      <c r="FG44" s="31">
        <f t="shared" si="18"/>
        <v>7.231756214915798E-2</v>
      </c>
      <c r="FH44" s="31">
        <f t="shared" si="19"/>
        <v>7.23841059602649E-2</v>
      </c>
      <c r="FI44" s="31">
        <f t="shared" si="20"/>
        <v>8.0118243243243237E-2</v>
      </c>
      <c r="FJ44" s="31">
        <f t="shared" si="21"/>
        <v>7.8258381030253468E-2</v>
      </c>
      <c r="FK44" s="31">
        <f t="shared" si="22"/>
        <v>8.1986699916874475E-2</v>
      </c>
      <c r="FL44" s="31">
        <f t="shared" si="23"/>
        <v>7.9288079470198669E-2</v>
      </c>
      <c r="FM44" s="50">
        <f t="shared" si="24"/>
        <v>8.2912223133716156E-2</v>
      </c>
      <c r="FN44" s="50">
        <f t="shared" si="25"/>
        <v>7.9130087789305664E-2</v>
      </c>
      <c r="FO44" s="50">
        <f t="shared" si="26"/>
        <v>7.7735849056603773E-2</v>
      </c>
      <c r="FP44" s="50">
        <f t="shared" si="27"/>
        <v>7.5480093676814991E-2</v>
      </c>
      <c r="FQ44" s="50">
        <f t="shared" si="28"/>
        <v>7.5525914634146346E-2</v>
      </c>
      <c r="FR44" s="50">
        <f t="shared" si="29"/>
        <v>7.30421216848674E-2</v>
      </c>
    </row>
    <row r="45" spans="1:174" ht="14">
      <c r="A45" s="17" t="s">
        <v>96</v>
      </c>
      <c r="B45" s="19">
        <v>371</v>
      </c>
      <c r="C45" s="19">
        <v>374</v>
      </c>
      <c r="D45" s="19">
        <v>392</v>
      </c>
      <c r="E45" s="19">
        <v>403</v>
      </c>
      <c r="F45" s="19">
        <v>431</v>
      </c>
      <c r="G45" s="19">
        <v>401</v>
      </c>
      <c r="H45" s="19">
        <v>384</v>
      </c>
      <c r="I45" s="19">
        <v>394</v>
      </c>
      <c r="J45" s="19">
        <v>419</v>
      </c>
      <c r="K45" s="19">
        <v>389</v>
      </c>
      <c r="L45" s="19">
        <v>408</v>
      </c>
      <c r="M45" s="19">
        <v>390</v>
      </c>
      <c r="N45" s="19">
        <v>396</v>
      </c>
      <c r="O45" s="19">
        <v>368</v>
      </c>
      <c r="P45" s="19">
        <v>362</v>
      </c>
      <c r="Q45" s="19">
        <v>405</v>
      </c>
      <c r="R45" s="19">
        <v>402</v>
      </c>
      <c r="S45" s="19">
        <v>391</v>
      </c>
      <c r="T45" s="19">
        <v>376</v>
      </c>
      <c r="U45" s="19">
        <v>407</v>
      </c>
      <c r="V45" s="19">
        <v>429</v>
      </c>
      <c r="W45" s="19">
        <v>409</v>
      </c>
      <c r="X45" s="19">
        <v>394</v>
      </c>
      <c r="Y45" s="19">
        <v>385</v>
      </c>
      <c r="Z45" s="19">
        <v>396</v>
      </c>
      <c r="AA45" s="19">
        <v>372</v>
      </c>
      <c r="AB45" s="19">
        <v>389</v>
      </c>
      <c r="AC45" s="19">
        <v>383</v>
      </c>
      <c r="AD45" s="19">
        <v>353</v>
      </c>
      <c r="AE45" s="19">
        <v>325</v>
      </c>
      <c r="AF45" s="19">
        <v>339</v>
      </c>
      <c r="AG45" s="19">
        <v>366</v>
      </c>
      <c r="AH45" s="19">
        <v>347</v>
      </c>
      <c r="AI45" s="19">
        <v>351</v>
      </c>
      <c r="AJ45" s="19">
        <v>359</v>
      </c>
      <c r="AK45" s="19">
        <v>345</v>
      </c>
      <c r="AL45" s="19">
        <v>343</v>
      </c>
      <c r="AM45" s="19">
        <v>347</v>
      </c>
      <c r="AN45" s="19">
        <v>402</v>
      </c>
      <c r="AO45" s="19">
        <v>469</v>
      </c>
      <c r="AP45" s="19">
        <v>487</v>
      </c>
      <c r="AQ45" s="19">
        <v>539</v>
      </c>
      <c r="AR45" s="19">
        <v>632</v>
      </c>
      <c r="AS45" s="19">
        <v>744</v>
      </c>
      <c r="AT45" s="19">
        <v>907</v>
      </c>
      <c r="AU45" s="19">
        <v>957</v>
      </c>
      <c r="AV45" s="19">
        <v>988</v>
      </c>
      <c r="AW45" s="19">
        <v>1007</v>
      </c>
      <c r="AX45" s="19">
        <v>996</v>
      </c>
      <c r="AY45" s="19">
        <v>981</v>
      </c>
      <c r="AZ45" s="19">
        <v>1061</v>
      </c>
      <c r="BA45" s="19">
        <v>1020</v>
      </c>
      <c r="BB45" s="19">
        <v>1021</v>
      </c>
      <c r="BC45" s="19">
        <v>1048</v>
      </c>
      <c r="BD45" s="19">
        <v>1024</v>
      </c>
      <c r="BE45" s="19">
        <v>1097</v>
      </c>
      <c r="BF45" s="19">
        <v>1109</v>
      </c>
      <c r="BG45" s="19">
        <v>1093</v>
      </c>
      <c r="BH45" s="19">
        <v>1091</v>
      </c>
      <c r="BI45" s="19">
        <v>1042</v>
      </c>
      <c r="BJ45" s="19">
        <v>1002</v>
      </c>
      <c r="BK45" s="19">
        <v>1016</v>
      </c>
      <c r="BL45" s="19">
        <v>1033</v>
      </c>
      <c r="BM45" s="19">
        <v>1044</v>
      </c>
      <c r="BN45" s="19">
        <v>981</v>
      </c>
      <c r="BO45" s="19">
        <v>952</v>
      </c>
      <c r="BP45" s="19">
        <v>976</v>
      </c>
      <c r="BQ45" s="19">
        <v>1020</v>
      </c>
      <c r="BR45" s="19">
        <v>1053</v>
      </c>
      <c r="BS45" s="19">
        <v>982</v>
      </c>
      <c r="BT45" s="19">
        <v>934</v>
      </c>
      <c r="BU45" s="19">
        <v>969</v>
      </c>
      <c r="BV45" s="19">
        <v>926</v>
      </c>
      <c r="BW45" s="19">
        <v>950</v>
      </c>
      <c r="BX45" s="19">
        <v>959</v>
      </c>
      <c r="BY45" s="19">
        <v>974</v>
      </c>
      <c r="BZ45" s="19">
        <v>992</v>
      </c>
      <c r="CA45" s="19">
        <v>957</v>
      </c>
      <c r="CB45" s="19">
        <v>968</v>
      </c>
      <c r="CC45" s="19">
        <v>989</v>
      </c>
      <c r="CD45" s="19">
        <v>1024</v>
      </c>
      <c r="CE45" s="19">
        <v>1025</v>
      </c>
      <c r="CF45" s="19">
        <v>1003</v>
      </c>
      <c r="CG45" s="19">
        <v>984</v>
      </c>
      <c r="CH45" s="49">
        <v>925</v>
      </c>
      <c r="CI45" s="49">
        <v>934</v>
      </c>
      <c r="CJ45" s="49">
        <v>902</v>
      </c>
      <c r="CK45" s="49">
        <v>923</v>
      </c>
      <c r="CL45" s="49">
        <v>884</v>
      </c>
      <c r="CM45" s="49">
        <v>891</v>
      </c>
      <c r="CN45" s="49">
        <v>863</v>
      </c>
      <c r="CO45" s="49">
        <v>890</v>
      </c>
      <c r="CP45" s="49">
        <v>963</v>
      </c>
      <c r="CQ45" s="49">
        <v>937</v>
      </c>
      <c r="CR45" s="49">
        <v>872</v>
      </c>
      <c r="CS45" s="49">
        <v>863</v>
      </c>
      <c r="CT45" s="49">
        <v>834</v>
      </c>
      <c r="CU45" s="49">
        <v>812</v>
      </c>
      <c r="CV45" s="49">
        <v>811</v>
      </c>
      <c r="CW45" s="49">
        <v>765</v>
      </c>
      <c r="CX45" s="49">
        <v>731</v>
      </c>
      <c r="CY45" s="49">
        <v>658</v>
      </c>
      <c r="CZ45" s="17" t="s">
        <v>96</v>
      </c>
      <c r="DE45" t="s">
        <v>96</v>
      </c>
      <c r="DG45" t="s">
        <v>96</v>
      </c>
      <c r="DI45">
        <v>32400</v>
      </c>
      <c r="DJ45">
        <v>31700</v>
      </c>
      <c r="DK45">
        <v>32400</v>
      </c>
      <c r="DL45">
        <v>32200</v>
      </c>
      <c r="DM45">
        <v>32300</v>
      </c>
      <c r="DN45">
        <v>32700</v>
      </c>
      <c r="DO45">
        <v>32900</v>
      </c>
      <c r="DP45">
        <v>32600</v>
      </c>
      <c r="DQ45">
        <v>32400</v>
      </c>
      <c r="DR45">
        <v>34300</v>
      </c>
      <c r="DS45">
        <v>34000</v>
      </c>
      <c r="DT45">
        <v>34100</v>
      </c>
      <c r="DU45">
        <v>35300</v>
      </c>
      <c r="DV45">
        <v>35600</v>
      </c>
      <c r="DW45">
        <v>37500</v>
      </c>
      <c r="DX45">
        <v>39900</v>
      </c>
      <c r="DY45">
        <v>39300</v>
      </c>
      <c r="DZ45">
        <v>38900</v>
      </c>
      <c r="EA45">
        <v>39500</v>
      </c>
      <c r="EB45">
        <v>37300</v>
      </c>
      <c r="EC45">
        <v>37800</v>
      </c>
      <c r="ED45">
        <v>38500</v>
      </c>
      <c r="EE45">
        <v>38400</v>
      </c>
      <c r="EF45">
        <v>41500</v>
      </c>
      <c r="EG45">
        <v>40800</v>
      </c>
      <c r="EH45">
        <v>39300</v>
      </c>
      <c r="EI45">
        <v>39400</v>
      </c>
      <c r="EJ45" s="19">
        <v>38600</v>
      </c>
      <c r="EK45" s="19">
        <v>39500</v>
      </c>
      <c r="EL45" s="19">
        <v>41700</v>
      </c>
      <c r="EM45" s="19"/>
      <c r="EO45" s="31">
        <f t="shared" si="0"/>
        <v>1.2006172839506174E-2</v>
      </c>
      <c r="EP45" s="31">
        <f t="shared" si="1"/>
        <v>1.2492113564668769E-2</v>
      </c>
      <c r="EQ45" s="31">
        <f t="shared" si="2"/>
        <v>1.2500000000000001E-2</v>
      </c>
      <c r="ER45" s="31">
        <f t="shared" si="3"/>
        <v>1.1677018633540372E-2</v>
      </c>
      <c r="ES45" s="31">
        <f t="shared" si="4"/>
        <v>1.2662538699690402E-2</v>
      </c>
      <c r="ET45" s="31">
        <f t="shared" si="5"/>
        <v>1.2110091743119266E-2</v>
      </c>
      <c r="EU45" s="31">
        <f t="shared" si="6"/>
        <v>1.1641337386018236E-2</v>
      </c>
      <c r="EV45" s="31">
        <f t="shared" si="7"/>
        <v>1.0398773006134969E-2</v>
      </c>
      <c r="EW45" s="31">
        <f t="shared" si="8"/>
        <v>1.0833333333333334E-2</v>
      </c>
      <c r="EX45" s="31">
        <f t="shared" si="9"/>
        <v>0.01</v>
      </c>
      <c r="EY45" s="31">
        <f t="shared" si="10"/>
        <v>1.3794117647058823E-2</v>
      </c>
      <c r="EZ45" s="31">
        <f t="shared" si="11"/>
        <v>1.8533724340175955E-2</v>
      </c>
      <c r="FA45" s="31">
        <f t="shared" si="12"/>
        <v>2.7110481586402266E-2</v>
      </c>
      <c r="FB45" s="31">
        <f t="shared" si="13"/>
        <v>2.7977528089887641E-2</v>
      </c>
      <c r="FC45" s="31">
        <f t="shared" si="14"/>
        <v>2.7199999999999998E-2</v>
      </c>
      <c r="FD45" s="31">
        <f t="shared" si="15"/>
        <v>2.5664160401002507E-2</v>
      </c>
      <c r="FE45" s="31">
        <f t="shared" si="16"/>
        <v>2.78117048346056E-2</v>
      </c>
      <c r="FF45" s="31">
        <f t="shared" si="17"/>
        <v>2.5758354755784061E-2</v>
      </c>
      <c r="FG45" s="31">
        <f t="shared" si="18"/>
        <v>2.6430379746835445E-2</v>
      </c>
      <c r="FH45" s="31">
        <f t="shared" si="19"/>
        <v>2.616621983914209E-2</v>
      </c>
      <c r="FI45" s="31">
        <f t="shared" si="20"/>
        <v>2.597883597883598E-2</v>
      </c>
      <c r="FJ45" s="31">
        <f t="shared" si="21"/>
        <v>2.4051948051948054E-2</v>
      </c>
      <c r="FK45" s="31">
        <f t="shared" si="22"/>
        <v>2.5364583333333333E-2</v>
      </c>
      <c r="FL45" s="31">
        <f t="shared" si="23"/>
        <v>2.3325301204819276E-2</v>
      </c>
      <c r="FM45" s="50">
        <f t="shared" si="24"/>
        <v>2.5122549019607844E-2</v>
      </c>
      <c r="FN45" s="50">
        <f t="shared" si="25"/>
        <v>2.3536895674300253E-2</v>
      </c>
      <c r="FO45" s="50">
        <f t="shared" si="26"/>
        <v>2.3426395939086294E-2</v>
      </c>
      <c r="FP45" s="50">
        <f t="shared" si="27"/>
        <v>2.2357512953367877E-2</v>
      </c>
      <c r="FQ45" s="50">
        <f t="shared" si="28"/>
        <v>2.3721518987341771E-2</v>
      </c>
      <c r="FR45" s="50">
        <f t="shared" si="29"/>
        <v>0.02</v>
      </c>
    </row>
    <row r="46" spans="1:174" ht="14">
      <c r="A46" s="17" t="s">
        <v>97</v>
      </c>
      <c r="B46" s="19">
        <v>1846</v>
      </c>
      <c r="C46" s="19">
        <v>1953</v>
      </c>
      <c r="D46" s="19">
        <v>2042</v>
      </c>
      <c r="E46" s="19">
        <v>1972</v>
      </c>
      <c r="F46" s="19">
        <v>2004</v>
      </c>
      <c r="G46" s="19">
        <v>1934</v>
      </c>
      <c r="H46" s="19">
        <v>1974</v>
      </c>
      <c r="I46" s="19">
        <v>2319</v>
      </c>
      <c r="J46" s="19">
        <v>2382</v>
      </c>
      <c r="K46" s="19">
        <v>2292</v>
      </c>
      <c r="L46" s="19">
        <v>2251</v>
      </c>
      <c r="M46" s="19">
        <v>2153</v>
      </c>
      <c r="N46" s="19">
        <v>1954</v>
      </c>
      <c r="O46" s="19">
        <v>1948</v>
      </c>
      <c r="P46" s="19">
        <v>1929</v>
      </c>
      <c r="Q46" s="19">
        <v>1931</v>
      </c>
      <c r="R46" s="19">
        <v>1872</v>
      </c>
      <c r="S46" s="19">
        <v>1801</v>
      </c>
      <c r="T46" s="19">
        <v>1799</v>
      </c>
      <c r="U46" s="19">
        <v>2003</v>
      </c>
      <c r="V46" s="19">
        <v>2071</v>
      </c>
      <c r="W46" s="19">
        <v>1957</v>
      </c>
      <c r="X46" s="19">
        <v>1882</v>
      </c>
      <c r="Y46" s="19">
        <v>1807</v>
      </c>
      <c r="Z46" s="19">
        <v>1774</v>
      </c>
      <c r="AA46" s="19">
        <v>1764</v>
      </c>
      <c r="AB46" s="19">
        <v>1823</v>
      </c>
      <c r="AC46" s="19">
        <v>1827</v>
      </c>
      <c r="AD46" s="19">
        <v>1763</v>
      </c>
      <c r="AE46" s="19">
        <v>1834</v>
      </c>
      <c r="AF46" s="19">
        <v>1813</v>
      </c>
      <c r="AG46" s="19">
        <v>1842</v>
      </c>
      <c r="AH46" s="19">
        <v>1803</v>
      </c>
      <c r="AI46" s="19">
        <v>1750</v>
      </c>
      <c r="AJ46" s="19">
        <v>1714</v>
      </c>
      <c r="AK46" s="19">
        <v>1659</v>
      </c>
      <c r="AL46" s="19">
        <v>1626</v>
      </c>
      <c r="AM46" s="19">
        <v>1780</v>
      </c>
      <c r="AN46" s="19">
        <v>1962</v>
      </c>
      <c r="AO46" s="19">
        <v>2077</v>
      </c>
      <c r="AP46" s="19">
        <v>2252</v>
      </c>
      <c r="AQ46" s="19">
        <v>2586</v>
      </c>
      <c r="AR46" s="19">
        <v>3082</v>
      </c>
      <c r="AS46" s="19">
        <v>3680</v>
      </c>
      <c r="AT46" s="19">
        <v>4100</v>
      </c>
      <c r="AU46" s="19">
        <v>4053</v>
      </c>
      <c r="AV46" s="19">
        <v>4043</v>
      </c>
      <c r="AW46" s="19">
        <v>3980</v>
      </c>
      <c r="AX46" s="19">
        <v>3883</v>
      </c>
      <c r="AY46" s="19">
        <v>3948</v>
      </c>
      <c r="AZ46" s="19">
        <v>3945</v>
      </c>
      <c r="BA46" s="19">
        <v>3921</v>
      </c>
      <c r="BB46" s="19">
        <v>3896</v>
      </c>
      <c r="BC46" s="19">
        <v>3757</v>
      </c>
      <c r="BD46" s="19">
        <v>3682</v>
      </c>
      <c r="BE46" s="19">
        <v>3850</v>
      </c>
      <c r="BF46" s="19">
        <v>3821</v>
      </c>
      <c r="BG46" s="19">
        <v>3602</v>
      </c>
      <c r="BH46" s="19">
        <v>3491</v>
      </c>
      <c r="BI46" s="19">
        <v>3283</v>
      </c>
      <c r="BJ46" s="19">
        <v>3123</v>
      </c>
      <c r="BK46" s="19">
        <v>3140</v>
      </c>
      <c r="BL46" s="19">
        <v>3324</v>
      </c>
      <c r="BM46" s="19">
        <v>3238</v>
      </c>
      <c r="BN46" s="19">
        <v>3171</v>
      </c>
      <c r="BO46" s="19">
        <v>3224</v>
      </c>
      <c r="BP46" s="19">
        <v>3367</v>
      </c>
      <c r="BQ46" s="19">
        <v>3624</v>
      </c>
      <c r="BR46" s="19">
        <v>3559</v>
      </c>
      <c r="BS46" s="19">
        <v>3377</v>
      </c>
      <c r="BT46" s="19">
        <v>3335</v>
      </c>
      <c r="BU46" s="19">
        <v>3286</v>
      </c>
      <c r="BV46" s="19">
        <v>3177</v>
      </c>
      <c r="BW46" s="19">
        <v>3437</v>
      </c>
      <c r="BX46" s="19">
        <v>3566</v>
      </c>
      <c r="BY46" s="19">
        <v>3531</v>
      </c>
      <c r="BZ46" s="19">
        <v>3513</v>
      </c>
      <c r="CA46" s="19">
        <v>3441</v>
      </c>
      <c r="CB46" s="19">
        <v>3483</v>
      </c>
      <c r="CC46" s="19">
        <v>3935</v>
      </c>
      <c r="CD46" s="19">
        <v>4000</v>
      </c>
      <c r="CE46" s="19">
        <v>3882</v>
      </c>
      <c r="CF46" s="19">
        <v>3733</v>
      </c>
      <c r="CG46" s="19">
        <v>3670</v>
      </c>
      <c r="CH46" s="49">
        <v>3479</v>
      </c>
      <c r="CI46" s="49">
        <v>3547</v>
      </c>
      <c r="CJ46" s="49">
        <v>3626</v>
      </c>
      <c r="CK46" s="49">
        <v>3562</v>
      </c>
      <c r="CL46" s="49">
        <v>3519</v>
      </c>
      <c r="CM46" s="49">
        <v>3459</v>
      </c>
      <c r="CN46" s="49">
        <v>3364</v>
      </c>
      <c r="CO46" s="49">
        <v>3692</v>
      </c>
      <c r="CP46" s="49">
        <v>3715</v>
      </c>
      <c r="CQ46" s="49">
        <v>3515</v>
      </c>
      <c r="CR46" s="49">
        <v>3371</v>
      </c>
      <c r="CS46" s="49">
        <v>3235</v>
      </c>
      <c r="CT46" s="49">
        <v>3066</v>
      </c>
      <c r="CU46" s="49">
        <v>2984</v>
      </c>
      <c r="CV46" s="49">
        <v>2963</v>
      </c>
      <c r="CW46" s="49">
        <v>2864</v>
      </c>
      <c r="CX46" s="49">
        <v>2722</v>
      </c>
      <c r="CY46" s="49">
        <v>2631</v>
      </c>
      <c r="CZ46" s="17" t="s">
        <v>97</v>
      </c>
      <c r="DE46" t="s">
        <v>97</v>
      </c>
      <c r="DG46" t="s">
        <v>97</v>
      </c>
      <c r="DI46">
        <v>59000</v>
      </c>
      <c r="DJ46">
        <v>60400</v>
      </c>
      <c r="DK46">
        <v>61100</v>
      </c>
      <c r="DL46">
        <v>61600</v>
      </c>
      <c r="DM46">
        <v>62400</v>
      </c>
      <c r="DN46">
        <v>61400</v>
      </c>
      <c r="DO46">
        <v>61500</v>
      </c>
      <c r="DP46">
        <v>61700</v>
      </c>
      <c r="DQ46">
        <v>63200</v>
      </c>
      <c r="DR46">
        <v>63300</v>
      </c>
      <c r="DS46">
        <v>63500</v>
      </c>
      <c r="DT46">
        <v>62200</v>
      </c>
      <c r="DU46">
        <v>62400</v>
      </c>
      <c r="DV46">
        <v>62000</v>
      </c>
      <c r="DW46">
        <v>61300</v>
      </c>
      <c r="DX46">
        <v>61300</v>
      </c>
      <c r="DY46">
        <v>60800</v>
      </c>
      <c r="DZ46">
        <v>61000</v>
      </c>
      <c r="EA46">
        <v>61600</v>
      </c>
      <c r="EB46">
        <v>62900</v>
      </c>
      <c r="EC46">
        <v>63400</v>
      </c>
      <c r="ED46">
        <v>63400</v>
      </c>
      <c r="EE46">
        <v>63800</v>
      </c>
      <c r="EF46">
        <v>63900</v>
      </c>
      <c r="EG46">
        <v>65100</v>
      </c>
      <c r="EH46">
        <v>65200</v>
      </c>
      <c r="EI46">
        <v>64700</v>
      </c>
      <c r="EJ46" s="19">
        <v>64200</v>
      </c>
      <c r="EK46" s="19">
        <v>64100</v>
      </c>
      <c r="EL46" s="19">
        <v>64300</v>
      </c>
      <c r="EM46" s="19"/>
      <c r="EO46" s="31">
        <f t="shared" si="0"/>
        <v>3.8847457627118644E-2</v>
      </c>
      <c r="EP46" s="31">
        <f t="shared" si="1"/>
        <v>3.2350993377483442E-2</v>
      </c>
      <c r="EQ46" s="31">
        <f t="shared" si="2"/>
        <v>3.1603927986906713E-2</v>
      </c>
      <c r="ER46" s="31">
        <f t="shared" si="3"/>
        <v>2.9204545454545455E-2</v>
      </c>
      <c r="ES46" s="31">
        <f t="shared" si="4"/>
        <v>3.1362179487179488E-2</v>
      </c>
      <c r="ET46" s="31">
        <f t="shared" si="5"/>
        <v>2.8892508143322476E-2</v>
      </c>
      <c r="EU46" s="31">
        <f t="shared" si="6"/>
        <v>2.970731707317073E-2</v>
      </c>
      <c r="EV46" s="31">
        <f t="shared" si="7"/>
        <v>2.9384116693679092E-2</v>
      </c>
      <c r="EW46" s="31">
        <f t="shared" si="8"/>
        <v>2.7689873417721517E-2</v>
      </c>
      <c r="EX46" s="31">
        <f t="shared" si="9"/>
        <v>2.5687203791469194E-2</v>
      </c>
      <c r="EY46" s="31">
        <f t="shared" si="10"/>
        <v>3.2708661417322836E-2</v>
      </c>
      <c r="EZ46" s="31">
        <f t="shared" si="11"/>
        <v>4.9549839228295818E-2</v>
      </c>
      <c r="FA46" s="31">
        <f t="shared" si="12"/>
        <v>6.4951923076923074E-2</v>
      </c>
      <c r="FB46" s="31">
        <f t="shared" si="13"/>
        <v>6.2629032258064515E-2</v>
      </c>
      <c r="FC46" s="31">
        <f t="shared" si="14"/>
        <v>6.3964110929853185E-2</v>
      </c>
      <c r="FD46" s="31">
        <f t="shared" si="15"/>
        <v>6.0065252854812401E-2</v>
      </c>
      <c r="FE46" s="31">
        <f t="shared" si="16"/>
        <v>5.9243421052631577E-2</v>
      </c>
      <c r="FF46" s="31">
        <f t="shared" si="17"/>
        <v>5.1196721311475409E-2</v>
      </c>
      <c r="FG46" s="31">
        <f t="shared" si="18"/>
        <v>5.2564935064935064E-2</v>
      </c>
      <c r="FH46" s="31">
        <f t="shared" si="19"/>
        <v>5.3529411764705881E-2</v>
      </c>
      <c r="FI46" s="31">
        <f t="shared" si="20"/>
        <v>5.3264984227129338E-2</v>
      </c>
      <c r="FJ46" s="31">
        <f t="shared" si="21"/>
        <v>5.0110410094637223E-2</v>
      </c>
      <c r="FK46" s="31">
        <f t="shared" si="22"/>
        <v>5.5344827586206895E-2</v>
      </c>
      <c r="FL46" s="31">
        <f t="shared" si="23"/>
        <v>5.4507042253521126E-2</v>
      </c>
      <c r="FM46" s="50">
        <f t="shared" si="24"/>
        <v>5.9631336405529957E-2</v>
      </c>
      <c r="FN46" s="50">
        <f t="shared" si="25"/>
        <v>5.3358895705521471E-2</v>
      </c>
      <c r="FO46" s="50">
        <f t="shared" si="26"/>
        <v>5.5054095826893357E-2</v>
      </c>
      <c r="FP46" s="50">
        <f t="shared" si="27"/>
        <v>5.2398753894080996E-2</v>
      </c>
      <c r="FQ46" s="50">
        <f t="shared" si="28"/>
        <v>5.4836193447737908E-2</v>
      </c>
      <c r="FR46" s="50">
        <f t="shared" si="29"/>
        <v>4.7682737169517882E-2</v>
      </c>
    </row>
    <row r="47" spans="1:174" ht="14">
      <c r="A47" s="17" t="s">
        <v>98</v>
      </c>
      <c r="B47" s="19">
        <v>4882</v>
      </c>
      <c r="C47" s="19">
        <v>4938</v>
      </c>
      <c r="D47" s="19">
        <v>5019</v>
      </c>
      <c r="E47" s="19">
        <v>4991</v>
      </c>
      <c r="F47" s="19">
        <v>4951</v>
      </c>
      <c r="G47" s="19">
        <v>5099</v>
      </c>
      <c r="H47" s="19">
        <v>5178</v>
      </c>
      <c r="I47" s="19">
        <v>5343</v>
      </c>
      <c r="J47" s="19">
        <v>5497</v>
      </c>
      <c r="K47" s="19">
        <v>5424</v>
      </c>
      <c r="L47" s="19">
        <v>5372</v>
      </c>
      <c r="M47" s="19">
        <v>5290</v>
      </c>
      <c r="N47" s="19">
        <v>5172</v>
      </c>
      <c r="O47" s="19">
        <v>5190</v>
      </c>
      <c r="P47" s="19">
        <v>5367</v>
      </c>
      <c r="Q47" s="19">
        <v>5388</v>
      </c>
      <c r="R47" s="19">
        <v>5192</v>
      </c>
      <c r="S47" s="19">
        <v>5092</v>
      </c>
      <c r="T47" s="19">
        <v>4973</v>
      </c>
      <c r="U47" s="19">
        <v>5155</v>
      </c>
      <c r="V47" s="19">
        <v>5185</v>
      </c>
      <c r="W47" s="19">
        <v>5128</v>
      </c>
      <c r="X47" s="19">
        <v>4876</v>
      </c>
      <c r="Y47" s="19">
        <v>4726</v>
      </c>
      <c r="Z47" s="19">
        <v>4550</v>
      </c>
      <c r="AA47" s="19">
        <v>4614</v>
      </c>
      <c r="AB47" s="19">
        <v>4746</v>
      </c>
      <c r="AC47" s="19">
        <v>4433</v>
      </c>
      <c r="AD47" s="19">
        <v>4340</v>
      </c>
      <c r="AE47" s="19">
        <v>4229</v>
      </c>
      <c r="AF47" s="19">
        <v>4297</v>
      </c>
      <c r="AG47" s="19">
        <v>4422</v>
      </c>
      <c r="AH47" s="19">
        <v>4440</v>
      </c>
      <c r="AI47" s="19">
        <v>4483</v>
      </c>
      <c r="AJ47" s="19">
        <v>4464</v>
      </c>
      <c r="AK47" s="19">
        <v>4475</v>
      </c>
      <c r="AL47" s="19">
        <v>4496</v>
      </c>
      <c r="AM47" s="19">
        <v>4668</v>
      </c>
      <c r="AN47" s="19">
        <v>4786</v>
      </c>
      <c r="AO47" s="19">
        <v>4821</v>
      </c>
      <c r="AP47" s="19">
        <v>5071</v>
      </c>
      <c r="AQ47" s="19">
        <v>5483</v>
      </c>
      <c r="AR47" s="19">
        <v>5641</v>
      </c>
      <c r="AS47" s="19">
        <v>6148</v>
      </c>
      <c r="AT47" s="19">
        <v>6882</v>
      </c>
      <c r="AU47" s="19">
        <v>7197</v>
      </c>
      <c r="AV47" s="19">
        <v>7273</v>
      </c>
      <c r="AW47" s="19">
        <v>7372</v>
      </c>
      <c r="AX47" s="19">
        <v>7192</v>
      </c>
      <c r="AY47" s="19">
        <v>7338</v>
      </c>
      <c r="AZ47" s="19">
        <v>7511</v>
      </c>
      <c r="BA47" s="19">
        <v>7507</v>
      </c>
      <c r="BB47" s="19">
        <v>7574</v>
      </c>
      <c r="BC47" s="19">
        <v>7685</v>
      </c>
      <c r="BD47" s="19">
        <v>7628</v>
      </c>
      <c r="BE47" s="19">
        <v>7817</v>
      </c>
      <c r="BF47" s="19">
        <v>7759</v>
      </c>
      <c r="BG47" s="19">
        <v>7425</v>
      </c>
      <c r="BH47" s="19">
        <v>7243</v>
      </c>
      <c r="BI47" s="19">
        <v>6800</v>
      </c>
      <c r="BJ47" s="19">
        <v>6524</v>
      </c>
      <c r="BK47" s="19">
        <v>6477</v>
      </c>
      <c r="BL47" s="19">
        <v>6441</v>
      </c>
      <c r="BM47" s="19">
        <v>6336</v>
      </c>
      <c r="BN47" s="19">
        <v>6217</v>
      </c>
      <c r="BO47" s="19">
        <v>6204</v>
      </c>
      <c r="BP47" s="19">
        <v>6059</v>
      </c>
      <c r="BQ47" s="19">
        <v>6213</v>
      </c>
      <c r="BR47" s="19">
        <v>6289</v>
      </c>
      <c r="BS47" s="19">
        <v>6192</v>
      </c>
      <c r="BT47" s="19">
        <v>6075</v>
      </c>
      <c r="BU47" s="19">
        <v>6111</v>
      </c>
      <c r="BV47" s="19">
        <v>6070</v>
      </c>
      <c r="BW47" s="19">
        <v>6399</v>
      </c>
      <c r="BX47" s="19">
        <v>6574</v>
      </c>
      <c r="BY47" s="19">
        <v>6473</v>
      </c>
      <c r="BZ47" s="19">
        <v>6555</v>
      </c>
      <c r="CA47" s="19">
        <v>6465</v>
      </c>
      <c r="CB47" s="19">
        <v>6531</v>
      </c>
      <c r="CC47" s="19">
        <v>6784</v>
      </c>
      <c r="CD47" s="19">
        <v>6959</v>
      </c>
      <c r="CE47" s="19">
        <v>6696</v>
      </c>
      <c r="CF47" s="19">
        <v>6526</v>
      </c>
      <c r="CG47" s="19">
        <v>6376</v>
      </c>
      <c r="CH47" s="49">
        <v>6296</v>
      </c>
      <c r="CI47" s="49">
        <v>6399</v>
      </c>
      <c r="CJ47" s="49">
        <v>6268</v>
      </c>
      <c r="CK47" s="49">
        <v>6078</v>
      </c>
      <c r="CL47" s="49">
        <v>6148</v>
      </c>
      <c r="CM47" s="49">
        <v>6136</v>
      </c>
      <c r="CN47" s="49">
        <v>6057</v>
      </c>
      <c r="CO47" s="49">
        <v>6172</v>
      </c>
      <c r="CP47" s="49">
        <v>6273</v>
      </c>
      <c r="CQ47" s="49">
        <v>6121</v>
      </c>
      <c r="CR47" s="49">
        <v>5841</v>
      </c>
      <c r="CS47" s="49">
        <v>5582</v>
      </c>
      <c r="CT47" s="49">
        <v>5272</v>
      </c>
      <c r="CU47" s="49">
        <v>5315</v>
      </c>
      <c r="CV47" s="49">
        <v>5205</v>
      </c>
      <c r="CW47" s="49">
        <v>5031</v>
      </c>
      <c r="CX47" s="49">
        <v>4882</v>
      </c>
      <c r="CY47" s="49">
        <v>4763</v>
      </c>
      <c r="CZ47" s="17" t="s">
        <v>98</v>
      </c>
      <c r="DE47" t="s">
        <v>98</v>
      </c>
      <c r="DG47" t="s">
        <v>98</v>
      </c>
      <c r="DI47">
        <v>131300</v>
      </c>
      <c r="DJ47">
        <v>133400</v>
      </c>
      <c r="DK47">
        <v>134500</v>
      </c>
      <c r="DL47">
        <v>133500</v>
      </c>
      <c r="DM47">
        <v>131100</v>
      </c>
      <c r="DN47">
        <v>130200</v>
      </c>
      <c r="DO47">
        <v>132400</v>
      </c>
      <c r="DP47">
        <v>133400</v>
      </c>
      <c r="DQ47">
        <v>133300</v>
      </c>
      <c r="DR47">
        <v>135400</v>
      </c>
      <c r="DS47">
        <v>137900</v>
      </c>
      <c r="DT47">
        <v>137900</v>
      </c>
      <c r="DU47">
        <v>138300</v>
      </c>
      <c r="DV47">
        <v>139300</v>
      </c>
      <c r="DW47">
        <v>137700</v>
      </c>
      <c r="DX47">
        <v>139400</v>
      </c>
      <c r="DY47">
        <v>140400</v>
      </c>
      <c r="DZ47">
        <v>137000</v>
      </c>
      <c r="EA47">
        <v>137200</v>
      </c>
      <c r="EB47">
        <v>136300</v>
      </c>
      <c r="EC47">
        <v>135000</v>
      </c>
      <c r="ED47">
        <v>134000</v>
      </c>
      <c r="EE47">
        <v>132000</v>
      </c>
      <c r="EF47">
        <v>135100</v>
      </c>
      <c r="EG47">
        <v>138500</v>
      </c>
      <c r="EH47">
        <v>138600</v>
      </c>
      <c r="EI47">
        <v>142500</v>
      </c>
      <c r="EJ47" s="19">
        <v>142200</v>
      </c>
      <c r="EK47" s="19">
        <v>139600</v>
      </c>
      <c r="EL47" s="19">
        <v>141000</v>
      </c>
      <c r="EM47" s="19"/>
      <c r="EO47" s="31">
        <f t="shared" si="0"/>
        <v>4.130997715156131E-2</v>
      </c>
      <c r="EP47" s="31">
        <f t="shared" si="1"/>
        <v>3.8770614692653672E-2</v>
      </c>
      <c r="EQ47" s="31">
        <f t="shared" si="2"/>
        <v>4.0059479553903349E-2</v>
      </c>
      <c r="ER47" s="31">
        <f t="shared" si="3"/>
        <v>3.7250936329588015E-2</v>
      </c>
      <c r="ES47" s="31">
        <f t="shared" si="4"/>
        <v>3.9115179252479024E-2</v>
      </c>
      <c r="ET47" s="31">
        <f t="shared" si="5"/>
        <v>3.4946236559139782E-2</v>
      </c>
      <c r="EU47" s="31">
        <f t="shared" si="6"/>
        <v>3.3481873111782474E-2</v>
      </c>
      <c r="EV47" s="31">
        <f t="shared" si="7"/>
        <v>3.2211394302848577E-2</v>
      </c>
      <c r="EW47" s="31">
        <f t="shared" si="8"/>
        <v>3.3630907726931732E-2</v>
      </c>
      <c r="EX47" s="31">
        <f t="shared" si="9"/>
        <v>3.3205317577548008E-2</v>
      </c>
      <c r="EY47" s="31">
        <f t="shared" si="10"/>
        <v>3.4960116026105874E-2</v>
      </c>
      <c r="EZ47" s="31">
        <f t="shared" si="11"/>
        <v>4.0906453952139231E-2</v>
      </c>
      <c r="FA47" s="31">
        <f t="shared" si="12"/>
        <v>5.2039045553145334E-2</v>
      </c>
      <c r="FB47" s="31">
        <f t="shared" si="13"/>
        <v>5.1629576453697056E-2</v>
      </c>
      <c r="FC47" s="31">
        <f t="shared" si="14"/>
        <v>5.4517066085693539E-2</v>
      </c>
      <c r="FD47" s="31">
        <f t="shared" si="15"/>
        <v>5.4720229555236727E-2</v>
      </c>
      <c r="FE47" s="31">
        <f t="shared" si="16"/>
        <v>5.2884615384615384E-2</v>
      </c>
      <c r="FF47" s="31">
        <f t="shared" si="17"/>
        <v>4.7620437956204381E-2</v>
      </c>
      <c r="FG47" s="31">
        <f t="shared" si="18"/>
        <v>4.6180758017492711E-2</v>
      </c>
      <c r="FH47" s="31">
        <f t="shared" si="19"/>
        <v>4.4453411592076303E-2</v>
      </c>
      <c r="FI47" s="31">
        <f t="shared" si="20"/>
        <v>4.5866666666666667E-2</v>
      </c>
      <c r="FJ47" s="31">
        <f t="shared" si="21"/>
        <v>4.5298507462686564E-2</v>
      </c>
      <c r="FK47" s="31">
        <f t="shared" si="22"/>
        <v>4.903787878787879E-2</v>
      </c>
      <c r="FL47" s="31">
        <f t="shared" si="23"/>
        <v>4.8341968911917096E-2</v>
      </c>
      <c r="FM47" s="50">
        <f t="shared" si="24"/>
        <v>4.8346570397111911E-2</v>
      </c>
      <c r="FN47" s="50">
        <f t="shared" si="25"/>
        <v>4.5425685425685425E-2</v>
      </c>
      <c r="FO47" s="50">
        <f t="shared" si="26"/>
        <v>4.2652631578947366E-2</v>
      </c>
      <c r="FP47" s="50">
        <f t="shared" si="27"/>
        <v>4.2594936708860762E-2</v>
      </c>
      <c r="FQ47" s="50">
        <f t="shared" si="28"/>
        <v>4.3846704871060169E-2</v>
      </c>
      <c r="FR47" s="50">
        <f t="shared" si="29"/>
        <v>3.7390070921985818E-2</v>
      </c>
    </row>
    <row r="48" spans="1:174" ht="14">
      <c r="A48" s="17" t="s">
        <v>99</v>
      </c>
      <c r="B48" s="19">
        <v>5666</v>
      </c>
      <c r="C48" s="19">
        <v>5666</v>
      </c>
      <c r="D48" s="19">
        <v>5642</v>
      </c>
      <c r="E48" s="19">
        <v>5543</v>
      </c>
      <c r="F48" s="19">
        <v>5473</v>
      </c>
      <c r="G48" s="19">
        <v>5448</v>
      </c>
      <c r="H48" s="19">
        <v>5471</v>
      </c>
      <c r="I48" s="19">
        <v>5969</v>
      </c>
      <c r="J48" s="19">
        <v>6136</v>
      </c>
      <c r="K48" s="19">
        <v>6269</v>
      </c>
      <c r="L48" s="19">
        <v>6439</v>
      </c>
      <c r="M48" s="19">
        <v>6474</v>
      </c>
      <c r="N48" s="19">
        <v>6565</v>
      </c>
      <c r="O48" s="19">
        <v>6537</v>
      </c>
      <c r="P48" s="19">
        <v>6642</v>
      </c>
      <c r="Q48" s="19">
        <v>6613</v>
      </c>
      <c r="R48" s="19">
        <v>6518</v>
      </c>
      <c r="S48" s="19">
        <v>6276</v>
      </c>
      <c r="T48" s="19">
        <v>6139</v>
      </c>
      <c r="U48" s="19">
        <v>6514</v>
      </c>
      <c r="V48" s="19">
        <v>6587</v>
      </c>
      <c r="W48" s="19">
        <v>6568</v>
      </c>
      <c r="X48" s="19">
        <v>6316</v>
      </c>
      <c r="Y48" s="19">
        <v>6064</v>
      </c>
      <c r="Z48" s="19">
        <v>5875</v>
      </c>
      <c r="AA48" s="19">
        <v>5662</v>
      </c>
      <c r="AB48" s="19">
        <v>5618</v>
      </c>
      <c r="AC48" s="19">
        <v>5345</v>
      </c>
      <c r="AD48" s="19">
        <v>5113</v>
      </c>
      <c r="AE48" s="19">
        <v>4796</v>
      </c>
      <c r="AF48" s="19">
        <v>4627</v>
      </c>
      <c r="AG48" s="19">
        <v>4965</v>
      </c>
      <c r="AH48" s="19">
        <v>5057</v>
      </c>
      <c r="AI48" s="19">
        <v>5116</v>
      </c>
      <c r="AJ48" s="19">
        <v>5132</v>
      </c>
      <c r="AK48" s="19">
        <v>5225</v>
      </c>
      <c r="AL48" s="19">
        <v>5329</v>
      </c>
      <c r="AM48" s="19">
        <v>5601</v>
      </c>
      <c r="AN48" s="19">
        <v>6070</v>
      </c>
      <c r="AO48" s="19">
        <v>6134</v>
      </c>
      <c r="AP48" s="19">
        <v>6252</v>
      </c>
      <c r="AQ48" s="19">
        <v>6877</v>
      </c>
      <c r="AR48" s="19">
        <v>7349</v>
      </c>
      <c r="AS48" s="19">
        <v>8172</v>
      </c>
      <c r="AT48" s="19">
        <v>9771</v>
      </c>
      <c r="AU48" s="19">
        <v>10680</v>
      </c>
      <c r="AV48" s="19">
        <v>11067</v>
      </c>
      <c r="AW48" s="19">
        <v>11472</v>
      </c>
      <c r="AX48" s="19">
        <v>11281</v>
      </c>
      <c r="AY48" s="19">
        <v>11508</v>
      </c>
      <c r="AZ48" s="19">
        <v>11507</v>
      </c>
      <c r="BA48" s="19">
        <v>11306</v>
      </c>
      <c r="BB48" s="19">
        <v>11012</v>
      </c>
      <c r="BC48" s="19">
        <v>10799</v>
      </c>
      <c r="BD48" s="19">
        <v>10577</v>
      </c>
      <c r="BE48" s="19">
        <v>11172</v>
      </c>
      <c r="BF48" s="19">
        <v>11322</v>
      </c>
      <c r="BG48" s="19">
        <v>11182</v>
      </c>
      <c r="BH48" s="19">
        <v>11031</v>
      </c>
      <c r="BI48" s="19">
        <v>10672</v>
      </c>
      <c r="BJ48" s="19">
        <v>10247</v>
      </c>
      <c r="BK48" s="19">
        <v>10164</v>
      </c>
      <c r="BL48" s="19">
        <v>10267</v>
      </c>
      <c r="BM48" s="19">
        <v>10420</v>
      </c>
      <c r="BN48" s="19">
        <v>10502</v>
      </c>
      <c r="BO48" s="19">
        <v>10406</v>
      </c>
      <c r="BP48" s="19">
        <v>10215</v>
      </c>
      <c r="BQ48" s="19">
        <v>10815</v>
      </c>
      <c r="BR48" s="19">
        <v>11375</v>
      </c>
      <c r="BS48" s="19">
        <v>11561</v>
      </c>
      <c r="BT48" s="19">
        <v>11485</v>
      </c>
      <c r="BU48" s="19">
        <v>11328</v>
      </c>
      <c r="BV48" s="19">
        <v>11341</v>
      </c>
      <c r="BW48" s="19">
        <v>11790</v>
      </c>
      <c r="BX48" s="19">
        <v>12311</v>
      </c>
      <c r="BY48" s="19">
        <v>12744</v>
      </c>
      <c r="BZ48" s="19">
        <v>12368</v>
      </c>
      <c r="CA48" s="19">
        <v>12337</v>
      </c>
      <c r="CB48" s="19">
        <v>12340</v>
      </c>
      <c r="CC48" s="19">
        <v>12948</v>
      </c>
      <c r="CD48" s="19">
        <v>13287</v>
      </c>
      <c r="CE48" s="19">
        <v>13178</v>
      </c>
      <c r="CF48" s="19">
        <v>12893</v>
      </c>
      <c r="CG48" s="19">
        <v>12698</v>
      </c>
      <c r="CH48" s="49">
        <v>12408</v>
      </c>
      <c r="CI48" s="49">
        <v>12539</v>
      </c>
      <c r="CJ48" s="49">
        <v>12500</v>
      </c>
      <c r="CK48" s="49">
        <v>12393</v>
      </c>
      <c r="CL48" s="49">
        <v>12410</v>
      </c>
      <c r="CM48" s="49">
        <v>12338</v>
      </c>
      <c r="CN48" s="49">
        <v>11819</v>
      </c>
      <c r="CO48" s="49">
        <v>12035</v>
      </c>
      <c r="CP48" s="49">
        <v>12359</v>
      </c>
      <c r="CQ48" s="49">
        <v>12095</v>
      </c>
      <c r="CR48" s="49">
        <v>11725</v>
      </c>
      <c r="CS48" s="49">
        <v>11488</v>
      </c>
      <c r="CT48" s="49">
        <v>10912</v>
      </c>
      <c r="CU48" s="49">
        <v>10598</v>
      </c>
      <c r="CV48" s="49">
        <v>10434</v>
      </c>
      <c r="CW48" s="49">
        <v>10084</v>
      </c>
      <c r="CX48" s="49">
        <v>9709</v>
      </c>
      <c r="CY48" s="49">
        <v>9427</v>
      </c>
      <c r="CZ48" s="17" t="s">
        <v>99</v>
      </c>
      <c r="DE48" t="s">
        <v>99</v>
      </c>
      <c r="DG48" t="s">
        <v>99</v>
      </c>
      <c r="DI48">
        <v>215400</v>
      </c>
      <c r="DJ48">
        <v>219800</v>
      </c>
      <c r="DK48">
        <v>219300</v>
      </c>
      <c r="DL48">
        <v>221900</v>
      </c>
      <c r="DM48">
        <v>222800</v>
      </c>
      <c r="DN48">
        <v>222100</v>
      </c>
      <c r="DO48">
        <v>223000</v>
      </c>
      <c r="DP48">
        <v>221100</v>
      </c>
      <c r="DQ48">
        <v>222800</v>
      </c>
      <c r="DR48">
        <v>222700</v>
      </c>
      <c r="DS48">
        <v>224100</v>
      </c>
      <c r="DT48">
        <v>225800</v>
      </c>
      <c r="DU48">
        <v>226700</v>
      </c>
      <c r="DV48">
        <v>232400</v>
      </c>
      <c r="DW48">
        <v>234700</v>
      </c>
      <c r="DX48">
        <v>236300</v>
      </c>
      <c r="DY48">
        <v>236300</v>
      </c>
      <c r="DZ48">
        <v>236700</v>
      </c>
      <c r="EA48">
        <v>242500</v>
      </c>
      <c r="EB48">
        <v>246300</v>
      </c>
      <c r="EC48">
        <v>250700</v>
      </c>
      <c r="ED48">
        <v>251200</v>
      </c>
      <c r="EE48">
        <v>251200</v>
      </c>
      <c r="EF48">
        <v>246300</v>
      </c>
      <c r="EG48">
        <v>244400</v>
      </c>
      <c r="EH48">
        <v>242700</v>
      </c>
      <c r="EI48">
        <v>243500</v>
      </c>
      <c r="EJ48" s="19">
        <v>246800</v>
      </c>
      <c r="EK48" s="19">
        <v>249400</v>
      </c>
      <c r="EL48" s="19">
        <v>252000</v>
      </c>
      <c r="EM48" s="19"/>
      <c r="EO48" s="31">
        <f t="shared" si="0"/>
        <v>2.9103992571959145E-2</v>
      </c>
      <c r="EP48" s="31">
        <f t="shared" si="1"/>
        <v>2.98680618744313E-2</v>
      </c>
      <c r="EQ48" s="31">
        <f t="shared" si="2"/>
        <v>3.0155038759689924E-2</v>
      </c>
      <c r="ER48" s="31">
        <f t="shared" si="3"/>
        <v>2.7665615141955837E-2</v>
      </c>
      <c r="ES48" s="31">
        <f t="shared" si="4"/>
        <v>2.9479353680430878E-2</v>
      </c>
      <c r="ET48" s="31">
        <f t="shared" si="5"/>
        <v>2.6452048626744711E-2</v>
      </c>
      <c r="EU48" s="31">
        <f t="shared" si="6"/>
        <v>2.3968609865470853E-2</v>
      </c>
      <c r="EV48" s="31">
        <f t="shared" si="7"/>
        <v>2.0927182270465854E-2</v>
      </c>
      <c r="EW48" s="31">
        <f t="shared" si="8"/>
        <v>2.296229802513465E-2</v>
      </c>
      <c r="EX48" s="31">
        <f t="shared" si="9"/>
        <v>2.3929052537045352E-2</v>
      </c>
      <c r="EY48" s="31">
        <f t="shared" si="10"/>
        <v>2.7371709058456047E-2</v>
      </c>
      <c r="EZ48" s="31">
        <f t="shared" si="11"/>
        <v>3.2546501328609388E-2</v>
      </c>
      <c r="FA48" s="31">
        <f t="shared" si="12"/>
        <v>4.711071901191001E-2</v>
      </c>
      <c r="FB48" s="31">
        <f t="shared" si="13"/>
        <v>4.8541308089500863E-2</v>
      </c>
      <c r="FC48" s="31">
        <f t="shared" si="14"/>
        <v>4.8172134639965912E-2</v>
      </c>
      <c r="FD48" s="31">
        <f t="shared" si="15"/>
        <v>4.4760897164621241E-2</v>
      </c>
      <c r="FE48" s="31">
        <f t="shared" si="16"/>
        <v>4.732120186203978E-2</v>
      </c>
      <c r="FF48" s="31">
        <f t="shared" si="17"/>
        <v>4.3291085762568654E-2</v>
      </c>
      <c r="FG48" s="31">
        <f t="shared" si="18"/>
        <v>4.2969072164948455E-2</v>
      </c>
      <c r="FH48" s="31">
        <f t="shared" si="19"/>
        <v>4.1473812423873324E-2</v>
      </c>
      <c r="FI48" s="31">
        <f t="shared" si="20"/>
        <v>4.611487834064619E-2</v>
      </c>
      <c r="FJ48" s="31">
        <f t="shared" si="21"/>
        <v>4.5147292993630572E-2</v>
      </c>
      <c r="FK48" s="31">
        <f t="shared" si="22"/>
        <v>5.0732484076433118E-2</v>
      </c>
      <c r="FL48" s="31">
        <f t="shared" si="23"/>
        <v>5.0101502233049128E-2</v>
      </c>
      <c r="FM48" s="50">
        <f t="shared" si="24"/>
        <v>5.3919803600654667E-2</v>
      </c>
      <c r="FN48" s="50">
        <f t="shared" si="25"/>
        <v>5.112484548825711E-2</v>
      </c>
      <c r="FO48" s="50">
        <f t="shared" si="26"/>
        <v>5.0895277207392196E-2</v>
      </c>
      <c r="FP48" s="50">
        <f t="shared" si="27"/>
        <v>4.7888978930307941E-2</v>
      </c>
      <c r="FQ48" s="50">
        <f t="shared" si="28"/>
        <v>4.8496391339214115E-2</v>
      </c>
      <c r="FR48" s="50">
        <f t="shared" si="29"/>
        <v>4.3301587301587299E-2</v>
      </c>
    </row>
    <row r="49" spans="1:174" ht="14">
      <c r="A49" s="17" t="s">
        <v>100</v>
      </c>
      <c r="B49" s="19">
        <v>764</v>
      </c>
      <c r="C49" s="19">
        <v>774</v>
      </c>
      <c r="D49" s="19">
        <v>762</v>
      </c>
      <c r="E49" s="19">
        <v>758</v>
      </c>
      <c r="F49" s="19">
        <v>744</v>
      </c>
      <c r="G49" s="19">
        <v>784</v>
      </c>
      <c r="H49" s="19">
        <v>798</v>
      </c>
      <c r="I49" s="19">
        <v>912</v>
      </c>
      <c r="J49" s="19">
        <v>949</v>
      </c>
      <c r="K49" s="19">
        <v>964</v>
      </c>
      <c r="L49" s="19">
        <v>921</v>
      </c>
      <c r="M49" s="19">
        <v>884</v>
      </c>
      <c r="N49" s="19">
        <v>847</v>
      </c>
      <c r="O49" s="19">
        <v>788</v>
      </c>
      <c r="P49" s="19">
        <v>750</v>
      </c>
      <c r="Q49" s="19">
        <v>867</v>
      </c>
      <c r="R49" s="19">
        <v>935</v>
      </c>
      <c r="S49" s="19">
        <v>872</v>
      </c>
      <c r="T49" s="19">
        <v>905</v>
      </c>
      <c r="U49" s="19">
        <v>961</v>
      </c>
      <c r="V49" s="19">
        <v>974</v>
      </c>
      <c r="W49" s="19">
        <v>943</v>
      </c>
      <c r="X49" s="19">
        <v>887</v>
      </c>
      <c r="Y49" s="19">
        <v>818</v>
      </c>
      <c r="Z49" s="19">
        <v>719</v>
      </c>
      <c r="AA49" s="19">
        <v>721</v>
      </c>
      <c r="AB49" s="19">
        <v>731</v>
      </c>
      <c r="AC49" s="19">
        <v>656</v>
      </c>
      <c r="AD49" s="19">
        <v>653</v>
      </c>
      <c r="AE49" s="19">
        <v>684</v>
      </c>
      <c r="AF49" s="19">
        <v>655</v>
      </c>
      <c r="AG49" s="19">
        <v>775</v>
      </c>
      <c r="AH49" s="19">
        <v>797</v>
      </c>
      <c r="AI49" s="19">
        <v>789</v>
      </c>
      <c r="AJ49" s="19">
        <v>822</v>
      </c>
      <c r="AK49" s="19">
        <v>804</v>
      </c>
      <c r="AL49" s="19">
        <v>773</v>
      </c>
      <c r="AM49" s="19">
        <v>787</v>
      </c>
      <c r="AN49" s="19">
        <v>780</v>
      </c>
      <c r="AO49" s="19">
        <v>795</v>
      </c>
      <c r="AP49" s="19">
        <v>850</v>
      </c>
      <c r="AQ49" s="19">
        <v>980</v>
      </c>
      <c r="AR49" s="19">
        <v>1076</v>
      </c>
      <c r="AS49" s="19">
        <v>1343</v>
      </c>
      <c r="AT49" s="19">
        <v>1635</v>
      </c>
      <c r="AU49" s="19">
        <v>1748</v>
      </c>
      <c r="AV49" s="19">
        <v>1697</v>
      </c>
      <c r="AW49" s="19">
        <v>1610</v>
      </c>
      <c r="AX49" s="19">
        <v>1536</v>
      </c>
      <c r="AY49" s="19">
        <v>1553</v>
      </c>
      <c r="AZ49" s="19">
        <v>1592</v>
      </c>
      <c r="BA49" s="19">
        <v>1506</v>
      </c>
      <c r="BB49" s="19">
        <v>1440</v>
      </c>
      <c r="BC49" s="19">
        <v>1444</v>
      </c>
      <c r="BD49" s="19">
        <v>1491</v>
      </c>
      <c r="BE49" s="19">
        <v>1670</v>
      </c>
      <c r="BF49" s="19">
        <v>1662</v>
      </c>
      <c r="BG49" s="19">
        <v>1659</v>
      </c>
      <c r="BH49" s="19">
        <v>1595</v>
      </c>
      <c r="BI49" s="19">
        <v>1469</v>
      </c>
      <c r="BJ49" s="19">
        <v>1330</v>
      </c>
      <c r="BK49" s="19">
        <v>1352</v>
      </c>
      <c r="BL49" s="19">
        <v>1331</v>
      </c>
      <c r="BM49" s="19">
        <v>1293</v>
      </c>
      <c r="BN49" s="19">
        <v>1365</v>
      </c>
      <c r="BO49" s="19">
        <v>1361</v>
      </c>
      <c r="BP49" s="19">
        <v>1326</v>
      </c>
      <c r="BQ49" s="19">
        <v>1473</v>
      </c>
      <c r="BR49" s="19">
        <v>1545</v>
      </c>
      <c r="BS49" s="19">
        <v>1508</v>
      </c>
      <c r="BT49" s="19">
        <v>1443</v>
      </c>
      <c r="BU49" s="19">
        <v>1374</v>
      </c>
      <c r="BV49" s="19">
        <v>1349</v>
      </c>
      <c r="BW49" s="19">
        <v>1403</v>
      </c>
      <c r="BX49" s="19">
        <v>1434</v>
      </c>
      <c r="BY49" s="19">
        <v>1419</v>
      </c>
      <c r="BZ49" s="19">
        <v>1427</v>
      </c>
      <c r="CA49" s="19">
        <v>1430</v>
      </c>
      <c r="CB49" s="19">
        <v>1443</v>
      </c>
      <c r="CC49" s="19">
        <v>1499</v>
      </c>
      <c r="CD49" s="19">
        <v>1582</v>
      </c>
      <c r="CE49" s="19">
        <v>1570</v>
      </c>
      <c r="CF49" s="19">
        <v>1472</v>
      </c>
      <c r="CG49" s="19">
        <v>1424</v>
      </c>
      <c r="CH49" s="49">
        <v>1385</v>
      </c>
      <c r="CI49" s="49">
        <v>1378</v>
      </c>
      <c r="CJ49" s="49">
        <v>1392</v>
      </c>
      <c r="CK49" s="49">
        <v>1384</v>
      </c>
      <c r="CL49" s="49">
        <v>1351</v>
      </c>
      <c r="CM49" s="49">
        <v>1368</v>
      </c>
      <c r="CN49" s="49">
        <v>1363</v>
      </c>
      <c r="CO49" s="49">
        <v>1450</v>
      </c>
      <c r="CP49" s="49">
        <v>1523</v>
      </c>
      <c r="CQ49" s="49">
        <v>1522</v>
      </c>
      <c r="CR49" s="49">
        <v>1468</v>
      </c>
      <c r="CS49" s="49">
        <v>1384</v>
      </c>
      <c r="CT49" s="49">
        <v>1252</v>
      </c>
      <c r="CU49" s="49">
        <v>1259</v>
      </c>
      <c r="CV49" s="49">
        <v>1201</v>
      </c>
      <c r="CW49" s="49">
        <v>1151</v>
      </c>
      <c r="CX49" s="49">
        <v>1111</v>
      </c>
      <c r="CY49" s="49">
        <v>1058</v>
      </c>
      <c r="CZ49" s="17" t="s">
        <v>100</v>
      </c>
      <c r="DE49" t="s">
        <v>100</v>
      </c>
      <c r="DG49" t="s">
        <v>100</v>
      </c>
      <c r="DI49">
        <v>61500</v>
      </c>
      <c r="DJ49">
        <v>62100</v>
      </c>
      <c r="DK49">
        <v>61100</v>
      </c>
      <c r="DL49">
        <v>60700</v>
      </c>
      <c r="DM49">
        <v>60500</v>
      </c>
      <c r="DN49">
        <v>61000</v>
      </c>
      <c r="DO49">
        <v>61000</v>
      </c>
      <c r="DP49">
        <v>61800</v>
      </c>
      <c r="DQ49">
        <v>61100</v>
      </c>
      <c r="DR49">
        <v>59700</v>
      </c>
      <c r="DS49">
        <v>60200</v>
      </c>
      <c r="DT49">
        <v>59400</v>
      </c>
      <c r="DU49">
        <v>60300</v>
      </c>
      <c r="DV49">
        <v>61800</v>
      </c>
      <c r="DW49">
        <v>62400</v>
      </c>
      <c r="DX49">
        <v>62100</v>
      </c>
      <c r="DY49">
        <v>60400</v>
      </c>
      <c r="DZ49">
        <v>60100</v>
      </c>
      <c r="EA49">
        <v>59600</v>
      </c>
      <c r="EB49">
        <v>58800</v>
      </c>
      <c r="EC49">
        <v>60500</v>
      </c>
      <c r="ED49">
        <v>59800</v>
      </c>
      <c r="EE49">
        <v>60100</v>
      </c>
      <c r="EF49">
        <v>60800</v>
      </c>
      <c r="EG49">
        <v>62300</v>
      </c>
      <c r="EH49">
        <v>62600</v>
      </c>
      <c r="EI49">
        <v>63900</v>
      </c>
      <c r="EJ49" s="19">
        <v>65100</v>
      </c>
      <c r="EK49" s="19">
        <v>63300</v>
      </c>
      <c r="EL49" s="19">
        <v>62800</v>
      </c>
      <c r="EM49" s="19"/>
      <c r="EO49" s="31">
        <f t="shared" si="0"/>
        <v>1.5674796747967481E-2</v>
      </c>
      <c r="EP49" s="31">
        <f t="shared" si="1"/>
        <v>1.3639291465378421E-2</v>
      </c>
      <c r="EQ49" s="31">
        <f t="shared" si="2"/>
        <v>1.4189852700490998E-2</v>
      </c>
      <c r="ER49" s="31">
        <f t="shared" si="3"/>
        <v>1.4909390444810544E-2</v>
      </c>
      <c r="ES49" s="31">
        <f t="shared" si="4"/>
        <v>1.5586776859504133E-2</v>
      </c>
      <c r="ET49" s="31">
        <f t="shared" si="5"/>
        <v>1.178688524590164E-2</v>
      </c>
      <c r="EU49" s="31">
        <f t="shared" si="6"/>
        <v>1.0754098360655738E-2</v>
      </c>
      <c r="EV49" s="31">
        <f t="shared" si="7"/>
        <v>1.0598705501618124E-2</v>
      </c>
      <c r="EW49" s="31">
        <f t="shared" si="8"/>
        <v>1.2913256955810148E-2</v>
      </c>
      <c r="EX49" s="31">
        <f t="shared" si="9"/>
        <v>1.2948073701842547E-2</v>
      </c>
      <c r="EY49" s="31">
        <f t="shared" si="10"/>
        <v>1.3205980066445184E-2</v>
      </c>
      <c r="EZ49" s="31">
        <f t="shared" si="11"/>
        <v>1.8114478114478114E-2</v>
      </c>
      <c r="FA49" s="31">
        <f t="shared" si="12"/>
        <v>2.8988391376451077E-2</v>
      </c>
      <c r="FB49" s="31">
        <f t="shared" si="13"/>
        <v>2.4854368932038837E-2</v>
      </c>
      <c r="FC49" s="31">
        <f t="shared" si="14"/>
        <v>2.4134615384615386E-2</v>
      </c>
      <c r="FD49" s="31">
        <f t="shared" si="15"/>
        <v>2.4009661835748791E-2</v>
      </c>
      <c r="FE49" s="31">
        <f t="shared" si="16"/>
        <v>2.7466887417218543E-2</v>
      </c>
      <c r="FF49" s="31">
        <f t="shared" si="17"/>
        <v>2.2129783693843594E-2</v>
      </c>
      <c r="FG49" s="31">
        <f t="shared" si="18"/>
        <v>2.1694630872483221E-2</v>
      </c>
      <c r="FH49" s="31">
        <f t="shared" si="19"/>
        <v>2.2551020408163265E-2</v>
      </c>
      <c r="FI49" s="31">
        <f t="shared" si="20"/>
        <v>2.4925619834710745E-2</v>
      </c>
      <c r="FJ49" s="31">
        <f t="shared" si="21"/>
        <v>2.2558528428093645E-2</v>
      </c>
      <c r="FK49" s="31">
        <f t="shared" si="22"/>
        <v>2.3610648918469219E-2</v>
      </c>
      <c r="FL49" s="31">
        <f t="shared" si="23"/>
        <v>2.3733552631578947E-2</v>
      </c>
      <c r="FM49" s="50">
        <f t="shared" si="24"/>
        <v>2.5200642054574639E-2</v>
      </c>
      <c r="FN49" s="50">
        <f t="shared" si="25"/>
        <v>2.2124600638977636E-2</v>
      </c>
      <c r="FO49" s="50">
        <f t="shared" si="26"/>
        <v>2.1658841940532081E-2</v>
      </c>
      <c r="FP49" s="50">
        <f t="shared" si="27"/>
        <v>2.0937019969278034E-2</v>
      </c>
      <c r="FQ49" s="50">
        <f t="shared" si="28"/>
        <v>2.4044233807266984E-2</v>
      </c>
      <c r="FR49" s="50">
        <f t="shared" si="29"/>
        <v>1.9936305732484075E-2</v>
      </c>
    </row>
    <row r="50" spans="1:174" ht="14">
      <c r="A50" s="17" t="s">
        <v>101</v>
      </c>
      <c r="B50" s="19">
        <v>4048</v>
      </c>
      <c r="C50" s="19">
        <v>4066</v>
      </c>
      <c r="D50" s="19">
        <v>4166</v>
      </c>
      <c r="E50" s="19">
        <v>4096</v>
      </c>
      <c r="F50" s="19">
        <v>3963</v>
      </c>
      <c r="G50" s="19">
        <v>3880</v>
      </c>
      <c r="H50" s="19">
        <v>3981</v>
      </c>
      <c r="I50" s="19">
        <v>4099</v>
      </c>
      <c r="J50" s="19">
        <v>4179</v>
      </c>
      <c r="K50" s="19">
        <v>3893</v>
      </c>
      <c r="L50" s="19">
        <v>3912</v>
      </c>
      <c r="M50" s="19">
        <v>3770</v>
      </c>
      <c r="N50" s="19">
        <v>3678</v>
      </c>
      <c r="O50" s="19">
        <v>3676</v>
      </c>
      <c r="P50" s="19">
        <v>3250</v>
      </c>
      <c r="Q50" s="19">
        <v>3650</v>
      </c>
      <c r="R50" s="19">
        <v>3446</v>
      </c>
      <c r="S50" s="19">
        <v>3474</v>
      </c>
      <c r="T50" s="19">
        <v>3438</v>
      </c>
      <c r="U50" s="19">
        <v>3498</v>
      </c>
      <c r="V50" s="19">
        <v>3516</v>
      </c>
      <c r="W50" s="19">
        <v>3473</v>
      </c>
      <c r="X50" s="19">
        <v>3449</v>
      </c>
      <c r="Y50" s="19">
        <v>3281</v>
      </c>
      <c r="Z50" s="19">
        <v>3118</v>
      </c>
      <c r="AA50" s="19">
        <v>3203</v>
      </c>
      <c r="AB50" s="19">
        <v>3165</v>
      </c>
      <c r="AC50" s="19">
        <v>3184</v>
      </c>
      <c r="AD50" s="19">
        <v>3036</v>
      </c>
      <c r="AE50" s="19">
        <v>2915</v>
      </c>
      <c r="AF50" s="19">
        <v>2810</v>
      </c>
      <c r="AG50" s="19">
        <v>2919</v>
      </c>
      <c r="AH50" s="19">
        <v>3061</v>
      </c>
      <c r="AI50" s="19">
        <v>3058</v>
      </c>
      <c r="AJ50" s="19">
        <v>3024</v>
      </c>
      <c r="AK50" s="19">
        <v>3014</v>
      </c>
      <c r="AL50" s="19">
        <v>3006</v>
      </c>
      <c r="AM50" s="19">
        <v>3166</v>
      </c>
      <c r="AN50" s="19">
        <v>3352</v>
      </c>
      <c r="AO50" s="19">
        <v>3441</v>
      </c>
      <c r="AP50" s="19">
        <v>3564</v>
      </c>
      <c r="AQ50" s="19">
        <v>3835</v>
      </c>
      <c r="AR50" s="19">
        <v>4246</v>
      </c>
      <c r="AS50" s="19">
        <v>4744</v>
      </c>
      <c r="AT50" s="19">
        <v>5487</v>
      </c>
      <c r="AU50" s="19">
        <v>5784</v>
      </c>
      <c r="AV50" s="19">
        <v>6038</v>
      </c>
      <c r="AW50" s="19">
        <v>6013</v>
      </c>
      <c r="AX50" s="19">
        <v>5984</v>
      </c>
      <c r="AY50" s="19">
        <v>6090</v>
      </c>
      <c r="AZ50" s="19">
        <v>6312</v>
      </c>
      <c r="BA50" s="19">
        <v>6314</v>
      </c>
      <c r="BB50" s="19">
        <v>6174</v>
      </c>
      <c r="BC50" s="19">
        <v>5844</v>
      </c>
      <c r="BD50" s="19">
        <v>5796</v>
      </c>
      <c r="BE50" s="19">
        <v>5928</v>
      </c>
      <c r="BF50" s="19">
        <v>5934</v>
      </c>
      <c r="BG50" s="19">
        <v>5740</v>
      </c>
      <c r="BH50" s="19">
        <v>5560</v>
      </c>
      <c r="BI50" s="19">
        <v>5319</v>
      </c>
      <c r="BJ50" s="19">
        <v>5113</v>
      </c>
      <c r="BK50" s="19">
        <v>5154</v>
      </c>
      <c r="BL50" s="19">
        <v>5282</v>
      </c>
      <c r="BM50" s="19">
        <v>5280</v>
      </c>
      <c r="BN50" s="19">
        <v>5277</v>
      </c>
      <c r="BO50" s="19">
        <v>5270</v>
      </c>
      <c r="BP50" s="19">
        <v>5189</v>
      </c>
      <c r="BQ50" s="19">
        <v>5284</v>
      </c>
      <c r="BR50" s="19">
        <v>5429</v>
      </c>
      <c r="BS50" s="19">
        <v>5431</v>
      </c>
      <c r="BT50" s="19">
        <v>5566</v>
      </c>
      <c r="BU50" s="19">
        <v>5572</v>
      </c>
      <c r="BV50" s="19">
        <v>5641</v>
      </c>
      <c r="BW50" s="19">
        <v>5664</v>
      </c>
      <c r="BX50" s="19">
        <v>5920</v>
      </c>
      <c r="BY50" s="19">
        <v>5785</v>
      </c>
      <c r="BZ50" s="19">
        <v>5901</v>
      </c>
      <c r="CA50" s="19">
        <v>5925</v>
      </c>
      <c r="CB50" s="19">
        <v>6041</v>
      </c>
      <c r="CC50" s="19">
        <v>6156</v>
      </c>
      <c r="CD50" s="19">
        <v>6297</v>
      </c>
      <c r="CE50" s="19">
        <v>6229</v>
      </c>
      <c r="CF50" s="19">
        <v>6072</v>
      </c>
      <c r="CG50" s="19">
        <v>5910</v>
      </c>
      <c r="CH50" s="49">
        <v>5786</v>
      </c>
      <c r="CI50" s="49">
        <v>5795</v>
      </c>
      <c r="CJ50" s="49">
        <v>5794</v>
      </c>
      <c r="CK50" s="49">
        <v>5732</v>
      </c>
      <c r="CL50" s="49">
        <v>5678</v>
      </c>
      <c r="CM50" s="49">
        <v>5588</v>
      </c>
      <c r="CN50" s="49">
        <v>5529</v>
      </c>
      <c r="CO50" s="49">
        <v>5589</v>
      </c>
      <c r="CP50" s="49">
        <v>5587</v>
      </c>
      <c r="CQ50" s="49">
        <v>5366</v>
      </c>
      <c r="CR50" s="49">
        <v>5222</v>
      </c>
      <c r="CS50" s="49">
        <v>5013</v>
      </c>
      <c r="CT50" s="49">
        <v>4779</v>
      </c>
      <c r="CU50" s="49">
        <v>4670</v>
      </c>
      <c r="CV50" s="49">
        <v>4545</v>
      </c>
      <c r="CW50" s="49">
        <v>4367</v>
      </c>
      <c r="CX50" s="49">
        <v>4264</v>
      </c>
      <c r="CY50" s="49">
        <v>4132</v>
      </c>
      <c r="CZ50" s="17" t="s">
        <v>101</v>
      </c>
      <c r="DE50" t="s">
        <v>101</v>
      </c>
      <c r="DG50" t="s">
        <v>101</v>
      </c>
      <c r="DI50">
        <v>156600</v>
      </c>
      <c r="DJ50">
        <v>156400</v>
      </c>
      <c r="DK50">
        <v>154700</v>
      </c>
      <c r="DL50">
        <v>154800</v>
      </c>
      <c r="DM50">
        <v>157000</v>
      </c>
      <c r="DN50">
        <v>154700</v>
      </c>
      <c r="DO50">
        <v>154700</v>
      </c>
      <c r="DP50">
        <v>162200</v>
      </c>
      <c r="DQ50">
        <v>162200</v>
      </c>
      <c r="DR50">
        <v>162400</v>
      </c>
      <c r="DS50">
        <v>161700</v>
      </c>
      <c r="DT50">
        <v>159600</v>
      </c>
      <c r="DU50">
        <v>155700</v>
      </c>
      <c r="DV50">
        <v>154300</v>
      </c>
      <c r="DW50">
        <v>156600</v>
      </c>
      <c r="DX50">
        <v>157200</v>
      </c>
      <c r="DY50">
        <v>160000</v>
      </c>
      <c r="DZ50">
        <v>156100</v>
      </c>
      <c r="EA50">
        <v>156500</v>
      </c>
      <c r="EB50">
        <v>153400</v>
      </c>
      <c r="EC50">
        <v>153000</v>
      </c>
      <c r="ED50">
        <v>158100</v>
      </c>
      <c r="EE50">
        <v>156200</v>
      </c>
      <c r="EF50">
        <v>158400</v>
      </c>
      <c r="EG50">
        <v>158900</v>
      </c>
      <c r="EH50">
        <v>159600</v>
      </c>
      <c r="EI50">
        <v>158700</v>
      </c>
      <c r="EJ50" s="19">
        <v>158800</v>
      </c>
      <c r="EK50" s="19">
        <v>159900</v>
      </c>
      <c r="EL50" s="19">
        <v>156900</v>
      </c>
      <c r="EM50" s="19"/>
      <c r="EO50" s="31">
        <f t="shared" si="0"/>
        <v>2.4859514687100893E-2</v>
      </c>
      <c r="EP50" s="31">
        <f t="shared" si="1"/>
        <v>2.3516624040920715E-2</v>
      </c>
      <c r="EQ50" s="31">
        <f t="shared" si="2"/>
        <v>2.3594053005817711E-2</v>
      </c>
      <c r="ER50" s="31">
        <f t="shared" si="3"/>
        <v>2.2209302325581395E-2</v>
      </c>
      <c r="ES50" s="31">
        <f t="shared" si="4"/>
        <v>2.2121019108280255E-2</v>
      </c>
      <c r="ET50" s="31">
        <f t="shared" si="5"/>
        <v>2.0155138978668389E-2</v>
      </c>
      <c r="EU50" s="31">
        <f t="shared" si="6"/>
        <v>2.0581771170006462E-2</v>
      </c>
      <c r="EV50" s="31">
        <f t="shared" si="7"/>
        <v>1.7324290998766954E-2</v>
      </c>
      <c r="EW50" s="31">
        <f t="shared" si="8"/>
        <v>1.8853267570900122E-2</v>
      </c>
      <c r="EX50" s="31">
        <f t="shared" si="9"/>
        <v>1.8509852216748768E-2</v>
      </c>
      <c r="EY50" s="31">
        <f t="shared" si="10"/>
        <v>2.1280148423005567E-2</v>
      </c>
      <c r="EZ50" s="31">
        <f t="shared" si="11"/>
        <v>2.6604010025062658E-2</v>
      </c>
      <c r="FA50" s="31">
        <f t="shared" si="12"/>
        <v>3.7148362235067435E-2</v>
      </c>
      <c r="FB50" s="31">
        <f t="shared" si="13"/>
        <v>3.8781594296824366E-2</v>
      </c>
      <c r="FC50" s="31">
        <f t="shared" si="14"/>
        <v>4.0319284802043422E-2</v>
      </c>
      <c r="FD50" s="31">
        <f t="shared" si="15"/>
        <v>3.6870229007633586E-2</v>
      </c>
      <c r="FE50" s="31">
        <f t="shared" si="16"/>
        <v>3.5874999999999997E-2</v>
      </c>
      <c r="FF50" s="31">
        <f t="shared" si="17"/>
        <v>3.2754644458680336E-2</v>
      </c>
      <c r="FG50" s="31">
        <f t="shared" si="18"/>
        <v>3.3738019169329073E-2</v>
      </c>
      <c r="FH50" s="31">
        <f t="shared" si="19"/>
        <v>3.3826597131681881E-2</v>
      </c>
      <c r="FI50" s="31">
        <f t="shared" si="20"/>
        <v>3.5496732026143792E-2</v>
      </c>
      <c r="FJ50" s="31">
        <f t="shared" si="21"/>
        <v>3.5679949399114487E-2</v>
      </c>
      <c r="FK50" s="31">
        <f t="shared" si="22"/>
        <v>3.7035851472471189E-2</v>
      </c>
      <c r="FL50" s="31">
        <f t="shared" si="23"/>
        <v>3.8137626262626262E-2</v>
      </c>
      <c r="FM50" s="50">
        <f t="shared" si="24"/>
        <v>3.9200755191944617E-2</v>
      </c>
      <c r="FN50" s="50">
        <f t="shared" si="25"/>
        <v>3.6253132832080204E-2</v>
      </c>
      <c r="FO50" s="50">
        <f t="shared" si="26"/>
        <v>3.6118462507876495E-2</v>
      </c>
      <c r="FP50" s="50">
        <f t="shared" si="27"/>
        <v>3.4817380352644839E-2</v>
      </c>
      <c r="FQ50" s="50">
        <f t="shared" si="28"/>
        <v>3.3558474046278923E-2</v>
      </c>
      <c r="FR50" s="50">
        <f t="shared" si="29"/>
        <v>3.045889101338432E-2</v>
      </c>
    </row>
    <row r="51" spans="1:174" ht="14">
      <c r="A51" s="17" t="s">
        <v>102</v>
      </c>
      <c r="B51" s="19">
        <v>1112</v>
      </c>
      <c r="C51" s="19">
        <v>1025</v>
      </c>
      <c r="D51" s="19">
        <v>924</v>
      </c>
      <c r="E51" s="19">
        <v>892</v>
      </c>
      <c r="F51" s="19">
        <v>859</v>
      </c>
      <c r="G51" s="19">
        <v>854</v>
      </c>
      <c r="H51" s="19">
        <v>863</v>
      </c>
      <c r="I51" s="19">
        <v>920</v>
      </c>
      <c r="J51" s="19">
        <v>910</v>
      </c>
      <c r="K51" s="19">
        <v>914</v>
      </c>
      <c r="L51" s="19">
        <v>894</v>
      </c>
      <c r="M51" s="19">
        <v>878</v>
      </c>
      <c r="N51" s="19">
        <v>814</v>
      </c>
      <c r="O51" s="19">
        <v>801</v>
      </c>
      <c r="P51" s="19">
        <v>815</v>
      </c>
      <c r="Q51" s="19">
        <v>782</v>
      </c>
      <c r="R51" s="19">
        <v>743</v>
      </c>
      <c r="S51" s="19">
        <v>740</v>
      </c>
      <c r="T51" s="19">
        <v>754</v>
      </c>
      <c r="U51" s="19">
        <v>782</v>
      </c>
      <c r="V51" s="19">
        <v>760</v>
      </c>
      <c r="W51" s="19">
        <v>744</v>
      </c>
      <c r="X51" s="19">
        <v>671</v>
      </c>
      <c r="Y51" s="19">
        <v>665</v>
      </c>
      <c r="Z51" s="19">
        <v>667</v>
      </c>
      <c r="AA51" s="19">
        <v>667</v>
      </c>
      <c r="AB51" s="19">
        <v>688</v>
      </c>
      <c r="AC51" s="19">
        <v>650</v>
      </c>
      <c r="AD51" s="19">
        <v>657</v>
      </c>
      <c r="AE51" s="19">
        <v>633</v>
      </c>
      <c r="AF51" s="19">
        <v>652</v>
      </c>
      <c r="AG51" s="19">
        <v>667</v>
      </c>
      <c r="AH51" s="19">
        <v>703</v>
      </c>
      <c r="AI51" s="19">
        <v>662</v>
      </c>
      <c r="AJ51" s="19">
        <v>634</v>
      </c>
      <c r="AK51" s="19">
        <v>629</v>
      </c>
      <c r="AL51" s="19">
        <v>634</v>
      </c>
      <c r="AM51" s="19">
        <v>695</v>
      </c>
      <c r="AN51" s="19">
        <v>790</v>
      </c>
      <c r="AO51" s="19">
        <v>819</v>
      </c>
      <c r="AP51" s="19">
        <v>862</v>
      </c>
      <c r="AQ51" s="19">
        <v>972</v>
      </c>
      <c r="AR51" s="19">
        <v>1082</v>
      </c>
      <c r="AS51" s="19">
        <v>1254</v>
      </c>
      <c r="AT51" s="19">
        <v>1481</v>
      </c>
      <c r="AU51" s="19">
        <v>1563</v>
      </c>
      <c r="AV51" s="19">
        <v>1633</v>
      </c>
      <c r="AW51" s="19">
        <v>1622</v>
      </c>
      <c r="AX51" s="19">
        <v>1657</v>
      </c>
      <c r="AY51" s="19">
        <v>1675</v>
      </c>
      <c r="AZ51" s="19">
        <v>1743</v>
      </c>
      <c r="BA51" s="19">
        <v>1759</v>
      </c>
      <c r="BB51" s="19">
        <v>1728</v>
      </c>
      <c r="BC51" s="19">
        <v>1660</v>
      </c>
      <c r="BD51" s="19">
        <v>1631</v>
      </c>
      <c r="BE51" s="19">
        <v>1709</v>
      </c>
      <c r="BF51" s="19">
        <v>1678</v>
      </c>
      <c r="BG51" s="19">
        <v>1595</v>
      </c>
      <c r="BH51" s="19">
        <v>1496</v>
      </c>
      <c r="BI51" s="19">
        <v>1424</v>
      </c>
      <c r="BJ51" s="19">
        <v>1341</v>
      </c>
      <c r="BK51" s="19">
        <v>1341</v>
      </c>
      <c r="BL51" s="19">
        <v>1358</v>
      </c>
      <c r="BM51" s="19">
        <v>1348</v>
      </c>
      <c r="BN51" s="19">
        <v>1328</v>
      </c>
      <c r="BO51" s="19">
        <v>1277</v>
      </c>
      <c r="BP51" s="19">
        <v>1289</v>
      </c>
      <c r="BQ51" s="19">
        <v>1383</v>
      </c>
      <c r="BR51" s="19">
        <v>1389</v>
      </c>
      <c r="BS51" s="19">
        <v>1393</v>
      </c>
      <c r="BT51" s="19">
        <v>1373</v>
      </c>
      <c r="BU51" s="19">
        <v>1323</v>
      </c>
      <c r="BV51" s="19">
        <v>1323</v>
      </c>
      <c r="BW51" s="19">
        <v>1383</v>
      </c>
      <c r="BX51" s="19">
        <v>1424</v>
      </c>
      <c r="BY51" s="19">
        <v>1404</v>
      </c>
      <c r="BZ51" s="19">
        <v>1403</v>
      </c>
      <c r="CA51" s="19">
        <v>1330</v>
      </c>
      <c r="CB51" s="19">
        <v>1297</v>
      </c>
      <c r="CC51" s="19">
        <v>1375</v>
      </c>
      <c r="CD51" s="19">
        <v>1425</v>
      </c>
      <c r="CE51" s="19">
        <v>1374</v>
      </c>
      <c r="CF51" s="19">
        <v>1277</v>
      </c>
      <c r="CG51" s="19">
        <v>1241</v>
      </c>
      <c r="CH51" s="49">
        <v>1268</v>
      </c>
      <c r="CI51" s="49">
        <v>1319</v>
      </c>
      <c r="CJ51" s="49">
        <v>1327</v>
      </c>
      <c r="CK51" s="49">
        <v>1329</v>
      </c>
      <c r="CL51" s="49">
        <v>1313</v>
      </c>
      <c r="CM51" s="49">
        <v>1283</v>
      </c>
      <c r="CN51" s="49">
        <v>1221</v>
      </c>
      <c r="CO51" s="49">
        <v>1288</v>
      </c>
      <c r="CP51" s="49">
        <v>1314</v>
      </c>
      <c r="CQ51" s="49">
        <v>1295</v>
      </c>
      <c r="CR51" s="49">
        <v>1211</v>
      </c>
      <c r="CS51" s="49">
        <v>1156</v>
      </c>
      <c r="CT51" s="49">
        <v>1106</v>
      </c>
      <c r="CU51" s="49">
        <v>1117</v>
      </c>
      <c r="CV51" s="49">
        <v>1103</v>
      </c>
      <c r="CW51" s="49">
        <v>1030</v>
      </c>
      <c r="CX51" s="49">
        <v>1017</v>
      </c>
      <c r="CY51" s="49">
        <v>971</v>
      </c>
      <c r="CZ51" s="17" t="s">
        <v>102</v>
      </c>
      <c r="DE51" t="s">
        <v>102</v>
      </c>
      <c r="DG51" t="s">
        <v>102</v>
      </c>
      <c r="DI51">
        <v>49700</v>
      </c>
      <c r="DJ51">
        <v>49300</v>
      </c>
      <c r="DK51">
        <v>50300</v>
      </c>
      <c r="DL51">
        <v>50700</v>
      </c>
      <c r="DM51">
        <v>50000</v>
      </c>
      <c r="DN51">
        <v>48600</v>
      </c>
      <c r="DO51">
        <v>48000</v>
      </c>
      <c r="DP51">
        <v>49100</v>
      </c>
      <c r="DQ51">
        <v>48600</v>
      </c>
      <c r="DR51">
        <v>48700</v>
      </c>
      <c r="DS51">
        <v>48600</v>
      </c>
      <c r="DT51">
        <v>48100</v>
      </c>
      <c r="DU51">
        <v>47700</v>
      </c>
      <c r="DV51">
        <v>48500</v>
      </c>
      <c r="DW51">
        <v>48300</v>
      </c>
      <c r="DX51">
        <v>48000</v>
      </c>
      <c r="DY51">
        <v>48600</v>
      </c>
      <c r="DZ51">
        <v>47000</v>
      </c>
      <c r="EA51">
        <v>48100</v>
      </c>
      <c r="EB51">
        <v>46400</v>
      </c>
      <c r="EC51">
        <v>45200</v>
      </c>
      <c r="ED51">
        <v>44100</v>
      </c>
      <c r="EE51">
        <v>44300</v>
      </c>
      <c r="EF51">
        <v>44300</v>
      </c>
      <c r="EG51">
        <v>43200</v>
      </c>
      <c r="EH51">
        <v>45200</v>
      </c>
      <c r="EI51">
        <v>44400</v>
      </c>
      <c r="EJ51" s="19">
        <v>46200</v>
      </c>
      <c r="EK51" s="19">
        <v>45700</v>
      </c>
      <c r="EL51" s="19">
        <v>45200</v>
      </c>
      <c r="EM51" s="19"/>
      <c r="EO51" s="31">
        <f t="shared" si="0"/>
        <v>1.8390342052313883E-2</v>
      </c>
      <c r="EP51" s="31">
        <f t="shared" si="1"/>
        <v>1.6511156186612575E-2</v>
      </c>
      <c r="EQ51" s="31">
        <f t="shared" si="2"/>
        <v>1.5546719681908549E-2</v>
      </c>
      <c r="ER51" s="31">
        <f t="shared" si="3"/>
        <v>1.4871794871794871E-2</v>
      </c>
      <c r="ES51" s="31">
        <f t="shared" si="4"/>
        <v>1.4880000000000001E-2</v>
      </c>
      <c r="ET51" s="31">
        <f t="shared" si="5"/>
        <v>1.3724279835390946E-2</v>
      </c>
      <c r="EU51" s="31">
        <f t="shared" si="6"/>
        <v>1.3541666666666667E-2</v>
      </c>
      <c r="EV51" s="31">
        <f t="shared" si="7"/>
        <v>1.3279022403258655E-2</v>
      </c>
      <c r="EW51" s="31">
        <f t="shared" si="8"/>
        <v>1.3621399176954733E-2</v>
      </c>
      <c r="EX51" s="31">
        <f t="shared" si="9"/>
        <v>1.3018480492813142E-2</v>
      </c>
      <c r="EY51" s="31">
        <f t="shared" si="10"/>
        <v>1.6851851851851851E-2</v>
      </c>
      <c r="EZ51" s="31">
        <f t="shared" si="11"/>
        <v>2.2494802494802495E-2</v>
      </c>
      <c r="FA51" s="31">
        <f t="shared" si="12"/>
        <v>3.2767295597484279E-2</v>
      </c>
      <c r="FB51" s="31">
        <f t="shared" si="13"/>
        <v>3.4164948453608249E-2</v>
      </c>
      <c r="FC51" s="31">
        <f t="shared" si="14"/>
        <v>3.6418219461697723E-2</v>
      </c>
      <c r="FD51" s="31">
        <f t="shared" si="15"/>
        <v>3.3979166666666664E-2</v>
      </c>
      <c r="FE51" s="31">
        <f t="shared" si="16"/>
        <v>3.2818930041152265E-2</v>
      </c>
      <c r="FF51" s="31">
        <f t="shared" si="17"/>
        <v>2.8531914893617023E-2</v>
      </c>
      <c r="FG51" s="31">
        <f t="shared" si="18"/>
        <v>2.8024948024948024E-2</v>
      </c>
      <c r="FH51" s="31">
        <f t="shared" si="19"/>
        <v>2.7780172413793103E-2</v>
      </c>
      <c r="FI51" s="31">
        <f t="shared" si="20"/>
        <v>3.0818584070796459E-2</v>
      </c>
      <c r="FJ51" s="31">
        <f t="shared" si="21"/>
        <v>0.03</v>
      </c>
      <c r="FK51" s="31">
        <f t="shared" si="22"/>
        <v>3.1693002257336345E-2</v>
      </c>
      <c r="FL51" s="31">
        <f t="shared" si="23"/>
        <v>2.9277652370203161E-2</v>
      </c>
      <c r="FM51" s="50">
        <f t="shared" si="24"/>
        <v>3.1805555555555552E-2</v>
      </c>
      <c r="FN51" s="50">
        <f t="shared" si="25"/>
        <v>2.8053097345132744E-2</v>
      </c>
      <c r="FO51" s="50">
        <f t="shared" si="26"/>
        <v>2.9932432432432432E-2</v>
      </c>
      <c r="FP51" s="50">
        <f t="shared" si="27"/>
        <v>2.642857142857143E-2</v>
      </c>
      <c r="FQ51" s="50">
        <f t="shared" si="28"/>
        <v>2.8336980306345735E-2</v>
      </c>
      <c r="FR51" s="50">
        <f t="shared" si="29"/>
        <v>2.4469026548672567E-2</v>
      </c>
    </row>
    <row r="52" spans="1:174" ht="14">
      <c r="A52" s="17" t="s">
        <v>103</v>
      </c>
      <c r="B52" s="19">
        <v>932</v>
      </c>
      <c r="C52" s="19">
        <v>983</v>
      </c>
      <c r="D52" s="19">
        <v>999</v>
      </c>
      <c r="E52" s="19">
        <v>994</v>
      </c>
      <c r="F52" s="19">
        <v>982</v>
      </c>
      <c r="G52" s="19">
        <v>1002</v>
      </c>
      <c r="H52" s="19">
        <v>991</v>
      </c>
      <c r="I52" s="19">
        <v>1032</v>
      </c>
      <c r="J52" s="19">
        <v>1113</v>
      </c>
      <c r="K52" s="19">
        <v>1119</v>
      </c>
      <c r="L52" s="19">
        <v>1114</v>
      </c>
      <c r="M52" s="19">
        <v>1049</v>
      </c>
      <c r="N52" s="19">
        <v>1022</v>
      </c>
      <c r="O52" s="19">
        <v>1037</v>
      </c>
      <c r="P52" s="19">
        <v>1059</v>
      </c>
      <c r="Q52" s="19">
        <v>1024</v>
      </c>
      <c r="R52" s="19">
        <v>1016</v>
      </c>
      <c r="S52" s="19">
        <v>1010</v>
      </c>
      <c r="T52" s="19">
        <v>954</v>
      </c>
      <c r="U52" s="19">
        <v>977</v>
      </c>
      <c r="V52" s="19">
        <v>1010</v>
      </c>
      <c r="W52" s="19">
        <v>991</v>
      </c>
      <c r="X52" s="19">
        <v>976</v>
      </c>
      <c r="Y52" s="19">
        <v>943</v>
      </c>
      <c r="Z52" s="19">
        <v>900</v>
      </c>
      <c r="AA52" s="19">
        <v>866</v>
      </c>
      <c r="AB52" s="19">
        <v>855</v>
      </c>
      <c r="AC52" s="19">
        <v>831</v>
      </c>
      <c r="AD52" s="19">
        <v>824</v>
      </c>
      <c r="AE52" s="19">
        <v>797</v>
      </c>
      <c r="AF52" s="19">
        <v>758</v>
      </c>
      <c r="AG52" s="19">
        <v>814</v>
      </c>
      <c r="AH52" s="19">
        <v>834</v>
      </c>
      <c r="AI52" s="19">
        <v>837</v>
      </c>
      <c r="AJ52" s="19">
        <v>836</v>
      </c>
      <c r="AK52" s="19">
        <v>844</v>
      </c>
      <c r="AL52" s="19">
        <v>837</v>
      </c>
      <c r="AM52" s="19">
        <v>825</v>
      </c>
      <c r="AN52" s="19">
        <v>912</v>
      </c>
      <c r="AO52" s="19">
        <v>944</v>
      </c>
      <c r="AP52" s="19">
        <v>1008</v>
      </c>
      <c r="AQ52" s="19">
        <v>1108</v>
      </c>
      <c r="AR52" s="19">
        <v>1246</v>
      </c>
      <c r="AS52" s="19">
        <v>1439</v>
      </c>
      <c r="AT52" s="19">
        <v>1693</v>
      </c>
      <c r="AU52" s="19">
        <v>1830</v>
      </c>
      <c r="AV52" s="19">
        <v>1940</v>
      </c>
      <c r="AW52" s="19">
        <v>1962</v>
      </c>
      <c r="AX52" s="19">
        <v>1940</v>
      </c>
      <c r="AY52" s="19">
        <v>1947</v>
      </c>
      <c r="AZ52" s="19">
        <v>1988</v>
      </c>
      <c r="BA52" s="19">
        <v>1945</v>
      </c>
      <c r="BB52" s="19">
        <v>1993</v>
      </c>
      <c r="BC52" s="19">
        <v>1972</v>
      </c>
      <c r="BD52" s="19">
        <v>1954</v>
      </c>
      <c r="BE52" s="19">
        <v>2067</v>
      </c>
      <c r="BF52" s="19">
        <v>2071</v>
      </c>
      <c r="BG52" s="19">
        <v>2071</v>
      </c>
      <c r="BH52" s="19">
        <v>2060</v>
      </c>
      <c r="BI52" s="19">
        <v>1972</v>
      </c>
      <c r="BJ52" s="19">
        <v>1839</v>
      </c>
      <c r="BK52" s="19">
        <v>1801</v>
      </c>
      <c r="BL52" s="19">
        <v>1814</v>
      </c>
      <c r="BM52" s="19">
        <v>1866</v>
      </c>
      <c r="BN52" s="19">
        <v>1805</v>
      </c>
      <c r="BO52" s="19">
        <v>1851</v>
      </c>
      <c r="BP52" s="19">
        <v>1845</v>
      </c>
      <c r="BQ52" s="19">
        <v>1952</v>
      </c>
      <c r="BR52" s="19">
        <v>2005</v>
      </c>
      <c r="BS52" s="19">
        <v>2000</v>
      </c>
      <c r="BT52" s="19">
        <v>1994</v>
      </c>
      <c r="BU52" s="19">
        <v>1978</v>
      </c>
      <c r="BV52" s="19">
        <v>1938</v>
      </c>
      <c r="BW52" s="19">
        <v>1997</v>
      </c>
      <c r="BX52" s="19">
        <v>1985</v>
      </c>
      <c r="BY52" s="19">
        <v>2053</v>
      </c>
      <c r="BZ52" s="19">
        <v>2075</v>
      </c>
      <c r="CA52" s="19">
        <v>2071</v>
      </c>
      <c r="CB52" s="19">
        <v>2011</v>
      </c>
      <c r="CC52" s="19">
        <v>2136</v>
      </c>
      <c r="CD52" s="19">
        <v>2189</v>
      </c>
      <c r="CE52" s="19">
        <v>2123</v>
      </c>
      <c r="CF52" s="19">
        <v>1968</v>
      </c>
      <c r="CG52" s="19">
        <v>1965</v>
      </c>
      <c r="CH52" s="49">
        <v>1913</v>
      </c>
      <c r="CI52" s="49">
        <v>1876</v>
      </c>
      <c r="CJ52" s="49">
        <v>1860</v>
      </c>
      <c r="CK52" s="49">
        <v>1896</v>
      </c>
      <c r="CL52" s="49">
        <v>1903</v>
      </c>
      <c r="CM52" s="49">
        <v>1915</v>
      </c>
      <c r="CN52" s="49">
        <v>1912</v>
      </c>
      <c r="CO52" s="49">
        <v>1961</v>
      </c>
      <c r="CP52" s="49">
        <v>2020</v>
      </c>
      <c r="CQ52" s="49">
        <v>1978</v>
      </c>
      <c r="CR52" s="49">
        <v>1925</v>
      </c>
      <c r="CS52" s="49">
        <v>1868</v>
      </c>
      <c r="CT52" s="49">
        <v>1776</v>
      </c>
      <c r="CU52" s="49">
        <v>1728</v>
      </c>
      <c r="CV52" s="49">
        <v>1679</v>
      </c>
      <c r="CW52" s="49">
        <v>1598</v>
      </c>
      <c r="CX52" s="49">
        <v>1563</v>
      </c>
      <c r="CY52" s="49">
        <v>1480</v>
      </c>
      <c r="CZ52" s="17" t="s">
        <v>103</v>
      </c>
      <c r="DE52" t="s">
        <v>103</v>
      </c>
      <c r="DG52" t="s">
        <v>103</v>
      </c>
      <c r="DI52">
        <v>47700</v>
      </c>
      <c r="DJ52">
        <v>47200</v>
      </c>
      <c r="DK52">
        <v>47700</v>
      </c>
      <c r="DL52">
        <v>47100</v>
      </c>
      <c r="DM52">
        <v>46900</v>
      </c>
      <c r="DN52">
        <v>46300</v>
      </c>
      <c r="DO52">
        <v>44000</v>
      </c>
      <c r="DP52">
        <v>44300</v>
      </c>
      <c r="DQ52">
        <v>45000</v>
      </c>
      <c r="DR52">
        <v>47800</v>
      </c>
      <c r="DS52">
        <v>48500</v>
      </c>
      <c r="DT52">
        <v>48700</v>
      </c>
      <c r="DU52">
        <v>46200</v>
      </c>
      <c r="DV52">
        <v>45500</v>
      </c>
      <c r="DW52">
        <v>46600</v>
      </c>
      <c r="DX52">
        <v>46100</v>
      </c>
      <c r="DY52">
        <v>48400</v>
      </c>
      <c r="DZ52">
        <v>47000</v>
      </c>
      <c r="EA52">
        <v>46200</v>
      </c>
      <c r="EB52">
        <v>44700</v>
      </c>
      <c r="EC52">
        <v>45700</v>
      </c>
      <c r="ED52">
        <v>47000</v>
      </c>
      <c r="EE52">
        <v>45900</v>
      </c>
      <c r="EF52">
        <v>48800</v>
      </c>
      <c r="EG52">
        <v>48100</v>
      </c>
      <c r="EH52">
        <v>48400</v>
      </c>
      <c r="EI52">
        <v>48900</v>
      </c>
      <c r="EJ52" s="19">
        <v>47100</v>
      </c>
      <c r="EK52" s="19">
        <v>47100</v>
      </c>
      <c r="EL52" s="19">
        <v>45500</v>
      </c>
      <c r="EM52" s="19"/>
      <c r="EO52" s="31">
        <f t="shared" si="0"/>
        <v>2.3459119496855346E-2</v>
      </c>
      <c r="EP52" s="31">
        <f t="shared" si="1"/>
        <v>2.1652542372881355E-2</v>
      </c>
      <c r="EQ52" s="31">
        <f t="shared" si="2"/>
        <v>2.1467505241090146E-2</v>
      </c>
      <c r="ER52" s="31">
        <f t="shared" si="3"/>
        <v>2.0254777070063693E-2</v>
      </c>
      <c r="ES52" s="31">
        <f t="shared" si="4"/>
        <v>2.1130063965884863E-2</v>
      </c>
      <c r="ET52" s="31">
        <f t="shared" si="5"/>
        <v>1.9438444924406047E-2</v>
      </c>
      <c r="EU52" s="31">
        <f t="shared" si="6"/>
        <v>1.8886363636363635E-2</v>
      </c>
      <c r="EV52" s="31">
        <f t="shared" si="7"/>
        <v>1.7110609480812642E-2</v>
      </c>
      <c r="EW52" s="31">
        <f t="shared" si="8"/>
        <v>1.8599999999999998E-2</v>
      </c>
      <c r="EX52" s="31">
        <f t="shared" si="9"/>
        <v>1.7510460251046026E-2</v>
      </c>
      <c r="EY52" s="31">
        <f t="shared" si="10"/>
        <v>1.9463917525773197E-2</v>
      </c>
      <c r="EZ52" s="31">
        <f t="shared" si="11"/>
        <v>2.5585215605749487E-2</v>
      </c>
      <c r="FA52" s="31">
        <f t="shared" si="12"/>
        <v>3.961038961038961E-2</v>
      </c>
      <c r="FB52" s="31">
        <f t="shared" si="13"/>
        <v>4.263736263736264E-2</v>
      </c>
      <c r="FC52" s="31">
        <f t="shared" si="14"/>
        <v>4.1738197424892702E-2</v>
      </c>
      <c r="FD52" s="31">
        <f t="shared" si="15"/>
        <v>4.2386117136659435E-2</v>
      </c>
      <c r="FE52" s="31">
        <f t="shared" si="16"/>
        <v>4.2789256198347107E-2</v>
      </c>
      <c r="FF52" s="31">
        <f t="shared" si="17"/>
        <v>3.9127659574468086E-2</v>
      </c>
      <c r="FG52" s="31">
        <f t="shared" si="18"/>
        <v>4.0389610389610392E-2</v>
      </c>
      <c r="FH52" s="31">
        <f t="shared" si="19"/>
        <v>4.1275167785234899E-2</v>
      </c>
      <c r="FI52" s="31">
        <f t="shared" si="20"/>
        <v>4.3763676148796497E-2</v>
      </c>
      <c r="FJ52" s="31">
        <f t="shared" si="21"/>
        <v>4.1234042553191491E-2</v>
      </c>
      <c r="FK52" s="31">
        <f t="shared" si="22"/>
        <v>4.4727668845315906E-2</v>
      </c>
      <c r="FL52" s="31">
        <f t="shared" si="23"/>
        <v>4.120901639344262E-2</v>
      </c>
      <c r="FM52" s="50">
        <f t="shared" si="24"/>
        <v>4.4137214137214137E-2</v>
      </c>
      <c r="FN52" s="50">
        <f t="shared" si="25"/>
        <v>3.9524793388429749E-2</v>
      </c>
      <c r="FO52" s="50">
        <f t="shared" si="26"/>
        <v>3.8773006134969326E-2</v>
      </c>
      <c r="FP52" s="50">
        <f t="shared" si="27"/>
        <v>4.0594479830148619E-2</v>
      </c>
      <c r="FQ52" s="50">
        <f t="shared" si="28"/>
        <v>4.1995753715498942E-2</v>
      </c>
      <c r="FR52" s="50">
        <f t="shared" si="29"/>
        <v>3.9032967032967034E-2</v>
      </c>
    </row>
    <row r="53" spans="1:174" ht="14">
      <c r="A53" s="17" t="s">
        <v>104</v>
      </c>
      <c r="B53" s="19">
        <v>910</v>
      </c>
      <c r="C53" s="19">
        <v>971</v>
      </c>
      <c r="D53" s="19">
        <v>1030</v>
      </c>
      <c r="E53" s="19">
        <v>1017</v>
      </c>
      <c r="F53" s="19">
        <v>975</v>
      </c>
      <c r="G53" s="19">
        <v>982</v>
      </c>
      <c r="H53" s="19">
        <v>1008</v>
      </c>
      <c r="I53" s="19">
        <v>1087</v>
      </c>
      <c r="J53" s="19">
        <v>1146</v>
      </c>
      <c r="K53" s="19">
        <v>1123</v>
      </c>
      <c r="L53" s="19">
        <v>1096</v>
      </c>
      <c r="M53" s="19">
        <v>1055</v>
      </c>
      <c r="N53" s="19">
        <v>1103</v>
      </c>
      <c r="O53" s="19">
        <v>1148</v>
      </c>
      <c r="P53" s="19">
        <v>1247</v>
      </c>
      <c r="Q53" s="19">
        <v>1262</v>
      </c>
      <c r="R53" s="19">
        <v>1226</v>
      </c>
      <c r="S53" s="19">
        <v>1195</v>
      </c>
      <c r="T53" s="19">
        <v>1167</v>
      </c>
      <c r="U53" s="19">
        <v>1261</v>
      </c>
      <c r="V53" s="19">
        <v>1314</v>
      </c>
      <c r="W53" s="19">
        <v>1294</v>
      </c>
      <c r="X53" s="19">
        <v>1238</v>
      </c>
      <c r="Y53" s="19">
        <v>1202</v>
      </c>
      <c r="Z53" s="19">
        <v>1103</v>
      </c>
      <c r="AA53" s="19">
        <v>1119</v>
      </c>
      <c r="AB53" s="19">
        <v>1086</v>
      </c>
      <c r="AC53" s="19">
        <v>1058</v>
      </c>
      <c r="AD53" s="19">
        <v>1042</v>
      </c>
      <c r="AE53" s="19">
        <v>973</v>
      </c>
      <c r="AF53" s="19">
        <v>951</v>
      </c>
      <c r="AG53" s="19">
        <v>1003</v>
      </c>
      <c r="AH53" s="19">
        <v>1090</v>
      </c>
      <c r="AI53" s="19">
        <v>1086</v>
      </c>
      <c r="AJ53" s="19">
        <v>1095</v>
      </c>
      <c r="AK53" s="19">
        <v>1107</v>
      </c>
      <c r="AL53" s="19">
        <v>1151</v>
      </c>
      <c r="AM53" s="19">
        <v>1188</v>
      </c>
      <c r="AN53" s="19">
        <v>1307</v>
      </c>
      <c r="AO53" s="19">
        <v>1369</v>
      </c>
      <c r="AP53" s="19">
        <v>1370</v>
      </c>
      <c r="AQ53" s="19">
        <v>1546</v>
      </c>
      <c r="AR53" s="19">
        <v>1731</v>
      </c>
      <c r="AS53" s="19">
        <v>1949</v>
      </c>
      <c r="AT53" s="19">
        <v>2229</v>
      </c>
      <c r="AU53" s="19">
        <v>2293</v>
      </c>
      <c r="AV53" s="19">
        <v>2333</v>
      </c>
      <c r="AW53" s="19">
        <v>2301</v>
      </c>
      <c r="AX53" s="19">
        <v>2272</v>
      </c>
      <c r="AY53" s="19">
        <v>2289</v>
      </c>
      <c r="AZ53" s="19">
        <v>2386</v>
      </c>
      <c r="BA53" s="19">
        <v>2348</v>
      </c>
      <c r="BB53" s="19">
        <v>2307</v>
      </c>
      <c r="BC53" s="19">
        <v>2302</v>
      </c>
      <c r="BD53" s="19">
        <v>2332</v>
      </c>
      <c r="BE53" s="19">
        <v>2452</v>
      </c>
      <c r="BF53" s="19">
        <v>2430</v>
      </c>
      <c r="BG53" s="19">
        <v>2333</v>
      </c>
      <c r="BH53" s="19">
        <v>2282</v>
      </c>
      <c r="BI53" s="19">
        <v>2151</v>
      </c>
      <c r="BJ53" s="19">
        <v>2054</v>
      </c>
      <c r="BK53" s="19">
        <v>2091</v>
      </c>
      <c r="BL53" s="19">
        <v>2131</v>
      </c>
      <c r="BM53" s="19">
        <v>2103</v>
      </c>
      <c r="BN53" s="19">
        <v>2034</v>
      </c>
      <c r="BO53" s="19">
        <v>2030</v>
      </c>
      <c r="BP53" s="19">
        <v>2032</v>
      </c>
      <c r="BQ53" s="19">
        <v>2151</v>
      </c>
      <c r="BR53" s="19">
        <v>2209</v>
      </c>
      <c r="BS53" s="19">
        <v>2223</v>
      </c>
      <c r="BT53" s="19">
        <v>2247</v>
      </c>
      <c r="BU53" s="19">
        <v>2231</v>
      </c>
      <c r="BV53" s="19">
        <v>2231</v>
      </c>
      <c r="BW53" s="19">
        <v>2326</v>
      </c>
      <c r="BX53" s="19">
        <v>2390</v>
      </c>
      <c r="BY53" s="19">
        <v>2386</v>
      </c>
      <c r="BZ53" s="19">
        <v>2348</v>
      </c>
      <c r="CA53" s="19">
        <v>2392</v>
      </c>
      <c r="CB53" s="19">
        <v>2443</v>
      </c>
      <c r="CC53" s="19">
        <v>2612</v>
      </c>
      <c r="CD53" s="19">
        <v>2593</v>
      </c>
      <c r="CE53" s="19">
        <v>2559</v>
      </c>
      <c r="CF53" s="19">
        <v>2507</v>
      </c>
      <c r="CG53" s="19">
        <v>2401</v>
      </c>
      <c r="CH53" s="49">
        <v>2299</v>
      </c>
      <c r="CI53" s="49">
        <v>2345</v>
      </c>
      <c r="CJ53" s="49">
        <v>2302</v>
      </c>
      <c r="CK53" s="49">
        <v>2226</v>
      </c>
      <c r="CL53" s="49">
        <v>2137</v>
      </c>
      <c r="CM53" s="49">
        <v>2192</v>
      </c>
      <c r="CN53" s="49">
        <v>2162</v>
      </c>
      <c r="CO53" s="49">
        <v>2255</v>
      </c>
      <c r="CP53" s="49">
        <v>2301</v>
      </c>
      <c r="CQ53" s="49">
        <v>2272</v>
      </c>
      <c r="CR53" s="49">
        <v>2197</v>
      </c>
      <c r="CS53" s="49">
        <v>2124</v>
      </c>
      <c r="CT53" s="49">
        <v>1995</v>
      </c>
      <c r="CU53" s="49">
        <v>1935</v>
      </c>
      <c r="CV53" s="49">
        <v>1875</v>
      </c>
      <c r="CW53" s="49">
        <v>1791</v>
      </c>
      <c r="CX53" s="49">
        <v>1699</v>
      </c>
      <c r="CY53" s="49">
        <v>1541</v>
      </c>
      <c r="CZ53" s="17" t="s">
        <v>104</v>
      </c>
      <c r="DE53" t="s">
        <v>104</v>
      </c>
      <c r="DG53" t="s">
        <v>104</v>
      </c>
      <c r="DI53">
        <v>53600</v>
      </c>
      <c r="DJ53">
        <v>51900</v>
      </c>
      <c r="DK53">
        <v>52200</v>
      </c>
      <c r="DL53">
        <v>51600</v>
      </c>
      <c r="DM53">
        <v>53400</v>
      </c>
      <c r="DN53">
        <v>54900</v>
      </c>
      <c r="DO53">
        <v>55200</v>
      </c>
      <c r="DP53">
        <v>57900</v>
      </c>
      <c r="DQ53">
        <v>57500</v>
      </c>
      <c r="DR53">
        <v>57400</v>
      </c>
      <c r="DS53">
        <v>57400</v>
      </c>
      <c r="DT53">
        <v>57500</v>
      </c>
      <c r="DU53">
        <v>57300</v>
      </c>
      <c r="DV53">
        <v>59200</v>
      </c>
      <c r="DW53">
        <v>59800</v>
      </c>
      <c r="DX53">
        <v>60400</v>
      </c>
      <c r="DY53">
        <v>60700</v>
      </c>
      <c r="DZ53">
        <v>61200</v>
      </c>
      <c r="EA53">
        <v>60500</v>
      </c>
      <c r="EB53">
        <v>59100</v>
      </c>
      <c r="EC53">
        <v>59100</v>
      </c>
      <c r="ED53">
        <v>58000</v>
      </c>
      <c r="EE53">
        <v>57200</v>
      </c>
      <c r="EF53">
        <v>56000</v>
      </c>
      <c r="EG53">
        <v>57800</v>
      </c>
      <c r="EH53">
        <v>55500</v>
      </c>
      <c r="EI53">
        <v>54700</v>
      </c>
      <c r="EJ53" s="19">
        <v>58300</v>
      </c>
      <c r="EK53" s="19">
        <v>55700</v>
      </c>
      <c r="EL53" s="19">
        <v>58200</v>
      </c>
      <c r="EM53" s="19"/>
      <c r="EO53" s="31">
        <f t="shared" si="0"/>
        <v>2.0951492537313432E-2</v>
      </c>
      <c r="EP53" s="31">
        <f t="shared" si="1"/>
        <v>2.1252408477842002E-2</v>
      </c>
      <c r="EQ53" s="31">
        <f t="shared" si="2"/>
        <v>2.4176245210727969E-2</v>
      </c>
      <c r="ER53" s="31">
        <f t="shared" si="3"/>
        <v>2.2616279069767441E-2</v>
      </c>
      <c r="ES53" s="31">
        <f t="shared" si="4"/>
        <v>2.4232209737827717E-2</v>
      </c>
      <c r="ET53" s="31">
        <f t="shared" si="5"/>
        <v>2.0091074681238615E-2</v>
      </c>
      <c r="EU53" s="31">
        <f t="shared" si="6"/>
        <v>1.9166666666666665E-2</v>
      </c>
      <c r="EV53" s="31">
        <f t="shared" si="7"/>
        <v>1.6424870466321243E-2</v>
      </c>
      <c r="EW53" s="31">
        <f t="shared" si="8"/>
        <v>1.8886956521739131E-2</v>
      </c>
      <c r="EX53" s="31">
        <f t="shared" si="9"/>
        <v>2.005226480836237E-2</v>
      </c>
      <c r="EY53" s="31">
        <f t="shared" si="10"/>
        <v>2.3850174216027874E-2</v>
      </c>
      <c r="EZ53" s="31">
        <f t="shared" si="11"/>
        <v>3.0104347826086956E-2</v>
      </c>
      <c r="FA53" s="31">
        <f t="shared" si="12"/>
        <v>4.00174520069808E-2</v>
      </c>
      <c r="FB53" s="31">
        <f t="shared" si="13"/>
        <v>3.8378378378378375E-2</v>
      </c>
      <c r="FC53" s="31">
        <f t="shared" si="14"/>
        <v>3.9264214046822746E-2</v>
      </c>
      <c r="FD53" s="31">
        <f t="shared" si="15"/>
        <v>3.8609271523178806E-2</v>
      </c>
      <c r="FE53" s="31">
        <f t="shared" si="16"/>
        <v>3.8434925864909389E-2</v>
      </c>
      <c r="FF53" s="31">
        <f t="shared" si="17"/>
        <v>3.3562091503267971E-2</v>
      </c>
      <c r="FG53" s="31">
        <f t="shared" si="18"/>
        <v>3.4760330578512397E-2</v>
      </c>
      <c r="FH53" s="31">
        <f t="shared" si="19"/>
        <v>3.4382402707275807E-2</v>
      </c>
      <c r="FI53" s="31">
        <f t="shared" si="20"/>
        <v>3.7614213197969544E-2</v>
      </c>
      <c r="FJ53" s="31">
        <f t="shared" si="21"/>
        <v>3.846551724137931E-2</v>
      </c>
      <c r="FK53" s="31">
        <f t="shared" si="22"/>
        <v>4.1713286713286717E-2</v>
      </c>
      <c r="FL53" s="31">
        <f t="shared" si="23"/>
        <v>4.3624999999999997E-2</v>
      </c>
      <c r="FM53" s="50">
        <f t="shared" si="24"/>
        <v>4.4273356401384086E-2</v>
      </c>
      <c r="FN53" s="50">
        <f t="shared" si="25"/>
        <v>4.1423423423423422E-2</v>
      </c>
      <c r="FO53" s="50">
        <f t="shared" si="26"/>
        <v>4.0694698354661794E-2</v>
      </c>
      <c r="FP53" s="50">
        <f t="shared" si="27"/>
        <v>3.7084048027444257E-2</v>
      </c>
      <c r="FQ53" s="50">
        <f t="shared" si="28"/>
        <v>4.0789946140035907E-2</v>
      </c>
      <c r="FR53" s="50">
        <f t="shared" si="29"/>
        <v>3.4278350515463921E-2</v>
      </c>
    </row>
    <row r="54" spans="1:174" ht="14">
      <c r="A54" s="17" t="s">
        <v>105</v>
      </c>
      <c r="B54" s="19">
        <v>3482</v>
      </c>
      <c r="C54" s="19">
        <v>3557</v>
      </c>
      <c r="D54" s="19">
        <v>3314</v>
      </c>
      <c r="E54" s="19">
        <v>3357</v>
      </c>
      <c r="F54" s="19">
        <v>3171</v>
      </c>
      <c r="G54" s="19">
        <v>3215</v>
      </c>
      <c r="H54" s="19">
        <v>3282</v>
      </c>
      <c r="I54" s="19">
        <v>3509</v>
      </c>
      <c r="J54" s="19">
        <v>3745</v>
      </c>
      <c r="K54" s="19">
        <v>4101</v>
      </c>
      <c r="L54" s="19">
        <v>3701</v>
      </c>
      <c r="M54" s="19">
        <v>3593</v>
      </c>
      <c r="N54" s="19">
        <v>3513</v>
      </c>
      <c r="O54" s="19">
        <v>3475</v>
      </c>
      <c r="P54" s="19">
        <v>3435</v>
      </c>
      <c r="Q54" s="19">
        <v>3554</v>
      </c>
      <c r="R54" s="19">
        <v>3429</v>
      </c>
      <c r="S54" s="19">
        <v>3406</v>
      </c>
      <c r="T54" s="19">
        <v>3311</v>
      </c>
      <c r="U54" s="19">
        <v>3479</v>
      </c>
      <c r="V54" s="19">
        <v>3497</v>
      </c>
      <c r="W54" s="19">
        <v>3408</v>
      </c>
      <c r="X54" s="19">
        <v>3260</v>
      </c>
      <c r="Y54" s="19">
        <v>3103</v>
      </c>
      <c r="Z54" s="19">
        <v>3020</v>
      </c>
      <c r="AA54" s="19">
        <v>3048</v>
      </c>
      <c r="AB54" s="19">
        <v>3026</v>
      </c>
      <c r="AC54" s="19">
        <v>2894</v>
      </c>
      <c r="AD54" s="19">
        <v>2801</v>
      </c>
      <c r="AE54" s="19">
        <v>2656</v>
      </c>
      <c r="AF54" s="19">
        <v>2544</v>
      </c>
      <c r="AG54" s="19">
        <v>2741</v>
      </c>
      <c r="AH54" s="19">
        <v>2795</v>
      </c>
      <c r="AI54" s="19">
        <v>2793</v>
      </c>
      <c r="AJ54" s="19">
        <v>2781</v>
      </c>
      <c r="AK54" s="19">
        <v>2790</v>
      </c>
      <c r="AL54" s="19">
        <v>2864</v>
      </c>
      <c r="AM54" s="19">
        <v>3041</v>
      </c>
      <c r="AN54" s="19">
        <v>3353</v>
      </c>
      <c r="AO54" s="19">
        <v>3430</v>
      </c>
      <c r="AP54" s="19">
        <v>3557</v>
      </c>
      <c r="AQ54" s="19">
        <v>4060</v>
      </c>
      <c r="AR54" s="19">
        <v>4509</v>
      </c>
      <c r="AS54" s="19">
        <v>5457</v>
      </c>
      <c r="AT54" s="19">
        <v>6493</v>
      </c>
      <c r="AU54" s="19">
        <v>6853</v>
      </c>
      <c r="AV54" s="19">
        <v>7184</v>
      </c>
      <c r="AW54" s="19">
        <v>7293</v>
      </c>
      <c r="AX54" s="19">
        <v>7155</v>
      </c>
      <c r="AY54" s="19">
        <v>7250</v>
      </c>
      <c r="AZ54" s="19">
        <v>7329</v>
      </c>
      <c r="BA54" s="19">
        <v>7390</v>
      </c>
      <c r="BB54" s="19">
        <v>7132</v>
      </c>
      <c r="BC54" s="19">
        <v>6892</v>
      </c>
      <c r="BD54" s="19">
        <v>6539</v>
      </c>
      <c r="BE54" s="19">
        <v>7246</v>
      </c>
      <c r="BF54" s="19">
        <v>7010</v>
      </c>
      <c r="BG54" s="19">
        <v>6943</v>
      </c>
      <c r="BH54" s="19">
        <v>6954</v>
      </c>
      <c r="BI54" s="19">
        <v>6259</v>
      </c>
      <c r="BJ54" s="19">
        <v>5917</v>
      </c>
      <c r="BK54" s="19">
        <v>5935</v>
      </c>
      <c r="BL54" s="19">
        <v>6005</v>
      </c>
      <c r="BM54" s="19">
        <v>5896</v>
      </c>
      <c r="BN54" s="19">
        <v>5738</v>
      </c>
      <c r="BO54" s="19">
        <v>5663</v>
      </c>
      <c r="BP54" s="19">
        <v>5646</v>
      </c>
      <c r="BQ54" s="19">
        <v>6054</v>
      </c>
      <c r="BR54" s="19">
        <v>6311</v>
      </c>
      <c r="BS54" s="19">
        <v>6265</v>
      </c>
      <c r="BT54" s="19">
        <v>6149</v>
      </c>
      <c r="BU54" s="19">
        <v>5976</v>
      </c>
      <c r="BV54" s="19">
        <v>6008</v>
      </c>
      <c r="BW54" s="19">
        <v>6225</v>
      </c>
      <c r="BX54" s="19">
        <v>6331</v>
      </c>
      <c r="BY54" s="19">
        <v>6336</v>
      </c>
      <c r="BZ54" s="19">
        <v>6150</v>
      </c>
      <c r="CA54" s="19">
        <v>6055</v>
      </c>
      <c r="CB54" s="19">
        <v>6017</v>
      </c>
      <c r="CC54" s="19">
        <v>6361</v>
      </c>
      <c r="CD54" s="19">
        <v>6687</v>
      </c>
      <c r="CE54" s="19">
        <v>6631</v>
      </c>
      <c r="CF54" s="19">
        <v>6361</v>
      </c>
      <c r="CG54" s="19">
        <v>6186</v>
      </c>
      <c r="CH54" s="49">
        <v>6118</v>
      </c>
      <c r="CI54" s="49">
        <v>6112</v>
      </c>
      <c r="CJ54" s="49">
        <v>6202</v>
      </c>
      <c r="CK54" s="49">
        <v>6138</v>
      </c>
      <c r="CL54" s="49">
        <v>6107</v>
      </c>
      <c r="CM54" s="49">
        <v>6050</v>
      </c>
      <c r="CN54" s="49">
        <v>6008</v>
      </c>
      <c r="CO54" s="49">
        <v>6111</v>
      </c>
      <c r="CP54" s="49">
        <v>6368</v>
      </c>
      <c r="CQ54" s="49">
        <v>6319</v>
      </c>
      <c r="CR54" s="49">
        <v>6041</v>
      </c>
      <c r="CS54" s="49">
        <v>5841</v>
      </c>
      <c r="CT54" s="49">
        <v>5437</v>
      </c>
      <c r="CU54" s="49">
        <v>5486</v>
      </c>
      <c r="CV54" s="49">
        <v>5286</v>
      </c>
      <c r="CW54" s="49">
        <v>4960</v>
      </c>
      <c r="CX54" s="49">
        <v>4770</v>
      </c>
      <c r="CY54" s="49">
        <v>4542</v>
      </c>
      <c r="CZ54" s="17" t="s">
        <v>105</v>
      </c>
      <c r="DE54" t="s">
        <v>105</v>
      </c>
      <c r="DG54" t="s">
        <v>105</v>
      </c>
      <c r="DI54">
        <v>251400</v>
      </c>
      <c r="DJ54">
        <v>251600</v>
      </c>
      <c r="DK54">
        <v>255200</v>
      </c>
      <c r="DL54">
        <v>250400</v>
      </c>
      <c r="DM54">
        <v>249400</v>
      </c>
      <c r="DN54">
        <v>250100</v>
      </c>
      <c r="DO54">
        <v>243300</v>
      </c>
      <c r="DP54">
        <v>243900</v>
      </c>
      <c r="DQ54">
        <v>249300</v>
      </c>
      <c r="DR54">
        <v>248900</v>
      </c>
      <c r="DS54">
        <v>245600</v>
      </c>
      <c r="DT54">
        <v>250800</v>
      </c>
      <c r="DU54">
        <v>250600</v>
      </c>
      <c r="DV54">
        <v>251100</v>
      </c>
      <c r="DW54">
        <v>252100</v>
      </c>
      <c r="DX54">
        <v>250700</v>
      </c>
      <c r="DY54">
        <v>250200</v>
      </c>
      <c r="DZ54">
        <v>247600</v>
      </c>
      <c r="EA54">
        <v>250300</v>
      </c>
      <c r="EB54">
        <v>248000</v>
      </c>
      <c r="EC54">
        <v>249000</v>
      </c>
      <c r="ED54">
        <v>252200</v>
      </c>
      <c r="EE54">
        <v>247000</v>
      </c>
      <c r="EF54">
        <v>249600</v>
      </c>
      <c r="EG54">
        <v>250000</v>
      </c>
      <c r="EH54">
        <v>247200</v>
      </c>
      <c r="EI54">
        <v>250000</v>
      </c>
      <c r="EJ54" s="19">
        <v>248500</v>
      </c>
      <c r="EK54" s="19">
        <v>247900</v>
      </c>
      <c r="EL54" s="19">
        <v>249000</v>
      </c>
      <c r="EM54" s="19"/>
      <c r="EO54" s="31">
        <f t="shared" si="0"/>
        <v>1.6312649164677805E-2</v>
      </c>
      <c r="EP54" s="31">
        <f t="shared" si="1"/>
        <v>1.3962639109697934E-2</v>
      </c>
      <c r="EQ54" s="31">
        <f t="shared" si="2"/>
        <v>1.3926332288401254E-2</v>
      </c>
      <c r="ER54" s="31">
        <f t="shared" si="3"/>
        <v>1.3222843450479234E-2</v>
      </c>
      <c r="ES54" s="31">
        <f t="shared" si="4"/>
        <v>1.3664795509222134E-2</v>
      </c>
      <c r="ET54" s="31">
        <f t="shared" si="5"/>
        <v>1.207516993202719E-2</v>
      </c>
      <c r="EU54" s="31">
        <f t="shared" si="6"/>
        <v>1.1894780106863954E-2</v>
      </c>
      <c r="EV54" s="31">
        <f t="shared" si="7"/>
        <v>1.043050430504305E-2</v>
      </c>
      <c r="EW54" s="31">
        <f t="shared" si="8"/>
        <v>1.1203369434416365E-2</v>
      </c>
      <c r="EX54" s="31">
        <f t="shared" si="9"/>
        <v>1.15066291683407E-2</v>
      </c>
      <c r="EY54" s="31">
        <f t="shared" si="10"/>
        <v>1.3965798045602607E-2</v>
      </c>
      <c r="EZ54" s="31">
        <f t="shared" si="11"/>
        <v>1.7978468899521531E-2</v>
      </c>
      <c r="FA54" s="31">
        <f t="shared" si="12"/>
        <v>2.7346368715083801E-2</v>
      </c>
      <c r="FB54" s="31">
        <f t="shared" si="13"/>
        <v>2.849462365591398E-2</v>
      </c>
      <c r="FC54" s="31">
        <f t="shared" si="14"/>
        <v>2.9313764379214596E-2</v>
      </c>
      <c r="FD54" s="31">
        <f t="shared" si="15"/>
        <v>2.6082967690466693E-2</v>
      </c>
      <c r="FE54" s="31">
        <f t="shared" si="16"/>
        <v>2.7749800159872103E-2</v>
      </c>
      <c r="FF54" s="31">
        <f t="shared" si="17"/>
        <v>2.3897415185783522E-2</v>
      </c>
      <c r="FG54" s="31">
        <f t="shared" si="18"/>
        <v>2.3555733120255693E-2</v>
      </c>
      <c r="FH54" s="31">
        <f t="shared" si="19"/>
        <v>2.2766129032258064E-2</v>
      </c>
      <c r="FI54" s="31">
        <f t="shared" si="20"/>
        <v>2.5160642570281125E-2</v>
      </c>
      <c r="FJ54" s="31">
        <f t="shared" si="21"/>
        <v>2.3822363203806502E-2</v>
      </c>
      <c r="FK54" s="31">
        <f t="shared" si="22"/>
        <v>2.5651821862348177E-2</v>
      </c>
      <c r="FL54" s="31">
        <f t="shared" si="23"/>
        <v>2.4106570512820513E-2</v>
      </c>
      <c r="FM54" s="50">
        <f t="shared" si="24"/>
        <v>2.6523999999999999E-2</v>
      </c>
      <c r="FN54" s="50">
        <f t="shared" si="25"/>
        <v>2.4749190938511328E-2</v>
      </c>
      <c r="FO54" s="50">
        <f t="shared" si="26"/>
        <v>2.4552000000000001E-2</v>
      </c>
      <c r="FP54" s="50">
        <f t="shared" si="27"/>
        <v>2.4177062374245474E-2</v>
      </c>
      <c r="FQ54" s="50">
        <f t="shared" si="28"/>
        <v>2.5490116982654295E-2</v>
      </c>
      <c r="FR54" s="50">
        <f t="shared" si="29"/>
        <v>2.1835341365461846E-2</v>
      </c>
    </row>
    <row r="55" spans="1:174" ht="14">
      <c r="A55" s="17" t="s">
        <v>106</v>
      </c>
      <c r="B55" s="19">
        <v>1109</v>
      </c>
      <c r="C55" s="19">
        <v>1160</v>
      </c>
      <c r="D55" s="19">
        <v>1341</v>
      </c>
      <c r="E55" s="19">
        <v>1226</v>
      </c>
      <c r="F55" s="19">
        <v>1175</v>
      </c>
      <c r="G55" s="19">
        <v>1158</v>
      </c>
      <c r="H55" s="19">
        <v>1185</v>
      </c>
      <c r="I55" s="19">
        <v>1290</v>
      </c>
      <c r="J55" s="19">
        <v>1344</v>
      </c>
      <c r="K55" s="19">
        <v>1401</v>
      </c>
      <c r="L55" s="19">
        <v>1405</v>
      </c>
      <c r="M55" s="19">
        <v>1397</v>
      </c>
      <c r="N55" s="19">
        <v>1416</v>
      </c>
      <c r="O55" s="19">
        <v>1398</v>
      </c>
      <c r="P55" s="19">
        <v>1410</v>
      </c>
      <c r="Q55" s="19">
        <v>1301</v>
      </c>
      <c r="R55" s="19">
        <v>1286</v>
      </c>
      <c r="S55" s="19">
        <v>1244</v>
      </c>
      <c r="T55" s="19">
        <v>1266</v>
      </c>
      <c r="U55" s="19">
        <v>1401</v>
      </c>
      <c r="V55" s="19">
        <v>1418</v>
      </c>
      <c r="W55" s="19">
        <v>1365</v>
      </c>
      <c r="X55" s="19">
        <v>1345</v>
      </c>
      <c r="Y55" s="19">
        <v>1293</v>
      </c>
      <c r="Z55" s="19">
        <v>1261</v>
      </c>
      <c r="AA55" s="19">
        <v>1364</v>
      </c>
      <c r="AB55" s="19">
        <v>1382</v>
      </c>
      <c r="AC55" s="19">
        <v>1273</v>
      </c>
      <c r="AD55" s="19">
        <v>1259</v>
      </c>
      <c r="AE55" s="19">
        <v>1225</v>
      </c>
      <c r="AF55" s="19">
        <v>1300</v>
      </c>
      <c r="AG55" s="19">
        <v>1397</v>
      </c>
      <c r="AH55" s="19">
        <v>1413</v>
      </c>
      <c r="AI55" s="19">
        <v>1342</v>
      </c>
      <c r="AJ55" s="19">
        <v>1408</v>
      </c>
      <c r="AK55" s="19">
        <v>1427</v>
      </c>
      <c r="AL55" s="19">
        <v>1364</v>
      </c>
      <c r="AM55" s="19">
        <v>1494</v>
      </c>
      <c r="AN55" s="19">
        <v>1523</v>
      </c>
      <c r="AO55" s="19">
        <v>1580</v>
      </c>
      <c r="AP55" s="19">
        <v>1623</v>
      </c>
      <c r="AQ55" s="19">
        <v>1751</v>
      </c>
      <c r="AR55" s="19">
        <v>1937</v>
      </c>
      <c r="AS55" s="19">
        <v>2170</v>
      </c>
      <c r="AT55" s="19">
        <v>2458</v>
      </c>
      <c r="AU55" s="19">
        <v>2508</v>
      </c>
      <c r="AV55" s="19">
        <v>2604</v>
      </c>
      <c r="AW55" s="19">
        <v>2659</v>
      </c>
      <c r="AX55" s="19">
        <v>2530</v>
      </c>
      <c r="AY55" s="19">
        <v>2572</v>
      </c>
      <c r="AZ55" s="19">
        <v>2594</v>
      </c>
      <c r="BA55" s="19">
        <v>2486</v>
      </c>
      <c r="BB55" s="19">
        <v>2383</v>
      </c>
      <c r="BC55" s="19">
        <v>2441</v>
      </c>
      <c r="BD55" s="19">
        <v>2483</v>
      </c>
      <c r="BE55" s="19">
        <v>2595</v>
      </c>
      <c r="BF55" s="19">
        <v>2560</v>
      </c>
      <c r="BG55" s="19">
        <v>2460</v>
      </c>
      <c r="BH55" s="19">
        <v>2433</v>
      </c>
      <c r="BI55" s="19">
        <v>2360</v>
      </c>
      <c r="BJ55" s="19">
        <v>2264</v>
      </c>
      <c r="BK55" s="19">
        <v>2324</v>
      </c>
      <c r="BL55" s="19">
        <v>2365</v>
      </c>
      <c r="BM55" s="19">
        <v>2288</v>
      </c>
      <c r="BN55" s="19">
        <v>2219</v>
      </c>
      <c r="BO55" s="19">
        <v>2173</v>
      </c>
      <c r="BP55" s="19">
        <v>2210</v>
      </c>
      <c r="BQ55" s="19">
        <v>2349</v>
      </c>
      <c r="BR55" s="19">
        <v>2389</v>
      </c>
      <c r="BS55" s="19">
        <v>2391</v>
      </c>
      <c r="BT55" s="19">
        <v>2423</v>
      </c>
      <c r="BU55" s="19">
        <v>2398</v>
      </c>
      <c r="BV55" s="19">
        <v>2391</v>
      </c>
      <c r="BW55" s="19">
        <v>2546</v>
      </c>
      <c r="BX55" s="19">
        <v>2595</v>
      </c>
      <c r="BY55" s="19">
        <v>2640</v>
      </c>
      <c r="BZ55" s="19">
        <v>2598</v>
      </c>
      <c r="CA55" s="19">
        <v>2652</v>
      </c>
      <c r="CB55" s="19">
        <v>2676</v>
      </c>
      <c r="CC55" s="19">
        <v>2789</v>
      </c>
      <c r="CD55" s="19">
        <v>2893</v>
      </c>
      <c r="CE55" s="19">
        <v>2871</v>
      </c>
      <c r="CF55" s="19">
        <v>2924</v>
      </c>
      <c r="CG55" s="19">
        <v>2853</v>
      </c>
      <c r="CH55" s="49">
        <v>2803</v>
      </c>
      <c r="CI55" s="49">
        <v>2830</v>
      </c>
      <c r="CJ55" s="49">
        <v>2866</v>
      </c>
      <c r="CK55" s="49">
        <v>2888</v>
      </c>
      <c r="CL55" s="49">
        <v>2756</v>
      </c>
      <c r="CM55" s="49">
        <v>2744</v>
      </c>
      <c r="CN55" s="49">
        <v>2656</v>
      </c>
      <c r="CO55" s="49">
        <v>2732</v>
      </c>
      <c r="CP55" s="49">
        <v>2774</v>
      </c>
      <c r="CQ55" s="49">
        <v>2685</v>
      </c>
      <c r="CR55" s="49">
        <v>2638</v>
      </c>
      <c r="CS55" s="49">
        <v>2575</v>
      </c>
      <c r="CT55" s="49">
        <v>2575</v>
      </c>
      <c r="CU55" s="49">
        <v>2572</v>
      </c>
      <c r="CV55" s="49">
        <v>2507</v>
      </c>
      <c r="CW55" s="49">
        <v>2336</v>
      </c>
      <c r="CX55" s="49">
        <v>2127</v>
      </c>
      <c r="CY55" s="49">
        <v>2050</v>
      </c>
      <c r="CZ55" s="17" t="s">
        <v>106</v>
      </c>
      <c r="DE55" t="s">
        <v>106</v>
      </c>
      <c r="DG55" t="s">
        <v>106</v>
      </c>
      <c r="DI55">
        <v>40700</v>
      </c>
      <c r="DJ55">
        <v>39800</v>
      </c>
      <c r="DK55">
        <v>40800</v>
      </c>
      <c r="DL55">
        <v>40100</v>
      </c>
      <c r="DM55">
        <v>38200</v>
      </c>
      <c r="DN55">
        <v>39400</v>
      </c>
      <c r="DO55">
        <v>39500</v>
      </c>
      <c r="DP55">
        <v>37500</v>
      </c>
      <c r="DQ55">
        <v>39100</v>
      </c>
      <c r="DR55">
        <v>39500</v>
      </c>
      <c r="DS55">
        <v>37900</v>
      </c>
      <c r="DT55">
        <v>39900</v>
      </c>
      <c r="DU55">
        <v>38500</v>
      </c>
      <c r="DV55">
        <v>37800</v>
      </c>
      <c r="DW55">
        <v>38800</v>
      </c>
      <c r="DX55">
        <v>37500</v>
      </c>
      <c r="DY55">
        <v>39500</v>
      </c>
      <c r="DZ55">
        <v>39400</v>
      </c>
      <c r="EA55">
        <v>39500</v>
      </c>
      <c r="EB55">
        <v>41000</v>
      </c>
      <c r="EC55">
        <v>39700</v>
      </c>
      <c r="ED55">
        <v>39700</v>
      </c>
      <c r="EE55">
        <v>40200</v>
      </c>
      <c r="EF55">
        <v>39800</v>
      </c>
      <c r="EG55">
        <v>39600</v>
      </c>
      <c r="EH55">
        <v>42200</v>
      </c>
      <c r="EI55">
        <v>40800</v>
      </c>
      <c r="EJ55" s="19">
        <v>39700</v>
      </c>
      <c r="EK55" s="19">
        <v>37800</v>
      </c>
      <c r="EL55" s="19">
        <v>35800</v>
      </c>
      <c r="EM55" s="19"/>
      <c r="EO55" s="31">
        <f t="shared" si="0"/>
        <v>3.4422604422604419E-2</v>
      </c>
      <c r="EP55" s="31">
        <f t="shared" si="1"/>
        <v>3.557788944723618E-2</v>
      </c>
      <c r="EQ55" s="31">
        <f t="shared" si="2"/>
        <v>3.1887254901960788E-2</v>
      </c>
      <c r="ER55" s="31">
        <f t="shared" si="3"/>
        <v>3.1571072319201997E-2</v>
      </c>
      <c r="ES55" s="31">
        <f t="shared" si="4"/>
        <v>3.5732984293193715E-2</v>
      </c>
      <c r="ET55" s="31">
        <f t="shared" si="5"/>
        <v>3.200507614213198E-2</v>
      </c>
      <c r="EU55" s="31">
        <f t="shared" si="6"/>
        <v>3.2227848101265825E-2</v>
      </c>
      <c r="EV55" s="31">
        <f t="shared" si="7"/>
        <v>3.4666666666666665E-2</v>
      </c>
      <c r="EW55" s="31">
        <f t="shared" si="8"/>
        <v>3.4322250639386188E-2</v>
      </c>
      <c r="EX55" s="31">
        <f t="shared" si="9"/>
        <v>3.4531645569620253E-2</v>
      </c>
      <c r="EY55" s="31">
        <f t="shared" si="10"/>
        <v>4.1688654353562005E-2</v>
      </c>
      <c r="EZ55" s="31">
        <f t="shared" si="11"/>
        <v>4.8546365914786969E-2</v>
      </c>
      <c r="FA55" s="31">
        <f t="shared" si="12"/>
        <v>6.5142857142857141E-2</v>
      </c>
      <c r="FB55" s="31">
        <f t="shared" si="13"/>
        <v>6.6931216931216925E-2</v>
      </c>
      <c r="FC55" s="31">
        <f t="shared" si="14"/>
        <v>6.4072164948453608E-2</v>
      </c>
      <c r="FD55" s="31">
        <f t="shared" si="15"/>
        <v>6.6213333333333332E-2</v>
      </c>
      <c r="FE55" s="31">
        <f t="shared" si="16"/>
        <v>6.2278481012658225E-2</v>
      </c>
      <c r="FF55" s="31">
        <f t="shared" si="17"/>
        <v>5.7461928934010149E-2</v>
      </c>
      <c r="FG55" s="31">
        <f t="shared" si="18"/>
        <v>5.7924050632911395E-2</v>
      </c>
      <c r="FH55" s="31">
        <f t="shared" si="19"/>
        <v>5.3902439024390243E-2</v>
      </c>
      <c r="FI55" s="31">
        <f t="shared" si="20"/>
        <v>6.022670025188917E-2</v>
      </c>
      <c r="FJ55" s="31">
        <f t="shared" si="21"/>
        <v>6.022670025188917E-2</v>
      </c>
      <c r="FK55" s="31">
        <f t="shared" si="22"/>
        <v>6.5671641791044774E-2</v>
      </c>
      <c r="FL55" s="31">
        <f t="shared" si="23"/>
        <v>6.7236180904522616E-2</v>
      </c>
      <c r="FM55" s="50">
        <f t="shared" si="24"/>
        <v>7.2499999999999995E-2</v>
      </c>
      <c r="FN55" s="50">
        <f t="shared" si="25"/>
        <v>6.6421800947867302E-2</v>
      </c>
      <c r="FO55" s="50">
        <f t="shared" si="26"/>
        <v>7.0784313725490197E-2</v>
      </c>
      <c r="FP55" s="50">
        <f t="shared" si="27"/>
        <v>6.6901763224181357E-2</v>
      </c>
      <c r="FQ55" s="50">
        <f t="shared" si="28"/>
        <v>7.1031746031746029E-2</v>
      </c>
      <c r="FR55" s="50">
        <f t="shared" si="29"/>
        <v>7.1927374301675978E-2</v>
      </c>
    </row>
    <row r="56" spans="1:174" ht="14">
      <c r="A56" s="17" t="s">
        <v>107</v>
      </c>
      <c r="B56" s="19">
        <v>1930</v>
      </c>
      <c r="C56" s="19">
        <v>1923</v>
      </c>
      <c r="D56" s="19">
        <v>2030</v>
      </c>
      <c r="E56" s="19">
        <v>2022</v>
      </c>
      <c r="F56" s="19">
        <v>1973</v>
      </c>
      <c r="G56" s="19">
        <v>1961</v>
      </c>
      <c r="H56" s="19">
        <v>1977</v>
      </c>
      <c r="I56" s="19">
        <v>2261</v>
      </c>
      <c r="J56" s="19">
        <v>2269</v>
      </c>
      <c r="K56" s="19">
        <v>2316</v>
      </c>
      <c r="L56" s="19">
        <v>2361</v>
      </c>
      <c r="M56" s="19">
        <v>2319</v>
      </c>
      <c r="N56" s="19">
        <v>2330</v>
      </c>
      <c r="O56" s="19">
        <v>2414</v>
      </c>
      <c r="P56" s="19">
        <v>2094</v>
      </c>
      <c r="Q56" s="19">
        <v>2411</v>
      </c>
      <c r="R56" s="19">
        <v>2378</v>
      </c>
      <c r="S56" s="19">
        <v>2316</v>
      </c>
      <c r="T56" s="19">
        <v>2176</v>
      </c>
      <c r="U56" s="19">
        <v>2399</v>
      </c>
      <c r="V56" s="19">
        <v>2410</v>
      </c>
      <c r="W56" s="19">
        <v>2372</v>
      </c>
      <c r="X56" s="19">
        <v>2353</v>
      </c>
      <c r="Y56" s="19">
        <v>2276</v>
      </c>
      <c r="Z56" s="19">
        <v>2217</v>
      </c>
      <c r="AA56" s="19">
        <v>2226</v>
      </c>
      <c r="AB56" s="19">
        <v>2184</v>
      </c>
      <c r="AC56" s="19">
        <v>2177</v>
      </c>
      <c r="AD56" s="19">
        <v>2134</v>
      </c>
      <c r="AE56" s="19">
        <v>2093</v>
      </c>
      <c r="AF56" s="19">
        <v>2164</v>
      </c>
      <c r="AG56" s="19">
        <v>2296</v>
      </c>
      <c r="AH56" s="19">
        <v>2378</v>
      </c>
      <c r="AI56" s="19">
        <v>2377</v>
      </c>
      <c r="AJ56" s="19">
        <v>2317</v>
      </c>
      <c r="AK56" s="19">
        <v>2300</v>
      </c>
      <c r="AL56" s="19">
        <v>2353</v>
      </c>
      <c r="AM56" s="19">
        <v>2542</v>
      </c>
      <c r="AN56" s="19">
        <v>2707</v>
      </c>
      <c r="AO56" s="19">
        <v>2753</v>
      </c>
      <c r="AP56" s="19">
        <v>2852</v>
      </c>
      <c r="AQ56" s="19">
        <v>3006</v>
      </c>
      <c r="AR56" s="19">
        <v>3281</v>
      </c>
      <c r="AS56" s="19">
        <v>3693</v>
      </c>
      <c r="AT56" s="19">
        <v>4260</v>
      </c>
      <c r="AU56" s="19">
        <v>4493</v>
      </c>
      <c r="AV56" s="19">
        <v>4570</v>
      </c>
      <c r="AW56" s="19">
        <v>4605</v>
      </c>
      <c r="AX56" s="19">
        <v>4607</v>
      </c>
      <c r="AY56" s="19">
        <v>4611</v>
      </c>
      <c r="AZ56" s="19">
        <v>4812</v>
      </c>
      <c r="BA56" s="19">
        <v>4837</v>
      </c>
      <c r="BB56" s="19">
        <v>4721</v>
      </c>
      <c r="BC56" s="19">
        <v>4732</v>
      </c>
      <c r="BD56" s="19">
        <v>4729</v>
      </c>
      <c r="BE56" s="19">
        <v>4936</v>
      </c>
      <c r="BF56" s="19">
        <v>4782</v>
      </c>
      <c r="BG56" s="19">
        <v>4697</v>
      </c>
      <c r="BH56" s="19">
        <v>4556</v>
      </c>
      <c r="BI56" s="19">
        <v>4359</v>
      </c>
      <c r="BJ56" s="19">
        <v>4106</v>
      </c>
      <c r="BK56" s="19">
        <v>4077</v>
      </c>
      <c r="BL56" s="19">
        <v>4180</v>
      </c>
      <c r="BM56" s="19">
        <v>4124</v>
      </c>
      <c r="BN56" s="19">
        <v>4025</v>
      </c>
      <c r="BO56" s="19">
        <v>4011</v>
      </c>
      <c r="BP56" s="19">
        <v>3902</v>
      </c>
      <c r="BQ56" s="19">
        <v>4193</v>
      </c>
      <c r="BR56" s="19">
        <v>4294</v>
      </c>
      <c r="BS56" s="19">
        <v>4294</v>
      </c>
      <c r="BT56" s="19">
        <v>4332</v>
      </c>
      <c r="BU56" s="19">
        <v>4350</v>
      </c>
      <c r="BV56" s="19">
        <v>4281</v>
      </c>
      <c r="BW56" s="19">
        <v>4429</v>
      </c>
      <c r="BX56" s="19">
        <v>4569</v>
      </c>
      <c r="BY56" s="19">
        <v>4670</v>
      </c>
      <c r="BZ56" s="19">
        <v>4643</v>
      </c>
      <c r="CA56" s="19">
        <v>4659</v>
      </c>
      <c r="CB56" s="19">
        <v>4669</v>
      </c>
      <c r="CC56" s="19">
        <v>4910</v>
      </c>
      <c r="CD56" s="19">
        <v>5050</v>
      </c>
      <c r="CE56" s="19">
        <v>5039</v>
      </c>
      <c r="CF56" s="19">
        <v>4952</v>
      </c>
      <c r="CG56" s="19">
        <v>4885</v>
      </c>
      <c r="CH56" s="49">
        <v>4829</v>
      </c>
      <c r="CI56" s="49">
        <v>4918</v>
      </c>
      <c r="CJ56" s="49">
        <v>4969</v>
      </c>
      <c r="CK56" s="49">
        <v>4944</v>
      </c>
      <c r="CL56" s="49">
        <v>4829</v>
      </c>
      <c r="CM56" s="49">
        <v>4782</v>
      </c>
      <c r="CN56" s="49">
        <v>4718</v>
      </c>
      <c r="CO56" s="49">
        <v>4849</v>
      </c>
      <c r="CP56" s="49">
        <v>4919</v>
      </c>
      <c r="CQ56" s="49">
        <v>4770</v>
      </c>
      <c r="CR56" s="49">
        <v>4666</v>
      </c>
      <c r="CS56" s="49">
        <v>4518</v>
      </c>
      <c r="CT56" s="49">
        <v>4245</v>
      </c>
      <c r="CU56" s="49">
        <v>4304</v>
      </c>
      <c r="CV56" s="49">
        <v>4209</v>
      </c>
      <c r="CW56" s="49">
        <v>4125</v>
      </c>
      <c r="CX56" s="49">
        <v>4006</v>
      </c>
      <c r="CY56" s="49">
        <v>3764</v>
      </c>
      <c r="CZ56" s="17" t="s">
        <v>107</v>
      </c>
      <c r="DE56" t="s">
        <v>107</v>
      </c>
      <c r="DG56" t="s">
        <v>107</v>
      </c>
      <c r="DI56">
        <v>92300</v>
      </c>
      <c r="DJ56">
        <v>90500</v>
      </c>
      <c r="DK56">
        <v>90200</v>
      </c>
      <c r="DL56">
        <v>87800</v>
      </c>
      <c r="DM56">
        <v>87000</v>
      </c>
      <c r="DN56">
        <v>87300</v>
      </c>
      <c r="DO56">
        <v>87800</v>
      </c>
      <c r="DP56">
        <v>90500</v>
      </c>
      <c r="DQ56">
        <v>90200</v>
      </c>
      <c r="DR56">
        <v>89800</v>
      </c>
      <c r="DS56">
        <v>88300</v>
      </c>
      <c r="DT56">
        <v>87600</v>
      </c>
      <c r="DU56">
        <v>87000</v>
      </c>
      <c r="DV56">
        <v>86700</v>
      </c>
      <c r="DW56">
        <v>88500</v>
      </c>
      <c r="DX56">
        <v>88900</v>
      </c>
      <c r="DY56">
        <v>88500</v>
      </c>
      <c r="DZ56">
        <v>90100</v>
      </c>
      <c r="EA56">
        <v>90400</v>
      </c>
      <c r="EB56">
        <v>89800</v>
      </c>
      <c r="EC56">
        <v>90300</v>
      </c>
      <c r="ED56">
        <v>89300</v>
      </c>
      <c r="EE56">
        <v>88400</v>
      </c>
      <c r="EF56">
        <v>90700</v>
      </c>
      <c r="EG56">
        <v>92300</v>
      </c>
      <c r="EH56">
        <v>94100</v>
      </c>
      <c r="EI56">
        <v>97500</v>
      </c>
      <c r="EJ56" s="19">
        <v>96900</v>
      </c>
      <c r="EK56" s="19">
        <v>98100</v>
      </c>
      <c r="EL56" s="19">
        <v>96700</v>
      </c>
      <c r="EM56" s="19"/>
      <c r="EO56" s="31">
        <f t="shared" si="0"/>
        <v>2.5092091007583965E-2</v>
      </c>
      <c r="EP56" s="31">
        <f t="shared" si="1"/>
        <v>2.5745856353591161E-2</v>
      </c>
      <c r="EQ56" s="31">
        <f t="shared" si="2"/>
        <v>2.6729490022172949E-2</v>
      </c>
      <c r="ER56" s="31">
        <f t="shared" si="3"/>
        <v>2.478359908883827E-2</v>
      </c>
      <c r="ES56" s="31">
        <f t="shared" si="4"/>
        <v>2.7264367816091956E-2</v>
      </c>
      <c r="ET56" s="31">
        <f t="shared" si="5"/>
        <v>2.5395189003436427E-2</v>
      </c>
      <c r="EU56" s="31">
        <f t="shared" si="6"/>
        <v>2.4794988610478359E-2</v>
      </c>
      <c r="EV56" s="31">
        <f t="shared" si="7"/>
        <v>2.3911602209944753E-2</v>
      </c>
      <c r="EW56" s="31">
        <f t="shared" si="8"/>
        <v>2.6352549889135254E-2</v>
      </c>
      <c r="EX56" s="31">
        <f t="shared" si="9"/>
        <v>2.6202672605790647E-2</v>
      </c>
      <c r="EY56" s="31">
        <f t="shared" si="10"/>
        <v>3.1177802944507362E-2</v>
      </c>
      <c r="EZ56" s="31">
        <f t="shared" si="11"/>
        <v>3.7454337899543381E-2</v>
      </c>
      <c r="FA56" s="31">
        <f t="shared" si="12"/>
        <v>5.164367816091954E-2</v>
      </c>
      <c r="FB56" s="31">
        <f t="shared" si="13"/>
        <v>5.3137254901960786E-2</v>
      </c>
      <c r="FC56" s="31">
        <f t="shared" si="14"/>
        <v>5.465536723163842E-2</v>
      </c>
      <c r="FD56" s="31">
        <f t="shared" si="15"/>
        <v>5.3194600674915639E-2</v>
      </c>
      <c r="FE56" s="31">
        <f t="shared" si="16"/>
        <v>5.3073446327683613E-2</v>
      </c>
      <c r="FF56" s="31">
        <f t="shared" si="17"/>
        <v>4.5571587125416202E-2</v>
      </c>
      <c r="FG56" s="31">
        <f t="shared" si="18"/>
        <v>4.5619469026548676E-2</v>
      </c>
      <c r="FH56" s="31">
        <f t="shared" si="19"/>
        <v>4.3452115812917594E-2</v>
      </c>
      <c r="FI56" s="31">
        <f t="shared" si="20"/>
        <v>4.7552602436323366E-2</v>
      </c>
      <c r="FJ56" s="31">
        <f t="shared" si="21"/>
        <v>4.793952967525196E-2</v>
      </c>
      <c r="FK56" s="31">
        <f t="shared" si="22"/>
        <v>5.2828054298642534E-2</v>
      </c>
      <c r="FL56" s="31">
        <f t="shared" si="23"/>
        <v>5.1477398015435501E-2</v>
      </c>
      <c r="FM56" s="50">
        <f t="shared" si="24"/>
        <v>5.4593716143011915E-2</v>
      </c>
      <c r="FN56" s="50">
        <f t="shared" si="25"/>
        <v>5.1317747077577046E-2</v>
      </c>
      <c r="FO56" s="50">
        <f t="shared" si="26"/>
        <v>5.0707692307692308E-2</v>
      </c>
      <c r="FP56" s="50">
        <f t="shared" si="27"/>
        <v>4.8689370485036118E-2</v>
      </c>
      <c r="FQ56" s="50">
        <f t="shared" si="28"/>
        <v>4.8623853211009177E-2</v>
      </c>
      <c r="FR56" s="50">
        <f t="shared" si="29"/>
        <v>4.3898655635987591E-2</v>
      </c>
    </row>
    <row r="57" spans="1:174" ht="14">
      <c r="A57" s="17" t="s">
        <v>108</v>
      </c>
      <c r="B57" s="19">
        <v>2925</v>
      </c>
      <c r="C57" s="19">
        <v>2957</v>
      </c>
      <c r="D57" s="19">
        <v>3051</v>
      </c>
      <c r="E57" s="19">
        <v>2999</v>
      </c>
      <c r="F57" s="19">
        <v>2944</v>
      </c>
      <c r="G57" s="19">
        <v>3006</v>
      </c>
      <c r="H57" s="19">
        <v>3102</v>
      </c>
      <c r="I57" s="19">
        <v>3406</v>
      </c>
      <c r="J57" s="19">
        <v>3515</v>
      </c>
      <c r="K57" s="19">
        <v>3464</v>
      </c>
      <c r="L57" s="19">
        <v>3441</v>
      </c>
      <c r="M57" s="19">
        <v>3338</v>
      </c>
      <c r="N57" s="19">
        <v>3176</v>
      </c>
      <c r="O57" s="19">
        <v>3180</v>
      </c>
      <c r="P57" s="19">
        <v>3120</v>
      </c>
      <c r="Q57" s="19">
        <v>3042</v>
      </c>
      <c r="R57" s="19">
        <v>2954</v>
      </c>
      <c r="S57" s="19">
        <v>3001</v>
      </c>
      <c r="T57" s="19">
        <v>3021</v>
      </c>
      <c r="U57" s="19">
        <v>3237</v>
      </c>
      <c r="V57" s="19">
        <v>3288</v>
      </c>
      <c r="W57" s="19">
        <v>3173</v>
      </c>
      <c r="X57" s="19">
        <v>3037</v>
      </c>
      <c r="Y57" s="19">
        <v>2860</v>
      </c>
      <c r="Z57" s="19">
        <v>2807</v>
      </c>
      <c r="AA57" s="19">
        <v>2777</v>
      </c>
      <c r="AB57" s="19">
        <v>2860</v>
      </c>
      <c r="AC57" s="19">
        <v>2798</v>
      </c>
      <c r="AD57" s="19">
        <v>2688</v>
      </c>
      <c r="AE57" s="19">
        <v>2684</v>
      </c>
      <c r="AF57" s="19">
        <v>2831</v>
      </c>
      <c r="AG57" s="19">
        <v>3047</v>
      </c>
      <c r="AH57" s="19">
        <v>3244</v>
      </c>
      <c r="AI57" s="19">
        <v>3301</v>
      </c>
      <c r="AJ57" s="19">
        <v>3290</v>
      </c>
      <c r="AK57" s="19">
        <v>3231</v>
      </c>
      <c r="AL57" s="19">
        <v>3143</v>
      </c>
      <c r="AM57" s="19">
        <v>3353</v>
      </c>
      <c r="AN57" s="19">
        <v>3494</v>
      </c>
      <c r="AO57" s="19">
        <v>3583</v>
      </c>
      <c r="AP57" s="19">
        <v>3674</v>
      </c>
      <c r="AQ57" s="19">
        <v>4141</v>
      </c>
      <c r="AR57" s="19">
        <v>4626</v>
      </c>
      <c r="AS57" s="19">
        <v>5274</v>
      </c>
      <c r="AT57" s="19">
        <v>5805</v>
      </c>
      <c r="AU57" s="19">
        <v>5987</v>
      </c>
      <c r="AV57" s="19">
        <v>6176</v>
      </c>
      <c r="AW57" s="19">
        <v>5963</v>
      </c>
      <c r="AX57" s="19">
        <v>5953</v>
      </c>
      <c r="AY57" s="19">
        <v>6055</v>
      </c>
      <c r="AZ57" s="19">
        <v>6023</v>
      </c>
      <c r="BA57" s="19">
        <v>5951</v>
      </c>
      <c r="BB57" s="19">
        <v>5900</v>
      </c>
      <c r="BC57" s="19">
        <v>5856</v>
      </c>
      <c r="BD57" s="19">
        <v>5935</v>
      </c>
      <c r="BE57" s="19">
        <v>6294</v>
      </c>
      <c r="BF57" s="19">
        <v>6230</v>
      </c>
      <c r="BG57" s="19">
        <v>6002</v>
      </c>
      <c r="BH57" s="19">
        <v>5847</v>
      </c>
      <c r="BI57" s="19">
        <v>5494</v>
      </c>
      <c r="BJ57" s="19">
        <v>5235</v>
      </c>
      <c r="BK57" s="19">
        <v>5175</v>
      </c>
      <c r="BL57" s="19">
        <v>5247</v>
      </c>
      <c r="BM57" s="19">
        <v>5205</v>
      </c>
      <c r="BN57" s="19">
        <v>5124</v>
      </c>
      <c r="BO57" s="19">
        <v>5126</v>
      </c>
      <c r="BP57" s="19">
        <v>5148</v>
      </c>
      <c r="BQ57" s="19">
        <v>5442</v>
      </c>
      <c r="BR57" s="19">
        <v>5414</v>
      </c>
      <c r="BS57" s="19">
        <v>5332</v>
      </c>
      <c r="BT57" s="19">
        <v>5279</v>
      </c>
      <c r="BU57" s="19">
        <v>5250</v>
      </c>
      <c r="BV57" s="19">
        <v>5308</v>
      </c>
      <c r="BW57" s="19">
        <v>5553</v>
      </c>
      <c r="BX57" s="19">
        <v>5721</v>
      </c>
      <c r="BY57" s="19">
        <v>5701</v>
      </c>
      <c r="BZ57" s="19">
        <v>5669</v>
      </c>
      <c r="CA57" s="19">
        <v>5728</v>
      </c>
      <c r="CB57" s="19">
        <v>5787</v>
      </c>
      <c r="CC57" s="19">
        <v>6209</v>
      </c>
      <c r="CD57" s="19">
        <v>6320</v>
      </c>
      <c r="CE57" s="19">
        <v>6272</v>
      </c>
      <c r="CF57" s="19">
        <v>6127</v>
      </c>
      <c r="CG57" s="19">
        <v>5959</v>
      </c>
      <c r="CH57" s="49">
        <v>5770</v>
      </c>
      <c r="CI57" s="49">
        <v>5881</v>
      </c>
      <c r="CJ57" s="49">
        <v>5931</v>
      </c>
      <c r="CK57" s="49">
        <v>5945</v>
      </c>
      <c r="CL57" s="49">
        <v>5950</v>
      </c>
      <c r="CM57" s="49">
        <v>6019</v>
      </c>
      <c r="CN57" s="49">
        <v>6095</v>
      </c>
      <c r="CO57" s="49">
        <v>6256</v>
      </c>
      <c r="CP57" s="49">
        <v>6201</v>
      </c>
      <c r="CQ57" s="49">
        <v>6174</v>
      </c>
      <c r="CR57" s="49">
        <v>6012</v>
      </c>
      <c r="CS57" s="49">
        <v>5667</v>
      </c>
      <c r="CT57" s="49">
        <v>5498</v>
      </c>
      <c r="CU57" s="49">
        <v>5368</v>
      </c>
      <c r="CV57" s="49">
        <v>5382</v>
      </c>
      <c r="CW57" s="49">
        <v>5137</v>
      </c>
      <c r="CX57" s="49">
        <v>5012</v>
      </c>
      <c r="CY57" s="49">
        <v>4909</v>
      </c>
      <c r="CZ57" s="17" t="s">
        <v>108</v>
      </c>
      <c r="DE57" t="s">
        <v>108</v>
      </c>
      <c r="DG57" t="s">
        <v>108</v>
      </c>
      <c r="DI57">
        <v>75900</v>
      </c>
      <c r="DJ57">
        <v>77000</v>
      </c>
      <c r="DK57">
        <v>78300</v>
      </c>
      <c r="DL57">
        <v>78800</v>
      </c>
      <c r="DM57">
        <v>78000</v>
      </c>
      <c r="DN57">
        <v>77300</v>
      </c>
      <c r="DO57">
        <v>76000</v>
      </c>
      <c r="DP57">
        <v>76000</v>
      </c>
      <c r="DQ57">
        <v>75900</v>
      </c>
      <c r="DR57">
        <v>75400</v>
      </c>
      <c r="DS57">
        <v>74200</v>
      </c>
      <c r="DT57">
        <v>75000</v>
      </c>
      <c r="DU57">
        <v>77200</v>
      </c>
      <c r="DV57">
        <v>76900</v>
      </c>
      <c r="DW57">
        <v>78800</v>
      </c>
      <c r="DX57">
        <v>78500</v>
      </c>
      <c r="DY57">
        <v>76800</v>
      </c>
      <c r="DZ57">
        <v>76600</v>
      </c>
      <c r="EA57">
        <v>75400</v>
      </c>
      <c r="EB57">
        <v>75000</v>
      </c>
      <c r="EC57">
        <v>77100</v>
      </c>
      <c r="ED57">
        <v>76700</v>
      </c>
      <c r="EE57">
        <v>76700</v>
      </c>
      <c r="EF57">
        <v>77900</v>
      </c>
      <c r="EG57">
        <v>77100</v>
      </c>
      <c r="EH57">
        <v>78300</v>
      </c>
      <c r="EI57">
        <v>79400</v>
      </c>
      <c r="EJ57" s="19">
        <v>79300</v>
      </c>
      <c r="EK57" s="19">
        <v>81100</v>
      </c>
      <c r="EL57" s="19">
        <v>81500</v>
      </c>
      <c r="EM57" s="19"/>
      <c r="EO57" s="31">
        <f t="shared" si="0"/>
        <v>4.5638998682476943E-2</v>
      </c>
      <c r="EP57" s="31">
        <f t="shared" si="1"/>
        <v>4.1246753246753247E-2</v>
      </c>
      <c r="EQ57" s="31">
        <f t="shared" si="2"/>
        <v>3.8850574712643679E-2</v>
      </c>
      <c r="ER57" s="31">
        <f t="shared" si="3"/>
        <v>3.8337563451776649E-2</v>
      </c>
      <c r="ES57" s="31">
        <f t="shared" si="4"/>
        <v>4.0679487179487182E-2</v>
      </c>
      <c r="ET57" s="31">
        <f t="shared" si="5"/>
        <v>3.6313065976714104E-2</v>
      </c>
      <c r="EU57" s="31">
        <f t="shared" si="6"/>
        <v>3.6815789473684211E-2</v>
      </c>
      <c r="EV57" s="31">
        <f t="shared" si="7"/>
        <v>3.7249999999999998E-2</v>
      </c>
      <c r="EW57" s="31">
        <f t="shared" si="8"/>
        <v>4.3491436100131751E-2</v>
      </c>
      <c r="EX57" s="31">
        <f t="shared" si="9"/>
        <v>4.1684350132625995E-2</v>
      </c>
      <c r="EY57" s="31">
        <f t="shared" si="10"/>
        <v>4.8288409703504044E-2</v>
      </c>
      <c r="EZ57" s="31">
        <f t="shared" si="11"/>
        <v>6.1679999999999999E-2</v>
      </c>
      <c r="FA57" s="31">
        <f t="shared" si="12"/>
        <v>7.7551813471502584E-2</v>
      </c>
      <c r="FB57" s="31">
        <f t="shared" si="13"/>
        <v>7.7412223667100127E-2</v>
      </c>
      <c r="FC57" s="31">
        <f t="shared" si="14"/>
        <v>7.5520304568527916E-2</v>
      </c>
      <c r="FD57" s="31">
        <f t="shared" si="15"/>
        <v>7.5605095541401268E-2</v>
      </c>
      <c r="FE57" s="31">
        <f t="shared" si="16"/>
        <v>7.8151041666666671E-2</v>
      </c>
      <c r="FF57" s="31">
        <f t="shared" si="17"/>
        <v>6.8342036553524804E-2</v>
      </c>
      <c r="FG57" s="31">
        <f t="shared" si="18"/>
        <v>6.9031830238726791E-2</v>
      </c>
      <c r="FH57" s="31">
        <f t="shared" si="19"/>
        <v>6.8640000000000007E-2</v>
      </c>
      <c r="FI57" s="31">
        <f t="shared" si="20"/>
        <v>6.9156939040207518E-2</v>
      </c>
      <c r="FJ57" s="31">
        <f t="shared" si="21"/>
        <v>6.9204693611473272E-2</v>
      </c>
      <c r="FK57" s="31">
        <f t="shared" si="22"/>
        <v>7.4328552803129069E-2</v>
      </c>
      <c r="FL57" s="31">
        <f t="shared" si="23"/>
        <v>7.4287548138639276E-2</v>
      </c>
      <c r="FM57" s="50">
        <f t="shared" si="24"/>
        <v>8.1348897535667958E-2</v>
      </c>
      <c r="FN57" s="50">
        <f t="shared" si="25"/>
        <v>7.3690932311621965E-2</v>
      </c>
      <c r="FO57" s="50">
        <f t="shared" si="26"/>
        <v>7.4874055415617133E-2</v>
      </c>
      <c r="FP57" s="50">
        <f t="shared" si="27"/>
        <v>7.6860025220680958E-2</v>
      </c>
      <c r="FQ57" s="50">
        <f t="shared" si="28"/>
        <v>7.6128236744759561E-2</v>
      </c>
      <c r="FR57" s="50">
        <f t="shared" si="29"/>
        <v>6.7460122699386504E-2</v>
      </c>
    </row>
    <row r="58" spans="1:174" ht="14">
      <c r="A58" s="17" t="s">
        <v>109</v>
      </c>
      <c r="B58" s="19">
        <v>2691</v>
      </c>
      <c r="C58" s="19">
        <v>2677</v>
      </c>
      <c r="D58" s="19">
        <v>2637</v>
      </c>
      <c r="E58" s="19">
        <v>2619</v>
      </c>
      <c r="F58" s="19">
        <v>2727</v>
      </c>
      <c r="G58" s="19">
        <v>2786</v>
      </c>
      <c r="H58" s="19">
        <v>2853</v>
      </c>
      <c r="I58" s="19">
        <v>3138</v>
      </c>
      <c r="J58" s="19">
        <v>3292</v>
      </c>
      <c r="K58" s="19">
        <v>3335</v>
      </c>
      <c r="L58" s="19">
        <v>3377</v>
      </c>
      <c r="M58" s="19">
        <v>3352</v>
      </c>
      <c r="N58" s="19">
        <v>3243</v>
      </c>
      <c r="O58" s="19">
        <v>3414</v>
      </c>
      <c r="P58" s="19">
        <v>3400</v>
      </c>
      <c r="Q58" s="19">
        <v>3476</v>
      </c>
      <c r="R58" s="19">
        <v>3411</v>
      </c>
      <c r="S58" s="19">
        <v>3338</v>
      </c>
      <c r="T58" s="19">
        <v>3389</v>
      </c>
      <c r="U58" s="19">
        <v>3602</v>
      </c>
      <c r="V58" s="19">
        <v>3651</v>
      </c>
      <c r="W58" s="19">
        <v>3529</v>
      </c>
      <c r="X58" s="19">
        <v>3526</v>
      </c>
      <c r="Y58" s="19">
        <v>3434</v>
      </c>
      <c r="Z58" s="19">
        <v>3187</v>
      </c>
      <c r="AA58" s="19">
        <v>3222</v>
      </c>
      <c r="AB58" s="19">
        <v>3208</v>
      </c>
      <c r="AC58" s="19">
        <v>3088</v>
      </c>
      <c r="AD58" s="19">
        <v>2915</v>
      </c>
      <c r="AE58" s="19">
        <v>2838</v>
      </c>
      <c r="AF58" s="19">
        <v>2918</v>
      </c>
      <c r="AG58" s="19">
        <v>3005</v>
      </c>
      <c r="AH58" s="19">
        <v>3152</v>
      </c>
      <c r="AI58" s="19">
        <v>3190</v>
      </c>
      <c r="AJ58" s="19">
        <v>3170</v>
      </c>
      <c r="AK58" s="19">
        <v>3261</v>
      </c>
      <c r="AL58" s="19">
        <v>3357</v>
      </c>
      <c r="AM58" s="19">
        <v>3494</v>
      </c>
      <c r="AN58" s="19">
        <v>3778</v>
      </c>
      <c r="AO58" s="19">
        <v>3932</v>
      </c>
      <c r="AP58" s="19">
        <v>4071</v>
      </c>
      <c r="AQ58" s="19">
        <v>4336</v>
      </c>
      <c r="AR58" s="19">
        <v>4740</v>
      </c>
      <c r="AS58" s="19">
        <v>5166</v>
      </c>
      <c r="AT58" s="19">
        <v>5749</v>
      </c>
      <c r="AU58" s="19">
        <v>6006</v>
      </c>
      <c r="AV58" s="19">
        <v>6237</v>
      </c>
      <c r="AW58" s="19">
        <v>6257</v>
      </c>
      <c r="AX58" s="19">
        <v>6251</v>
      </c>
      <c r="AY58" s="19">
        <v>6317</v>
      </c>
      <c r="AZ58" s="19">
        <v>6456</v>
      </c>
      <c r="BA58" s="19">
        <v>6419</v>
      </c>
      <c r="BB58" s="19">
        <v>6289</v>
      </c>
      <c r="BC58" s="19">
        <v>6063</v>
      </c>
      <c r="BD58" s="19">
        <v>6145</v>
      </c>
      <c r="BE58" s="19">
        <v>6397</v>
      </c>
      <c r="BF58" s="19">
        <v>6501</v>
      </c>
      <c r="BG58" s="19">
        <v>6306</v>
      </c>
      <c r="BH58" s="19">
        <v>6075</v>
      </c>
      <c r="BI58" s="19">
        <v>5978</v>
      </c>
      <c r="BJ58" s="19">
        <v>5654</v>
      </c>
      <c r="BK58" s="19">
        <v>5654</v>
      </c>
      <c r="BL58" s="19">
        <v>5723</v>
      </c>
      <c r="BM58" s="19">
        <v>5720</v>
      </c>
      <c r="BN58" s="19">
        <v>5626</v>
      </c>
      <c r="BO58" s="19">
        <v>5604</v>
      </c>
      <c r="BP58" s="19">
        <v>5712</v>
      </c>
      <c r="BQ58" s="19">
        <v>5994</v>
      </c>
      <c r="BR58" s="19">
        <v>6078</v>
      </c>
      <c r="BS58" s="19">
        <v>6045</v>
      </c>
      <c r="BT58" s="19">
        <v>6113</v>
      </c>
      <c r="BU58" s="19">
        <v>6089</v>
      </c>
      <c r="BV58" s="19">
        <v>5954</v>
      </c>
      <c r="BW58" s="19">
        <v>6117</v>
      </c>
      <c r="BX58" s="19">
        <v>6284</v>
      </c>
      <c r="BY58" s="19">
        <v>6322</v>
      </c>
      <c r="BZ58" s="19">
        <v>6275</v>
      </c>
      <c r="CA58" s="19">
        <v>6304</v>
      </c>
      <c r="CB58" s="19">
        <v>6558</v>
      </c>
      <c r="CC58" s="19">
        <v>6838</v>
      </c>
      <c r="CD58" s="19">
        <v>6984</v>
      </c>
      <c r="CE58" s="19">
        <v>6906</v>
      </c>
      <c r="CF58" s="19">
        <v>6740</v>
      </c>
      <c r="CG58" s="19">
        <v>6815</v>
      </c>
      <c r="CH58" s="49">
        <v>6625</v>
      </c>
      <c r="CI58" s="49">
        <v>6546</v>
      </c>
      <c r="CJ58" s="49">
        <v>6591</v>
      </c>
      <c r="CK58" s="49">
        <v>6481</v>
      </c>
      <c r="CL58" s="49">
        <v>6544</v>
      </c>
      <c r="CM58" s="49">
        <v>6538</v>
      </c>
      <c r="CN58" s="49">
        <v>6519</v>
      </c>
      <c r="CO58" s="49">
        <v>6846</v>
      </c>
      <c r="CP58" s="49">
        <v>6905</v>
      </c>
      <c r="CQ58" s="49">
        <v>6696</v>
      </c>
      <c r="CR58" s="49">
        <v>6546</v>
      </c>
      <c r="CS58" s="49">
        <v>6460</v>
      </c>
      <c r="CT58" s="49">
        <v>6209</v>
      </c>
      <c r="CU58" s="49">
        <v>6067</v>
      </c>
      <c r="CV58" s="49">
        <v>5914</v>
      </c>
      <c r="CW58" s="49">
        <v>5634</v>
      </c>
      <c r="CX58" s="49">
        <v>5318</v>
      </c>
      <c r="CY58" s="49">
        <v>5130</v>
      </c>
      <c r="CZ58" s="17" t="s">
        <v>109</v>
      </c>
      <c r="DE58" t="s">
        <v>109</v>
      </c>
      <c r="DG58" t="s">
        <v>109</v>
      </c>
      <c r="DI58">
        <v>92600</v>
      </c>
      <c r="DJ58">
        <v>93500</v>
      </c>
      <c r="DK58">
        <v>94700</v>
      </c>
      <c r="DL58">
        <v>96800</v>
      </c>
      <c r="DM58">
        <v>98100</v>
      </c>
      <c r="DN58">
        <v>98200</v>
      </c>
      <c r="DO58">
        <v>97400</v>
      </c>
      <c r="DP58">
        <v>96000</v>
      </c>
      <c r="DQ58">
        <v>96000</v>
      </c>
      <c r="DR58">
        <v>97000</v>
      </c>
      <c r="DS58">
        <v>97400</v>
      </c>
      <c r="DT58">
        <v>98800</v>
      </c>
      <c r="DU58">
        <v>99900</v>
      </c>
      <c r="DV58">
        <v>98900</v>
      </c>
      <c r="DW58">
        <v>99600</v>
      </c>
      <c r="DX58">
        <v>98300</v>
      </c>
      <c r="DY58">
        <v>97700</v>
      </c>
      <c r="DZ58">
        <v>98100</v>
      </c>
      <c r="EA58">
        <v>98000</v>
      </c>
      <c r="EB58">
        <v>98300</v>
      </c>
      <c r="EC58">
        <v>97500</v>
      </c>
      <c r="ED58">
        <v>97000</v>
      </c>
      <c r="EE58">
        <v>98900</v>
      </c>
      <c r="EF58">
        <v>98900</v>
      </c>
      <c r="EG58">
        <v>99300</v>
      </c>
      <c r="EH58">
        <v>99700</v>
      </c>
      <c r="EI58">
        <v>99800</v>
      </c>
      <c r="EJ58" s="19">
        <v>100300</v>
      </c>
      <c r="EK58" s="19">
        <v>101100</v>
      </c>
      <c r="EL58" s="19">
        <v>101600</v>
      </c>
      <c r="EM58" s="19"/>
      <c r="EO58" s="31">
        <f t="shared" si="0"/>
        <v>3.6015118790496757E-2</v>
      </c>
      <c r="EP58" s="31">
        <f t="shared" si="1"/>
        <v>3.4684491978609629E-2</v>
      </c>
      <c r="EQ58" s="31">
        <f t="shared" si="2"/>
        <v>3.6705385427666312E-2</v>
      </c>
      <c r="ER58" s="31">
        <f t="shared" si="3"/>
        <v>3.5010330578512397E-2</v>
      </c>
      <c r="ES58" s="31">
        <f t="shared" si="4"/>
        <v>3.5973496432212031E-2</v>
      </c>
      <c r="ET58" s="31">
        <f t="shared" si="5"/>
        <v>3.2454175152749488E-2</v>
      </c>
      <c r="EU58" s="31">
        <f t="shared" si="6"/>
        <v>3.1704312114989731E-2</v>
      </c>
      <c r="EV58" s="31">
        <f t="shared" si="7"/>
        <v>3.0395833333333334E-2</v>
      </c>
      <c r="EW58" s="31">
        <f t="shared" si="8"/>
        <v>3.3229166666666664E-2</v>
      </c>
      <c r="EX58" s="31">
        <f t="shared" si="9"/>
        <v>3.4608247422680413E-2</v>
      </c>
      <c r="EY58" s="31">
        <f t="shared" si="10"/>
        <v>4.0369609856262832E-2</v>
      </c>
      <c r="EZ58" s="31">
        <f t="shared" si="11"/>
        <v>4.7975708502024289E-2</v>
      </c>
      <c r="FA58" s="31">
        <f t="shared" si="12"/>
        <v>6.0120120120120121E-2</v>
      </c>
      <c r="FB58" s="31">
        <f t="shared" si="13"/>
        <v>6.3205257836198181E-2</v>
      </c>
      <c r="FC58" s="31">
        <f t="shared" si="14"/>
        <v>6.4447791164658638E-2</v>
      </c>
      <c r="FD58" s="31">
        <f t="shared" si="15"/>
        <v>6.2512716174974572E-2</v>
      </c>
      <c r="FE58" s="31">
        <f t="shared" si="16"/>
        <v>6.4544524053224153E-2</v>
      </c>
      <c r="FF58" s="31">
        <f t="shared" si="17"/>
        <v>5.7635066258919468E-2</v>
      </c>
      <c r="FG58" s="31">
        <f t="shared" si="18"/>
        <v>5.8367346938775509E-2</v>
      </c>
      <c r="FH58" s="31">
        <f t="shared" si="19"/>
        <v>5.8107833163784331E-2</v>
      </c>
      <c r="FI58" s="31">
        <f t="shared" si="20"/>
        <v>6.2E-2</v>
      </c>
      <c r="FJ58" s="31">
        <f t="shared" si="21"/>
        <v>6.1381443298969073E-2</v>
      </c>
      <c r="FK58" s="31">
        <f t="shared" si="22"/>
        <v>6.3923154701718901E-2</v>
      </c>
      <c r="FL58" s="31">
        <f t="shared" si="23"/>
        <v>6.6309403437815981E-2</v>
      </c>
      <c r="FM58" s="50">
        <f t="shared" si="24"/>
        <v>6.9546827794561936E-2</v>
      </c>
      <c r="FN58" s="50">
        <f t="shared" si="25"/>
        <v>6.6449348044132397E-2</v>
      </c>
      <c r="FO58" s="50">
        <f t="shared" si="26"/>
        <v>6.4939879759519037E-2</v>
      </c>
      <c r="FP58" s="50">
        <f t="shared" si="27"/>
        <v>6.49950149551346E-2</v>
      </c>
      <c r="FQ58" s="50">
        <f t="shared" si="28"/>
        <v>6.623145400593472E-2</v>
      </c>
      <c r="FR58" s="50">
        <f t="shared" si="29"/>
        <v>6.1112204724409445E-2</v>
      </c>
    </row>
    <row r="59" spans="1:174" ht="14">
      <c r="A59" s="17" t="s">
        <v>110</v>
      </c>
      <c r="B59" s="19">
        <v>1194</v>
      </c>
      <c r="C59" s="19">
        <v>1233</v>
      </c>
      <c r="D59" s="19">
        <v>1255</v>
      </c>
      <c r="E59" s="19">
        <v>1297</v>
      </c>
      <c r="F59" s="19">
        <v>1281</v>
      </c>
      <c r="G59" s="19">
        <v>1262</v>
      </c>
      <c r="H59" s="19">
        <v>1263</v>
      </c>
      <c r="I59" s="19">
        <v>1338</v>
      </c>
      <c r="J59" s="19">
        <v>1416</v>
      </c>
      <c r="K59" s="19">
        <v>1411</v>
      </c>
      <c r="L59" s="19">
        <v>1380</v>
      </c>
      <c r="M59" s="19">
        <v>1428</v>
      </c>
      <c r="N59" s="19">
        <v>1434</v>
      </c>
      <c r="O59" s="19">
        <v>1244</v>
      </c>
      <c r="P59" s="19">
        <v>1210</v>
      </c>
      <c r="Q59" s="19">
        <v>1258</v>
      </c>
      <c r="R59" s="19">
        <v>1313</v>
      </c>
      <c r="S59" s="19">
        <v>1387</v>
      </c>
      <c r="T59" s="19">
        <v>1374</v>
      </c>
      <c r="U59" s="19">
        <v>1442</v>
      </c>
      <c r="V59" s="19">
        <v>1477</v>
      </c>
      <c r="W59" s="19">
        <v>1415</v>
      </c>
      <c r="X59" s="19">
        <v>1407</v>
      </c>
      <c r="Y59" s="19">
        <v>1325</v>
      </c>
      <c r="Z59" s="19">
        <v>1270</v>
      </c>
      <c r="AA59" s="19">
        <v>1227</v>
      </c>
      <c r="AB59" s="19">
        <v>1241</v>
      </c>
      <c r="AC59" s="19">
        <v>1233</v>
      </c>
      <c r="AD59" s="19">
        <v>1206</v>
      </c>
      <c r="AE59" s="19">
        <v>1172</v>
      </c>
      <c r="AF59" s="19">
        <v>1172</v>
      </c>
      <c r="AG59" s="19">
        <v>1213</v>
      </c>
      <c r="AH59" s="19">
        <v>1215</v>
      </c>
      <c r="AI59" s="19">
        <v>1196</v>
      </c>
      <c r="AJ59" s="19">
        <v>1166</v>
      </c>
      <c r="AK59" s="19">
        <v>1182</v>
      </c>
      <c r="AL59" s="19">
        <v>1107</v>
      </c>
      <c r="AM59" s="19">
        <v>1089</v>
      </c>
      <c r="AN59" s="19">
        <v>1128</v>
      </c>
      <c r="AO59" s="19">
        <v>1155</v>
      </c>
      <c r="AP59" s="19">
        <v>1173</v>
      </c>
      <c r="AQ59" s="19">
        <v>1266</v>
      </c>
      <c r="AR59" s="19">
        <v>1374</v>
      </c>
      <c r="AS59" s="19">
        <v>1487</v>
      </c>
      <c r="AT59" s="19">
        <v>1763</v>
      </c>
      <c r="AU59" s="19">
        <v>1853</v>
      </c>
      <c r="AV59" s="19">
        <v>1891</v>
      </c>
      <c r="AW59" s="19">
        <v>1980</v>
      </c>
      <c r="AX59" s="19">
        <v>1965</v>
      </c>
      <c r="AY59" s="19">
        <v>1963</v>
      </c>
      <c r="AZ59" s="19">
        <v>1986</v>
      </c>
      <c r="BA59" s="19">
        <v>1976</v>
      </c>
      <c r="BB59" s="19">
        <v>2009</v>
      </c>
      <c r="BC59" s="19">
        <v>1920</v>
      </c>
      <c r="BD59" s="19">
        <v>1919</v>
      </c>
      <c r="BE59" s="19">
        <v>1917</v>
      </c>
      <c r="BF59" s="19">
        <v>1921</v>
      </c>
      <c r="BG59" s="19">
        <v>1906</v>
      </c>
      <c r="BH59" s="19">
        <v>1869</v>
      </c>
      <c r="BI59" s="19">
        <v>1819</v>
      </c>
      <c r="BJ59" s="19">
        <v>1758</v>
      </c>
      <c r="BK59" s="19">
        <v>1721</v>
      </c>
      <c r="BL59" s="19">
        <v>1695</v>
      </c>
      <c r="BM59" s="19">
        <v>1716</v>
      </c>
      <c r="BN59" s="19">
        <v>1699</v>
      </c>
      <c r="BO59" s="19">
        <v>1651</v>
      </c>
      <c r="BP59" s="19">
        <v>1639</v>
      </c>
      <c r="BQ59" s="19">
        <v>1726</v>
      </c>
      <c r="BR59" s="19">
        <v>1771</v>
      </c>
      <c r="BS59" s="19">
        <v>1723</v>
      </c>
      <c r="BT59" s="19">
        <v>1731</v>
      </c>
      <c r="BU59" s="19">
        <v>1659</v>
      </c>
      <c r="BV59" s="19">
        <v>1692</v>
      </c>
      <c r="BW59" s="19">
        <v>1699</v>
      </c>
      <c r="BX59" s="19">
        <v>1735</v>
      </c>
      <c r="BY59" s="19">
        <v>1761</v>
      </c>
      <c r="BZ59" s="19">
        <v>1791</v>
      </c>
      <c r="CA59" s="19">
        <v>1715</v>
      </c>
      <c r="CB59" s="19">
        <v>1678</v>
      </c>
      <c r="CC59" s="19">
        <v>1779</v>
      </c>
      <c r="CD59" s="19">
        <v>1849</v>
      </c>
      <c r="CE59" s="19">
        <v>1830</v>
      </c>
      <c r="CF59" s="19">
        <v>1779</v>
      </c>
      <c r="CG59" s="19">
        <v>1718</v>
      </c>
      <c r="CH59" s="49">
        <v>1669</v>
      </c>
      <c r="CI59" s="49">
        <v>1720</v>
      </c>
      <c r="CJ59" s="49">
        <v>1683</v>
      </c>
      <c r="CK59" s="49">
        <v>1693</v>
      </c>
      <c r="CL59" s="49">
        <v>1686</v>
      </c>
      <c r="CM59" s="49">
        <v>1651</v>
      </c>
      <c r="CN59" s="49">
        <v>1645</v>
      </c>
      <c r="CO59" s="49">
        <v>1677</v>
      </c>
      <c r="CP59" s="49">
        <v>1680</v>
      </c>
      <c r="CQ59" s="49">
        <v>1662</v>
      </c>
      <c r="CR59" s="49">
        <v>1574</v>
      </c>
      <c r="CS59" s="49">
        <v>1498</v>
      </c>
      <c r="CT59" s="49">
        <v>1428</v>
      </c>
      <c r="CU59" s="49">
        <v>1412</v>
      </c>
      <c r="CV59" s="49">
        <v>1379</v>
      </c>
      <c r="CW59" s="49">
        <v>1363</v>
      </c>
      <c r="CX59" s="49">
        <v>1323</v>
      </c>
      <c r="CY59" s="49">
        <v>1258</v>
      </c>
      <c r="CZ59" s="17" t="s">
        <v>110</v>
      </c>
      <c r="DE59" t="s">
        <v>110</v>
      </c>
      <c r="DG59" t="s">
        <v>110</v>
      </c>
      <c r="DI59">
        <v>55700</v>
      </c>
      <c r="DJ59">
        <v>59600</v>
      </c>
      <c r="DK59">
        <v>61800</v>
      </c>
      <c r="DL59">
        <v>60200</v>
      </c>
      <c r="DM59">
        <v>58800</v>
      </c>
      <c r="DN59">
        <v>57200</v>
      </c>
      <c r="DO59">
        <v>58000</v>
      </c>
      <c r="DP59">
        <v>58000</v>
      </c>
      <c r="DQ59">
        <v>63500</v>
      </c>
      <c r="DR59">
        <v>61000</v>
      </c>
      <c r="DS59">
        <v>60900</v>
      </c>
      <c r="DT59">
        <v>58900</v>
      </c>
      <c r="DU59">
        <v>62900</v>
      </c>
      <c r="DV59">
        <v>63000</v>
      </c>
      <c r="DW59">
        <v>63800</v>
      </c>
      <c r="DX59">
        <v>64700</v>
      </c>
      <c r="DY59">
        <v>64100</v>
      </c>
      <c r="DZ59">
        <v>65500</v>
      </c>
      <c r="EA59">
        <v>66800</v>
      </c>
      <c r="EB59">
        <v>68500</v>
      </c>
      <c r="EC59">
        <v>69000</v>
      </c>
      <c r="ED59">
        <v>72300</v>
      </c>
      <c r="EE59">
        <v>71900</v>
      </c>
      <c r="EF59">
        <v>70600</v>
      </c>
      <c r="EG59">
        <v>69500</v>
      </c>
      <c r="EH59">
        <v>67800</v>
      </c>
      <c r="EI59">
        <v>69700</v>
      </c>
      <c r="EJ59" s="19">
        <v>74200</v>
      </c>
      <c r="EK59" s="19">
        <v>76300</v>
      </c>
      <c r="EL59" s="19">
        <v>76700</v>
      </c>
      <c r="EM59" s="19"/>
      <c r="EO59" s="31">
        <f t="shared" si="0"/>
        <v>2.5332136445242369E-2</v>
      </c>
      <c r="EP59" s="31">
        <f t="shared" si="1"/>
        <v>2.4060402684563758E-2</v>
      </c>
      <c r="EQ59" s="31">
        <f t="shared" si="2"/>
        <v>2.0355987055016182E-2</v>
      </c>
      <c r="ER59" s="31">
        <f t="shared" si="3"/>
        <v>2.2823920265780732E-2</v>
      </c>
      <c r="ES59" s="31">
        <f t="shared" si="4"/>
        <v>2.4064625850340134E-2</v>
      </c>
      <c r="ET59" s="31">
        <f t="shared" si="5"/>
        <v>2.2202797202797202E-2</v>
      </c>
      <c r="EU59" s="31">
        <f t="shared" si="6"/>
        <v>2.1258620689655172E-2</v>
      </c>
      <c r="EV59" s="31">
        <f t="shared" si="7"/>
        <v>2.0206896551724137E-2</v>
      </c>
      <c r="EW59" s="31">
        <f t="shared" si="8"/>
        <v>1.8834645669291338E-2</v>
      </c>
      <c r="EX59" s="31">
        <f t="shared" si="9"/>
        <v>1.8147540983606558E-2</v>
      </c>
      <c r="EY59" s="31">
        <f t="shared" si="10"/>
        <v>1.896551724137931E-2</v>
      </c>
      <c r="EZ59" s="31">
        <f t="shared" si="11"/>
        <v>2.3327674023769101E-2</v>
      </c>
      <c r="FA59" s="31">
        <f t="shared" si="12"/>
        <v>2.945945945945946E-2</v>
      </c>
      <c r="FB59" s="31">
        <f t="shared" si="13"/>
        <v>3.1190476190476192E-2</v>
      </c>
      <c r="FC59" s="31">
        <f t="shared" si="14"/>
        <v>3.0971786833855798E-2</v>
      </c>
      <c r="FD59" s="31">
        <f t="shared" si="15"/>
        <v>2.9659969088098918E-2</v>
      </c>
      <c r="FE59" s="31">
        <f t="shared" si="16"/>
        <v>2.9734789391575662E-2</v>
      </c>
      <c r="FF59" s="31">
        <f t="shared" si="17"/>
        <v>2.6839694656488548E-2</v>
      </c>
      <c r="FG59" s="31">
        <f t="shared" si="18"/>
        <v>2.568862275449102E-2</v>
      </c>
      <c r="FH59" s="31">
        <f t="shared" si="19"/>
        <v>2.3927007299270074E-2</v>
      </c>
      <c r="FI59" s="31">
        <f t="shared" si="20"/>
        <v>2.4971014492753622E-2</v>
      </c>
      <c r="FJ59" s="31">
        <f t="shared" si="21"/>
        <v>2.3402489626556017E-2</v>
      </c>
      <c r="FK59" s="31">
        <f t="shared" si="22"/>
        <v>2.4492350486787204E-2</v>
      </c>
      <c r="FL59" s="31">
        <f t="shared" si="23"/>
        <v>2.376770538243626E-2</v>
      </c>
      <c r="FM59" s="50">
        <f t="shared" si="24"/>
        <v>2.6330935251798561E-2</v>
      </c>
      <c r="FN59" s="50">
        <f t="shared" si="25"/>
        <v>2.4616519174041299E-2</v>
      </c>
      <c r="FO59" s="50">
        <f t="shared" si="26"/>
        <v>2.4289813486370156E-2</v>
      </c>
      <c r="FP59" s="50">
        <f t="shared" si="27"/>
        <v>2.2169811320754716E-2</v>
      </c>
      <c r="FQ59" s="50">
        <f t="shared" si="28"/>
        <v>2.1782437745740499E-2</v>
      </c>
      <c r="FR59" s="50">
        <f t="shared" si="29"/>
        <v>1.8617992177314212E-2</v>
      </c>
    </row>
    <row r="60" spans="1:174" ht="14">
      <c r="A60" s="17" t="s">
        <v>111</v>
      </c>
      <c r="B60" s="19">
        <v>4591</v>
      </c>
      <c r="C60" s="19">
        <v>4665</v>
      </c>
      <c r="D60" s="19">
        <v>4673</v>
      </c>
      <c r="E60" s="19">
        <v>4656</v>
      </c>
      <c r="F60" s="19">
        <v>4655</v>
      </c>
      <c r="G60" s="19">
        <v>4721</v>
      </c>
      <c r="H60" s="19">
        <v>4757</v>
      </c>
      <c r="I60" s="19">
        <v>5071</v>
      </c>
      <c r="J60" s="19">
        <v>5273</v>
      </c>
      <c r="K60" s="19">
        <v>5247</v>
      </c>
      <c r="L60" s="19">
        <v>5132</v>
      </c>
      <c r="M60" s="19">
        <v>5324</v>
      </c>
      <c r="N60" s="19">
        <v>5219</v>
      </c>
      <c r="O60" s="19">
        <v>4811</v>
      </c>
      <c r="P60" s="19">
        <v>4810</v>
      </c>
      <c r="Q60" s="19">
        <v>4929</v>
      </c>
      <c r="R60" s="19">
        <v>5136</v>
      </c>
      <c r="S60" s="19">
        <v>5225</v>
      </c>
      <c r="T60" s="19">
        <v>5213</v>
      </c>
      <c r="U60" s="19">
        <v>5493</v>
      </c>
      <c r="V60" s="19">
        <v>5460</v>
      </c>
      <c r="W60" s="19">
        <v>5345</v>
      </c>
      <c r="X60" s="19">
        <v>5279</v>
      </c>
      <c r="Y60" s="19">
        <v>5012</v>
      </c>
      <c r="Z60" s="19">
        <v>4684</v>
      </c>
      <c r="AA60" s="19">
        <v>4521</v>
      </c>
      <c r="AB60" s="19">
        <v>4564</v>
      </c>
      <c r="AC60" s="19">
        <v>4517</v>
      </c>
      <c r="AD60" s="19">
        <v>4422</v>
      </c>
      <c r="AE60" s="19">
        <v>4292</v>
      </c>
      <c r="AF60" s="19">
        <v>4315</v>
      </c>
      <c r="AG60" s="19">
        <v>4615</v>
      </c>
      <c r="AH60" s="19">
        <v>4619</v>
      </c>
      <c r="AI60" s="19">
        <v>4675</v>
      </c>
      <c r="AJ60" s="19">
        <v>4649</v>
      </c>
      <c r="AK60" s="19">
        <v>4708</v>
      </c>
      <c r="AL60" s="19">
        <v>4760</v>
      </c>
      <c r="AM60" s="19">
        <v>4805</v>
      </c>
      <c r="AN60" s="19">
        <v>5107</v>
      </c>
      <c r="AO60" s="19">
        <v>5213</v>
      </c>
      <c r="AP60" s="19">
        <v>5391</v>
      </c>
      <c r="AQ60" s="19">
        <v>6112</v>
      </c>
      <c r="AR60" s="19">
        <v>6811</v>
      </c>
      <c r="AS60" s="19">
        <v>7647</v>
      </c>
      <c r="AT60" s="19">
        <v>9230</v>
      </c>
      <c r="AU60" s="19">
        <v>9698</v>
      </c>
      <c r="AV60" s="19">
        <v>9948</v>
      </c>
      <c r="AW60" s="19">
        <v>9936</v>
      </c>
      <c r="AX60" s="19">
        <v>9939</v>
      </c>
      <c r="AY60" s="19">
        <v>9752</v>
      </c>
      <c r="AZ60" s="19">
        <v>9845</v>
      </c>
      <c r="BA60" s="19">
        <v>9727</v>
      </c>
      <c r="BB60" s="19">
        <v>9601</v>
      </c>
      <c r="BC60" s="19">
        <v>9393</v>
      </c>
      <c r="BD60" s="19">
        <v>9345</v>
      </c>
      <c r="BE60" s="19">
        <v>9835</v>
      </c>
      <c r="BF60" s="19">
        <v>9852</v>
      </c>
      <c r="BG60" s="19">
        <v>9642</v>
      </c>
      <c r="BH60" s="19">
        <v>9324</v>
      </c>
      <c r="BI60" s="19">
        <v>8841</v>
      </c>
      <c r="BJ60" s="19">
        <v>8383</v>
      </c>
      <c r="BK60" s="19">
        <v>8192</v>
      </c>
      <c r="BL60" s="19">
        <v>8161</v>
      </c>
      <c r="BM60" s="19">
        <v>8037</v>
      </c>
      <c r="BN60" s="19">
        <v>7996</v>
      </c>
      <c r="BO60" s="19">
        <v>7815</v>
      </c>
      <c r="BP60" s="19">
        <v>7828</v>
      </c>
      <c r="BQ60" s="19">
        <v>8309</v>
      </c>
      <c r="BR60" s="19">
        <v>8549</v>
      </c>
      <c r="BS60" s="19">
        <v>8486</v>
      </c>
      <c r="BT60" s="19">
        <v>8471</v>
      </c>
      <c r="BU60" s="19">
        <v>8293</v>
      </c>
      <c r="BV60" s="19">
        <v>8316</v>
      </c>
      <c r="BW60" s="19">
        <v>8555</v>
      </c>
      <c r="BX60" s="19">
        <v>8663</v>
      </c>
      <c r="BY60" s="19">
        <v>8757</v>
      </c>
      <c r="BZ60" s="19">
        <v>8798</v>
      </c>
      <c r="CA60" s="19">
        <v>8640</v>
      </c>
      <c r="CB60" s="19">
        <v>8561</v>
      </c>
      <c r="CC60" s="19">
        <v>9101</v>
      </c>
      <c r="CD60" s="19">
        <v>9401</v>
      </c>
      <c r="CE60" s="19">
        <v>9354</v>
      </c>
      <c r="CF60" s="19">
        <v>9086</v>
      </c>
      <c r="CG60" s="19">
        <v>8880</v>
      </c>
      <c r="CH60" s="49">
        <v>8589</v>
      </c>
      <c r="CI60" s="49">
        <v>8702</v>
      </c>
      <c r="CJ60" s="49">
        <v>8708</v>
      </c>
      <c r="CK60" s="49">
        <v>8817</v>
      </c>
      <c r="CL60" s="49">
        <v>8722</v>
      </c>
      <c r="CM60" s="49">
        <v>8466</v>
      </c>
      <c r="CN60" s="49">
        <v>8324</v>
      </c>
      <c r="CO60" s="49">
        <v>8766</v>
      </c>
      <c r="CP60" s="49">
        <v>9047</v>
      </c>
      <c r="CQ60" s="49">
        <v>8722</v>
      </c>
      <c r="CR60" s="49">
        <v>8315</v>
      </c>
      <c r="CS60" s="49">
        <v>7829</v>
      </c>
      <c r="CT60" s="49">
        <v>7425</v>
      </c>
      <c r="CU60" s="49">
        <v>7212</v>
      </c>
      <c r="CV60" s="49">
        <v>6885</v>
      </c>
      <c r="CW60" s="49">
        <v>6568</v>
      </c>
      <c r="CX60" s="49">
        <v>6278</v>
      </c>
      <c r="CY60" s="49">
        <v>5922</v>
      </c>
      <c r="CZ60" s="17" t="s">
        <v>111</v>
      </c>
      <c r="DE60" t="s">
        <v>111</v>
      </c>
      <c r="DG60" t="s">
        <v>111</v>
      </c>
      <c r="DI60">
        <v>298300</v>
      </c>
      <c r="DJ60">
        <v>298800</v>
      </c>
      <c r="DK60">
        <v>305200</v>
      </c>
      <c r="DL60">
        <v>305900</v>
      </c>
      <c r="DM60">
        <v>304300</v>
      </c>
      <c r="DN60">
        <v>304700</v>
      </c>
      <c r="DO60">
        <v>303100</v>
      </c>
      <c r="DP60">
        <v>301400</v>
      </c>
      <c r="DQ60">
        <v>313200</v>
      </c>
      <c r="DR60">
        <v>313500</v>
      </c>
      <c r="DS60">
        <v>311700</v>
      </c>
      <c r="DT60">
        <v>310100</v>
      </c>
      <c r="DU60">
        <v>316000</v>
      </c>
      <c r="DV60">
        <v>316000</v>
      </c>
      <c r="DW60">
        <v>318100</v>
      </c>
      <c r="DX60">
        <v>316000</v>
      </c>
      <c r="DY60">
        <v>312600</v>
      </c>
      <c r="DZ60">
        <v>314200</v>
      </c>
      <c r="EA60">
        <v>312600</v>
      </c>
      <c r="EB60">
        <v>312700</v>
      </c>
      <c r="EC60">
        <v>314000</v>
      </c>
      <c r="ED60">
        <v>319600</v>
      </c>
      <c r="EE60">
        <v>320200</v>
      </c>
      <c r="EF60">
        <v>319500</v>
      </c>
      <c r="EG60">
        <v>319600</v>
      </c>
      <c r="EH60">
        <v>313400</v>
      </c>
      <c r="EI60">
        <v>317300</v>
      </c>
      <c r="EJ60" s="19">
        <v>327100</v>
      </c>
      <c r="EK60" s="19">
        <v>329100</v>
      </c>
      <c r="EL60" s="19">
        <v>330600</v>
      </c>
      <c r="EM60" s="19"/>
      <c r="EO60" s="31">
        <f t="shared" si="0"/>
        <v>1.7589674824002682E-2</v>
      </c>
      <c r="EP60" s="31">
        <f t="shared" si="1"/>
        <v>1.7466532797858099E-2</v>
      </c>
      <c r="EQ60" s="31">
        <f t="shared" si="2"/>
        <v>1.6150065530799475E-2</v>
      </c>
      <c r="ER60" s="31">
        <f t="shared" si="3"/>
        <v>1.7041516835567178E-2</v>
      </c>
      <c r="ES60" s="31">
        <f t="shared" si="4"/>
        <v>1.7564903056194545E-2</v>
      </c>
      <c r="ET60" s="31">
        <f t="shared" si="5"/>
        <v>1.537249753856252E-2</v>
      </c>
      <c r="EU60" s="31">
        <f t="shared" si="6"/>
        <v>1.4902672385351369E-2</v>
      </c>
      <c r="EV60" s="31">
        <f t="shared" si="7"/>
        <v>1.4316522893165229E-2</v>
      </c>
      <c r="EW60" s="31">
        <f t="shared" si="8"/>
        <v>1.4926564495530013E-2</v>
      </c>
      <c r="EX60" s="31">
        <f t="shared" si="9"/>
        <v>1.518341307814992E-2</v>
      </c>
      <c r="EY60" s="31">
        <f t="shared" si="10"/>
        <v>1.6724414501122876E-2</v>
      </c>
      <c r="EZ60" s="31">
        <f t="shared" si="11"/>
        <v>2.1963882618510157E-2</v>
      </c>
      <c r="FA60" s="31">
        <f t="shared" si="12"/>
        <v>3.068987341772152E-2</v>
      </c>
      <c r="FB60" s="31">
        <f t="shared" si="13"/>
        <v>3.1452531645569617E-2</v>
      </c>
      <c r="FC60" s="31">
        <f t="shared" si="14"/>
        <v>3.0578434454574033E-2</v>
      </c>
      <c r="FD60" s="31">
        <f t="shared" si="15"/>
        <v>2.9572784810126582E-2</v>
      </c>
      <c r="FE60" s="31">
        <f t="shared" si="16"/>
        <v>3.0844529750479847E-2</v>
      </c>
      <c r="FF60" s="31">
        <f t="shared" si="17"/>
        <v>2.6680458306810949E-2</v>
      </c>
      <c r="FG60" s="31">
        <f t="shared" si="18"/>
        <v>2.571017274472169E-2</v>
      </c>
      <c r="FH60" s="31">
        <f t="shared" si="19"/>
        <v>2.5033578509753757E-2</v>
      </c>
      <c r="FI60" s="31">
        <f t="shared" si="20"/>
        <v>2.7025477707006369E-2</v>
      </c>
      <c r="FJ60" s="31">
        <f t="shared" si="21"/>
        <v>2.6020025031289112E-2</v>
      </c>
      <c r="FK60" s="31">
        <f t="shared" si="22"/>
        <v>2.7348532167395377E-2</v>
      </c>
      <c r="FL60" s="31">
        <f t="shared" si="23"/>
        <v>2.6794992175273865E-2</v>
      </c>
      <c r="FM60" s="50">
        <f t="shared" si="24"/>
        <v>2.9267834793491865E-2</v>
      </c>
      <c r="FN60" s="50">
        <f t="shared" si="25"/>
        <v>2.7405871091257181E-2</v>
      </c>
      <c r="FO60" s="50">
        <f t="shared" si="26"/>
        <v>2.7787582729278285E-2</v>
      </c>
      <c r="FP60" s="50">
        <f t="shared" si="27"/>
        <v>2.5447875267502293E-2</v>
      </c>
      <c r="FQ60" s="50">
        <f t="shared" si="28"/>
        <v>2.6502582801580066E-2</v>
      </c>
      <c r="FR60" s="50">
        <f t="shared" si="29"/>
        <v>2.2459165154264972E-2</v>
      </c>
    </row>
    <row r="61" spans="1:174" ht="14">
      <c r="A61" s="17" t="s">
        <v>112</v>
      </c>
      <c r="B61" s="19">
        <v>5441</v>
      </c>
      <c r="C61" s="19">
        <v>5407</v>
      </c>
      <c r="D61" s="19">
        <v>5376</v>
      </c>
      <c r="E61" s="19">
        <v>5374</v>
      </c>
      <c r="F61" s="19">
        <v>5449</v>
      </c>
      <c r="G61" s="19">
        <v>5441</v>
      </c>
      <c r="H61" s="19">
        <v>5490</v>
      </c>
      <c r="I61" s="19">
        <v>5587</v>
      </c>
      <c r="J61" s="19">
        <v>5730</v>
      </c>
      <c r="K61" s="19">
        <v>5614</v>
      </c>
      <c r="L61" s="19">
        <v>5590</v>
      </c>
      <c r="M61" s="19">
        <v>5520</v>
      </c>
      <c r="N61" s="19">
        <v>5455</v>
      </c>
      <c r="O61" s="19">
        <v>5444</v>
      </c>
      <c r="P61" s="19">
        <v>5356</v>
      </c>
      <c r="Q61" s="19">
        <v>5355</v>
      </c>
      <c r="R61" s="19">
        <v>5213</v>
      </c>
      <c r="S61" s="19">
        <v>5106</v>
      </c>
      <c r="T61" s="19">
        <v>4857</v>
      </c>
      <c r="U61" s="19">
        <v>4904</v>
      </c>
      <c r="V61" s="19">
        <v>4887</v>
      </c>
      <c r="W61" s="19">
        <v>4863</v>
      </c>
      <c r="X61" s="19">
        <v>4597</v>
      </c>
      <c r="Y61" s="19">
        <v>4429</v>
      </c>
      <c r="Z61" s="19">
        <v>4215</v>
      </c>
      <c r="AA61" s="19">
        <v>4170</v>
      </c>
      <c r="AB61" s="19">
        <v>4120</v>
      </c>
      <c r="AC61" s="19">
        <v>4065</v>
      </c>
      <c r="AD61" s="19">
        <v>4025</v>
      </c>
      <c r="AE61" s="19">
        <v>3957</v>
      </c>
      <c r="AF61" s="19">
        <v>3902</v>
      </c>
      <c r="AG61" s="19">
        <v>3888</v>
      </c>
      <c r="AH61" s="19">
        <v>3839</v>
      </c>
      <c r="AI61" s="19">
        <v>3839</v>
      </c>
      <c r="AJ61" s="19">
        <v>3782</v>
      </c>
      <c r="AK61" s="19">
        <v>3784</v>
      </c>
      <c r="AL61" s="19">
        <v>3833</v>
      </c>
      <c r="AM61" s="19">
        <v>3832</v>
      </c>
      <c r="AN61" s="19">
        <v>3883</v>
      </c>
      <c r="AO61" s="19">
        <v>3956</v>
      </c>
      <c r="AP61" s="19">
        <v>4066</v>
      </c>
      <c r="AQ61" s="19">
        <v>4225</v>
      </c>
      <c r="AR61" s="19">
        <v>4367</v>
      </c>
      <c r="AS61" s="19">
        <v>4642</v>
      </c>
      <c r="AT61" s="19">
        <v>5052</v>
      </c>
      <c r="AU61" s="19">
        <v>5209</v>
      </c>
      <c r="AV61" s="19">
        <v>5342</v>
      </c>
      <c r="AW61" s="19">
        <v>5353</v>
      </c>
      <c r="AX61" s="19">
        <v>5411</v>
      </c>
      <c r="AY61" s="19">
        <v>5633</v>
      </c>
      <c r="AZ61" s="19">
        <v>5725</v>
      </c>
      <c r="BA61" s="19">
        <v>5842</v>
      </c>
      <c r="BB61" s="19">
        <v>6005</v>
      </c>
      <c r="BC61" s="19">
        <v>6017</v>
      </c>
      <c r="BD61" s="19">
        <v>5974</v>
      </c>
      <c r="BE61" s="19">
        <v>5979</v>
      </c>
      <c r="BF61" s="19">
        <v>5935</v>
      </c>
      <c r="BG61" s="19">
        <v>5932</v>
      </c>
      <c r="BH61" s="19">
        <v>5840</v>
      </c>
      <c r="BI61" s="19">
        <v>5650</v>
      </c>
      <c r="BJ61" s="19">
        <v>5479</v>
      </c>
      <c r="BK61" s="19">
        <v>5562</v>
      </c>
      <c r="BL61" s="19">
        <v>5522</v>
      </c>
      <c r="BM61" s="19">
        <v>5549</v>
      </c>
      <c r="BN61" s="19">
        <v>5503</v>
      </c>
      <c r="BO61" s="19">
        <v>5308</v>
      </c>
      <c r="BP61" s="19">
        <v>5177</v>
      </c>
      <c r="BQ61" s="19">
        <v>5415</v>
      </c>
      <c r="BR61" s="19">
        <v>5449</v>
      </c>
      <c r="BS61" s="19">
        <v>5352</v>
      </c>
      <c r="BT61" s="19">
        <v>5578</v>
      </c>
      <c r="BU61" s="19">
        <v>5656</v>
      </c>
      <c r="BV61" s="19">
        <v>5652</v>
      </c>
      <c r="BW61" s="19">
        <v>5595</v>
      </c>
      <c r="BX61" s="19">
        <v>5680</v>
      </c>
      <c r="BY61" s="19">
        <v>5669</v>
      </c>
      <c r="BZ61" s="19">
        <v>5694</v>
      </c>
      <c r="CA61" s="19">
        <v>5620</v>
      </c>
      <c r="CB61" s="19">
        <v>5598</v>
      </c>
      <c r="CC61" s="19">
        <v>5578</v>
      </c>
      <c r="CD61" s="19">
        <v>5586</v>
      </c>
      <c r="CE61" s="19">
        <v>5562</v>
      </c>
      <c r="CF61" s="19">
        <v>5419</v>
      </c>
      <c r="CG61" s="19">
        <v>5315</v>
      </c>
      <c r="CH61" s="49">
        <v>5237</v>
      </c>
      <c r="CI61" s="49">
        <v>5224</v>
      </c>
      <c r="CJ61" s="49">
        <v>5201</v>
      </c>
      <c r="CK61" s="49">
        <v>5269</v>
      </c>
      <c r="CL61" s="49">
        <v>5174</v>
      </c>
      <c r="CM61" s="49">
        <v>5179</v>
      </c>
      <c r="CN61" s="49">
        <v>5074</v>
      </c>
      <c r="CO61" s="49">
        <v>5025</v>
      </c>
      <c r="CP61" s="49">
        <v>5071</v>
      </c>
      <c r="CQ61" s="49">
        <v>5009</v>
      </c>
      <c r="CR61" s="49">
        <v>4900</v>
      </c>
      <c r="CS61" s="49">
        <v>4770</v>
      </c>
      <c r="CT61" s="49">
        <v>4530</v>
      </c>
      <c r="CU61" s="49">
        <v>4466</v>
      </c>
      <c r="CV61" s="49">
        <v>4370</v>
      </c>
      <c r="CW61" s="49">
        <v>4254</v>
      </c>
      <c r="CX61" s="49">
        <v>4087</v>
      </c>
      <c r="CY61" s="49">
        <v>3962</v>
      </c>
      <c r="CZ61" s="17" t="s">
        <v>112</v>
      </c>
      <c r="DE61" t="s">
        <v>112</v>
      </c>
      <c r="DG61" t="s">
        <v>112</v>
      </c>
      <c r="DI61">
        <v>109200</v>
      </c>
      <c r="DJ61">
        <v>111400</v>
      </c>
      <c r="DK61">
        <v>118000</v>
      </c>
      <c r="DL61">
        <v>115800</v>
      </c>
      <c r="DM61">
        <v>116200</v>
      </c>
      <c r="DN61">
        <v>115700</v>
      </c>
      <c r="DO61">
        <v>112700</v>
      </c>
      <c r="DP61">
        <v>118000</v>
      </c>
      <c r="DQ61">
        <v>119300</v>
      </c>
      <c r="DR61">
        <v>118900</v>
      </c>
      <c r="DS61">
        <v>120800</v>
      </c>
      <c r="DT61">
        <v>120200</v>
      </c>
      <c r="DU61">
        <v>119400</v>
      </c>
      <c r="DV61">
        <v>121800</v>
      </c>
      <c r="DW61">
        <v>119900</v>
      </c>
      <c r="DX61">
        <v>122100</v>
      </c>
      <c r="DY61">
        <v>127800</v>
      </c>
      <c r="DZ61">
        <v>123000</v>
      </c>
      <c r="EA61">
        <v>124500</v>
      </c>
      <c r="EB61">
        <v>128000</v>
      </c>
      <c r="EC61">
        <v>126900</v>
      </c>
      <c r="ED61">
        <v>128700</v>
      </c>
      <c r="EE61">
        <v>128200</v>
      </c>
      <c r="EF61">
        <v>118300</v>
      </c>
      <c r="EG61">
        <v>115200</v>
      </c>
      <c r="EH61">
        <v>118400</v>
      </c>
      <c r="EI61">
        <v>120000</v>
      </c>
      <c r="EJ61" s="19">
        <v>126500</v>
      </c>
      <c r="EK61" s="19">
        <v>129300</v>
      </c>
      <c r="EL61" s="19">
        <v>126900</v>
      </c>
      <c r="EM61" s="19"/>
      <c r="EO61" s="31">
        <f t="shared" si="0"/>
        <v>5.1410256410256414E-2</v>
      </c>
      <c r="EP61" s="31">
        <f t="shared" si="1"/>
        <v>4.8967684021543986E-2</v>
      </c>
      <c r="EQ61" s="31">
        <f t="shared" si="2"/>
        <v>4.5381355932203389E-2</v>
      </c>
      <c r="ER61" s="31">
        <f t="shared" si="3"/>
        <v>4.1943005181347151E-2</v>
      </c>
      <c r="ES61" s="31">
        <f t="shared" si="4"/>
        <v>4.1850258175559381E-2</v>
      </c>
      <c r="ET61" s="31">
        <f t="shared" si="5"/>
        <v>3.6430423509075195E-2</v>
      </c>
      <c r="EU61" s="31">
        <f t="shared" si="6"/>
        <v>3.6069210292812778E-2</v>
      </c>
      <c r="EV61" s="31">
        <f t="shared" si="7"/>
        <v>3.3067796610169495E-2</v>
      </c>
      <c r="EW61" s="31">
        <f t="shared" si="8"/>
        <v>3.2179379715004189E-2</v>
      </c>
      <c r="EX61" s="31">
        <f t="shared" si="9"/>
        <v>3.2237174095878889E-2</v>
      </c>
      <c r="EY61" s="31">
        <f t="shared" si="10"/>
        <v>3.2748344370860924E-2</v>
      </c>
      <c r="EZ61" s="31">
        <f t="shared" si="11"/>
        <v>3.6331114808652247E-2</v>
      </c>
      <c r="FA61" s="31">
        <f t="shared" si="12"/>
        <v>4.3626465661641543E-2</v>
      </c>
      <c r="FB61" s="31">
        <f t="shared" si="13"/>
        <v>4.4425287356321841E-2</v>
      </c>
      <c r="FC61" s="31">
        <f t="shared" si="14"/>
        <v>4.8723936613844873E-2</v>
      </c>
      <c r="FD61" s="31">
        <f t="shared" si="15"/>
        <v>4.8927108927108928E-2</v>
      </c>
      <c r="FE61" s="31">
        <f t="shared" si="16"/>
        <v>4.6416275430359935E-2</v>
      </c>
      <c r="FF61" s="31">
        <f t="shared" si="17"/>
        <v>4.4544715447154472E-2</v>
      </c>
      <c r="FG61" s="31">
        <f t="shared" si="18"/>
        <v>4.4570281124497992E-2</v>
      </c>
      <c r="FH61" s="31">
        <f t="shared" si="19"/>
        <v>4.0445312499999997E-2</v>
      </c>
      <c r="FI61" s="31">
        <f t="shared" si="20"/>
        <v>4.2174940898345156E-2</v>
      </c>
      <c r="FJ61" s="31">
        <f t="shared" si="21"/>
        <v>4.3916083916083919E-2</v>
      </c>
      <c r="FK61" s="31">
        <f t="shared" si="22"/>
        <v>4.4219968798751952E-2</v>
      </c>
      <c r="FL61" s="31">
        <f t="shared" si="23"/>
        <v>4.7320371935756549E-2</v>
      </c>
      <c r="FM61" s="50">
        <f t="shared" si="24"/>
        <v>4.8281249999999998E-2</v>
      </c>
      <c r="FN61" s="50">
        <f t="shared" si="25"/>
        <v>4.4231418918918922E-2</v>
      </c>
      <c r="FO61" s="50">
        <f t="shared" si="26"/>
        <v>4.3908333333333334E-2</v>
      </c>
      <c r="FP61" s="50">
        <f t="shared" si="27"/>
        <v>4.0110671936758893E-2</v>
      </c>
      <c r="FQ61" s="50">
        <f t="shared" si="28"/>
        <v>3.8739365815931938E-2</v>
      </c>
      <c r="FR61" s="50">
        <f t="shared" si="29"/>
        <v>3.5697399527186764E-2</v>
      </c>
    </row>
    <row r="62" spans="1:174" ht="14">
      <c r="A62" s="17" t="s">
        <v>113</v>
      </c>
      <c r="B62" s="19">
        <v>1152</v>
      </c>
      <c r="C62" s="19">
        <v>1178</v>
      </c>
      <c r="D62" s="19">
        <v>1240</v>
      </c>
      <c r="E62" s="19">
        <v>1237</v>
      </c>
      <c r="F62" s="19">
        <v>1222</v>
      </c>
      <c r="G62" s="19">
        <v>1226</v>
      </c>
      <c r="H62" s="19">
        <v>1275</v>
      </c>
      <c r="I62" s="19">
        <v>1364</v>
      </c>
      <c r="J62" s="19">
        <v>1438</v>
      </c>
      <c r="K62" s="19">
        <v>1580</v>
      </c>
      <c r="L62" s="19">
        <v>1707</v>
      </c>
      <c r="M62" s="19">
        <v>1636</v>
      </c>
      <c r="N62" s="19">
        <v>1377</v>
      </c>
      <c r="O62" s="19">
        <v>1374</v>
      </c>
      <c r="P62" s="19">
        <v>1434</v>
      </c>
      <c r="Q62" s="19">
        <v>1405</v>
      </c>
      <c r="R62" s="19">
        <v>1377</v>
      </c>
      <c r="S62" s="19">
        <v>1353</v>
      </c>
      <c r="T62" s="19">
        <v>1327</v>
      </c>
      <c r="U62" s="19">
        <v>1394</v>
      </c>
      <c r="V62" s="19">
        <v>1382</v>
      </c>
      <c r="W62" s="19">
        <v>1413</v>
      </c>
      <c r="X62" s="19">
        <v>1267</v>
      </c>
      <c r="Y62" s="19">
        <v>1224</v>
      </c>
      <c r="Z62" s="19">
        <v>1152</v>
      </c>
      <c r="AA62" s="19">
        <v>1121</v>
      </c>
      <c r="AB62" s="19">
        <v>1104</v>
      </c>
      <c r="AC62" s="19">
        <v>1094</v>
      </c>
      <c r="AD62" s="19">
        <v>1065</v>
      </c>
      <c r="AE62" s="19">
        <v>1051</v>
      </c>
      <c r="AF62" s="19">
        <v>1130</v>
      </c>
      <c r="AG62" s="19">
        <v>1208</v>
      </c>
      <c r="AH62" s="19">
        <v>1218</v>
      </c>
      <c r="AI62" s="19">
        <v>1179</v>
      </c>
      <c r="AJ62" s="19">
        <v>1169</v>
      </c>
      <c r="AK62" s="19">
        <v>1208</v>
      </c>
      <c r="AL62" s="19">
        <v>1233</v>
      </c>
      <c r="AM62" s="19">
        <v>1313</v>
      </c>
      <c r="AN62" s="19">
        <v>1480</v>
      </c>
      <c r="AO62" s="19">
        <v>1569</v>
      </c>
      <c r="AP62" s="19">
        <v>1691</v>
      </c>
      <c r="AQ62" s="19">
        <v>1934</v>
      </c>
      <c r="AR62" s="19">
        <v>2324</v>
      </c>
      <c r="AS62" s="19">
        <v>2583</v>
      </c>
      <c r="AT62" s="19">
        <v>3167</v>
      </c>
      <c r="AU62" s="19">
        <v>3278</v>
      </c>
      <c r="AV62" s="19">
        <v>3425</v>
      </c>
      <c r="AW62" s="19">
        <v>3139</v>
      </c>
      <c r="AX62" s="19">
        <v>3085</v>
      </c>
      <c r="AY62" s="19">
        <v>3037</v>
      </c>
      <c r="AZ62" s="19">
        <v>3064</v>
      </c>
      <c r="BA62" s="19">
        <v>3005</v>
      </c>
      <c r="BB62" s="19">
        <v>2947</v>
      </c>
      <c r="BC62" s="19">
        <v>2918</v>
      </c>
      <c r="BD62" s="19">
        <v>2965</v>
      </c>
      <c r="BE62" s="19">
        <v>3088</v>
      </c>
      <c r="BF62" s="19">
        <v>3000</v>
      </c>
      <c r="BG62" s="19">
        <v>2904</v>
      </c>
      <c r="BH62" s="19">
        <v>2769</v>
      </c>
      <c r="BI62" s="19">
        <v>2571</v>
      </c>
      <c r="BJ62" s="19">
        <v>2448</v>
      </c>
      <c r="BK62" s="19">
        <v>2357</v>
      </c>
      <c r="BL62" s="19">
        <v>2354</v>
      </c>
      <c r="BM62" s="19">
        <v>2282</v>
      </c>
      <c r="BN62" s="19">
        <v>2209</v>
      </c>
      <c r="BO62" s="19">
        <v>2224</v>
      </c>
      <c r="BP62" s="19">
        <v>2313</v>
      </c>
      <c r="BQ62" s="19">
        <v>2430</v>
      </c>
      <c r="BR62" s="19">
        <v>2400</v>
      </c>
      <c r="BS62" s="19">
        <v>2423</v>
      </c>
      <c r="BT62" s="19">
        <v>2453</v>
      </c>
      <c r="BU62" s="19">
        <v>2416</v>
      </c>
      <c r="BV62" s="19">
        <v>2338</v>
      </c>
      <c r="BW62" s="19">
        <v>2357</v>
      </c>
      <c r="BX62" s="19">
        <v>2358</v>
      </c>
      <c r="BY62" s="19">
        <v>2344</v>
      </c>
      <c r="BZ62" s="19">
        <v>2218</v>
      </c>
      <c r="CA62" s="19">
        <v>2214</v>
      </c>
      <c r="CB62" s="19">
        <v>2227</v>
      </c>
      <c r="CC62" s="19">
        <v>2476</v>
      </c>
      <c r="CD62" s="19">
        <v>2541</v>
      </c>
      <c r="CE62" s="19">
        <v>2429</v>
      </c>
      <c r="CF62" s="19">
        <v>2339</v>
      </c>
      <c r="CG62" s="19">
        <v>2287</v>
      </c>
      <c r="CH62" s="49">
        <v>2223</v>
      </c>
      <c r="CI62" s="49">
        <v>2253</v>
      </c>
      <c r="CJ62" s="49">
        <v>2291</v>
      </c>
      <c r="CK62" s="49">
        <v>2250</v>
      </c>
      <c r="CL62" s="49">
        <v>2246</v>
      </c>
      <c r="CM62" s="49">
        <v>2152</v>
      </c>
      <c r="CN62" s="49">
        <v>2135</v>
      </c>
      <c r="CO62" s="49">
        <v>2253</v>
      </c>
      <c r="CP62" s="49">
        <v>2285</v>
      </c>
      <c r="CQ62" s="49">
        <v>2221</v>
      </c>
      <c r="CR62" s="49">
        <v>2159</v>
      </c>
      <c r="CS62" s="49">
        <v>2020</v>
      </c>
      <c r="CT62" s="49">
        <v>1878</v>
      </c>
      <c r="CU62" s="49">
        <v>1888</v>
      </c>
      <c r="CV62" s="49">
        <v>1800</v>
      </c>
      <c r="CW62" s="49">
        <v>1661</v>
      </c>
      <c r="CX62" s="49">
        <v>1510</v>
      </c>
      <c r="CY62" s="49">
        <v>1413</v>
      </c>
      <c r="CZ62" s="17" t="s">
        <v>113</v>
      </c>
      <c r="DE62" t="s">
        <v>113</v>
      </c>
      <c r="DG62" t="s">
        <v>113</v>
      </c>
      <c r="DI62">
        <v>45100</v>
      </c>
      <c r="DJ62">
        <v>43900</v>
      </c>
      <c r="DK62">
        <v>47300</v>
      </c>
      <c r="DL62">
        <v>48100</v>
      </c>
      <c r="DM62">
        <v>49000</v>
      </c>
      <c r="DN62">
        <v>49500</v>
      </c>
      <c r="DO62">
        <v>47000</v>
      </c>
      <c r="DP62">
        <v>48600</v>
      </c>
      <c r="DQ62">
        <v>47200</v>
      </c>
      <c r="DR62">
        <v>47700</v>
      </c>
      <c r="DS62">
        <v>44500</v>
      </c>
      <c r="DT62">
        <v>44000</v>
      </c>
      <c r="DU62">
        <v>44600</v>
      </c>
      <c r="DV62">
        <v>44900</v>
      </c>
      <c r="DW62">
        <v>45000</v>
      </c>
      <c r="DX62">
        <v>45600</v>
      </c>
      <c r="DY62">
        <v>47900</v>
      </c>
      <c r="DZ62">
        <v>49800</v>
      </c>
      <c r="EA62">
        <v>50500</v>
      </c>
      <c r="EB62">
        <v>51000</v>
      </c>
      <c r="EC62">
        <v>50500</v>
      </c>
      <c r="ED62">
        <v>48700</v>
      </c>
      <c r="EE62">
        <v>48900</v>
      </c>
      <c r="EF62">
        <v>48600</v>
      </c>
      <c r="EG62">
        <v>46600</v>
      </c>
      <c r="EH62">
        <v>44000</v>
      </c>
      <c r="EI62">
        <v>45300</v>
      </c>
      <c r="EJ62" s="19">
        <v>44400</v>
      </c>
      <c r="EK62" s="19">
        <v>47100</v>
      </c>
      <c r="EL62" s="19">
        <v>47200</v>
      </c>
      <c r="EM62" s="19"/>
      <c r="EO62" s="31">
        <f t="shared" si="0"/>
        <v>3.5033259423503327E-2</v>
      </c>
      <c r="EP62" s="31">
        <f t="shared" si="1"/>
        <v>3.1366742596810937E-2</v>
      </c>
      <c r="EQ62" s="31">
        <f t="shared" si="2"/>
        <v>2.9704016913319239E-2</v>
      </c>
      <c r="ER62" s="31">
        <f t="shared" si="3"/>
        <v>2.7588357588357589E-2</v>
      </c>
      <c r="ES62" s="31">
        <f t="shared" si="4"/>
        <v>2.8836734693877552E-2</v>
      </c>
      <c r="ET62" s="31">
        <f t="shared" si="5"/>
        <v>2.3272727272727271E-2</v>
      </c>
      <c r="EU62" s="31">
        <f t="shared" si="6"/>
        <v>2.3276595744680852E-2</v>
      </c>
      <c r="EV62" s="31">
        <f t="shared" si="7"/>
        <v>2.3251028806584362E-2</v>
      </c>
      <c r="EW62" s="31">
        <f t="shared" si="8"/>
        <v>2.4978813559322036E-2</v>
      </c>
      <c r="EX62" s="31">
        <f t="shared" si="9"/>
        <v>2.5849056603773585E-2</v>
      </c>
      <c r="EY62" s="31">
        <f t="shared" si="10"/>
        <v>3.5258426966292132E-2</v>
      </c>
      <c r="EZ62" s="31">
        <f t="shared" si="11"/>
        <v>5.281818181818182E-2</v>
      </c>
      <c r="FA62" s="31">
        <f t="shared" si="12"/>
        <v>7.3497757847533637E-2</v>
      </c>
      <c r="FB62" s="31">
        <f t="shared" si="13"/>
        <v>6.8708240534521153E-2</v>
      </c>
      <c r="FC62" s="31">
        <f t="shared" si="14"/>
        <v>6.6777777777777783E-2</v>
      </c>
      <c r="FD62" s="31">
        <f t="shared" si="15"/>
        <v>6.5021929824561397E-2</v>
      </c>
      <c r="FE62" s="31">
        <f t="shared" si="16"/>
        <v>6.0626304801670146E-2</v>
      </c>
      <c r="FF62" s="31">
        <f t="shared" si="17"/>
        <v>4.9156626506024099E-2</v>
      </c>
      <c r="FG62" s="31">
        <f t="shared" si="18"/>
        <v>4.5188118811881187E-2</v>
      </c>
      <c r="FH62" s="31">
        <f t="shared" si="19"/>
        <v>4.5352941176470589E-2</v>
      </c>
      <c r="FI62" s="31">
        <f t="shared" si="20"/>
        <v>4.7980198019801981E-2</v>
      </c>
      <c r="FJ62" s="31">
        <f t="shared" si="21"/>
        <v>4.8008213552361394E-2</v>
      </c>
      <c r="FK62" s="31">
        <f t="shared" si="22"/>
        <v>4.7934560327198367E-2</v>
      </c>
      <c r="FL62" s="31">
        <f t="shared" si="23"/>
        <v>4.5823045267489711E-2</v>
      </c>
      <c r="FM62" s="50">
        <f t="shared" si="24"/>
        <v>5.2124463519313304E-2</v>
      </c>
      <c r="FN62" s="50">
        <f t="shared" si="25"/>
        <v>5.0522727272727275E-2</v>
      </c>
      <c r="FO62" s="50">
        <f t="shared" si="26"/>
        <v>4.9668874172185427E-2</v>
      </c>
      <c r="FP62" s="50">
        <f t="shared" si="27"/>
        <v>4.8085585585585587E-2</v>
      </c>
      <c r="FQ62" s="50">
        <f t="shared" si="28"/>
        <v>4.7154989384288748E-2</v>
      </c>
      <c r="FR62" s="50">
        <f t="shared" si="29"/>
        <v>3.9788135593220336E-2</v>
      </c>
    </row>
    <row r="63" spans="1:174" ht="14">
      <c r="A63" s="17" t="s">
        <v>114</v>
      </c>
      <c r="B63" s="19">
        <v>1310</v>
      </c>
      <c r="C63" s="19">
        <v>1323</v>
      </c>
      <c r="D63" s="19">
        <v>1366</v>
      </c>
      <c r="E63" s="19">
        <v>1410</v>
      </c>
      <c r="F63" s="19">
        <v>1387</v>
      </c>
      <c r="G63" s="19">
        <v>1460</v>
      </c>
      <c r="H63" s="19">
        <v>1501</v>
      </c>
      <c r="I63" s="19">
        <v>1570</v>
      </c>
      <c r="J63" s="19">
        <v>1680</v>
      </c>
      <c r="K63" s="19">
        <v>1721</v>
      </c>
      <c r="L63" s="19">
        <v>1695</v>
      </c>
      <c r="M63" s="19">
        <v>1684</v>
      </c>
      <c r="N63" s="19">
        <v>1597</v>
      </c>
      <c r="O63" s="19">
        <v>1682</v>
      </c>
      <c r="P63" s="19">
        <v>1645</v>
      </c>
      <c r="Q63" s="19">
        <v>1614</v>
      </c>
      <c r="R63" s="19">
        <v>1456</v>
      </c>
      <c r="S63" s="19">
        <v>1449</v>
      </c>
      <c r="T63" s="19">
        <v>1425</v>
      </c>
      <c r="U63" s="19">
        <v>1497</v>
      </c>
      <c r="V63" s="19">
        <v>1514</v>
      </c>
      <c r="W63" s="19">
        <v>1543</v>
      </c>
      <c r="X63" s="19">
        <v>1529</v>
      </c>
      <c r="Y63" s="19">
        <v>1376</v>
      </c>
      <c r="Z63" s="19">
        <v>1268</v>
      </c>
      <c r="AA63" s="19">
        <v>1233</v>
      </c>
      <c r="AB63" s="19">
        <v>1211</v>
      </c>
      <c r="AC63" s="19">
        <v>1161</v>
      </c>
      <c r="AD63" s="19">
        <v>1109</v>
      </c>
      <c r="AE63" s="19">
        <v>1053</v>
      </c>
      <c r="AF63" s="19">
        <v>1068</v>
      </c>
      <c r="AG63" s="19">
        <v>1201</v>
      </c>
      <c r="AH63" s="19">
        <v>1229</v>
      </c>
      <c r="AI63" s="19">
        <v>1184</v>
      </c>
      <c r="AJ63" s="19">
        <v>1186</v>
      </c>
      <c r="AK63" s="19">
        <v>1206</v>
      </c>
      <c r="AL63" s="19">
        <v>1178</v>
      </c>
      <c r="AM63" s="19">
        <v>1168</v>
      </c>
      <c r="AN63" s="19">
        <v>1314</v>
      </c>
      <c r="AO63" s="19">
        <v>1329</v>
      </c>
      <c r="AP63" s="19">
        <v>1370</v>
      </c>
      <c r="AQ63" s="19">
        <v>1556</v>
      </c>
      <c r="AR63" s="19">
        <v>1772</v>
      </c>
      <c r="AS63" s="19">
        <v>1986</v>
      </c>
      <c r="AT63" s="19">
        <v>2299</v>
      </c>
      <c r="AU63" s="19">
        <v>2390</v>
      </c>
      <c r="AV63" s="19">
        <v>2432</v>
      </c>
      <c r="AW63" s="19">
        <v>2357</v>
      </c>
      <c r="AX63" s="19">
        <v>2309</v>
      </c>
      <c r="AY63" s="19">
        <v>2281</v>
      </c>
      <c r="AZ63" s="19">
        <v>2384</v>
      </c>
      <c r="BA63" s="19">
        <v>2324</v>
      </c>
      <c r="BB63" s="19">
        <v>2339</v>
      </c>
      <c r="BC63" s="19">
        <v>2367</v>
      </c>
      <c r="BD63" s="19">
        <v>2374</v>
      </c>
      <c r="BE63" s="19">
        <v>2556</v>
      </c>
      <c r="BF63" s="19">
        <v>2610</v>
      </c>
      <c r="BG63" s="19">
        <v>2507</v>
      </c>
      <c r="BH63" s="19">
        <v>2383</v>
      </c>
      <c r="BI63" s="19">
        <v>2229</v>
      </c>
      <c r="BJ63" s="19">
        <v>2117</v>
      </c>
      <c r="BK63" s="19">
        <v>2073</v>
      </c>
      <c r="BL63" s="19">
        <v>2077</v>
      </c>
      <c r="BM63" s="19">
        <v>2095</v>
      </c>
      <c r="BN63" s="19">
        <v>2022</v>
      </c>
      <c r="BO63" s="19">
        <v>1986</v>
      </c>
      <c r="BP63" s="19">
        <v>1981</v>
      </c>
      <c r="BQ63" s="19">
        <v>2173</v>
      </c>
      <c r="BR63" s="19">
        <v>2279</v>
      </c>
      <c r="BS63" s="19">
        <v>2273</v>
      </c>
      <c r="BT63" s="19">
        <v>2305</v>
      </c>
      <c r="BU63" s="19">
        <v>2286</v>
      </c>
      <c r="BV63" s="19">
        <v>2240</v>
      </c>
      <c r="BW63" s="19">
        <v>2273</v>
      </c>
      <c r="BX63" s="19">
        <v>2368</v>
      </c>
      <c r="BY63" s="19">
        <v>2352</v>
      </c>
      <c r="BZ63" s="19">
        <v>2426</v>
      </c>
      <c r="CA63" s="19">
        <v>2414</v>
      </c>
      <c r="CB63" s="19">
        <v>2451</v>
      </c>
      <c r="CC63" s="19">
        <v>2582</v>
      </c>
      <c r="CD63" s="19">
        <v>2655</v>
      </c>
      <c r="CE63" s="19">
        <v>2583</v>
      </c>
      <c r="CF63" s="19">
        <v>2524</v>
      </c>
      <c r="CG63" s="19">
        <v>2455</v>
      </c>
      <c r="CH63" s="49">
        <v>2380</v>
      </c>
      <c r="CI63" s="49">
        <v>2376</v>
      </c>
      <c r="CJ63" s="49">
        <v>2372</v>
      </c>
      <c r="CK63" s="49">
        <v>2381</v>
      </c>
      <c r="CL63" s="49">
        <v>2303</v>
      </c>
      <c r="CM63" s="49">
        <v>2230</v>
      </c>
      <c r="CN63" s="49">
        <v>2271</v>
      </c>
      <c r="CO63" s="49">
        <v>2364</v>
      </c>
      <c r="CP63" s="49">
        <v>2421</v>
      </c>
      <c r="CQ63" s="49">
        <v>2395</v>
      </c>
      <c r="CR63" s="49">
        <v>2316</v>
      </c>
      <c r="CS63" s="49">
        <v>2249</v>
      </c>
      <c r="CT63" s="49">
        <v>2135</v>
      </c>
      <c r="CU63" s="49">
        <v>2053</v>
      </c>
      <c r="CV63" s="49">
        <v>2002</v>
      </c>
      <c r="CW63" s="49">
        <v>1937</v>
      </c>
      <c r="CX63" s="49">
        <v>1891</v>
      </c>
      <c r="CY63" s="49">
        <v>1793</v>
      </c>
      <c r="CZ63" s="17" t="s">
        <v>114</v>
      </c>
      <c r="DE63" t="s">
        <v>114</v>
      </c>
      <c r="DG63" t="s">
        <v>114</v>
      </c>
      <c r="DI63">
        <v>70900</v>
      </c>
      <c r="DJ63">
        <v>71600</v>
      </c>
      <c r="DK63">
        <v>72700</v>
      </c>
      <c r="DL63">
        <v>72400</v>
      </c>
      <c r="DM63">
        <v>72100</v>
      </c>
      <c r="DN63">
        <v>72200</v>
      </c>
      <c r="DO63">
        <v>73500</v>
      </c>
      <c r="DP63">
        <v>74400</v>
      </c>
      <c r="DQ63">
        <v>75300</v>
      </c>
      <c r="DR63">
        <v>73600</v>
      </c>
      <c r="DS63">
        <v>71100</v>
      </c>
      <c r="DT63">
        <v>74100</v>
      </c>
      <c r="DU63">
        <v>72300</v>
      </c>
      <c r="DV63">
        <v>73700</v>
      </c>
      <c r="DW63">
        <v>73000</v>
      </c>
      <c r="DX63">
        <v>71800</v>
      </c>
      <c r="DY63">
        <v>73400</v>
      </c>
      <c r="DZ63">
        <v>73900</v>
      </c>
      <c r="EA63">
        <v>76200</v>
      </c>
      <c r="EB63">
        <v>77000</v>
      </c>
      <c r="EC63">
        <v>74800</v>
      </c>
      <c r="ED63">
        <v>71800</v>
      </c>
      <c r="EE63">
        <v>74800</v>
      </c>
      <c r="EF63">
        <v>71600</v>
      </c>
      <c r="EG63">
        <v>72000</v>
      </c>
      <c r="EH63">
        <v>72300</v>
      </c>
      <c r="EI63">
        <v>70900</v>
      </c>
      <c r="EJ63" s="19">
        <v>70500</v>
      </c>
      <c r="EK63" s="19">
        <v>70900</v>
      </c>
      <c r="EL63" s="19">
        <v>70100</v>
      </c>
      <c r="EM63" s="19"/>
      <c r="EO63" s="31">
        <f t="shared" si="0"/>
        <v>2.4273624823695345E-2</v>
      </c>
      <c r="EP63" s="31">
        <f t="shared" si="1"/>
        <v>2.2304469273743018E-2</v>
      </c>
      <c r="EQ63" s="31">
        <f t="shared" si="2"/>
        <v>2.2200825309491058E-2</v>
      </c>
      <c r="ER63" s="31">
        <f t="shared" si="3"/>
        <v>1.9682320441988949E-2</v>
      </c>
      <c r="ES63" s="31">
        <f t="shared" si="4"/>
        <v>2.1400832177531207E-2</v>
      </c>
      <c r="ET63" s="31">
        <f t="shared" si="5"/>
        <v>1.7562326869806095E-2</v>
      </c>
      <c r="EU63" s="31">
        <f t="shared" si="6"/>
        <v>1.579591836734694E-2</v>
      </c>
      <c r="EV63" s="31">
        <f t="shared" si="7"/>
        <v>1.4354838709677419E-2</v>
      </c>
      <c r="EW63" s="31">
        <f t="shared" si="8"/>
        <v>1.5723771580345287E-2</v>
      </c>
      <c r="EX63" s="31">
        <f t="shared" si="9"/>
        <v>1.6005434782608696E-2</v>
      </c>
      <c r="EY63" s="31">
        <f t="shared" si="10"/>
        <v>1.8691983122362869E-2</v>
      </c>
      <c r="EZ63" s="31">
        <f t="shared" si="11"/>
        <v>2.3913630229419704E-2</v>
      </c>
      <c r="FA63" s="31">
        <f t="shared" si="12"/>
        <v>3.3056708160442601E-2</v>
      </c>
      <c r="FB63" s="31">
        <f t="shared" si="13"/>
        <v>3.1329715061058347E-2</v>
      </c>
      <c r="FC63" s="31">
        <f t="shared" si="14"/>
        <v>3.1835616438356161E-2</v>
      </c>
      <c r="FD63" s="31">
        <f t="shared" si="15"/>
        <v>3.3064066852367686E-2</v>
      </c>
      <c r="FE63" s="31">
        <f t="shared" si="16"/>
        <v>3.4155313351498635E-2</v>
      </c>
      <c r="FF63" s="31">
        <f t="shared" si="17"/>
        <v>2.8646820027063598E-2</v>
      </c>
      <c r="FG63" s="31">
        <f t="shared" si="18"/>
        <v>2.7493438320209975E-2</v>
      </c>
      <c r="FH63" s="31">
        <f t="shared" si="19"/>
        <v>2.5727272727272727E-2</v>
      </c>
      <c r="FI63" s="31">
        <f t="shared" si="20"/>
        <v>3.0387700534759358E-2</v>
      </c>
      <c r="FJ63" s="31">
        <f t="shared" si="21"/>
        <v>3.1197771587743731E-2</v>
      </c>
      <c r="FK63" s="31">
        <f t="shared" si="22"/>
        <v>3.1443850267379676E-2</v>
      </c>
      <c r="FL63" s="31">
        <f t="shared" si="23"/>
        <v>3.4231843575418995E-2</v>
      </c>
      <c r="FM63" s="50">
        <f t="shared" si="24"/>
        <v>3.5874999999999997E-2</v>
      </c>
      <c r="FN63" s="50">
        <f t="shared" si="25"/>
        <v>3.2918395573997235E-2</v>
      </c>
      <c r="FO63" s="50">
        <f t="shared" si="26"/>
        <v>3.3582510578279268E-2</v>
      </c>
      <c r="FP63" s="50">
        <f t="shared" si="27"/>
        <v>3.2212765957446807E-2</v>
      </c>
      <c r="FQ63" s="50">
        <f t="shared" si="28"/>
        <v>3.3779971791255289E-2</v>
      </c>
      <c r="FR63" s="50">
        <f t="shared" si="29"/>
        <v>3.0456490727532096E-2</v>
      </c>
    </row>
    <row r="64" spans="1:174" ht="14">
      <c r="A64" s="17" t="s">
        <v>115</v>
      </c>
      <c r="B64" s="19">
        <v>4651</v>
      </c>
      <c r="C64" s="19">
        <v>4806</v>
      </c>
      <c r="D64" s="19">
        <v>5006</v>
      </c>
      <c r="E64" s="19">
        <v>4981</v>
      </c>
      <c r="F64" s="19">
        <v>4991</v>
      </c>
      <c r="G64" s="19">
        <v>4949</v>
      </c>
      <c r="H64" s="19">
        <v>4923</v>
      </c>
      <c r="I64" s="19">
        <v>5376</v>
      </c>
      <c r="J64" s="19">
        <v>5454</v>
      </c>
      <c r="K64" s="19">
        <v>5453</v>
      </c>
      <c r="L64" s="19">
        <v>5382</v>
      </c>
      <c r="M64" s="19">
        <v>5228</v>
      </c>
      <c r="N64" s="19">
        <v>5052</v>
      </c>
      <c r="O64" s="19">
        <v>5158</v>
      </c>
      <c r="P64" s="19">
        <v>5261</v>
      </c>
      <c r="Q64" s="19">
        <v>5135</v>
      </c>
      <c r="R64" s="19">
        <v>4897</v>
      </c>
      <c r="S64" s="19">
        <v>4695</v>
      </c>
      <c r="T64" s="19">
        <v>4725</v>
      </c>
      <c r="U64" s="19">
        <v>4923</v>
      </c>
      <c r="V64" s="19">
        <v>5033</v>
      </c>
      <c r="W64" s="19">
        <v>4862</v>
      </c>
      <c r="X64" s="19">
        <v>4741</v>
      </c>
      <c r="Y64" s="19">
        <v>4601</v>
      </c>
      <c r="Z64" s="19">
        <v>4451</v>
      </c>
      <c r="AA64" s="19">
        <v>4470</v>
      </c>
      <c r="AB64" s="19">
        <v>4621</v>
      </c>
      <c r="AC64" s="19">
        <v>4488</v>
      </c>
      <c r="AD64" s="19">
        <v>4329</v>
      </c>
      <c r="AE64" s="19">
        <v>4258</v>
      </c>
      <c r="AF64" s="19">
        <v>4358</v>
      </c>
      <c r="AG64" s="19">
        <v>4617</v>
      </c>
      <c r="AH64" s="19">
        <v>4840</v>
      </c>
      <c r="AI64" s="19">
        <v>4805</v>
      </c>
      <c r="AJ64" s="19">
        <v>4823</v>
      </c>
      <c r="AK64" s="19">
        <v>4827</v>
      </c>
      <c r="AL64" s="19">
        <v>4815</v>
      </c>
      <c r="AM64" s="19">
        <v>5166</v>
      </c>
      <c r="AN64" s="19">
        <v>5628</v>
      </c>
      <c r="AO64" s="19">
        <v>5800</v>
      </c>
      <c r="AP64" s="19">
        <v>5856</v>
      </c>
      <c r="AQ64" s="19">
        <v>6188</v>
      </c>
      <c r="AR64" s="19">
        <v>6737</v>
      </c>
      <c r="AS64" s="19">
        <v>7344</v>
      </c>
      <c r="AT64" s="19">
        <v>8261</v>
      </c>
      <c r="AU64" s="19">
        <v>8573</v>
      </c>
      <c r="AV64" s="19">
        <v>8758</v>
      </c>
      <c r="AW64" s="19">
        <v>8863</v>
      </c>
      <c r="AX64" s="19">
        <v>8893</v>
      </c>
      <c r="AY64" s="19">
        <v>9156</v>
      </c>
      <c r="AZ64" s="19">
        <v>9630</v>
      </c>
      <c r="BA64" s="19">
        <v>9566</v>
      </c>
      <c r="BB64" s="19">
        <v>9435</v>
      </c>
      <c r="BC64" s="19">
        <v>9398</v>
      </c>
      <c r="BD64" s="19">
        <v>9257</v>
      </c>
      <c r="BE64" s="19">
        <v>9689</v>
      </c>
      <c r="BF64" s="19">
        <v>9897</v>
      </c>
      <c r="BG64" s="19">
        <v>9774</v>
      </c>
      <c r="BH64" s="19">
        <v>9633</v>
      </c>
      <c r="BI64" s="19">
        <v>9403</v>
      </c>
      <c r="BJ64" s="19">
        <v>8926</v>
      </c>
      <c r="BK64" s="19">
        <v>9028</v>
      </c>
      <c r="BL64" s="19">
        <v>9282</v>
      </c>
      <c r="BM64" s="19">
        <v>9279</v>
      </c>
      <c r="BN64" s="19">
        <v>9020</v>
      </c>
      <c r="BO64" s="19">
        <v>9230</v>
      </c>
      <c r="BP64" s="19">
        <v>9373</v>
      </c>
      <c r="BQ64" s="19">
        <v>9743</v>
      </c>
      <c r="BR64" s="19">
        <v>9841</v>
      </c>
      <c r="BS64" s="19">
        <v>9882</v>
      </c>
      <c r="BT64" s="19">
        <v>9780</v>
      </c>
      <c r="BU64" s="19">
        <v>9680</v>
      </c>
      <c r="BV64" s="19">
        <v>9646</v>
      </c>
      <c r="BW64" s="19">
        <v>10169</v>
      </c>
      <c r="BX64" s="19">
        <v>10428</v>
      </c>
      <c r="BY64" s="19">
        <v>10529</v>
      </c>
      <c r="BZ64" s="19">
        <v>10453</v>
      </c>
      <c r="CA64" s="19">
        <v>10409</v>
      </c>
      <c r="CB64" s="19">
        <v>10305</v>
      </c>
      <c r="CC64" s="19">
        <v>10789</v>
      </c>
      <c r="CD64" s="19">
        <v>11278</v>
      </c>
      <c r="CE64" s="19">
        <v>11239</v>
      </c>
      <c r="CF64" s="19">
        <v>10930</v>
      </c>
      <c r="CG64" s="19">
        <v>10731</v>
      </c>
      <c r="CH64" s="49">
        <v>10645</v>
      </c>
      <c r="CI64" s="49">
        <v>10670</v>
      </c>
      <c r="CJ64" s="49">
        <v>10801</v>
      </c>
      <c r="CK64" s="49">
        <v>10849</v>
      </c>
      <c r="CL64" s="49">
        <v>10727</v>
      </c>
      <c r="CM64" s="49">
        <v>10350</v>
      </c>
      <c r="CN64" s="49">
        <v>10289</v>
      </c>
      <c r="CO64" s="49">
        <v>10575</v>
      </c>
      <c r="CP64" s="49">
        <v>10777</v>
      </c>
      <c r="CQ64" s="49">
        <v>10617</v>
      </c>
      <c r="CR64" s="49">
        <v>10381</v>
      </c>
      <c r="CS64" s="49">
        <v>10051</v>
      </c>
      <c r="CT64" s="49">
        <v>9781</v>
      </c>
      <c r="CU64" s="49">
        <v>9820</v>
      </c>
      <c r="CV64" s="49">
        <v>9758</v>
      </c>
      <c r="CW64" s="49">
        <v>9534</v>
      </c>
      <c r="CX64" s="49">
        <v>9213</v>
      </c>
      <c r="CY64" s="49">
        <v>8745</v>
      </c>
      <c r="CZ64" s="17" t="s">
        <v>115</v>
      </c>
      <c r="DE64" t="s">
        <v>115</v>
      </c>
      <c r="DG64" t="s">
        <v>115</v>
      </c>
      <c r="DI64">
        <v>153800</v>
      </c>
      <c r="DJ64">
        <v>156700</v>
      </c>
      <c r="DK64">
        <v>154700</v>
      </c>
      <c r="DL64">
        <v>154400</v>
      </c>
      <c r="DM64">
        <v>154500</v>
      </c>
      <c r="DN64">
        <v>156900</v>
      </c>
      <c r="DO64">
        <v>157000</v>
      </c>
      <c r="DP64">
        <v>161200</v>
      </c>
      <c r="DQ64">
        <v>163000</v>
      </c>
      <c r="DR64">
        <v>164100</v>
      </c>
      <c r="DS64">
        <v>166800</v>
      </c>
      <c r="DT64">
        <v>167500</v>
      </c>
      <c r="DU64">
        <v>167700</v>
      </c>
      <c r="DV64">
        <v>165600</v>
      </c>
      <c r="DW64">
        <v>169400</v>
      </c>
      <c r="DX64">
        <v>170100</v>
      </c>
      <c r="DY64">
        <v>171200</v>
      </c>
      <c r="DZ64">
        <v>171400</v>
      </c>
      <c r="EA64">
        <v>170100</v>
      </c>
      <c r="EB64">
        <v>168800</v>
      </c>
      <c r="EC64">
        <v>167300</v>
      </c>
      <c r="ED64">
        <v>172600</v>
      </c>
      <c r="EE64">
        <v>170900</v>
      </c>
      <c r="EF64">
        <v>172200</v>
      </c>
      <c r="EG64">
        <v>172100</v>
      </c>
      <c r="EH64">
        <v>171600</v>
      </c>
      <c r="EI64">
        <v>170000</v>
      </c>
      <c r="EJ64" s="19">
        <v>173100</v>
      </c>
      <c r="EK64" s="19">
        <v>175900</v>
      </c>
      <c r="EL64" s="19">
        <v>175100</v>
      </c>
      <c r="EM64" s="19"/>
      <c r="EO64" s="31">
        <f t="shared" si="0"/>
        <v>3.5455136540962287E-2</v>
      </c>
      <c r="EP64" s="31">
        <f t="shared" si="1"/>
        <v>3.2239948947032547E-2</v>
      </c>
      <c r="EQ64" s="31">
        <f t="shared" si="2"/>
        <v>3.319327731092437E-2</v>
      </c>
      <c r="ER64" s="31">
        <f t="shared" si="3"/>
        <v>3.0602331606217618E-2</v>
      </c>
      <c r="ES64" s="31">
        <f t="shared" si="4"/>
        <v>3.1469255663430423E-2</v>
      </c>
      <c r="ET64" s="31">
        <f t="shared" si="5"/>
        <v>2.8368387507966858E-2</v>
      </c>
      <c r="EU64" s="31">
        <f t="shared" si="6"/>
        <v>2.8585987261146497E-2</v>
      </c>
      <c r="EV64" s="31">
        <f t="shared" si="7"/>
        <v>2.7034739454094292E-2</v>
      </c>
      <c r="EW64" s="31">
        <f t="shared" si="8"/>
        <v>2.9478527607361964E-2</v>
      </c>
      <c r="EX64" s="31">
        <f t="shared" si="9"/>
        <v>2.9341864716636197E-2</v>
      </c>
      <c r="EY64" s="31">
        <f t="shared" si="10"/>
        <v>3.4772182254196642E-2</v>
      </c>
      <c r="EZ64" s="31">
        <f t="shared" si="11"/>
        <v>4.0220895522388063E-2</v>
      </c>
      <c r="FA64" s="31">
        <f t="shared" si="12"/>
        <v>5.1121049493142515E-2</v>
      </c>
      <c r="FB64" s="31">
        <f t="shared" si="13"/>
        <v>5.3701690821256039E-2</v>
      </c>
      <c r="FC64" s="31">
        <f t="shared" si="14"/>
        <v>5.6469893742621013E-2</v>
      </c>
      <c r="FD64" s="31">
        <f t="shared" si="15"/>
        <v>5.4420928865373308E-2</v>
      </c>
      <c r="FE64" s="31">
        <f t="shared" si="16"/>
        <v>5.70911214953271E-2</v>
      </c>
      <c r="FF64" s="31">
        <f t="shared" si="17"/>
        <v>5.2077012835472579E-2</v>
      </c>
      <c r="FG64" s="31">
        <f t="shared" si="18"/>
        <v>5.455026455026455E-2</v>
      </c>
      <c r="FH64" s="31">
        <f t="shared" si="19"/>
        <v>5.552725118483412E-2</v>
      </c>
      <c r="FI64" s="31">
        <f t="shared" si="20"/>
        <v>5.906754333532576E-2</v>
      </c>
      <c r="FJ64" s="31">
        <f t="shared" si="21"/>
        <v>5.5886442641946699E-2</v>
      </c>
      <c r="FK64" s="31">
        <f t="shared" si="22"/>
        <v>6.16091281451141E-2</v>
      </c>
      <c r="FL64" s="31">
        <f t="shared" si="23"/>
        <v>5.9843205574912892E-2</v>
      </c>
      <c r="FM64" s="50">
        <f t="shared" si="24"/>
        <v>6.530505520046484E-2</v>
      </c>
      <c r="FN64" s="50">
        <f t="shared" si="25"/>
        <v>6.2033799533799533E-2</v>
      </c>
      <c r="FO64" s="50">
        <f t="shared" si="26"/>
        <v>6.3817647058823535E-2</v>
      </c>
      <c r="FP64" s="50">
        <f t="shared" si="27"/>
        <v>5.9439630271519356E-2</v>
      </c>
      <c r="FQ64" s="50">
        <f t="shared" si="28"/>
        <v>6.0358158044343378E-2</v>
      </c>
      <c r="FR64" s="50">
        <f t="shared" si="29"/>
        <v>5.5859508852084523E-2</v>
      </c>
    </row>
    <row r="65" spans="1:174" ht="14">
      <c r="A65" s="17" t="s">
        <v>116</v>
      </c>
      <c r="B65" s="19">
        <v>1355</v>
      </c>
      <c r="C65" s="19">
        <v>1311</v>
      </c>
      <c r="D65" s="19">
        <v>1345</v>
      </c>
      <c r="E65" s="19">
        <v>1297</v>
      </c>
      <c r="F65" s="19">
        <v>1266</v>
      </c>
      <c r="G65" s="19">
        <v>1291</v>
      </c>
      <c r="H65" s="19">
        <v>1308</v>
      </c>
      <c r="I65" s="19">
        <v>1447</v>
      </c>
      <c r="J65" s="19">
        <v>1523</v>
      </c>
      <c r="K65" s="19">
        <v>1522</v>
      </c>
      <c r="L65" s="19">
        <v>1506</v>
      </c>
      <c r="M65" s="19">
        <v>1456</v>
      </c>
      <c r="N65" s="19">
        <v>1423</v>
      </c>
      <c r="O65" s="19">
        <v>1406</v>
      </c>
      <c r="P65" s="19">
        <v>1400</v>
      </c>
      <c r="Q65" s="19">
        <v>1306</v>
      </c>
      <c r="R65" s="19">
        <v>1285</v>
      </c>
      <c r="S65" s="19">
        <v>1219</v>
      </c>
      <c r="T65" s="19">
        <v>1251</v>
      </c>
      <c r="U65" s="19">
        <v>1410</v>
      </c>
      <c r="V65" s="19">
        <v>1419</v>
      </c>
      <c r="W65" s="19">
        <v>1360</v>
      </c>
      <c r="X65" s="19">
        <v>1238</v>
      </c>
      <c r="Y65" s="19">
        <v>1153</v>
      </c>
      <c r="Z65" s="19">
        <v>1123</v>
      </c>
      <c r="AA65" s="19">
        <v>1142</v>
      </c>
      <c r="AB65" s="19">
        <v>1082</v>
      </c>
      <c r="AC65" s="19">
        <v>1065</v>
      </c>
      <c r="AD65" s="19">
        <v>1037</v>
      </c>
      <c r="AE65" s="19">
        <v>1014</v>
      </c>
      <c r="AF65" s="19">
        <v>1030</v>
      </c>
      <c r="AG65" s="19">
        <v>1143</v>
      </c>
      <c r="AH65" s="19">
        <v>1181</v>
      </c>
      <c r="AI65" s="19">
        <v>1210</v>
      </c>
      <c r="AJ65" s="19">
        <v>1185</v>
      </c>
      <c r="AK65" s="19">
        <v>1182</v>
      </c>
      <c r="AL65" s="19">
        <v>1207</v>
      </c>
      <c r="AM65" s="19">
        <v>1225</v>
      </c>
      <c r="AN65" s="19">
        <v>1294</v>
      </c>
      <c r="AO65" s="19">
        <v>1278</v>
      </c>
      <c r="AP65" s="19">
        <v>1317</v>
      </c>
      <c r="AQ65" s="19">
        <v>1439</v>
      </c>
      <c r="AR65" s="19">
        <v>1540</v>
      </c>
      <c r="AS65" s="19">
        <v>1826</v>
      </c>
      <c r="AT65" s="19">
        <v>2133</v>
      </c>
      <c r="AU65" s="19">
        <v>2155</v>
      </c>
      <c r="AV65" s="19">
        <v>2225</v>
      </c>
      <c r="AW65" s="19">
        <v>2201</v>
      </c>
      <c r="AX65" s="19">
        <v>2085</v>
      </c>
      <c r="AY65" s="19">
        <v>2103</v>
      </c>
      <c r="AZ65" s="19">
        <v>2123</v>
      </c>
      <c r="BA65" s="19">
        <v>2100</v>
      </c>
      <c r="BB65" s="19">
        <v>2020</v>
      </c>
      <c r="BC65" s="19">
        <v>2001</v>
      </c>
      <c r="BD65" s="19">
        <v>1924</v>
      </c>
      <c r="BE65" s="19">
        <v>2113</v>
      </c>
      <c r="BF65" s="19">
        <v>2105</v>
      </c>
      <c r="BG65" s="19">
        <v>2034</v>
      </c>
      <c r="BH65" s="19">
        <v>1985</v>
      </c>
      <c r="BI65" s="19">
        <v>1993</v>
      </c>
      <c r="BJ65" s="19">
        <v>1914</v>
      </c>
      <c r="BK65" s="19">
        <v>1934</v>
      </c>
      <c r="BL65" s="19">
        <v>1921</v>
      </c>
      <c r="BM65" s="19">
        <v>1880</v>
      </c>
      <c r="BN65" s="19">
        <v>1798</v>
      </c>
      <c r="BO65" s="19">
        <v>1738</v>
      </c>
      <c r="BP65" s="19">
        <v>1763</v>
      </c>
      <c r="BQ65" s="19">
        <v>1941</v>
      </c>
      <c r="BR65" s="19">
        <v>2064</v>
      </c>
      <c r="BS65" s="19">
        <v>2074</v>
      </c>
      <c r="BT65" s="19">
        <v>2031</v>
      </c>
      <c r="BU65" s="19">
        <v>2031</v>
      </c>
      <c r="BV65" s="19">
        <v>1966</v>
      </c>
      <c r="BW65" s="19">
        <v>2038</v>
      </c>
      <c r="BX65" s="19">
        <v>2106</v>
      </c>
      <c r="BY65" s="19">
        <v>2103</v>
      </c>
      <c r="BZ65" s="19">
        <v>2010</v>
      </c>
      <c r="CA65" s="19">
        <v>2034</v>
      </c>
      <c r="CB65" s="19">
        <v>2001</v>
      </c>
      <c r="CC65" s="19">
        <v>2278</v>
      </c>
      <c r="CD65" s="19">
        <v>2401</v>
      </c>
      <c r="CE65" s="19">
        <v>2426</v>
      </c>
      <c r="CF65" s="19">
        <v>2397</v>
      </c>
      <c r="CG65" s="19">
        <v>2358</v>
      </c>
      <c r="CH65" s="49">
        <v>2278</v>
      </c>
      <c r="CI65" s="49">
        <v>2333</v>
      </c>
      <c r="CJ65" s="49">
        <v>2229</v>
      </c>
      <c r="CK65" s="49">
        <v>2140</v>
      </c>
      <c r="CL65" s="49">
        <v>2089</v>
      </c>
      <c r="CM65" s="49">
        <v>2053</v>
      </c>
      <c r="CN65" s="49">
        <v>2068</v>
      </c>
      <c r="CO65" s="49">
        <v>2223</v>
      </c>
      <c r="CP65" s="49">
        <v>2323</v>
      </c>
      <c r="CQ65" s="49">
        <v>2262</v>
      </c>
      <c r="CR65" s="49">
        <v>2163</v>
      </c>
      <c r="CS65" s="49">
        <v>2081</v>
      </c>
      <c r="CT65" s="49">
        <v>1985</v>
      </c>
      <c r="CU65" s="49">
        <v>1905</v>
      </c>
      <c r="CV65" s="49">
        <v>1805</v>
      </c>
      <c r="CW65" s="49">
        <v>1688</v>
      </c>
      <c r="CX65" s="49">
        <v>1490</v>
      </c>
      <c r="CY65" s="49">
        <v>1436</v>
      </c>
      <c r="CZ65" s="17" t="s">
        <v>116</v>
      </c>
      <c r="DE65" t="s">
        <v>116</v>
      </c>
      <c r="DG65" t="s">
        <v>116</v>
      </c>
      <c r="DI65">
        <v>53500</v>
      </c>
      <c r="DJ65">
        <v>53700</v>
      </c>
      <c r="DK65">
        <v>52500</v>
      </c>
      <c r="DL65">
        <v>53500</v>
      </c>
      <c r="DM65">
        <v>54100</v>
      </c>
      <c r="DN65">
        <v>54200</v>
      </c>
      <c r="DO65">
        <v>54400</v>
      </c>
      <c r="DP65">
        <v>56000</v>
      </c>
      <c r="DQ65">
        <v>54400</v>
      </c>
      <c r="DR65">
        <v>54800</v>
      </c>
      <c r="DS65">
        <v>53500</v>
      </c>
      <c r="DT65">
        <v>50900</v>
      </c>
      <c r="DU65">
        <v>51100</v>
      </c>
      <c r="DV65">
        <v>50800</v>
      </c>
      <c r="DW65">
        <v>51200</v>
      </c>
      <c r="DX65">
        <v>53000</v>
      </c>
      <c r="DY65">
        <v>53400</v>
      </c>
      <c r="DZ65">
        <v>54000</v>
      </c>
      <c r="EA65">
        <v>54700</v>
      </c>
      <c r="EB65">
        <v>55100</v>
      </c>
      <c r="EC65">
        <v>54200</v>
      </c>
      <c r="ED65">
        <v>54700</v>
      </c>
      <c r="EE65">
        <v>53500</v>
      </c>
      <c r="EF65">
        <v>55600</v>
      </c>
      <c r="EG65">
        <v>56800</v>
      </c>
      <c r="EH65">
        <v>55000</v>
      </c>
      <c r="EI65">
        <v>56900</v>
      </c>
      <c r="EJ65" s="19">
        <v>54200</v>
      </c>
      <c r="EK65" s="19">
        <v>54300</v>
      </c>
      <c r="EL65" s="19">
        <v>55500</v>
      </c>
      <c r="EM65" s="19"/>
      <c r="EO65" s="31">
        <f t="shared" si="0"/>
        <v>2.8448598130841121E-2</v>
      </c>
      <c r="EP65" s="31">
        <f t="shared" si="1"/>
        <v>2.6499068901303539E-2</v>
      </c>
      <c r="EQ65" s="31">
        <f t="shared" si="2"/>
        <v>2.4876190476190475E-2</v>
      </c>
      <c r="ER65" s="31">
        <f t="shared" si="3"/>
        <v>2.3383177570093457E-2</v>
      </c>
      <c r="ES65" s="31">
        <f t="shared" si="4"/>
        <v>2.5138632162661736E-2</v>
      </c>
      <c r="ET65" s="31">
        <f t="shared" si="5"/>
        <v>2.0719557195571954E-2</v>
      </c>
      <c r="EU65" s="31">
        <f t="shared" si="6"/>
        <v>1.9577205882352941E-2</v>
      </c>
      <c r="EV65" s="31">
        <f t="shared" si="7"/>
        <v>1.8392857142857141E-2</v>
      </c>
      <c r="EW65" s="31">
        <f t="shared" si="8"/>
        <v>2.224264705882353E-2</v>
      </c>
      <c r="EX65" s="31">
        <f t="shared" si="9"/>
        <v>2.2025547445255474E-2</v>
      </c>
      <c r="EY65" s="31">
        <f t="shared" si="10"/>
        <v>2.3887850467289719E-2</v>
      </c>
      <c r="EZ65" s="31">
        <f t="shared" si="11"/>
        <v>3.0255402750491159E-2</v>
      </c>
      <c r="FA65" s="31">
        <f t="shared" si="12"/>
        <v>4.2172211350293545E-2</v>
      </c>
      <c r="FB65" s="31">
        <f t="shared" si="13"/>
        <v>4.1043307086614175E-2</v>
      </c>
      <c r="FC65" s="31">
        <f t="shared" si="14"/>
        <v>4.1015625E-2</v>
      </c>
      <c r="FD65" s="31">
        <f t="shared" si="15"/>
        <v>3.6301886792452831E-2</v>
      </c>
      <c r="FE65" s="31">
        <f t="shared" si="16"/>
        <v>3.8089887640449439E-2</v>
      </c>
      <c r="FF65" s="31">
        <f t="shared" si="17"/>
        <v>3.5444444444444445E-2</v>
      </c>
      <c r="FG65" s="31">
        <f t="shared" si="18"/>
        <v>3.436928702010969E-2</v>
      </c>
      <c r="FH65" s="31">
        <f t="shared" si="19"/>
        <v>3.1996370235934664E-2</v>
      </c>
      <c r="FI65" s="31">
        <f t="shared" si="20"/>
        <v>3.8265682656826568E-2</v>
      </c>
      <c r="FJ65" s="31">
        <f t="shared" si="21"/>
        <v>3.5941499085923215E-2</v>
      </c>
      <c r="FK65" s="31">
        <f t="shared" si="22"/>
        <v>3.9308411214953272E-2</v>
      </c>
      <c r="FL65" s="31">
        <f t="shared" si="23"/>
        <v>3.5989208633093524E-2</v>
      </c>
      <c r="FM65" s="50">
        <f t="shared" si="24"/>
        <v>4.2711267605633804E-2</v>
      </c>
      <c r="FN65" s="50">
        <f t="shared" si="25"/>
        <v>4.1418181818181819E-2</v>
      </c>
      <c r="FO65" s="50">
        <f t="shared" si="26"/>
        <v>3.7609841827768012E-2</v>
      </c>
      <c r="FP65" s="50">
        <f t="shared" si="27"/>
        <v>3.8154981549815496E-2</v>
      </c>
      <c r="FQ65" s="50">
        <f t="shared" si="28"/>
        <v>4.1657458563535914E-2</v>
      </c>
      <c r="FR65" s="50">
        <f t="shared" si="29"/>
        <v>3.5765765765765768E-2</v>
      </c>
    </row>
    <row r="66" spans="1:174" ht="14">
      <c r="A66" s="17" t="s">
        <v>117</v>
      </c>
      <c r="B66" s="19">
        <v>2014</v>
      </c>
      <c r="C66" s="19">
        <v>2105</v>
      </c>
      <c r="D66" s="19">
        <v>2109</v>
      </c>
      <c r="E66" s="19">
        <v>2084</v>
      </c>
      <c r="F66" s="19">
        <v>2032</v>
      </c>
      <c r="G66" s="19">
        <v>2122</v>
      </c>
      <c r="H66" s="19">
        <v>2147</v>
      </c>
      <c r="I66" s="19">
        <v>2292</v>
      </c>
      <c r="J66" s="19">
        <v>2235</v>
      </c>
      <c r="K66" s="19">
        <v>2184</v>
      </c>
      <c r="L66" s="19">
        <v>2138</v>
      </c>
      <c r="M66" s="19">
        <v>2118</v>
      </c>
      <c r="N66" s="19">
        <v>2076</v>
      </c>
      <c r="O66" s="19">
        <v>2081</v>
      </c>
      <c r="P66" s="19">
        <v>2241</v>
      </c>
      <c r="Q66" s="19">
        <v>2203</v>
      </c>
      <c r="R66" s="19">
        <v>2056</v>
      </c>
      <c r="S66" s="19">
        <v>2093</v>
      </c>
      <c r="T66" s="19">
        <v>2278</v>
      </c>
      <c r="U66" s="19">
        <v>2541</v>
      </c>
      <c r="V66" s="19">
        <v>2597</v>
      </c>
      <c r="W66" s="19">
        <v>2524</v>
      </c>
      <c r="X66" s="19">
        <v>2333</v>
      </c>
      <c r="Y66" s="19">
        <v>2196</v>
      </c>
      <c r="Z66" s="19">
        <v>2073</v>
      </c>
      <c r="AA66" s="19">
        <v>2072</v>
      </c>
      <c r="AB66" s="19">
        <v>2141</v>
      </c>
      <c r="AC66" s="19">
        <v>2039</v>
      </c>
      <c r="AD66" s="19">
        <v>1950</v>
      </c>
      <c r="AE66" s="19">
        <v>1892</v>
      </c>
      <c r="AF66" s="19">
        <v>1952</v>
      </c>
      <c r="AG66" s="19">
        <v>2119</v>
      </c>
      <c r="AH66" s="19">
        <v>2194</v>
      </c>
      <c r="AI66" s="19">
        <v>2114</v>
      </c>
      <c r="AJ66" s="19">
        <v>1963</v>
      </c>
      <c r="AK66" s="19">
        <v>1931</v>
      </c>
      <c r="AL66" s="19">
        <v>1908</v>
      </c>
      <c r="AM66" s="19">
        <v>2116</v>
      </c>
      <c r="AN66" s="19">
        <v>2268</v>
      </c>
      <c r="AO66" s="19">
        <v>2278</v>
      </c>
      <c r="AP66" s="19">
        <v>2353</v>
      </c>
      <c r="AQ66" s="19">
        <v>2492</v>
      </c>
      <c r="AR66" s="19">
        <v>2761</v>
      </c>
      <c r="AS66" s="19">
        <v>3295</v>
      </c>
      <c r="AT66" s="19">
        <v>3585</v>
      </c>
      <c r="AU66" s="19">
        <v>3700</v>
      </c>
      <c r="AV66" s="19">
        <v>3716</v>
      </c>
      <c r="AW66" s="19">
        <v>3555</v>
      </c>
      <c r="AX66" s="19">
        <v>3499</v>
      </c>
      <c r="AY66" s="19">
        <v>3478</v>
      </c>
      <c r="AZ66" s="19">
        <v>3605</v>
      </c>
      <c r="BA66" s="19">
        <v>3532</v>
      </c>
      <c r="BB66" s="19">
        <v>3487</v>
      </c>
      <c r="BC66" s="19">
        <v>3431</v>
      </c>
      <c r="BD66" s="19">
        <v>3491</v>
      </c>
      <c r="BE66" s="19">
        <v>3779</v>
      </c>
      <c r="BF66" s="19">
        <v>3819</v>
      </c>
      <c r="BG66" s="19">
        <v>3703</v>
      </c>
      <c r="BH66" s="19">
        <v>3561</v>
      </c>
      <c r="BI66" s="19">
        <v>3345</v>
      </c>
      <c r="BJ66" s="19">
        <v>3163</v>
      </c>
      <c r="BK66" s="19">
        <v>3183</v>
      </c>
      <c r="BL66" s="19">
        <v>3311</v>
      </c>
      <c r="BM66" s="19">
        <v>3305</v>
      </c>
      <c r="BN66" s="19">
        <v>3191</v>
      </c>
      <c r="BO66" s="19">
        <v>3204</v>
      </c>
      <c r="BP66" s="19">
        <v>3183</v>
      </c>
      <c r="BQ66" s="19">
        <v>3514</v>
      </c>
      <c r="BR66" s="19">
        <v>3617</v>
      </c>
      <c r="BS66" s="19">
        <v>3551</v>
      </c>
      <c r="BT66" s="19">
        <v>3550</v>
      </c>
      <c r="BU66" s="19">
        <v>3422</v>
      </c>
      <c r="BV66" s="19">
        <v>3376</v>
      </c>
      <c r="BW66" s="19">
        <v>3570</v>
      </c>
      <c r="BX66" s="19">
        <v>3582</v>
      </c>
      <c r="BY66" s="19">
        <v>3568</v>
      </c>
      <c r="BZ66" s="19">
        <v>3513</v>
      </c>
      <c r="CA66" s="19">
        <v>3465</v>
      </c>
      <c r="CB66" s="19">
        <v>3457</v>
      </c>
      <c r="CC66" s="19">
        <v>3721</v>
      </c>
      <c r="CD66" s="19">
        <v>3778</v>
      </c>
      <c r="CE66" s="19">
        <v>3729</v>
      </c>
      <c r="CF66" s="19">
        <v>3573</v>
      </c>
      <c r="CG66" s="19">
        <v>3447</v>
      </c>
      <c r="CH66" s="49">
        <v>3412</v>
      </c>
      <c r="CI66" s="49">
        <v>3508</v>
      </c>
      <c r="CJ66" s="49">
        <v>3624</v>
      </c>
      <c r="CK66" s="49">
        <v>3606</v>
      </c>
      <c r="CL66" s="49">
        <v>3689</v>
      </c>
      <c r="CM66" s="49">
        <v>3624</v>
      </c>
      <c r="CN66" s="49">
        <v>3467</v>
      </c>
      <c r="CO66" s="49">
        <v>3625</v>
      </c>
      <c r="CP66" s="49">
        <v>3737</v>
      </c>
      <c r="CQ66" s="49">
        <v>3635</v>
      </c>
      <c r="CR66" s="49">
        <v>3520</v>
      </c>
      <c r="CS66" s="49">
        <v>3473</v>
      </c>
      <c r="CT66" s="49">
        <v>3211</v>
      </c>
      <c r="CU66" s="49">
        <v>3196</v>
      </c>
      <c r="CV66" s="49">
        <v>3193</v>
      </c>
      <c r="CW66" s="49">
        <v>2964</v>
      </c>
      <c r="CX66" s="49">
        <v>2911</v>
      </c>
      <c r="CY66" s="49">
        <v>2835</v>
      </c>
      <c r="CZ66" s="17" t="s">
        <v>117</v>
      </c>
      <c r="DE66" t="s">
        <v>117</v>
      </c>
      <c r="DG66" t="s">
        <v>117</v>
      </c>
      <c r="DI66">
        <v>76400</v>
      </c>
      <c r="DJ66">
        <v>77200</v>
      </c>
      <c r="DK66">
        <v>76400</v>
      </c>
      <c r="DL66">
        <v>76700</v>
      </c>
      <c r="DM66">
        <v>77700</v>
      </c>
      <c r="DN66">
        <v>78200</v>
      </c>
      <c r="DO66">
        <v>80000</v>
      </c>
      <c r="DP66">
        <v>80100</v>
      </c>
      <c r="DQ66">
        <v>80300</v>
      </c>
      <c r="DR66">
        <v>81200</v>
      </c>
      <c r="DS66">
        <v>82900</v>
      </c>
      <c r="DT66">
        <v>82500</v>
      </c>
      <c r="DU66">
        <v>81600</v>
      </c>
      <c r="DV66">
        <v>79800</v>
      </c>
      <c r="DW66">
        <v>78600</v>
      </c>
      <c r="DX66">
        <v>79100</v>
      </c>
      <c r="DY66">
        <v>80100</v>
      </c>
      <c r="DZ66">
        <v>81200</v>
      </c>
      <c r="EA66">
        <v>80300</v>
      </c>
      <c r="EB66">
        <v>79000</v>
      </c>
      <c r="EC66">
        <v>78400</v>
      </c>
      <c r="ED66">
        <v>79200</v>
      </c>
      <c r="EE66">
        <v>80100</v>
      </c>
      <c r="EF66">
        <v>80600</v>
      </c>
      <c r="EG66">
        <v>81200</v>
      </c>
      <c r="EH66">
        <v>79400</v>
      </c>
      <c r="EI66">
        <v>78600</v>
      </c>
      <c r="EJ66" s="19">
        <v>78700</v>
      </c>
      <c r="EK66" s="19">
        <v>78300</v>
      </c>
      <c r="EL66" s="19">
        <v>79400</v>
      </c>
      <c r="EM66" s="19"/>
      <c r="EO66" s="31">
        <f t="shared" si="0"/>
        <v>2.8586387434554973E-2</v>
      </c>
      <c r="EP66" s="31">
        <f t="shared" si="1"/>
        <v>2.689119170984456E-2</v>
      </c>
      <c r="EQ66" s="31">
        <f t="shared" si="2"/>
        <v>2.8835078534031413E-2</v>
      </c>
      <c r="ER66" s="31">
        <f t="shared" si="3"/>
        <v>2.9700130378096479E-2</v>
      </c>
      <c r="ES66" s="31">
        <f t="shared" si="4"/>
        <v>3.2483912483912483E-2</v>
      </c>
      <c r="ET66" s="31">
        <f t="shared" si="5"/>
        <v>2.6508951406649616E-2</v>
      </c>
      <c r="EU66" s="31">
        <f t="shared" si="6"/>
        <v>2.54875E-2</v>
      </c>
      <c r="EV66" s="31">
        <f t="shared" si="7"/>
        <v>2.4369538077403247E-2</v>
      </c>
      <c r="EW66" s="31">
        <f t="shared" si="8"/>
        <v>2.6326276463262764E-2</v>
      </c>
      <c r="EX66" s="31">
        <f t="shared" si="9"/>
        <v>2.3497536945812809E-2</v>
      </c>
      <c r="EY66" s="31">
        <f t="shared" si="10"/>
        <v>2.7478890229191796E-2</v>
      </c>
      <c r="EZ66" s="31">
        <f t="shared" si="11"/>
        <v>3.3466666666666665E-2</v>
      </c>
      <c r="FA66" s="31">
        <f t="shared" si="12"/>
        <v>4.5343137254901959E-2</v>
      </c>
      <c r="FB66" s="31">
        <f t="shared" si="13"/>
        <v>4.3847117794486218E-2</v>
      </c>
      <c r="FC66" s="31">
        <f t="shared" si="14"/>
        <v>4.4936386768447835E-2</v>
      </c>
      <c r="FD66" s="31">
        <f t="shared" si="15"/>
        <v>4.4134007585335019E-2</v>
      </c>
      <c r="FE66" s="31">
        <f t="shared" si="16"/>
        <v>4.6229712858926339E-2</v>
      </c>
      <c r="FF66" s="31">
        <f t="shared" si="17"/>
        <v>3.895320197044335E-2</v>
      </c>
      <c r="FG66" s="31">
        <f t="shared" si="18"/>
        <v>4.1158156911581568E-2</v>
      </c>
      <c r="FH66" s="31">
        <f t="shared" si="19"/>
        <v>4.0291139240506327E-2</v>
      </c>
      <c r="FI66" s="31">
        <f t="shared" si="20"/>
        <v>4.5293367346938777E-2</v>
      </c>
      <c r="FJ66" s="31">
        <f t="shared" si="21"/>
        <v>4.2626262626262623E-2</v>
      </c>
      <c r="FK66" s="31">
        <f t="shared" si="22"/>
        <v>4.4544319600499378E-2</v>
      </c>
      <c r="FL66" s="31">
        <f t="shared" si="23"/>
        <v>4.2890818858560796E-2</v>
      </c>
      <c r="FM66" s="50">
        <f t="shared" si="24"/>
        <v>4.5923645320197042E-2</v>
      </c>
      <c r="FN66" s="50">
        <f t="shared" si="25"/>
        <v>4.2972292191435765E-2</v>
      </c>
      <c r="FO66" s="50">
        <f t="shared" si="26"/>
        <v>4.5877862595419851E-2</v>
      </c>
      <c r="FP66" s="50">
        <f t="shared" si="27"/>
        <v>4.4053367217280814E-2</v>
      </c>
      <c r="FQ66" s="50">
        <f t="shared" si="28"/>
        <v>4.6424010217113662E-2</v>
      </c>
      <c r="FR66" s="50">
        <f t="shared" si="29"/>
        <v>4.0440806045340047E-2</v>
      </c>
    </row>
    <row r="67" spans="1:174" ht="14">
      <c r="A67" s="17" t="s">
        <v>118</v>
      </c>
      <c r="B67" s="19">
        <v>703</v>
      </c>
      <c r="C67" s="19">
        <v>676</v>
      </c>
      <c r="D67" s="19">
        <v>697</v>
      </c>
      <c r="E67" s="19">
        <v>716</v>
      </c>
      <c r="F67" s="19">
        <v>705</v>
      </c>
      <c r="G67" s="19">
        <v>722</v>
      </c>
      <c r="H67" s="19">
        <v>725</v>
      </c>
      <c r="I67" s="19">
        <v>779</v>
      </c>
      <c r="J67" s="19">
        <v>843</v>
      </c>
      <c r="K67" s="19">
        <v>861</v>
      </c>
      <c r="L67" s="19">
        <v>911</v>
      </c>
      <c r="M67" s="19">
        <v>851</v>
      </c>
      <c r="N67" s="19">
        <v>830</v>
      </c>
      <c r="O67" s="19">
        <v>826</v>
      </c>
      <c r="P67" s="19">
        <v>786</v>
      </c>
      <c r="Q67" s="19">
        <v>827</v>
      </c>
      <c r="R67" s="19">
        <v>777</v>
      </c>
      <c r="S67" s="19">
        <v>766</v>
      </c>
      <c r="T67" s="19">
        <v>767</v>
      </c>
      <c r="U67" s="19">
        <v>775</v>
      </c>
      <c r="V67" s="19">
        <v>844</v>
      </c>
      <c r="W67" s="19">
        <v>764</v>
      </c>
      <c r="X67" s="19">
        <v>738</v>
      </c>
      <c r="Y67" s="19">
        <v>727</v>
      </c>
      <c r="Z67" s="19">
        <v>685</v>
      </c>
      <c r="AA67" s="19">
        <v>658</v>
      </c>
      <c r="AB67" s="19">
        <v>645</v>
      </c>
      <c r="AC67" s="19">
        <v>636</v>
      </c>
      <c r="AD67" s="19">
        <v>623</v>
      </c>
      <c r="AE67" s="19">
        <v>609</v>
      </c>
      <c r="AF67" s="19">
        <v>635</v>
      </c>
      <c r="AG67" s="19">
        <v>682</v>
      </c>
      <c r="AH67" s="19">
        <v>687</v>
      </c>
      <c r="AI67" s="19">
        <v>719</v>
      </c>
      <c r="AJ67" s="19">
        <v>725</v>
      </c>
      <c r="AK67" s="19">
        <v>728</v>
      </c>
      <c r="AL67" s="19">
        <v>711</v>
      </c>
      <c r="AM67" s="19">
        <v>716</v>
      </c>
      <c r="AN67" s="19">
        <v>816</v>
      </c>
      <c r="AO67" s="19">
        <v>867</v>
      </c>
      <c r="AP67" s="19">
        <v>929</v>
      </c>
      <c r="AQ67" s="19">
        <v>1061</v>
      </c>
      <c r="AR67" s="19">
        <v>1209</v>
      </c>
      <c r="AS67" s="19">
        <v>1418</v>
      </c>
      <c r="AT67" s="19">
        <v>1706</v>
      </c>
      <c r="AU67" s="19">
        <v>1756</v>
      </c>
      <c r="AV67" s="19">
        <v>1865</v>
      </c>
      <c r="AW67" s="19">
        <v>1901</v>
      </c>
      <c r="AX67" s="19">
        <v>1810</v>
      </c>
      <c r="AY67" s="19">
        <v>1818</v>
      </c>
      <c r="AZ67" s="19">
        <v>1823</v>
      </c>
      <c r="BA67" s="19">
        <v>1856</v>
      </c>
      <c r="BB67" s="19">
        <v>1814</v>
      </c>
      <c r="BC67" s="19">
        <v>1730</v>
      </c>
      <c r="BD67" s="19">
        <v>1743</v>
      </c>
      <c r="BE67" s="19">
        <v>1843</v>
      </c>
      <c r="BF67" s="19">
        <v>1880</v>
      </c>
      <c r="BG67" s="19">
        <v>1871</v>
      </c>
      <c r="BH67" s="19">
        <v>1791</v>
      </c>
      <c r="BI67" s="19">
        <v>1692</v>
      </c>
      <c r="BJ67" s="19">
        <v>1561</v>
      </c>
      <c r="BK67" s="19">
        <v>1614</v>
      </c>
      <c r="BL67" s="19">
        <v>1646</v>
      </c>
      <c r="BM67" s="19">
        <v>1597</v>
      </c>
      <c r="BN67" s="19">
        <v>1493</v>
      </c>
      <c r="BO67" s="19">
        <v>1504</v>
      </c>
      <c r="BP67" s="19">
        <v>1529</v>
      </c>
      <c r="BQ67" s="19">
        <v>1571</v>
      </c>
      <c r="BR67" s="19">
        <v>1593</v>
      </c>
      <c r="BS67" s="19">
        <v>1549</v>
      </c>
      <c r="BT67" s="19">
        <v>1511</v>
      </c>
      <c r="BU67" s="19">
        <v>1474</v>
      </c>
      <c r="BV67" s="19">
        <v>1469</v>
      </c>
      <c r="BW67" s="19">
        <v>1520</v>
      </c>
      <c r="BX67" s="19">
        <v>1507</v>
      </c>
      <c r="BY67" s="19">
        <v>1558</v>
      </c>
      <c r="BZ67" s="19">
        <v>1625</v>
      </c>
      <c r="CA67" s="19">
        <v>1592</v>
      </c>
      <c r="CB67" s="19">
        <v>1591</v>
      </c>
      <c r="CC67" s="19">
        <v>1652</v>
      </c>
      <c r="CD67" s="19">
        <v>1719</v>
      </c>
      <c r="CE67" s="19">
        <v>1705</v>
      </c>
      <c r="CF67" s="19">
        <v>1639</v>
      </c>
      <c r="CG67" s="19">
        <v>1580</v>
      </c>
      <c r="CH67" s="49">
        <v>1510</v>
      </c>
      <c r="CI67" s="49">
        <v>1538</v>
      </c>
      <c r="CJ67" s="49">
        <v>1529</v>
      </c>
      <c r="CK67" s="49">
        <v>1525</v>
      </c>
      <c r="CL67" s="49">
        <v>1526</v>
      </c>
      <c r="CM67" s="49">
        <v>1547</v>
      </c>
      <c r="CN67" s="49">
        <v>1569</v>
      </c>
      <c r="CO67" s="49">
        <v>1611</v>
      </c>
      <c r="CP67" s="49">
        <v>1621</v>
      </c>
      <c r="CQ67" s="49">
        <v>1578</v>
      </c>
      <c r="CR67" s="49">
        <v>1534</v>
      </c>
      <c r="CS67" s="49">
        <v>1490</v>
      </c>
      <c r="CT67" s="49">
        <v>1388</v>
      </c>
      <c r="CU67" s="49">
        <v>1364</v>
      </c>
      <c r="CV67" s="49">
        <v>1308</v>
      </c>
      <c r="CW67" s="49">
        <v>1276</v>
      </c>
      <c r="CX67" s="49">
        <v>1238</v>
      </c>
      <c r="CY67" s="49">
        <v>1141</v>
      </c>
      <c r="CZ67" s="17" t="s">
        <v>118</v>
      </c>
      <c r="DE67" t="s">
        <v>118</v>
      </c>
      <c r="DG67" t="s">
        <v>118</v>
      </c>
      <c r="DI67">
        <v>37200</v>
      </c>
      <c r="DJ67">
        <v>36000</v>
      </c>
      <c r="DK67">
        <v>38300</v>
      </c>
      <c r="DL67">
        <v>40200</v>
      </c>
      <c r="DM67">
        <v>42100</v>
      </c>
      <c r="DN67">
        <v>42500</v>
      </c>
      <c r="DO67">
        <v>43100</v>
      </c>
      <c r="DP67">
        <v>41900</v>
      </c>
      <c r="DQ67">
        <v>39900</v>
      </c>
      <c r="DR67">
        <v>39100</v>
      </c>
      <c r="DS67">
        <v>40200</v>
      </c>
      <c r="DT67">
        <v>40600</v>
      </c>
      <c r="DU67">
        <v>42500</v>
      </c>
      <c r="DV67">
        <v>42600</v>
      </c>
      <c r="DW67">
        <v>42300</v>
      </c>
      <c r="DX67">
        <v>40400</v>
      </c>
      <c r="DY67">
        <v>39900</v>
      </c>
      <c r="DZ67">
        <v>41200</v>
      </c>
      <c r="EA67">
        <v>40300</v>
      </c>
      <c r="EB67">
        <v>42000</v>
      </c>
      <c r="EC67">
        <v>40300</v>
      </c>
      <c r="ED67">
        <v>40100</v>
      </c>
      <c r="EE67">
        <v>40100</v>
      </c>
      <c r="EF67">
        <v>41600</v>
      </c>
      <c r="EG67">
        <v>42000</v>
      </c>
      <c r="EH67">
        <v>42200</v>
      </c>
      <c r="EI67">
        <v>43500</v>
      </c>
      <c r="EJ67" s="19">
        <v>41200</v>
      </c>
      <c r="EK67" s="19">
        <v>40600</v>
      </c>
      <c r="EL67" s="19">
        <v>41600</v>
      </c>
      <c r="EM67" s="19"/>
      <c r="EO67" s="31">
        <f t="shared" si="0"/>
        <v>2.3145161290322579E-2</v>
      </c>
      <c r="EP67" s="31">
        <f t="shared" si="1"/>
        <v>2.3055555555555555E-2</v>
      </c>
      <c r="EQ67" s="31">
        <f t="shared" si="2"/>
        <v>2.1592689295039165E-2</v>
      </c>
      <c r="ER67" s="31">
        <f t="shared" si="3"/>
        <v>1.9079601990049752E-2</v>
      </c>
      <c r="ES67" s="31">
        <f t="shared" si="4"/>
        <v>1.8147268408551069E-2</v>
      </c>
      <c r="ET67" s="31">
        <f t="shared" si="5"/>
        <v>1.6117647058823528E-2</v>
      </c>
      <c r="EU67" s="31">
        <f t="shared" si="6"/>
        <v>1.4756380510440835E-2</v>
      </c>
      <c r="EV67" s="31">
        <f t="shared" si="7"/>
        <v>1.5155131264916468E-2</v>
      </c>
      <c r="EW67" s="31">
        <f t="shared" si="8"/>
        <v>1.8020050125313283E-2</v>
      </c>
      <c r="EX67" s="31">
        <f t="shared" si="9"/>
        <v>1.8184143222506395E-2</v>
      </c>
      <c r="EY67" s="31">
        <f t="shared" si="10"/>
        <v>2.1567164179104478E-2</v>
      </c>
      <c r="EZ67" s="31">
        <f t="shared" si="11"/>
        <v>2.9778325123152708E-2</v>
      </c>
      <c r="FA67" s="31">
        <f t="shared" si="12"/>
        <v>4.1317647058823528E-2</v>
      </c>
      <c r="FB67" s="31">
        <f t="shared" si="13"/>
        <v>4.2488262910798123E-2</v>
      </c>
      <c r="FC67" s="31">
        <f t="shared" si="14"/>
        <v>4.3877068557919618E-2</v>
      </c>
      <c r="FD67" s="31">
        <f t="shared" si="15"/>
        <v>4.314356435643564E-2</v>
      </c>
      <c r="FE67" s="31">
        <f t="shared" si="16"/>
        <v>4.6892230576441103E-2</v>
      </c>
      <c r="FF67" s="31">
        <f t="shared" si="17"/>
        <v>3.7888349514563109E-2</v>
      </c>
      <c r="FG67" s="31">
        <f t="shared" si="18"/>
        <v>3.9627791563275436E-2</v>
      </c>
      <c r="FH67" s="31">
        <f t="shared" si="19"/>
        <v>3.6404761904761905E-2</v>
      </c>
      <c r="FI67" s="31">
        <f t="shared" si="20"/>
        <v>3.8436724565756822E-2</v>
      </c>
      <c r="FJ67" s="31">
        <f t="shared" si="21"/>
        <v>3.6633416458852867E-2</v>
      </c>
      <c r="FK67" s="31">
        <f t="shared" si="22"/>
        <v>3.8852867830423937E-2</v>
      </c>
      <c r="FL67" s="31">
        <f t="shared" si="23"/>
        <v>3.8245192307692306E-2</v>
      </c>
      <c r="FM67" s="50">
        <f t="shared" si="24"/>
        <v>4.0595238095238094E-2</v>
      </c>
      <c r="FN67" s="50">
        <f t="shared" si="25"/>
        <v>3.5781990521327016E-2</v>
      </c>
      <c r="FO67" s="50">
        <f t="shared" si="26"/>
        <v>3.5057471264367819E-2</v>
      </c>
      <c r="FP67" s="50">
        <f t="shared" si="27"/>
        <v>3.8082524271844657E-2</v>
      </c>
      <c r="FQ67" s="50">
        <f t="shared" si="28"/>
        <v>3.8866995073891623E-2</v>
      </c>
      <c r="FR67" s="50">
        <f t="shared" si="29"/>
        <v>3.3365384615384616E-2</v>
      </c>
    </row>
    <row r="68" spans="1:174" ht="14">
      <c r="A68" s="17" t="s">
        <v>119</v>
      </c>
      <c r="B68" s="19">
        <v>1887</v>
      </c>
      <c r="C68" s="19">
        <v>1942</v>
      </c>
      <c r="D68" s="19">
        <v>1855</v>
      </c>
      <c r="E68" s="19">
        <v>1790</v>
      </c>
      <c r="F68" s="19">
        <v>1822</v>
      </c>
      <c r="G68" s="19">
        <v>1862</v>
      </c>
      <c r="H68" s="19">
        <v>1890</v>
      </c>
      <c r="I68" s="19">
        <v>2074</v>
      </c>
      <c r="J68" s="19">
        <v>2138</v>
      </c>
      <c r="K68" s="19">
        <v>2179</v>
      </c>
      <c r="L68" s="19">
        <v>2193</v>
      </c>
      <c r="M68" s="19">
        <v>2128</v>
      </c>
      <c r="N68" s="19">
        <v>2123</v>
      </c>
      <c r="O68" s="19">
        <v>2187</v>
      </c>
      <c r="P68" s="19">
        <v>2175</v>
      </c>
      <c r="Q68" s="19">
        <v>2210</v>
      </c>
      <c r="R68" s="19">
        <v>2148</v>
      </c>
      <c r="S68" s="19">
        <v>2067</v>
      </c>
      <c r="T68" s="19">
        <v>1999</v>
      </c>
      <c r="U68" s="19">
        <v>2109</v>
      </c>
      <c r="V68" s="19">
        <v>2199</v>
      </c>
      <c r="W68" s="19">
        <v>2132</v>
      </c>
      <c r="X68" s="19">
        <v>1984</v>
      </c>
      <c r="Y68" s="19">
        <v>1872</v>
      </c>
      <c r="Z68" s="19">
        <v>1830</v>
      </c>
      <c r="AA68" s="19">
        <v>1809</v>
      </c>
      <c r="AB68" s="19">
        <v>1811</v>
      </c>
      <c r="AC68" s="19">
        <v>1790</v>
      </c>
      <c r="AD68" s="19">
        <v>1760</v>
      </c>
      <c r="AE68" s="19">
        <v>1657</v>
      </c>
      <c r="AF68" s="19">
        <v>1631</v>
      </c>
      <c r="AG68" s="19">
        <v>1737</v>
      </c>
      <c r="AH68" s="19">
        <v>1797</v>
      </c>
      <c r="AI68" s="19">
        <v>1807</v>
      </c>
      <c r="AJ68" s="19">
        <v>1734</v>
      </c>
      <c r="AK68" s="19">
        <v>1786</v>
      </c>
      <c r="AL68" s="19">
        <v>1783</v>
      </c>
      <c r="AM68" s="19">
        <v>1933</v>
      </c>
      <c r="AN68" s="19">
        <v>2189</v>
      </c>
      <c r="AO68" s="19">
        <v>2288</v>
      </c>
      <c r="AP68" s="19">
        <v>2424</v>
      </c>
      <c r="AQ68" s="19">
        <v>2645</v>
      </c>
      <c r="AR68" s="19">
        <v>2996</v>
      </c>
      <c r="AS68" s="19">
        <v>3595</v>
      </c>
      <c r="AT68" s="19">
        <v>4433</v>
      </c>
      <c r="AU68" s="19">
        <v>4760</v>
      </c>
      <c r="AV68" s="19">
        <v>4940</v>
      </c>
      <c r="AW68" s="19">
        <v>4868</v>
      </c>
      <c r="AX68" s="19">
        <v>4844</v>
      </c>
      <c r="AY68" s="19">
        <v>4890</v>
      </c>
      <c r="AZ68" s="19">
        <v>4909</v>
      </c>
      <c r="BA68" s="19">
        <v>4848</v>
      </c>
      <c r="BB68" s="19">
        <v>4738</v>
      </c>
      <c r="BC68" s="19">
        <v>4632</v>
      </c>
      <c r="BD68" s="19">
        <v>4555</v>
      </c>
      <c r="BE68" s="19">
        <v>4884</v>
      </c>
      <c r="BF68" s="19">
        <v>4837</v>
      </c>
      <c r="BG68" s="19">
        <v>4674</v>
      </c>
      <c r="BH68" s="19">
        <v>4647</v>
      </c>
      <c r="BI68" s="19">
        <v>4268</v>
      </c>
      <c r="BJ68" s="19">
        <v>4016</v>
      </c>
      <c r="BK68" s="19">
        <v>3960</v>
      </c>
      <c r="BL68" s="19">
        <v>4000</v>
      </c>
      <c r="BM68" s="19">
        <v>3920</v>
      </c>
      <c r="BN68" s="19">
        <v>3825</v>
      </c>
      <c r="BO68" s="19">
        <v>3780</v>
      </c>
      <c r="BP68" s="19">
        <v>3725</v>
      </c>
      <c r="BQ68" s="19">
        <v>4055</v>
      </c>
      <c r="BR68" s="19">
        <v>4198</v>
      </c>
      <c r="BS68" s="19">
        <v>4206</v>
      </c>
      <c r="BT68" s="19">
        <v>4090</v>
      </c>
      <c r="BU68" s="19">
        <v>3973</v>
      </c>
      <c r="BV68" s="19">
        <v>3927</v>
      </c>
      <c r="BW68" s="19">
        <v>4082</v>
      </c>
      <c r="BX68" s="19">
        <v>4231</v>
      </c>
      <c r="BY68" s="19">
        <v>4286</v>
      </c>
      <c r="BZ68" s="19">
        <v>4298</v>
      </c>
      <c r="CA68" s="19">
        <v>4299</v>
      </c>
      <c r="CB68" s="19">
        <v>4219</v>
      </c>
      <c r="CC68" s="19">
        <v>4421</v>
      </c>
      <c r="CD68" s="19">
        <v>4555</v>
      </c>
      <c r="CE68" s="19">
        <v>4559</v>
      </c>
      <c r="CF68" s="19">
        <v>4406</v>
      </c>
      <c r="CG68" s="19">
        <v>4356</v>
      </c>
      <c r="CH68" s="49">
        <v>4078</v>
      </c>
      <c r="CI68" s="49">
        <v>4097</v>
      </c>
      <c r="CJ68" s="49">
        <v>4150</v>
      </c>
      <c r="CK68" s="49">
        <v>4045</v>
      </c>
      <c r="CL68" s="49">
        <v>4003</v>
      </c>
      <c r="CM68" s="49">
        <v>3850</v>
      </c>
      <c r="CN68" s="49">
        <v>3786</v>
      </c>
      <c r="CO68" s="49">
        <v>3948</v>
      </c>
      <c r="CP68" s="49">
        <v>4220</v>
      </c>
      <c r="CQ68" s="49">
        <v>4203</v>
      </c>
      <c r="CR68" s="49">
        <v>4064</v>
      </c>
      <c r="CS68" s="49">
        <v>3836</v>
      </c>
      <c r="CT68" s="49">
        <v>3529</v>
      </c>
      <c r="CU68" s="49">
        <v>3521</v>
      </c>
      <c r="CV68" s="49">
        <v>3372</v>
      </c>
      <c r="CW68" s="49">
        <v>3159</v>
      </c>
      <c r="CX68" s="49">
        <v>2882</v>
      </c>
      <c r="CY68" s="49">
        <v>2791</v>
      </c>
      <c r="CZ68" s="17" t="s">
        <v>119</v>
      </c>
      <c r="DE68" t="s">
        <v>119</v>
      </c>
      <c r="DG68" t="s">
        <v>119</v>
      </c>
      <c r="DI68">
        <v>127600</v>
      </c>
      <c r="DJ68">
        <v>129500</v>
      </c>
      <c r="DK68">
        <v>129000</v>
      </c>
      <c r="DL68">
        <v>127500</v>
      </c>
      <c r="DM68">
        <v>125900</v>
      </c>
      <c r="DN68">
        <v>127500</v>
      </c>
      <c r="DO68">
        <v>131800</v>
      </c>
      <c r="DP68">
        <v>133500</v>
      </c>
      <c r="DQ68">
        <v>136500</v>
      </c>
      <c r="DR68">
        <v>138100</v>
      </c>
      <c r="DS68">
        <v>138800</v>
      </c>
      <c r="DT68">
        <v>140100</v>
      </c>
      <c r="DU68">
        <v>139000</v>
      </c>
      <c r="DV68">
        <v>135100</v>
      </c>
      <c r="DW68">
        <v>132900</v>
      </c>
      <c r="DX68">
        <v>132700</v>
      </c>
      <c r="DY68">
        <v>134200</v>
      </c>
      <c r="DZ68">
        <v>136500</v>
      </c>
      <c r="EA68">
        <v>135300</v>
      </c>
      <c r="EB68">
        <v>134400</v>
      </c>
      <c r="EC68">
        <v>133900</v>
      </c>
      <c r="ED68">
        <v>133900</v>
      </c>
      <c r="EE68">
        <v>135200</v>
      </c>
      <c r="EF68">
        <v>135000</v>
      </c>
      <c r="EG68">
        <v>132900</v>
      </c>
      <c r="EH68">
        <v>132400</v>
      </c>
      <c r="EI68">
        <v>130600</v>
      </c>
      <c r="EJ68" s="19">
        <v>130900</v>
      </c>
      <c r="EK68" s="19">
        <v>132200</v>
      </c>
      <c r="EL68" s="19">
        <v>131700</v>
      </c>
      <c r="EM68" s="19"/>
      <c r="EO68" s="31">
        <f t="shared" si="0"/>
        <v>1.707680250783699E-2</v>
      </c>
      <c r="EP68" s="31">
        <f t="shared" si="1"/>
        <v>1.6393822393822394E-2</v>
      </c>
      <c r="EQ68" s="31">
        <f t="shared" si="2"/>
        <v>1.7131782945736435E-2</v>
      </c>
      <c r="ER68" s="31">
        <f t="shared" si="3"/>
        <v>1.5678431372549019E-2</v>
      </c>
      <c r="ES68" s="31">
        <f t="shared" si="4"/>
        <v>1.69340746624305E-2</v>
      </c>
      <c r="ET68" s="31">
        <f t="shared" si="5"/>
        <v>1.4352941176470587E-2</v>
      </c>
      <c r="EU68" s="31">
        <f t="shared" si="6"/>
        <v>1.3581183611532625E-2</v>
      </c>
      <c r="EV68" s="31">
        <f t="shared" si="7"/>
        <v>1.2217228464419475E-2</v>
      </c>
      <c r="EW68" s="31">
        <f t="shared" si="8"/>
        <v>1.3238095238095238E-2</v>
      </c>
      <c r="EX68" s="31">
        <f t="shared" si="9"/>
        <v>1.2910934105720492E-2</v>
      </c>
      <c r="EY68" s="31">
        <f t="shared" si="10"/>
        <v>1.6484149855907782E-2</v>
      </c>
      <c r="EZ68" s="31">
        <f t="shared" si="11"/>
        <v>2.1384725196288364E-2</v>
      </c>
      <c r="FA68" s="31">
        <f t="shared" si="12"/>
        <v>3.4244604316546766E-2</v>
      </c>
      <c r="FB68" s="31">
        <f t="shared" si="13"/>
        <v>3.5854922279792749E-2</v>
      </c>
      <c r="FC68" s="31">
        <f t="shared" si="14"/>
        <v>3.6478555304740409E-2</v>
      </c>
      <c r="FD68" s="31">
        <f t="shared" si="15"/>
        <v>3.4325546345139415E-2</v>
      </c>
      <c r="FE68" s="31">
        <f t="shared" si="16"/>
        <v>3.4828614008941876E-2</v>
      </c>
      <c r="FF68" s="31">
        <f t="shared" si="17"/>
        <v>2.9421245421245423E-2</v>
      </c>
      <c r="FG68" s="31">
        <f t="shared" si="18"/>
        <v>2.8972653362897265E-2</v>
      </c>
      <c r="FH68" s="31">
        <f t="shared" si="19"/>
        <v>2.7715773809523808E-2</v>
      </c>
      <c r="FI68" s="31">
        <f t="shared" si="20"/>
        <v>3.1411501120238987E-2</v>
      </c>
      <c r="FJ68" s="31">
        <f t="shared" si="21"/>
        <v>2.9327856609410008E-2</v>
      </c>
      <c r="FK68" s="31">
        <f t="shared" si="22"/>
        <v>3.1701183431952662E-2</v>
      </c>
      <c r="FL68" s="31">
        <f t="shared" si="23"/>
        <v>3.125185185185185E-2</v>
      </c>
      <c r="FM68" s="50">
        <f t="shared" si="24"/>
        <v>3.4303987960872834E-2</v>
      </c>
      <c r="FN68" s="50">
        <f t="shared" si="25"/>
        <v>3.0800604229607252E-2</v>
      </c>
      <c r="FO68" s="50">
        <f t="shared" si="26"/>
        <v>3.0972434915773353E-2</v>
      </c>
      <c r="FP68" s="50">
        <f t="shared" si="27"/>
        <v>2.8922841864018334E-2</v>
      </c>
      <c r="FQ68" s="50">
        <f t="shared" si="28"/>
        <v>3.179273827534039E-2</v>
      </c>
      <c r="FR68" s="50">
        <f t="shared" si="29"/>
        <v>2.6795747911921033E-2</v>
      </c>
    </row>
    <row r="69" spans="1:174" ht="14">
      <c r="A69" s="17" t="s">
        <v>120</v>
      </c>
      <c r="B69" s="19">
        <v>538</v>
      </c>
      <c r="C69" s="19">
        <v>600</v>
      </c>
      <c r="D69" s="19">
        <v>638</v>
      </c>
      <c r="E69" s="19">
        <v>606</v>
      </c>
      <c r="F69" s="19">
        <v>649</v>
      </c>
      <c r="G69" s="19">
        <v>682</v>
      </c>
      <c r="H69" s="19">
        <v>682</v>
      </c>
      <c r="I69" s="19">
        <v>746</v>
      </c>
      <c r="J69" s="19">
        <v>725</v>
      </c>
      <c r="K69" s="19">
        <v>688</v>
      </c>
      <c r="L69" s="19">
        <v>639</v>
      </c>
      <c r="M69" s="19">
        <v>618</v>
      </c>
      <c r="N69" s="19">
        <v>595</v>
      </c>
      <c r="O69" s="19">
        <v>645</v>
      </c>
      <c r="P69" s="19">
        <v>652</v>
      </c>
      <c r="Q69" s="19">
        <v>648</v>
      </c>
      <c r="R69" s="19">
        <v>635</v>
      </c>
      <c r="S69" s="19">
        <v>659</v>
      </c>
      <c r="T69" s="19">
        <v>666</v>
      </c>
      <c r="U69" s="19">
        <v>672</v>
      </c>
      <c r="V69" s="19">
        <v>673</v>
      </c>
      <c r="W69" s="19">
        <v>665</v>
      </c>
      <c r="X69" s="19">
        <v>621</v>
      </c>
      <c r="Y69" s="19">
        <v>615</v>
      </c>
      <c r="Z69" s="19">
        <v>553</v>
      </c>
      <c r="AA69" s="19">
        <v>566</v>
      </c>
      <c r="AB69" s="19">
        <v>613</v>
      </c>
      <c r="AC69" s="19">
        <v>627</v>
      </c>
      <c r="AD69" s="19">
        <v>599</v>
      </c>
      <c r="AE69" s="19">
        <v>590</v>
      </c>
      <c r="AF69" s="19">
        <v>593</v>
      </c>
      <c r="AG69" s="19">
        <v>611</v>
      </c>
      <c r="AH69" s="19">
        <v>636</v>
      </c>
      <c r="AI69" s="19">
        <v>605</v>
      </c>
      <c r="AJ69" s="19">
        <v>558</v>
      </c>
      <c r="AK69" s="19">
        <v>536</v>
      </c>
      <c r="AL69" s="19">
        <v>517</v>
      </c>
      <c r="AM69" s="19">
        <v>551</v>
      </c>
      <c r="AN69" s="19">
        <v>590</v>
      </c>
      <c r="AO69" s="19">
        <v>604</v>
      </c>
      <c r="AP69" s="19">
        <v>616</v>
      </c>
      <c r="AQ69" s="19">
        <v>717</v>
      </c>
      <c r="AR69" s="19">
        <v>771</v>
      </c>
      <c r="AS69" s="19">
        <v>886</v>
      </c>
      <c r="AT69" s="19">
        <v>966</v>
      </c>
      <c r="AU69" s="19">
        <v>934</v>
      </c>
      <c r="AV69" s="19">
        <v>850</v>
      </c>
      <c r="AW69" s="19">
        <v>813</v>
      </c>
      <c r="AX69" s="19">
        <v>850</v>
      </c>
      <c r="AY69" s="19">
        <v>868</v>
      </c>
      <c r="AZ69" s="19">
        <v>875</v>
      </c>
      <c r="BA69" s="19">
        <v>853</v>
      </c>
      <c r="BB69" s="19">
        <v>903</v>
      </c>
      <c r="BC69" s="19">
        <v>944</v>
      </c>
      <c r="BD69" s="19">
        <v>997</v>
      </c>
      <c r="BE69" s="19">
        <v>1028</v>
      </c>
      <c r="BF69" s="19">
        <v>1040</v>
      </c>
      <c r="BG69" s="19">
        <v>968</v>
      </c>
      <c r="BH69" s="19">
        <v>890</v>
      </c>
      <c r="BI69" s="19">
        <v>822</v>
      </c>
      <c r="BJ69" s="19">
        <v>791</v>
      </c>
      <c r="BK69" s="19">
        <v>824</v>
      </c>
      <c r="BL69" s="19">
        <v>799</v>
      </c>
      <c r="BM69" s="19">
        <v>818</v>
      </c>
      <c r="BN69" s="19">
        <v>853</v>
      </c>
      <c r="BO69" s="19">
        <v>911</v>
      </c>
      <c r="BP69" s="19">
        <v>942</v>
      </c>
      <c r="BQ69" s="19">
        <v>989</v>
      </c>
      <c r="BR69" s="19">
        <v>997</v>
      </c>
      <c r="BS69" s="19">
        <v>961</v>
      </c>
      <c r="BT69" s="19">
        <v>871</v>
      </c>
      <c r="BU69" s="19">
        <v>852</v>
      </c>
      <c r="BV69" s="19">
        <v>830</v>
      </c>
      <c r="BW69" s="19">
        <v>869</v>
      </c>
      <c r="BX69" s="19">
        <v>913</v>
      </c>
      <c r="BY69" s="19">
        <v>954</v>
      </c>
      <c r="BZ69" s="19">
        <v>939</v>
      </c>
      <c r="CA69" s="19">
        <v>1019</v>
      </c>
      <c r="CB69" s="19">
        <v>1026</v>
      </c>
      <c r="CC69" s="19">
        <v>1077</v>
      </c>
      <c r="CD69" s="19">
        <v>1102</v>
      </c>
      <c r="CE69" s="19">
        <v>1065</v>
      </c>
      <c r="CF69" s="19">
        <v>966</v>
      </c>
      <c r="CG69" s="19">
        <v>922</v>
      </c>
      <c r="CH69" s="49">
        <v>872</v>
      </c>
      <c r="CI69" s="49">
        <v>877</v>
      </c>
      <c r="CJ69" s="49">
        <v>891</v>
      </c>
      <c r="CK69" s="49">
        <v>888</v>
      </c>
      <c r="CL69" s="49">
        <v>908</v>
      </c>
      <c r="CM69" s="49">
        <v>917</v>
      </c>
      <c r="CN69" s="49">
        <v>954</v>
      </c>
      <c r="CO69" s="49">
        <v>1000</v>
      </c>
      <c r="CP69" s="49">
        <v>1020</v>
      </c>
      <c r="CQ69" s="49">
        <v>958</v>
      </c>
      <c r="CR69" s="49">
        <v>890</v>
      </c>
      <c r="CS69" s="49">
        <v>871</v>
      </c>
      <c r="CT69" s="49">
        <v>779</v>
      </c>
      <c r="CU69" s="49">
        <v>784</v>
      </c>
      <c r="CV69" s="49">
        <v>767</v>
      </c>
      <c r="CW69" s="49">
        <v>767</v>
      </c>
      <c r="CX69" s="49">
        <v>756</v>
      </c>
      <c r="CY69" s="49">
        <v>787</v>
      </c>
      <c r="CZ69" s="17" t="s">
        <v>120</v>
      </c>
      <c r="DE69" t="s">
        <v>120</v>
      </c>
      <c r="DG69" t="s">
        <v>120</v>
      </c>
      <c r="DI69">
        <v>33100</v>
      </c>
      <c r="DJ69">
        <v>32900</v>
      </c>
      <c r="DK69">
        <v>32800</v>
      </c>
      <c r="DL69">
        <v>32000</v>
      </c>
      <c r="DM69">
        <v>32000</v>
      </c>
      <c r="DN69">
        <v>31900</v>
      </c>
      <c r="DO69">
        <v>31000</v>
      </c>
      <c r="DP69">
        <v>32100</v>
      </c>
      <c r="DQ69">
        <v>32300</v>
      </c>
      <c r="DR69">
        <v>33100</v>
      </c>
      <c r="DS69">
        <v>32700</v>
      </c>
      <c r="DT69">
        <v>32800</v>
      </c>
      <c r="DU69">
        <v>32600</v>
      </c>
      <c r="DV69">
        <v>32700</v>
      </c>
      <c r="DW69">
        <v>32300</v>
      </c>
      <c r="DX69">
        <v>33900</v>
      </c>
      <c r="DY69">
        <v>33700</v>
      </c>
      <c r="DZ69">
        <v>33700</v>
      </c>
      <c r="EA69">
        <v>35400</v>
      </c>
      <c r="EB69">
        <v>35800</v>
      </c>
      <c r="EC69">
        <v>34300</v>
      </c>
      <c r="ED69">
        <v>33700</v>
      </c>
      <c r="EE69">
        <v>33200</v>
      </c>
      <c r="EF69">
        <v>32200</v>
      </c>
      <c r="EG69">
        <v>31900</v>
      </c>
      <c r="EH69">
        <v>32200</v>
      </c>
      <c r="EI69">
        <v>31200</v>
      </c>
      <c r="EJ69" s="19">
        <v>30800</v>
      </c>
      <c r="EK69" s="19">
        <v>31300</v>
      </c>
      <c r="EL69" s="19">
        <v>31300</v>
      </c>
      <c r="EM69" s="19"/>
      <c r="EO69" s="31">
        <f t="shared" si="0"/>
        <v>2.0785498489425982E-2</v>
      </c>
      <c r="EP69" s="31">
        <f t="shared" si="1"/>
        <v>1.8085106382978722E-2</v>
      </c>
      <c r="EQ69" s="31">
        <f t="shared" si="2"/>
        <v>1.975609756097561E-2</v>
      </c>
      <c r="ER69" s="31">
        <f t="shared" si="3"/>
        <v>2.0812500000000001E-2</v>
      </c>
      <c r="ES69" s="31">
        <f t="shared" si="4"/>
        <v>2.0781250000000001E-2</v>
      </c>
      <c r="ET69" s="31">
        <f t="shared" si="5"/>
        <v>1.7335423197492164E-2</v>
      </c>
      <c r="EU69" s="31">
        <f t="shared" si="6"/>
        <v>2.0225806451612902E-2</v>
      </c>
      <c r="EV69" s="31">
        <f t="shared" si="7"/>
        <v>1.8473520249221182E-2</v>
      </c>
      <c r="EW69" s="31">
        <f t="shared" si="8"/>
        <v>1.8730650154798762E-2</v>
      </c>
      <c r="EX69" s="31">
        <f t="shared" si="9"/>
        <v>1.5619335347432024E-2</v>
      </c>
      <c r="EY69" s="31">
        <f t="shared" si="10"/>
        <v>1.8470948012232417E-2</v>
      </c>
      <c r="EZ69" s="31">
        <f t="shared" si="11"/>
        <v>2.350609756097561E-2</v>
      </c>
      <c r="FA69" s="31">
        <f t="shared" si="12"/>
        <v>2.8650306748466258E-2</v>
      </c>
      <c r="FB69" s="31">
        <f t="shared" si="13"/>
        <v>2.5993883792048929E-2</v>
      </c>
      <c r="FC69" s="31">
        <f t="shared" si="14"/>
        <v>2.6408668730650155E-2</v>
      </c>
      <c r="FD69" s="31">
        <f t="shared" si="15"/>
        <v>2.9410029498525073E-2</v>
      </c>
      <c r="FE69" s="31">
        <f t="shared" si="16"/>
        <v>2.8724035608308607E-2</v>
      </c>
      <c r="FF69" s="31">
        <f t="shared" si="17"/>
        <v>2.3471810089020773E-2</v>
      </c>
      <c r="FG69" s="31">
        <f t="shared" si="18"/>
        <v>2.310734463276836E-2</v>
      </c>
      <c r="FH69" s="31">
        <f t="shared" si="19"/>
        <v>2.6312849162011175E-2</v>
      </c>
      <c r="FI69" s="31">
        <f t="shared" si="20"/>
        <v>2.8017492711370263E-2</v>
      </c>
      <c r="FJ69" s="31">
        <f t="shared" si="21"/>
        <v>2.4629080118694361E-2</v>
      </c>
      <c r="FK69" s="31">
        <f t="shared" si="22"/>
        <v>2.8734939759036144E-2</v>
      </c>
      <c r="FL69" s="31">
        <f t="shared" si="23"/>
        <v>3.1863354037267082E-2</v>
      </c>
      <c r="FM69" s="50">
        <f t="shared" si="24"/>
        <v>3.3385579937304073E-2</v>
      </c>
      <c r="FN69" s="50">
        <f t="shared" si="25"/>
        <v>2.7080745341614906E-2</v>
      </c>
      <c r="FO69" s="50">
        <f t="shared" si="26"/>
        <v>2.8461538461538462E-2</v>
      </c>
      <c r="FP69" s="50">
        <f t="shared" si="27"/>
        <v>3.0974025974025973E-2</v>
      </c>
      <c r="FQ69" s="50">
        <f t="shared" si="28"/>
        <v>3.0607028753993609E-2</v>
      </c>
      <c r="FR69" s="50">
        <f t="shared" si="29"/>
        <v>2.488817891373802E-2</v>
      </c>
    </row>
    <row r="70" spans="1:174" ht="14">
      <c r="A70" s="17" t="s">
        <v>121</v>
      </c>
      <c r="B70" s="19">
        <v>1378</v>
      </c>
      <c r="C70" s="19">
        <v>1456</v>
      </c>
      <c r="D70" s="19">
        <v>1482</v>
      </c>
      <c r="E70" s="19">
        <v>1455</v>
      </c>
      <c r="F70" s="19">
        <v>1492</v>
      </c>
      <c r="G70" s="19">
        <v>1487</v>
      </c>
      <c r="H70" s="19">
        <v>1461</v>
      </c>
      <c r="I70" s="19">
        <v>1568</v>
      </c>
      <c r="J70" s="19">
        <v>1688</v>
      </c>
      <c r="K70" s="19">
        <v>1745</v>
      </c>
      <c r="L70" s="19">
        <v>1684</v>
      </c>
      <c r="M70" s="19">
        <v>1632</v>
      </c>
      <c r="N70" s="19">
        <v>1635</v>
      </c>
      <c r="O70" s="19">
        <v>1708</v>
      </c>
      <c r="P70" s="19">
        <v>1757</v>
      </c>
      <c r="Q70" s="19">
        <v>1682</v>
      </c>
      <c r="R70" s="19">
        <v>1682</v>
      </c>
      <c r="S70" s="19">
        <v>1646</v>
      </c>
      <c r="T70" s="19">
        <v>1569</v>
      </c>
      <c r="U70" s="19">
        <v>1637</v>
      </c>
      <c r="V70" s="19">
        <v>1645</v>
      </c>
      <c r="W70" s="19">
        <v>1657</v>
      </c>
      <c r="X70" s="19">
        <v>1631</v>
      </c>
      <c r="Y70" s="19">
        <v>1655</v>
      </c>
      <c r="Z70" s="19">
        <v>1519</v>
      </c>
      <c r="AA70" s="19">
        <v>1477</v>
      </c>
      <c r="AB70" s="19">
        <v>1555</v>
      </c>
      <c r="AC70" s="19">
        <v>1468</v>
      </c>
      <c r="AD70" s="19">
        <v>1413</v>
      </c>
      <c r="AE70" s="19">
        <v>1361</v>
      </c>
      <c r="AF70" s="19">
        <v>1321</v>
      </c>
      <c r="AG70" s="19">
        <v>1434</v>
      </c>
      <c r="AH70" s="19">
        <v>1396</v>
      </c>
      <c r="AI70" s="19">
        <v>1426</v>
      </c>
      <c r="AJ70" s="19">
        <v>1353</v>
      </c>
      <c r="AK70" s="19">
        <v>1375</v>
      </c>
      <c r="AL70" s="19">
        <v>1341</v>
      </c>
      <c r="AM70" s="19">
        <v>1448</v>
      </c>
      <c r="AN70" s="19">
        <v>1598</v>
      </c>
      <c r="AO70" s="19">
        <v>1648</v>
      </c>
      <c r="AP70" s="19">
        <v>1671</v>
      </c>
      <c r="AQ70" s="19">
        <v>1896</v>
      </c>
      <c r="AR70" s="19">
        <v>2052</v>
      </c>
      <c r="AS70" s="19">
        <v>2427</v>
      </c>
      <c r="AT70" s="19">
        <v>2915</v>
      </c>
      <c r="AU70" s="19">
        <v>3074</v>
      </c>
      <c r="AV70" s="19">
        <v>3220</v>
      </c>
      <c r="AW70" s="19">
        <v>3273</v>
      </c>
      <c r="AX70" s="19">
        <v>3253</v>
      </c>
      <c r="AY70" s="19">
        <v>3298</v>
      </c>
      <c r="AZ70" s="19">
        <v>3385</v>
      </c>
      <c r="BA70" s="19">
        <v>3274</v>
      </c>
      <c r="BB70" s="19">
        <v>3296</v>
      </c>
      <c r="BC70" s="19">
        <v>3135</v>
      </c>
      <c r="BD70" s="19">
        <v>3058</v>
      </c>
      <c r="BE70" s="19">
        <v>3161</v>
      </c>
      <c r="BF70" s="19">
        <v>3101</v>
      </c>
      <c r="BG70" s="19">
        <v>2923</v>
      </c>
      <c r="BH70" s="19">
        <v>2785</v>
      </c>
      <c r="BI70" s="19">
        <v>2715</v>
      </c>
      <c r="BJ70" s="19">
        <v>2519</v>
      </c>
      <c r="BK70" s="19">
        <v>2489</v>
      </c>
      <c r="BL70" s="19">
        <v>2469</v>
      </c>
      <c r="BM70" s="19">
        <v>2460</v>
      </c>
      <c r="BN70" s="19">
        <v>2469</v>
      </c>
      <c r="BO70" s="19">
        <v>2530</v>
      </c>
      <c r="BP70" s="19">
        <v>2530</v>
      </c>
      <c r="BQ70" s="19">
        <v>2670</v>
      </c>
      <c r="BR70" s="19">
        <v>2689</v>
      </c>
      <c r="BS70" s="19">
        <v>2669</v>
      </c>
      <c r="BT70" s="19">
        <v>2667</v>
      </c>
      <c r="BU70" s="19">
        <v>2602</v>
      </c>
      <c r="BV70" s="19">
        <v>2559</v>
      </c>
      <c r="BW70" s="19">
        <v>2678</v>
      </c>
      <c r="BX70" s="19">
        <v>2764</v>
      </c>
      <c r="BY70" s="19">
        <v>2696</v>
      </c>
      <c r="BZ70" s="19">
        <v>2617</v>
      </c>
      <c r="CA70" s="19">
        <v>2592</v>
      </c>
      <c r="CB70" s="19">
        <v>2574</v>
      </c>
      <c r="CC70" s="19">
        <v>2727</v>
      </c>
      <c r="CD70" s="19">
        <v>2847</v>
      </c>
      <c r="CE70" s="19">
        <v>2825</v>
      </c>
      <c r="CF70" s="19">
        <v>2822</v>
      </c>
      <c r="CG70" s="19">
        <v>2729</v>
      </c>
      <c r="CH70" s="49">
        <v>2611</v>
      </c>
      <c r="CI70" s="49">
        <v>2627</v>
      </c>
      <c r="CJ70" s="49">
        <v>2649</v>
      </c>
      <c r="CK70" s="49">
        <v>2589</v>
      </c>
      <c r="CL70" s="49">
        <v>2520</v>
      </c>
      <c r="CM70" s="49">
        <v>2399</v>
      </c>
      <c r="CN70" s="49">
        <v>2356</v>
      </c>
      <c r="CO70" s="49">
        <v>2473</v>
      </c>
      <c r="CP70" s="49">
        <v>2499</v>
      </c>
      <c r="CQ70" s="49">
        <v>2528</v>
      </c>
      <c r="CR70" s="49">
        <v>2396</v>
      </c>
      <c r="CS70" s="49">
        <v>2307</v>
      </c>
      <c r="CT70" s="49">
        <v>2180</v>
      </c>
      <c r="CU70" s="49">
        <v>2116</v>
      </c>
      <c r="CV70" s="49">
        <v>2016</v>
      </c>
      <c r="CW70" s="49">
        <v>1898</v>
      </c>
      <c r="CX70" s="49">
        <v>1764</v>
      </c>
      <c r="CY70" s="49">
        <v>1656</v>
      </c>
      <c r="CZ70" s="17" t="s">
        <v>121</v>
      </c>
      <c r="DE70" t="s">
        <v>121</v>
      </c>
      <c r="DG70" t="s">
        <v>121</v>
      </c>
      <c r="DI70">
        <v>87500</v>
      </c>
      <c r="DJ70">
        <v>87500</v>
      </c>
      <c r="DK70">
        <v>86200</v>
      </c>
      <c r="DL70">
        <v>88700</v>
      </c>
      <c r="DM70">
        <v>88600</v>
      </c>
      <c r="DN70">
        <v>89000</v>
      </c>
      <c r="DO70">
        <v>91800</v>
      </c>
      <c r="DP70">
        <v>88500</v>
      </c>
      <c r="DQ70">
        <v>89500</v>
      </c>
      <c r="DR70">
        <v>91100</v>
      </c>
      <c r="DS70">
        <v>92700</v>
      </c>
      <c r="DT70">
        <v>91400</v>
      </c>
      <c r="DU70">
        <v>89900</v>
      </c>
      <c r="DV70">
        <v>87800</v>
      </c>
      <c r="DW70">
        <v>85600</v>
      </c>
      <c r="DX70">
        <v>86500</v>
      </c>
      <c r="DY70">
        <v>85200</v>
      </c>
      <c r="DZ70">
        <v>83400</v>
      </c>
      <c r="EA70">
        <v>83000</v>
      </c>
      <c r="EB70">
        <v>81300</v>
      </c>
      <c r="EC70">
        <v>83600</v>
      </c>
      <c r="ED70">
        <v>83700</v>
      </c>
      <c r="EE70">
        <v>84300</v>
      </c>
      <c r="EF70">
        <v>86800</v>
      </c>
      <c r="EG70">
        <v>85200</v>
      </c>
      <c r="EH70">
        <v>84800</v>
      </c>
      <c r="EI70">
        <v>84100</v>
      </c>
      <c r="EJ70" s="19">
        <v>82100</v>
      </c>
      <c r="EK70" s="19">
        <v>85000</v>
      </c>
      <c r="EL70" s="19">
        <v>85600</v>
      </c>
      <c r="EM70" s="19"/>
      <c r="EO70" s="31">
        <f t="shared" si="0"/>
        <v>1.9942857142857144E-2</v>
      </c>
      <c r="EP70" s="31">
        <f t="shared" si="1"/>
        <v>1.8685714285714285E-2</v>
      </c>
      <c r="EQ70" s="31">
        <f t="shared" si="2"/>
        <v>1.9512761020881671E-2</v>
      </c>
      <c r="ER70" s="31">
        <f t="shared" si="3"/>
        <v>1.7688838782412626E-2</v>
      </c>
      <c r="ES70" s="31">
        <f t="shared" si="4"/>
        <v>1.8702031602708804E-2</v>
      </c>
      <c r="ET70" s="31">
        <f t="shared" si="5"/>
        <v>1.7067415730337078E-2</v>
      </c>
      <c r="EU70" s="31">
        <f t="shared" si="6"/>
        <v>1.5991285403050108E-2</v>
      </c>
      <c r="EV70" s="31">
        <f t="shared" si="7"/>
        <v>1.4926553672316384E-2</v>
      </c>
      <c r="EW70" s="31">
        <f t="shared" si="8"/>
        <v>1.593296089385475E-2</v>
      </c>
      <c r="EX70" s="31">
        <f t="shared" si="9"/>
        <v>1.4720087815587266E-2</v>
      </c>
      <c r="EY70" s="31">
        <f t="shared" si="10"/>
        <v>1.7777777777777778E-2</v>
      </c>
      <c r="EZ70" s="31">
        <f t="shared" si="11"/>
        <v>2.2450765864332603E-2</v>
      </c>
      <c r="FA70" s="31">
        <f t="shared" si="12"/>
        <v>3.4193548387096775E-2</v>
      </c>
      <c r="FB70" s="31">
        <f t="shared" si="13"/>
        <v>3.7050113895216404E-2</v>
      </c>
      <c r="FC70" s="31">
        <f t="shared" si="14"/>
        <v>3.824766355140187E-2</v>
      </c>
      <c r="FD70" s="31">
        <f t="shared" si="15"/>
        <v>3.5352601156069363E-2</v>
      </c>
      <c r="FE70" s="31">
        <f t="shared" si="16"/>
        <v>3.4307511737089201E-2</v>
      </c>
      <c r="FF70" s="31">
        <f t="shared" si="17"/>
        <v>3.0203836930455634E-2</v>
      </c>
      <c r="FG70" s="31">
        <f t="shared" si="18"/>
        <v>2.9638554216867469E-2</v>
      </c>
      <c r="FH70" s="31">
        <f t="shared" si="19"/>
        <v>3.1119311193111929E-2</v>
      </c>
      <c r="FI70" s="31">
        <f t="shared" si="20"/>
        <v>3.1925837320574163E-2</v>
      </c>
      <c r="FJ70" s="31">
        <f t="shared" si="21"/>
        <v>3.0573476702508959E-2</v>
      </c>
      <c r="FK70" s="31">
        <f t="shared" si="22"/>
        <v>3.198102016607355E-2</v>
      </c>
      <c r="FL70" s="31">
        <f t="shared" si="23"/>
        <v>2.9654377880184331E-2</v>
      </c>
      <c r="FM70" s="50">
        <f t="shared" si="24"/>
        <v>3.3157276995305164E-2</v>
      </c>
      <c r="FN70" s="50">
        <f t="shared" si="25"/>
        <v>3.0790094339622643E-2</v>
      </c>
      <c r="FO70" s="50">
        <f t="shared" si="26"/>
        <v>3.0784780023781214E-2</v>
      </c>
      <c r="FP70" s="50">
        <f t="shared" si="27"/>
        <v>2.869671132764921E-2</v>
      </c>
      <c r="FQ70" s="50">
        <f t="shared" si="28"/>
        <v>2.9741176470588236E-2</v>
      </c>
      <c r="FR70" s="50">
        <f t="shared" si="29"/>
        <v>2.5467289719626168E-2</v>
      </c>
    </row>
    <row r="71" spans="1:174" ht="14">
      <c r="A71" s="17" t="s">
        <v>122</v>
      </c>
      <c r="B71" s="19">
        <v>1264</v>
      </c>
      <c r="C71" s="19">
        <v>1289</v>
      </c>
      <c r="D71" s="19">
        <v>1335</v>
      </c>
      <c r="E71" s="19">
        <v>1311</v>
      </c>
      <c r="F71" s="19">
        <v>1325</v>
      </c>
      <c r="G71" s="19">
        <v>1322</v>
      </c>
      <c r="H71" s="19">
        <v>1370</v>
      </c>
      <c r="I71" s="19">
        <v>1536</v>
      </c>
      <c r="J71" s="19">
        <v>1569</v>
      </c>
      <c r="K71" s="19">
        <v>1512</v>
      </c>
      <c r="L71" s="19">
        <v>1533</v>
      </c>
      <c r="M71" s="19">
        <v>1436</v>
      </c>
      <c r="N71" s="19">
        <v>1352</v>
      </c>
      <c r="O71" s="19">
        <v>1440</v>
      </c>
      <c r="P71" s="19">
        <v>1445</v>
      </c>
      <c r="Q71" s="19">
        <v>1435</v>
      </c>
      <c r="R71" s="19">
        <v>1435</v>
      </c>
      <c r="S71" s="19">
        <v>1444</v>
      </c>
      <c r="T71" s="19">
        <v>1466</v>
      </c>
      <c r="U71" s="19">
        <v>1535</v>
      </c>
      <c r="V71" s="19">
        <v>1594</v>
      </c>
      <c r="W71" s="19">
        <v>1546</v>
      </c>
      <c r="X71" s="19">
        <v>1534</v>
      </c>
      <c r="Y71" s="19">
        <v>1484</v>
      </c>
      <c r="Z71" s="19">
        <v>1416</v>
      </c>
      <c r="AA71" s="19">
        <v>1343</v>
      </c>
      <c r="AB71" s="19">
        <v>1335</v>
      </c>
      <c r="AC71" s="19">
        <v>1299</v>
      </c>
      <c r="AD71" s="19">
        <v>1261</v>
      </c>
      <c r="AE71" s="19">
        <v>1279</v>
      </c>
      <c r="AF71" s="19">
        <v>1277</v>
      </c>
      <c r="AG71" s="19">
        <v>1330</v>
      </c>
      <c r="AH71" s="19">
        <v>1317</v>
      </c>
      <c r="AI71" s="19">
        <v>1231</v>
      </c>
      <c r="AJ71" s="19">
        <v>1231</v>
      </c>
      <c r="AK71" s="19">
        <v>1243</v>
      </c>
      <c r="AL71" s="19">
        <v>1239</v>
      </c>
      <c r="AM71" s="19">
        <v>1314</v>
      </c>
      <c r="AN71" s="19">
        <v>1407</v>
      </c>
      <c r="AO71" s="19">
        <v>1469</v>
      </c>
      <c r="AP71" s="19">
        <v>1578</v>
      </c>
      <c r="AQ71" s="19">
        <v>1833</v>
      </c>
      <c r="AR71" s="19">
        <v>1970</v>
      </c>
      <c r="AS71" s="19">
        <v>2290</v>
      </c>
      <c r="AT71" s="19">
        <v>2727</v>
      </c>
      <c r="AU71" s="19">
        <v>2920</v>
      </c>
      <c r="AV71" s="19">
        <v>3017</v>
      </c>
      <c r="AW71" s="19">
        <v>3092</v>
      </c>
      <c r="AX71" s="19">
        <v>3025</v>
      </c>
      <c r="AY71" s="19">
        <v>3003</v>
      </c>
      <c r="AZ71" s="19">
        <v>3136</v>
      </c>
      <c r="BA71" s="19">
        <v>3055</v>
      </c>
      <c r="BB71" s="19">
        <v>3030</v>
      </c>
      <c r="BC71" s="19">
        <v>2866</v>
      </c>
      <c r="BD71" s="19">
        <v>2786</v>
      </c>
      <c r="BE71" s="19">
        <v>2951</v>
      </c>
      <c r="BF71" s="19">
        <v>3011</v>
      </c>
      <c r="BG71" s="19">
        <v>2985</v>
      </c>
      <c r="BH71" s="19">
        <v>2915</v>
      </c>
      <c r="BI71" s="19">
        <v>2659</v>
      </c>
      <c r="BJ71" s="19">
        <v>2545</v>
      </c>
      <c r="BK71" s="19">
        <v>2545</v>
      </c>
      <c r="BL71" s="19">
        <v>2573</v>
      </c>
      <c r="BM71" s="19">
        <v>2574</v>
      </c>
      <c r="BN71" s="19">
        <v>2629</v>
      </c>
      <c r="BO71" s="19">
        <v>2599</v>
      </c>
      <c r="BP71" s="19">
        <v>2592</v>
      </c>
      <c r="BQ71" s="19">
        <v>2733</v>
      </c>
      <c r="BR71" s="19">
        <v>2890</v>
      </c>
      <c r="BS71" s="19">
        <v>2826</v>
      </c>
      <c r="BT71" s="19">
        <v>2785</v>
      </c>
      <c r="BU71" s="19">
        <v>2768</v>
      </c>
      <c r="BV71" s="19">
        <v>2815</v>
      </c>
      <c r="BW71" s="19">
        <v>2887</v>
      </c>
      <c r="BX71" s="19">
        <v>2917</v>
      </c>
      <c r="BY71" s="19">
        <v>2891</v>
      </c>
      <c r="BZ71" s="19">
        <v>2869</v>
      </c>
      <c r="CA71" s="19">
        <v>2837</v>
      </c>
      <c r="CB71" s="19">
        <v>2829</v>
      </c>
      <c r="CC71" s="19">
        <v>3103</v>
      </c>
      <c r="CD71" s="19">
        <v>3179</v>
      </c>
      <c r="CE71" s="19">
        <v>3101</v>
      </c>
      <c r="CF71" s="19">
        <v>2994</v>
      </c>
      <c r="CG71" s="19">
        <v>2932</v>
      </c>
      <c r="CH71" s="49">
        <v>2832</v>
      </c>
      <c r="CI71" s="49">
        <v>2827</v>
      </c>
      <c r="CJ71" s="49">
        <v>2794</v>
      </c>
      <c r="CK71" s="49">
        <v>2733</v>
      </c>
      <c r="CL71" s="49">
        <v>2737</v>
      </c>
      <c r="CM71" s="49">
        <v>2673</v>
      </c>
      <c r="CN71" s="49">
        <v>2644</v>
      </c>
      <c r="CO71" s="49">
        <v>2807</v>
      </c>
      <c r="CP71" s="49">
        <v>2903</v>
      </c>
      <c r="CQ71" s="49">
        <v>2796</v>
      </c>
      <c r="CR71" s="49">
        <v>2741</v>
      </c>
      <c r="CS71" s="49">
        <v>2650</v>
      </c>
      <c r="CT71" s="49">
        <v>2471</v>
      </c>
      <c r="CU71" s="49">
        <v>2465</v>
      </c>
      <c r="CV71" s="49">
        <v>2464</v>
      </c>
      <c r="CW71" s="49">
        <v>2363</v>
      </c>
      <c r="CX71" s="49">
        <v>2208</v>
      </c>
      <c r="CY71" s="49">
        <v>2095</v>
      </c>
      <c r="CZ71" s="17" t="s">
        <v>122</v>
      </c>
      <c r="DE71" t="s">
        <v>122</v>
      </c>
      <c r="DG71" t="s">
        <v>122</v>
      </c>
      <c r="DI71">
        <v>88400</v>
      </c>
      <c r="DJ71">
        <v>88400</v>
      </c>
      <c r="DK71">
        <v>90000</v>
      </c>
      <c r="DL71">
        <v>87800</v>
      </c>
      <c r="DM71">
        <v>88400</v>
      </c>
      <c r="DN71">
        <v>89100</v>
      </c>
      <c r="DO71">
        <v>87500</v>
      </c>
      <c r="DP71">
        <v>88900</v>
      </c>
      <c r="DQ71">
        <v>89000</v>
      </c>
      <c r="DR71">
        <v>90400</v>
      </c>
      <c r="DS71">
        <v>88300</v>
      </c>
      <c r="DT71">
        <v>87700</v>
      </c>
      <c r="DU71">
        <v>88400</v>
      </c>
      <c r="DV71">
        <v>86000</v>
      </c>
      <c r="DW71">
        <v>86600</v>
      </c>
      <c r="DX71">
        <v>88800</v>
      </c>
      <c r="DY71">
        <v>86900</v>
      </c>
      <c r="DZ71">
        <v>88100</v>
      </c>
      <c r="EA71">
        <v>89700</v>
      </c>
      <c r="EB71">
        <v>88800</v>
      </c>
      <c r="EC71">
        <v>87300</v>
      </c>
      <c r="ED71">
        <v>86200</v>
      </c>
      <c r="EE71">
        <v>86000</v>
      </c>
      <c r="EF71">
        <v>88300</v>
      </c>
      <c r="EG71">
        <v>91600</v>
      </c>
      <c r="EH71">
        <v>95000</v>
      </c>
      <c r="EI71">
        <v>96600</v>
      </c>
      <c r="EJ71" s="19">
        <v>95700</v>
      </c>
      <c r="EK71" s="19">
        <v>96300</v>
      </c>
      <c r="EL71" s="19">
        <v>94800</v>
      </c>
      <c r="EM71" s="19"/>
      <c r="EO71" s="31">
        <f t="shared" si="0"/>
        <v>1.7104072398190045E-2</v>
      </c>
      <c r="EP71" s="31">
        <f t="shared" si="1"/>
        <v>1.5294117647058824E-2</v>
      </c>
      <c r="EQ71" s="31">
        <f t="shared" si="2"/>
        <v>1.5944444444444445E-2</v>
      </c>
      <c r="ER71" s="31">
        <f t="shared" si="3"/>
        <v>1.6697038724373576E-2</v>
      </c>
      <c r="ES71" s="31">
        <f t="shared" si="4"/>
        <v>1.7488687782805431E-2</v>
      </c>
      <c r="ET71" s="31">
        <f t="shared" si="5"/>
        <v>1.5892255892255892E-2</v>
      </c>
      <c r="EU71" s="31">
        <f t="shared" si="6"/>
        <v>1.4845714285714285E-2</v>
      </c>
      <c r="EV71" s="31">
        <f t="shared" si="7"/>
        <v>1.4364454443194601E-2</v>
      </c>
      <c r="EW71" s="31">
        <f t="shared" si="8"/>
        <v>1.3831460674157303E-2</v>
      </c>
      <c r="EX71" s="31">
        <f t="shared" si="9"/>
        <v>1.370575221238938E-2</v>
      </c>
      <c r="EY71" s="31">
        <f t="shared" si="10"/>
        <v>1.6636466591166479E-2</v>
      </c>
      <c r="EZ71" s="31">
        <f t="shared" si="11"/>
        <v>2.2462941847206385E-2</v>
      </c>
      <c r="FA71" s="31">
        <f t="shared" si="12"/>
        <v>3.3031674208144797E-2</v>
      </c>
      <c r="FB71" s="31">
        <f t="shared" si="13"/>
        <v>3.5174418604651161E-2</v>
      </c>
      <c r="FC71" s="31">
        <f t="shared" si="14"/>
        <v>3.527713625866051E-2</v>
      </c>
      <c r="FD71" s="31">
        <f t="shared" si="15"/>
        <v>3.1373873873873873E-2</v>
      </c>
      <c r="FE71" s="31">
        <f t="shared" si="16"/>
        <v>3.4349827387802075E-2</v>
      </c>
      <c r="FF71" s="31">
        <f t="shared" si="17"/>
        <v>2.8887627695800226E-2</v>
      </c>
      <c r="FG71" s="31">
        <f t="shared" si="18"/>
        <v>2.8695652173913042E-2</v>
      </c>
      <c r="FH71" s="31">
        <f t="shared" si="19"/>
        <v>2.9189189189189189E-2</v>
      </c>
      <c r="FI71" s="31">
        <f t="shared" si="20"/>
        <v>3.2371134020618558E-2</v>
      </c>
      <c r="FJ71" s="31">
        <f t="shared" si="21"/>
        <v>3.2656612529002323E-2</v>
      </c>
      <c r="FK71" s="31">
        <f t="shared" si="22"/>
        <v>3.3616279069767441E-2</v>
      </c>
      <c r="FL71" s="31">
        <f t="shared" si="23"/>
        <v>3.2038505096262743E-2</v>
      </c>
      <c r="FM71" s="50">
        <f t="shared" si="24"/>
        <v>3.3853711790393017E-2</v>
      </c>
      <c r="FN71" s="50">
        <f t="shared" si="25"/>
        <v>2.9810526315789475E-2</v>
      </c>
      <c r="FO71" s="50">
        <f t="shared" si="26"/>
        <v>2.8291925465838509E-2</v>
      </c>
      <c r="FP71" s="50">
        <f t="shared" si="27"/>
        <v>2.7628004179728317E-2</v>
      </c>
      <c r="FQ71" s="50">
        <f t="shared" si="28"/>
        <v>2.9034267912772586E-2</v>
      </c>
      <c r="FR71" s="50">
        <f t="shared" si="29"/>
        <v>2.6065400843881856E-2</v>
      </c>
    </row>
    <row r="72" spans="1:174" ht="14">
      <c r="A72" s="17" t="s">
        <v>123</v>
      </c>
      <c r="B72" s="19">
        <v>1273</v>
      </c>
      <c r="C72" s="19">
        <v>1302</v>
      </c>
      <c r="D72" s="19">
        <v>1323</v>
      </c>
      <c r="E72" s="19">
        <v>1363</v>
      </c>
      <c r="F72" s="19">
        <v>1370</v>
      </c>
      <c r="G72" s="19">
        <v>1375</v>
      </c>
      <c r="H72" s="19">
        <v>1402</v>
      </c>
      <c r="I72" s="19">
        <v>1517</v>
      </c>
      <c r="J72" s="19">
        <v>1629</v>
      </c>
      <c r="K72" s="19">
        <v>1571</v>
      </c>
      <c r="L72" s="19">
        <v>1609</v>
      </c>
      <c r="M72" s="19">
        <v>1601</v>
      </c>
      <c r="N72" s="19">
        <v>1554</v>
      </c>
      <c r="O72" s="19">
        <v>1592</v>
      </c>
      <c r="P72" s="19">
        <v>1630</v>
      </c>
      <c r="Q72" s="19">
        <v>1585</v>
      </c>
      <c r="R72" s="19">
        <v>1558</v>
      </c>
      <c r="S72" s="19">
        <v>1499</v>
      </c>
      <c r="T72" s="19">
        <v>1454</v>
      </c>
      <c r="U72" s="19">
        <v>1551</v>
      </c>
      <c r="V72" s="19">
        <v>1562</v>
      </c>
      <c r="W72" s="19">
        <v>1561</v>
      </c>
      <c r="X72" s="19">
        <v>1504</v>
      </c>
      <c r="Y72" s="19">
        <v>1528</v>
      </c>
      <c r="Z72" s="19">
        <v>1489</v>
      </c>
      <c r="AA72" s="19">
        <v>1422</v>
      </c>
      <c r="AB72" s="19">
        <v>1502</v>
      </c>
      <c r="AC72" s="19">
        <v>1407</v>
      </c>
      <c r="AD72" s="19">
        <v>1289</v>
      </c>
      <c r="AE72" s="19">
        <v>1283</v>
      </c>
      <c r="AF72" s="19">
        <v>1219</v>
      </c>
      <c r="AG72" s="19">
        <v>1297</v>
      </c>
      <c r="AH72" s="19">
        <v>1340</v>
      </c>
      <c r="AI72" s="19">
        <v>1301</v>
      </c>
      <c r="AJ72" s="19">
        <v>1302</v>
      </c>
      <c r="AK72" s="19">
        <v>1372</v>
      </c>
      <c r="AL72" s="19">
        <v>1381</v>
      </c>
      <c r="AM72" s="19">
        <v>1462</v>
      </c>
      <c r="AN72" s="19">
        <v>1558</v>
      </c>
      <c r="AO72" s="19">
        <v>1602</v>
      </c>
      <c r="AP72" s="19">
        <v>1647</v>
      </c>
      <c r="AQ72" s="19">
        <v>1843</v>
      </c>
      <c r="AR72" s="19">
        <v>1978</v>
      </c>
      <c r="AS72" s="19">
        <v>2225</v>
      </c>
      <c r="AT72" s="19">
        <v>2559</v>
      </c>
      <c r="AU72" s="19">
        <v>2761</v>
      </c>
      <c r="AV72" s="19">
        <v>2860</v>
      </c>
      <c r="AW72" s="19">
        <v>2844</v>
      </c>
      <c r="AX72" s="19">
        <v>2889</v>
      </c>
      <c r="AY72" s="19">
        <v>2883</v>
      </c>
      <c r="AZ72" s="19">
        <v>2975</v>
      </c>
      <c r="BA72" s="19">
        <v>2915</v>
      </c>
      <c r="BB72" s="19">
        <v>2868</v>
      </c>
      <c r="BC72" s="19">
        <v>2761</v>
      </c>
      <c r="BD72" s="19">
        <v>2629</v>
      </c>
      <c r="BE72" s="19">
        <v>2811</v>
      </c>
      <c r="BF72" s="19">
        <v>2696</v>
      </c>
      <c r="BG72" s="19">
        <v>2580</v>
      </c>
      <c r="BH72" s="19">
        <v>2444</v>
      </c>
      <c r="BI72" s="19">
        <v>2335</v>
      </c>
      <c r="BJ72" s="19">
        <v>2171</v>
      </c>
      <c r="BK72" s="19">
        <v>2193</v>
      </c>
      <c r="BL72" s="19">
        <v>2239</v>
      </c>
      <c r="BM72" s="19">
        <v>2153</v>
      </c>
      <c r="BN72" s="19">
        <v>2071</v>
      </c>
      <c r="BO72" s="19">
        <v>2021</v>
      </c>
      <c r="BP72" s="19">
        <v>1986</v>
      </c>
      <c r="BQ72" s="19">
        <v>2087</v>
      </c>
      <c r="BR72" s="19">
        <v>2078</v>
      </c>
      <c r="BS72" s="19">
        <v>2018</v>
      </c>
      <c r="BT72" s="19">
        <v>1965</v>
      </c>
      <c r="BU72" s="19">
        <v>1985</v>
      </c>
      <c r="BV72" s="19">
        <v>1974</v>
      </c>
      <c r="BW72" s="19">
        <v>2121</v>
      </c>
      <c r="BX72" s="19">
        <v>2203</v>
      </c>
      <c r="BY72" s="19">
        <v>2250</v>
      </c>
      <c r="BZ72" s="19">
        <v>2238</v>
      </c>
      <c r="CA72" s="19">
        <v>2242</v>
      </c>
      <c r="CB72" s="19">
        <v>2271</v>
      </c>
      <c r="CC72" s="19">
        <v>2469</v>
      </c>
      <c r="CD72" s="19">
        <v>2543</v>
      </c>
      <c r="CE72" s="19">
        <v>2513</v>
      </c>
      <c r="CF72" s="19">
        <v>2497</v>
      </c>
      <c r="CG72" s="19">
        <v>2438</v>
      </c>
      <c r="CH72" s="49">
        <v>2386</v>
      </c>
      <c r="CI72" s="49">
        <v>2356</v>
      </c>
      <c r="CJ72" s="49">
        <v>2377</v>
      </c>
      <c r="CK72" s="49">
        <v>2374</v>
      </c>
      <c r="CL72" s="49">
        <v>2413</v>
      </c>
      <c r="CM72" s="49">
        <v>2335</v>
      </c>
      <c r="CN72" s="49">
        <v>2320</v>
      </c>
      <c r="CO72" s="49">
        <v>2429</v>
      </c>
      <c r="CP72" s="49">
        <v>2453</v>
      </c>
      <c r="CQ72" s="49">
        <v>2347</v>
      </c>
      <c r="CR72" s="49">
        <v>2306</v>
      </c>
      <c r="CS72" s="49">
        <v>2202</v>
      </c>
      <c r="CT72" s="49">
        <v>2100</v>
      </c>
      <c r="CU72" s="49">
        <v>1977</v>
      </c>
      <c r="CV72" s="49">
        <v>1961</v>
      </c>
      <c r="CW72" s="49">
        <v>1894</v>
      </c>
      <c r="CX72" s="49">
        <v>1854</v>
      </c>
      <c r="CY72" s="49">
        <v>1739</v>
      </c>
      <c r="CZ72" s="17" t="s">
        <v>123</v>
      </c>
      <c r="DE72" t="s">
        <v>123</v>
      </c>
      <c r="DG72" t="s">
        <v>123</v>
      </c>
      <c r="DI72">
        <v>56500</v>
      </c>
      <c r="DJ72">
        <v>56200</v>
      </c>
      <c r="DK72">
        <v>56300</v>
      </c>
      <c r="DL72">
        <v>56700</v>
      </c>
      <c r="DM72">
        <v>57800</v>
      </c>
      <c r="DN72">
        <v>60000</v>
      </c>
      <c r="DO72">
        <v>61300</v>
      </c>
      <c r="DP72">
        <v>61300</v>
      </c>
      <c r="DQ72">
        <v>62500</v>
      </c>
      <c r="DR72">
        <v>61400</v>
      </c>
      <c r="DS72">
        <v>60300</v>
      </c>
      <c r="DT72">
        <v>59800</v>
      </c>
      <c r="DU72">
        <v>57900</v>
      </c>
      <c r="DV72">
        <v>59600</v>
      </c>
      <c r="DW72">
        <v>61600</v>
      </c>
      <c r="DX72">
        <v>62400</v>
      </c>
      <c r="DY72">
        <v>60800</v>
      </c>
      <c r="DZ72">
        <v>60500</v>
      </c>
      <c r="EA72">
        <v>61000</v>
      </c>
      <c r="EB72">
        <v>58900</v>
      </c>
      <c r="EC72">
        <v>60200</v>
      </c>
      <c r="ED72">
        <v>59600</v>
      </c>
      <c r="EE72">
        <v>59600</v>
      </c>
      <c r="EF72">
        <v>60500</v>
      </c>
      <c r="EG72">
        <v>59500</v>
      </c>
      <c r="EH72">
        <v>61200</v>
      </c>
      <c r="EI72">
        <v>61100</v>
      </c>
      <c r="EJ72" s="19">
        <v>58600</v>
      </c>
      <c r="EK72" s="19">
        <v>59400</v>
      </c>
      <c r="EL72" s="19">
        <v>58700</v>
      </c>
      <c r="EM72" s="19"/>
      <c r="EO72" s="31">
        <f t="shared" ref="EO72:EO135" si="30">K72/DI72</f>
        <v>2.7805309734513273E-2</v>
      </c>
      <c r="EP72" s="31">
        <f t="shared" ref="EP72:EP135" si="31">N72/DJ72</f>
        <v>2.7651245551601422E-2</v>
      </c>
      <c r="EQ72" s="31">
        <f t="shared" ref="EQ72:EQ135" si="32">Q72/DK72</f>
        <v>2.8152753108348135E-2</v>
      </c>
      <c r="ER72" s="31">
        <f t="shared" ref="ER72:ER135" si="33">T72/DL72</f>
        <v>2.5643738977072311E-2</v>
      </c>
      <c r="ES72" s="31">
        <f t="shared" ref="ES72:ES135" si="34">W72/DM72</f>
        <v>2.7006920415224914E-2</v>
      </c>
      <c r="ET72" s="31">
        <f t="shared" ref="ET72:ET135" si="35">Z72/DN72</f>
        <v>2.4816666666666667E-2</v>
      </c>
      <c r="EU72" s="31">
        <f t="shared" ref="EU72:EU135" si="36">AC72/DO72</f>
        <v>2.2952691680261011E-2</v>
      </c>
      <c r="EV72" s="31">
        <f t="shared" ref="EV72:EV135" si="37">AF72/DP72</f>
        <v>1.9885807504078302E-2</v>
      </c>
      <c r="EW72" s="31">
        <f t="shared" ref="EW72:EW135" si="38">AI72/DQ72</f>
        <v>2.0816000000000001E-2</v>
      </c>
      <c r="EX72" s="31">
        <f t="shared" ref="EX72:EX135" si="39">AL72/DR72</f>
        <v>2.249185667752443E-2</v>
      </c>
      <c r="EY72" s="31">
        <f t="shared" ref="EY72:EY135" si="40">AO72/DS72</f>
        <v>2.6567164179104479E-2</v>
      </c>
      <c r="EZ72" s="31">
        <f t="shared" ref="EZ72:EZ135" si="41">AR72/DT72</f>
        <v>3.307692307692308E-2</v>
      </c>
      <c r="FA72" s="31">
        <f t="shared" ref="FA72:FA135" si="42">AU72/DU72</f>
        <v>4.7685664939550947E-2</v>
      </c>
      <c r="FB72" s="31">
        <f t="shared" ref="FB72:FB135" si="43">AX72/DV72</f>
        <v>4.8473154362416108E-2</v>
      </c>
      <c r="FC72" s="31">
        <f t="shared" ref="FC72:FC135" si="44">BA72/DW72</f>
        <v>4.732142857142857E-2</v>
      </c>
      <c r="FD72" s="31">
        <f t="shared" ref="FD72:FD135" si="45">BD72/DX72</f>
        <v>4.2131410256410255E-2</v>
      </c>
      <c r="FE72" s="31">
        <f t="shared" ref="FE72:FE135" si="46">BG72/DY72</f>
        <v>4.243421052631579E-2</v>
      </c>
      <c r="FF72" s="31">
        <f t="shared" ref="FF72:FF135" si="47">BJ72/DZ72</f>
        <v>3.5884297520661156E-2</v>
      </c>
      <c r="FG72" s="31">
        <f t="shared" ref="FG72:FG135" si="48">BM72/EA72</f>
        <v>3.5295081967213114E-2</v>
      </c>
      <c r="FH72" s="31">
        <f t="shared" ref="FH72:FH135" si="49">BP72/EB72</f>
        <v>3.371816638370119E-2</v>
      </c>
      <c r="FI72" s="31">
        <f t="shared" ref="FI72:FI135" si="50">BS72/EC72</f>
        <v>3.3521594684385383E-2</v>
      </c>
      <c r="FJ72" s="31">
        <f t="shared" ref="FJ72:FJ135" si="51">BV72/ED72</f>
        <v>3.3120805369127516E-2</v>
      </c>
      <c r="FK72" s="31">
        <f t="shared" ref="FK72:FK135" si="52">BY72/EE72</f>
        <v>3.7751677852348994E-2</v>
      </c>
      <c r="FL72" s="31">
        <f t="shared" si="23"/>
        <v>3.7537190082644625E-2</v>
      </c>
      <c r="FM72" s="50">
        <f t="shared" si="24"/>
        <v>4.2235294117647058E-2</v>
      </c>
      <c r="FN72" s="50">
        <f t="shared" si="25"/>
        <v>3.8986928104575165E-2</v>
      </c>
      <c r="FO72" s="50">
        <f t="shared" si="26"/>
        <v>3.8854337152209491E-2</v>
      </c>
      <c r="FP72" s="50">
        <f t="shared" si="27"/>
        <v>3.9590443686006824E-2</v>
      </c>
      <c r="FQ72" s="50">
        <f t="shared" si="28"/>
        <v>3.9511784511784512E-2</v>
      </c>
      <c r="FR72" s="50">
        <f t="shared" si="29"/>
        <v>3.5775127768313458E-2</v>
      </c>
    </row>
    <row r="73" spans="1:174" ht="14">
      <c r="A73" s="17" t="s">
        <v>124</v>
      </c>
      <c r="B73" s="19">
        <v>853</v>
      </c>
      <c r="C73" s="19">
        <v>886</v>
      </c>
      <c r="D73" s="19">
        <v>936</v>
      </c>
      <c r="E73" s="19">
        <v>938</v>
      </c>
      <c r="F73" s="19">
        <v>758</v>
      </c>
      <c r="G73" s="19">
        <v>756</v>
      </c>
      <c r="H73" s="19">
        <v>809</v>
      </c>
      <c r="I73" s="19">
        <v>932</v>
      </c>
      <c r="J73" s="19">
        <v>1053</v>
      </c>
      <c r="K73" s="19">
        <v>1163</v>
      </c>
      <c r="L73" s="19">
        <v>1147</v>
      </c>
      <c r="M73" s="19">
        <v>1068</v>
      </c>
      <c r="N73" s="19">
        <v>1018</v>
      </c>
      <c r="O73" s="19">
        <v>1038</v>
      </c>
      <c r="P73" s="19">
        <v>1013</v>
      </c>
      <c r="Q73" s="19">
        <v>990</v>
      </c>
      <c r="R73" s="19">
        <v>981</v>
      </c>
      <c r="S73" s="19">
        <v>946</v>
      </c>
      <c r="T73" s="19">
        <v>936</v>
      </c>
      <c r="U73" s="19">
        <v>985</v>
      </c>
      <c r="V73" s="19">
        <v>1023</v>
      </c>
      <c r="W73" s="19">
        <v>1043</v>
      </c>
      <c r="X73" s="19">
        <v>1016</v>
      </c>
      <c r="Y73" s="19">
        <v>991</v>
      </c>
      <c r="Z73" s="19">
        <v>962</v>
      </c>
      <c r="AA73" s="19">
        <v>948</v>
      </c>
      <c r="AB73" s="19">
        <v>952</v>
      </c>
      <c r="AC73" s="19">
        <v>900</v>
      </c>
      <c r="AD73" s="19">
        <v>835</v>
      </c>
      <c r="AE73" s="19">
        <v>806</v>
      </c>
      <c r="AF73" s="19">
        <v>789</v>
      </c>
      <c r="AG73" s="19">
        <v>831</v>
      </c>
      <c r="AH73" s="19">
        <v>865</v>
      </c>
      <c r="AI73" s="19">
        <v>886</v>
      </c>
      <c r="AJ73" s="19">
        <v>929</v>
      </c>
      <c r="AK73" s="19">
        <v>937</v>
      </c>
      <c r="AL73" s="19">
        <v>969</v>
      </c>
      <c r="AM73" s="19">
        <v>1008</v>
      </c>
      <c r="AN73" s="19">
        <v>1086</v>
      </c>
      <c r="AO73" s="19">
        <v>1078</v>
      </c>
      <c r="AP73" s="19">
        <v>1152</v>
      </c>
      <c r="AQ73" s="19">
        <v>1209</v>
      </c>
      <c r="AR73" s="19">
        <v>1416</v>
      </c>
      <c r="AS73" s="19">
        <v>1704</v>
      </c>
      <c r="AT73" s="19">
        <v>2148</v>
      </c>
      <c r="AU73" s="19">
        <v>2328</v>
      </c>
      <c r="AV73" s="19">
        <v>2474</v>
      </c>
      <c r="AW73" s="19">
        <v>2463</v>
      </c>
      <c r="AX73" s="19">
        <v>2283</v>
      </c>
      <c r="AY73" s="19">
        <v>2230</v>
      </c>
      <c r="AZ73" s="19">
        <v>2261</v>
      </c>
      <c r="BA73" s="19">
        <v>2255</v>
      </c>
      <c r="BB73" s="19">
        <v>2133</v>
      </c>
      <c r="BC73" s="19">
        <v>2027</v>
      </c>
      <c r="BD73" s="19">
        <v>1893</v>
      </c>
      <c r="BE73" s="19">
        <v>2093</v>
      </c>
      <c r="BF73" s="19">
        <v>1959</v>
      </c>
      <c r="BG73" s="19">
        <v>1923</v>
      </c>
      <c r="BH73" s="19">
        <v>1992</v>
      </c>
      <c r="BI73" s="19">
        <v>1753</v>
      </c>
      <c r="BJ73" s="19">
        <v>1600</v>
      </c>
      <c r="BK73" s="19">
        <v>1593</v>
      </c>
      <c r="BL73" s="19">
        <v>1632</v>
      </c>
      <c r="BM73" s="19">
        <v>1545</v>
      </c>
      <c r="BN73" s="19">
        <v>1525</v>
      </c>
      <c r="BO73" s="19">
        <v>1536</v>
      </c>
      <c r="BP73" s="19">
        <v>1503</v>
      </c>
      <c r="BQ73" s="19">
        <v>1624</v>
      </c>
      <c r="BR73" s="19">
        <v>1733</v>
      </c>
      <c r="BS73" s="19">
        <v>1662</v>
      </c>
      <c r="BT73" s="19">
        <v>1660</v>
      </c>
      <c r="BU73" s="19">
        <v>1707</v>
      </c>
      <c r="BV73" s="19">
        <v>1706</v>
      </c>
      <c r="BW73" s="19">
        <v>1791</v>
      </c>
      <c r="BX73" s="19">
        <v>1825</v>
      </c>
      <c r="BY73" s="19">
        <v>1734</v>
      </c>
      <c r="BZ73" s="19">
        <v>1679</v>
      </c>
      <c r="CA73" s="19">
        <v>1617</v>
      </c>
      <c r="CB73" s="19">
        <v>1559</v>
      </c>
      <c r="CC73" s="19">
        <v>1701</v>
      </c>
      <c r="CD73" s="19">
        <v>1808</v>
      </c>
      <c r="CE73" s="19">
        <v>1754</v>
      </c>
      <c r="CF73" s="19">
        <v>1683</v>
      </c>
      <c r="CG73" s="19">
        <v>1581</v>
      </c>
      <c r="CH73" s="49">
        <v>1493</v>
      </c>
      <c r="CI73" s="49">
        <v>1480</v>
      </c>
      <c r="CJ73" s="49">
        <v>1455</v>
      </c>
      <c r="CK73" s="49">
        <v>1378</v>
      </c>
      <c r="CL73" s="49">
        <v>1325</v>
      </c>
      <c r="CM73" s="49">
        <v>1305</v>
      </c>
      <c r="CN73" s="49">
        <v>1314</v>
      </c>
      <c r="CO73" s="49">
        <v>1411</v>
      </c>
      <c r="CP73" s="49">
        <v>1514</v>
      </c>
      <c r="CQ73" s="49">
        <v>1435</v>
      </c>
      <c r="CR73" s="49">
        <v>1349</v>
      </c>
      <c r="CS73" s="49">
        <v>1279</v>
      </c>
      <c r="CT73" s="49">
        <v>1179</v>
      </c>
      <c r="CU73" s="49">
        <v>1142</v>
      </c>
      <c r="CV73" s="49">
        <v>1127</v>
      </c>
      <c r="CW73" s="49">
        <v>1068</v>
      </c>
      <c r="CX73" s="49">
        <v>1026</v>
      </c>
      <c r="CY73" s="49">
        <v>932</v>
      </c>
      <c r="CZ73" s="17" t="s">
        <v>124</v>
      </c>
      <c r="DE73" t="s">
        <v>124</v>
      </c>
      <c r="DG73" t="s">
        <v>124</v>
      </c>
      <c r="DI73">
        <v>79100</v>
      </c>
      <c r="DJ73">
        <v>77600</v>
      </c>
      <c r="DK73">
        <v>77900</v>
      </c>
      <c r="DL73">
        <v>77000</v>
      </c>
      <c r="DM73">
        <v>76000</v>
      </c>
      <c r="DN73">
        <v>76200</v>
      </c>
      <c r="DO73">
        <v>75000</v>
      </c>
      <c r="DP73">
        <v>74500</v>
      </c>
      <c r="DQ73">
        <v>72800</v>
      </c>
      <c r="DR73">
        <v>73700</v>
      </c>
      <c r="DS73">
        <v>75700</v>
      </c>
      <c r="DT73">
        <v>77000</v>
      </c>
      <c r="DU73">
        <v>75700</v>
      </c>
      <c r="DV73">
        <v>73600</v>
      </c>
      <c r="DW73">
        <v>71700</v>
      </c>
      <c r="DX73">
        <v>69300</v>
      </c>
      <c r="DY73">
        <v>71900</v>
      </c>
      <c r="DZ73">
        <v>73800</v>
      </c>
      <c r="EA73">
        <v>74500</v>
      </c>
      <c r="EB73">
        <v>73500</v>
      </c>
      <c r="EC73">
        <v>72700</v>
      </c>
      <c r="ED73">
        <v>72500</v>
      </c>
      <c r="EE73">
        <v>73700</v>
      </c>
      <c r="EF73">
        <v>73300</v>
      </c>
      <c r="EG73">
        <v>73500</v>
      </c>
      <c r="EH73">
        <v>75300</v>
      </c>
      <c r="EI73">
        <v>75700</v>
      </c>
      <c r="EJ73" s="19">
        <v>79900</v>
      </c>
      <c r="EK73" s="19">
        <v>81200</v>
      </c>
      <c r="EL73" s="19">
        <v>79500</v>
      </c>
      <c r="EM73" s="19"/>
      <c r="EO73" s="31">
        <f t="shared" si="30"/>
        <v>1.4702907711757269E-2</v>
      </c>
      <c r="EP73" s="31">
        <f t="shared" si="31"/>
        <v>1.3118556701030928E-2</v>
      </c>
      <c r="EQ73" s="31">
        <f t="shared" si="32"/>
        <v>1.2708600770218228E-2</v>
      </c>
      <c r="ER73" s="31">
        <f t="shared" si="33"/>
        <v>1.2155844155844156E-2</v>
      </c>
      <c r="ES73" s="31">
        <f t="shared" si="34"/>
        <v>1.3723684210526315E-2</v>
      </c>
      <c r="ET73" s="31">
        <f t="shared" si="35"/>
        <v>1.2624671916010499E-2</v>
      </c>
      <c r="EU73" s="31">
        <f t="shared" si="36"/>
        <v>1.2E-2</v>
      </c>
      <c r="EV73" s="31">
        <f t="shared" si="37"/>
        <v>1.0590604026845637E-2</v>
      </c>
      <c r="EW73" s="31">
        <f t="shared" si="38"/>
        <v>1.2170329670329671E-2</v>
      </c>
      <c r="EX73" s="31">
        <f t="shared" si="39"/>
        <v>1.3147896879240163E-2</v>
      </c>
      <c r="EY73" s="31">
        <f t="shared" si="40"/>
        <v>1.4240422721268164E-2</v>
      </c>
      <c r="EZ73" s="31">
        <f t="shared" si="41"/>
        <v>1.838961038961039E-2</v>
      </c>
      <c r="FA73" s="31">
        <f t="shared" si="42"/>
        <v>3.0752972258916777E-2</v>
      </c>
      <c r="FB73" s="31">
        <f t="shared" si="43"/>
        <v>3.1019021739130435E-2</v>
      </c>
      <c r="FC73" s="31">
        <f t="shared" si="44"/>
        <v>3.1450488145048812E-2</v>
      </c>
      <c r="FD73" s="31">
        <f t="shared" si="45"/>
        <v>2.7316017316017314E-2</v>
      </c>
      <c r="FE73" s="31">
        <f t="shared" si="46"/>
        <v>2.6745479833101531E-2</v>
      </c>
      <c r="FF73" s="31">
        <f t="shared" si="47"/>
        <v>2.1680216802168022E-2</v>
      </c>
      <c r="FG73" s="31">
        <f t="shared" si="48"/>
        <v>2.0738255033557047E-2</v>
      </c>
      <c r="FH73" s="31">
        <f t="shared" si="49"/>
        <v>2.0448979591836735E-2</v>
      </c>
      <c r="FI73" s="31">
        <f t="shared" si="50"/>
        <v>2.2861072902338377E-2</v>
      </c>
      <c r="FJ73" s="31">
        <f t="shared" si="51"/>
        <v>2.3531034482758621E-2</v>
      </c>
      <c r="FK73" s="31">
        <f t="shared" si="52"/>
        <v>2.3527815468113975E-2</v>
      </c>
      <c r="FL73" s="31">
        <f t="shared" ref="FL73:FL136" si="53">CB73/EF73</f>
        <v>2.1268758526603003E-2</v>
      </c>
      <c r="FM73" s="50">
        <f t="shared" ref="FM73:FM136" si="54">CE73/EG73</f>
        <v>2.3863945578231294E-2</v>
      </c>
      <c r="FN73" s="50">
        <f t="shared" ref="FN73:FN136" si="55">CH73/EH73</f>
        <v>1.9827357237715802E-2</v>
      </c>
      <c r="FO73" s="50">
        <f t="shared" ref="FO73:FO136" si="56">CK73/EI73</f>
        <v>1.8203434610303829E-2</v>
      </c>
      <c r="FP73" s="50">
        <f t="shared" ref="FP73:FP136" si="57">CN73/EJ73</f>
        <v>1.6445556946182729E-2</v>
      </c>
      <c r="FQ73" s="50">
        <f t="shared" ref="FQ73:FQ136" si="58">CQ73/EK73</f>
        <v>1.7672413793103449E-2</v>
      </c>
      <c r="FR73" s="50">
        <f t="shared" ref="FR73:FR136" si="59">CT73/EL73</f>
        <v>1.4830188679245283E-2</v>
      </c>
    </row>
    <row r="74" spans="1:174" ht="14">
      <c r="A74" s="17" t="s">
        <v>125</v>
      </c>
      <c r="B74" s="19">
        <v>2485</v>
      </c>
      <c r="C74" s="19">
        <v>2619</v>
      </c>
      <c r="D74" s="19">
        <v>2652</v>
      </c>
      <c r="E74" s="19">
        <v>2707</v>
      </c>
      <c r="F74" s="19">
        <v>2614</v>
      </c>
      <c r="G74" s="19">
        <v>2662</v>
      </c>
      <c r="H74" s="19">
        <v>2689</v>
      </c>
      <c r="I74" s="19">
        <v>3018</v>
      </c>
      <c r="J74" s="19">
        <v>3098</v>
      </c>
      <c r="K74" s="19">
        <v>3144</v>
      </c>
      <c r="L74" s="19">
        <v>3141</v>
      </c>
      <c r="M74" s="19">
        <v>3085</v>
      </c>
      <c r="N74" s="19">
        <v>3014</v>
      </c>
      <c r="O74" s="19">
        <v>3132</v>
      </c>
      <c r="P74" s="19">
        <v>3122</v>
      </c>
      <c r="Q74" s="19">
        <v>3147</v>
      </c>
      <c r="R74" s="19">
        <v>2942</v>
      </c>
      <c r="S74" s="19">
        <v>2911</v>
      </c>
      <c r="T74" s="19">
        <v>3037</v>
      </c>
      <c r="U74" s="19">
        <v>3191</v>
      </c>
      <c r="V74" s="19">
        <v>3303</v>
      </c>
      <c r="W74" s="19">
        <v>3243</v>
      </c>
      <c r="X74" s="19">
        <v>3043</v>
      </c>
      <c r="Y74" s="19">
        <v>2892</v>
      </c>
      <c r="Z74" s="19">
        <v>2795</v>
      </c>
      <c r="AA74" s="19">
        <v>2906</v>
      </c>
      <c r="AB74" s="19">
        <v>3016</v>
      </c>
      <c r="AC74" s="19">
        <v>2935</v>
      </c>
      <c r="AD74" s="19">
        <v>2857</v>
      </c>
      <c r="AE74" s="19">
        <v>2775</v>
      </c>
      <c r="AF74" s="19">
        <v>2770</v>
      </c>
      <c r="AG74" s="19">
        <v>2928</v>
      </c>
      <c r="AH74" s="19">
        <v>2932</v>
      </c>
      <c r="AI74" s="19">
        <v>3045</v>
      </c>
      <c r="AJ74" s="19">
        <v>2972</v>
      </c>
      <c r="AK74" s="19">
        <v>2927</v>
      </c>
      <c r="AL74" s="19">
        <v>2915</v>
      </c>
      <c r="AM74" s="19">
        <v>3212</v>
      </c>
      <c r="AN74" s="19">
        <v>3530</v>
      </c>
      <c r="AO74" s="19">
        <v>3750</v>
      </c>
      <c r="AP74" s="19">
        <v>3791</v>
      </c>
      <c r="AQ74" s="19">
        <v>4273</v>
      </c>
      <c r="AR74" s="19">
        <v>4628</v>
      </c>
      <c r="AS74" s="19">
        <v>5405</v>
      </c>
      <c r="AT74" s="19">
        <v>6319</v>
      </c>
      <c r="AU74" s="19">
        <v>6611</v>
      </c>
      <c r="AV74" s="19">
        <v>6785</v>
      </c>
      <c r="AW74" s="19">
        <v>6653</v>
      </c>
      <c r="AX74" s="19">
        <v>6685</v>
      </c>
      <c r="AY74" s="19">
        <v>6990</v>
      </c>
      <c r="AZ74" s="19">
        <v>7210</v>
      </c>
      <c r="BA74" s="19">
        <v>7055</v>
      </c>
      <c r="BB74" s="19">
        <v>6812</v>
      </c>
      <c r="BC74" s="19">
        <v>6627</v>
      </c>
      <c r="BD74" s="19">
        <v>6304</v>
      </c>
      <c r="BE74" s="19">
        <v>6869</v>
      </c>
      <c r="BF74" s="19">
        <v>6883</v>
      </c>
      <c r="BG74" s="19">
        <v>6633</v>
      </c>
      <c r="BH74" s="19">
        <v>6420</v>
      </c>
      <c r="BI74" s="19">
        <v>5976</v>
      </c>
      <c r="BJ74" s="19">
        <v>5806</v>
      </c>
      <c r="BK74" s="19">
        <v>5876</v>
      </c>
      <c r="BL74" s="19">
        <v>6006</v>
      </c>
      <c r="BM74" s="19">
        <v>5795</v>
      </c>
      <c r="BN74" s="19">
        <v>5527</v>
      </c>
      <c r="BO74" s="19">
        <v>5451</v>
      </c>
      <c r="BP74" s="19">
        <v>5377</v>
      </c>
      <c r="BQ74" s="19">
        <v>5752</v>
      </c>
      <c r="BR74" s="19">
        <v>5863</v>
      </c>
      <c r="BS74" s="19">
        <v>5697</v>
      </c>
      <c r="BT74" s="19">
        <v>5601</v>
      </c>
      <c r="BU74" s="19">
        <v>5646</v>
      </c>
      <c r="BV74" s="19">
        <v>5460</v>
      </c>
      <c r="BW74" s="19">
        <v>5824</v>
      </c>
      <c r="BX74" s="19">
        <v>6033</v>
      </c>
      <c r="BY74" s="19">
        <v>6064</v>
      </c>
      <c r="BZ74" s="19">
        <v>5915</v>
      </c>
      <c r="CA74" s="19">
        <v>5978</v>
      </c>
      <c r="CB74" s="19">
        <v>5923</v>
      </c>
      <c r="CC74" s="19">
        <v>6207</v>
      </c>
      <c r="CD74" s="19">
        <v>6280</v>
      </c>
      <c r="CE74" s="19">
        <v>6060</v>
      </c>
      <c r="CF74" s="19">
        <v>5908</v>
      </c>
      <c r="CG74" s="19">
        <v>5746</v>
      </c>
      <c r="CH74" s="49">
        <v>5583</v>
      </c>
      <c r="CI74" s="49">
        <v>5724</v>
      </c>
      <c r="CJ74" s="49">
        <v>5731</v>
      </c>
      <c r="CK74" s="49">
        <v>5723</v>
      </c>
      <c r="CL74" s="49">
        <v>5668</v>
      </c>
      <c r="CM74" s="49">
        <v>5521</v>
      </c>
      <c r="CN74" s="49">
        <v>5427</v>
      </c>
      <c r="CO74" s="49">
        <v>5666</v>
      </c>
      <c r="CP74" s="49">
        <v>5905</v>
      </c>
      <c r="CQ74" s="49">
        <v>5883</v>
      </c>
      <c r="CR74" s="49">
        <v>5612</v>
      </c>
      <c r="CS74" s="49">
        <v>5332</v>
      </c>
      <c r="CT74" s="49">
        <v>5099</v>
      </c>
      <c r="CU74" s="49">
        <v>5109</v>
      </c>
      <c r="CV74" s="49">
        <v>5077</v>
      </c>
      <c r="CW74" s="49">
        <v>4945</v>
      </c>
      <c r="CX74" s="49">
        <v>4693</v>
      </c>
      <c r="CY74" s="49">
        <v>4449</v>
      </c>
      <c r="CZ74" s="17" t="s">
        <v>125</v>
      </c>
      <c r="DE74" t="s">
        <v>125</v>
      </c>
      <c r="DG74" t="s">
        <v>125</v>
      </c>
      <c r="DI74">
        <v>179600</v>
      </c>
      <c r="DJ74">
        <v>183100</v>
      </c>
      <c r="DK74">
        <v>180700</v>
      </c>
      <c r="DL74">
        <v>183500</v>
      </c>
      <c r="DM74">
        <v>187200</v>
      </c>
      <c r="DN74">
        <v>183300</v>
      </c>
      <c r="DO74">
        <v>185600</v>
      </c>
      <c r="DP74">
        <v>184100</v>
      </c>
      <c r="DQ74">
        <v>180600</v>
      </c>
      <c r="DR74">
        <v>179500</v>
      </c>
      <c r="DS74">
        <v>181500</v>
      </c>
      <c r="DT74">
        <v>179900</v>
      </c>
      <c r="DU74">
        <v>178200</v>
      </c>
      <c r="DV74">
        <v>178000</v>
      </c>
      <c r="DW74">
        <v>179100</v>
      </c>
      <c r="DX74">
        <v>174500</v>
      </c>
      <c r="DY74">
        <v>175200</v>
      </c>
      <c r="DZ74">
        <v>174600</v>
      </c>
      <c r="EA74">
        <v>173200</v>
      </c>
      <c r="EB74">
        <v>175100</v>
      </c>
      <c r="EC74">
        <v>176300</v>
      </c>
      <c r="ED74">
        <v>178800</v>
      </c>
      <c r="EE74">
        <v>180300</v>
      </c>
      <c r="EF74">
        <v>180200</v>
      </c>
      <c r="EG74">
        <v>180400</v>
      </c>
      <c r="EH74">
        <v>180400</v>
      </c>
      <c r="EI74">
        <v>176200</v>
      </c>
      <c r="EJ74" s="19">
        <v>179800</v>
      </c>
      <c r="EK74" s="19">
        <v>177900</v>
      </c>
      <c r="EL74" s="19">
        <v>177500</v>
      </c>
      <c r="EM74" s="19"/>
      <c r="EO74" s="31">
        <f t="shared" si="30"/>
        <v>1.7505567928730512E-2</v>
      </c>
      <c r="EP74" s="31">
        <f t="shared" si="31"/>
        <v>1.6460950300382304E-2</v>
      </c>
      <c r="EQ74" s="31">
        <f t="shared" si="32"/>
        <v>1.7415605976757054E-2</v>
      </c>
      <c r="ER74" s="31">
        <f t="shared" si="33"/>
        <v>1.6550408719346051E-2</v>
      </c>
      <c r="ES74" s="31">
        <f t="shared" si="34"/>
        <v>1.732371794871795E-2</v>
      </c>
      <c r="ET74" s="31">
        <f t="shared" si="35"/>
        <v>1.5248226950354609E-2</v>
      </c>
      <c r="EU74" s="31">
        <f t="shared" si="36"/>
        <v>1.5813577586206898E-2</v>
      </c>
      <c r="EV74" s="31">
        <f t="shared" si="37"/>
        <v>1.5046170559478544E-2</v>
      </c>
      <c r="EW74" s="31">
        <f t="shared" si="38"/>
        <v>1.6860465116279071E-2</v>
      </c>
      <c r="EX74" s="31">
        <f t="shared" si="39"/>
        <v>1.6239554317548748E-2</v>
      </c>
      <c r="EY74" s="31">
        <f t="shared" si="40"/>
        <v>2.0661157024793389E-2</v>
      </c>
      <c r="EZ74" s="31">
        <f t="shared" si="41"/>
        <v>2.5725403001667594E-2</v>
      </c>
      <c r="FA74" s="31">
        <f t="shared" si="42"/>
        <v>3.7098765432098765E-2</v>
      </c>
      <c r="FB74" s="31">
        <f t="shared" si="43"/>
        <v>3.7556179775280897E-2</v>
      </c>
      <c r="FC74" s="31">
        <f t="shared" si="44"/>
        <v>3.9391401451702959E-2</v>
      </c>
      <c r="FD74" s="31">
        <f t="shared" si="45"/>
        <v>3.6126074498567334E-2</v>
      </c>
      <c r="FE74" s="31">
        <f t="shared" si="46"/>
        <v>3.785958904109589E-2</v>
      </c>
      <c r="FF74" s="31">
        <f t="shared" si="47"/>
        <v>3.3253150057273771E-2</v>
      </c>
      <c r="FG74" s="31">
        <f t="shared" si="48"/>
        <v>3.3458429561200924E-2</v>
      </c>
      <c r="FH74" s="31">
        <f t="shared" si="49"/>
        <v>3.070816676185037E-2</v>
      </c>
      <c r="FI74" s="31">
        <f t="shared" si="50"/>
        <v>3.231423709585933E-2</v>
      </c>
      <c r="FJ74" s="31">
        <f t="shared" si="51"/>
        <v>3.0536912751677851E-2</v>
      </c>
      <c r="FK74" s="31">
        <f t="shared" si="52"/>
        <v>3.3632834165280089E-2</v>
      </c>
      <c r="FL74" s="31">
        <f t="shared" si="53"/>
        <v>3.2869034406215317E-2</v>
      </c>
      <c r="FM74" s="50">
        <f t="shared" si="54"/>
        <v>3.3592017738359202E-2</v>
      </c>
      <c r="FN74" s="50">
        <f t="shared" si="55"/>
        <v>3.094789356984479E-2</v>
      </c>
      <c r="FO74" s="50">
        <f t="shared" si="56"/>
        <v>3.2480136208853573E-2</v>
      </c>
      <c r="FP74" s="50">
        <f t="shared" si="57"/>
        <v>3.0183537263626253E-2</v>
      </c>
      <c r="FQ74" s="50">
        <f t="shared" si="58"/>
        <v>3.3069139966273184E-2</v>
      </c>
      <c r="FR74" s="50">
        <f t="shared" si="59"/>
        <v>2.872676056338028E-2</v>
      </c>
    </row>
    <row r="75" spans="1:174" ht="14">
      <c r="A75" s="17" t="s">
        <v>126</v>
      </c>
      <c r="B75" s="19">
        <v>2969</v>
      </c>
      <c r="C75" s="19">
        <v>3056</v>
      </c>
      <c r="D75" s="19">
        <v>3181</v>
      </c>
      <c r="E75" s="19">
        <v>3155</v>
      </c>
      <c r="F75" s="19">
        <v>3194</v>
      </c>
      <c r="G75" s="19">
        <v>3239</v>
      </c>
      <c r="H75" s="19">
        <v>3374</v>
      </c>
      <c r="I75" s="19">
        <v>3816</v>
      </c>
      <c r="J75" s="19">
        <v>4027</v>
      </c>
      <c r="K75" s="19">
        <v>4162</v>
      </c>
      <c r="L75" s="19">
        <v>4092</v>
      </c>
      <c r="M75" s="19">
        <v>3913</v>
      </c>
      <c r="N75" s="19">
        <v>3836</v>
      </c>
      <c r="O75" s="19">
        <v>3893</v>
      </c>
      <c r="P75" s="19">
        <v>3877</v>
      </c>
      <c r="Q75" s="19">
        <v>3863</v>
      </c>
      <c r="R75" s="19">
        <v>3713</v>
      </c>
      <c r="S75" s="19">
        <v>3750</v>
      </c>
      <c r="T75" s="19">
        <v>3831</v>
      </c>
      <c r="U75" s="19">
        <v>3893</v>
      </c>
      <c r="V75" s="19">
        <v>4018</v>
      </c>
      <c r="W75" s="19">
        <v>3984</v>
      </c>
      <c r="X75" s="19">
        <v>3990</v>
      </c>
      <c r="Y75" s="19">
        <v>3700</v>
      </c>
      <c r="Z75" s="19">
        <v>3529</v>
      </c>
      <c r="AA75" s="19">
        <v>3591</v>
      </c>
      <c r="AB75" s="19">
        <v>3660</v>
      </c>
      <c r="AC75" s="19">
        <v>3485</v>
      </c>
      <c r="AD75" s="19">
        <v>3452</v>
      </c>
      <c r="AE75" s="19">
        <v>3398</v>
      </c>
      <c r="AF75" s="19">
        <v>3389</v>
      </c>
      <c r="AG75" s="19">
        <v>3588</v>
      </c>
      <c r="AH75" s="19">
        <v>3683</v>
      </c>
      <c r="AI75" s="19">
        <v>3744</v>
      </c>
      <c r="AJ75" s="19">
        <v>3649</v>
      </c>
      <c r="AK75" s="19">
        <v>3571</v>
      </c>
      <c r="AL75" s="19">
        <v>3452</v>
      </c>
      <c r="AM75" s="19">
        <v>3719</v>
      </c>
      <c r="AN75" s="19">
        <v>4123</v>
      </c>
      <c r="AO75" s="19">
        <v>4171</v>
      </c>
      <c r="AP75" s="19">
        <v>4326</v>
      </c>
      <c r="AQ75" s="19">
        <v>4709</v>
      </c>
      <c r="AR75" s="19">
        <v>5169</v>
      </c>
      <c r="AS75" s="19">
        <v>5937</v>
      </c>
      <c r="AT75" s="19">
        <v>6827</v>
      </c>
      <c r="AU75" s="19">
        <v>7046</v>
      </c>
      <c r="AV75" s="19">
        <v>7140</v>
      </c>
      <c r="AW75" s="19">
        <v>7046</v>
      </c>
      <c r="AX75" s="19">
        <v>7094</v>
      </c>
      <c r="AY75" s="19">
        <v>7430</v>
      </c>
      <c r="AZ75" s="19">
        <v>7416</v>
      </c>
      <c r="BA75" s="19">
        <v>7079</v>
      </c>
      <c r="BB75" s="19">
        <v>6953</v>
      </c>
      <c r="BC75" s="19">
        <v>6869</v>
      </c>
      <c r="BD75" s="19">
        <v>6578</v>
      </c>
      <c r="BE75" s="19">
        <v>7237</v>
      </c>
      <c r="BF75" s="19">
        <v>7255</v>
      </c>
      <c r="BG75" s="19">
        <v>7041</v>
      </c>
      <c r="BH75" s="19">
        <v>6820</v>
      </c>
      <c r="BI75" s="19">
        <v>6375</v>
      </c>
      <c r="BJ75" s="19">
        <v>6175</v>
      </c>
      <c r="BK75" s="19">
        <v>6219</v>
      </c>
      <c r="BL75" s="19">
        <v>6431</v>
      </c>
      <c r="BM75" s="19">
        <v>6398</v>
      </c>
      <c r="BN75" s="19">
        <v>6200</v>
      </c>
      <c r="BO75" s="19">
        <v>6156</v>
      </c>
      <c r="BP75" s="19">
        <v>6096</v>
      </c>
      <c r="BQ75" s="19">
        <v>6593</v>
      </c>
      <c r="BR75" s="19">
        <v>6783</v>
      </c>
      <c r="BS75" s="19">
        <v>6736</v>
      </c>
      <c r="BT75" s="19">
        <v>6442</v>
      </c>
      <c r="BU75" s="19">
        <v>6284</v>
      </c>
      <c r="BV75" s="19">
        <v>6299</v>
      </c>
      <c r="BW75" s="19">
        <v>6579</v>
      </c>
      <c r="BX75" s="19">
        <v>6881</v>
      </c>
      <c r="BY75" s="19">
        <v>6947</v>
      </c>
      <c r="BZ75" s="19">
        <v>6792</v>
      </c>
      <c r="CA75" s="19">
        <v>6865</v>
      </c>
      <c r="CB75" s="19">
        <v>6822</v>
      </c>
      <c r="CC75" s="19">
        <v>7297</v>
      </c>
      <c r="CD75" s="19">
        <v>7465</v>
      </c>
      <c r="CE75" s="19">
        <v>7426</v>
      </c>
      <c r="CF75" s="19">
        <v>7247</v>
      </c>
      <c r="CG75" s="19">
        <v>7071</v>
      </c>
      <c r="CH75" s="49">
        <v>6876</v>
      </c>
      <c r="CI75" s="49">
        <v>6934</v>
      </c>
      <c r="CJ75" s="49">
        <v>6831</v>
      </c>
      <c r="CK75" s="49">
        <v>6651</v>
      </c>
      <c r="CL75" s="49">
        <v>6676</v>
      </c>
      <c r="CM75" s="49">
        <v>6566</v>
      </c>
      <c r="CN75" s="49">
        <v>6387</v>
      </c>
      <c r="CO75" s="49">
        <v>6827</v>
      </c>
      <c r="CP75" s="49">
        <v>6955</v>
      </c>
      <c r="CQ75" s="49">
        <v>6654</v>
      </c>
      <c r="CR75" s="49">
        <v>6335</v>
      </c>
      <c r="CS75" s="49">
        <v>5974</v>
      </c>
      <c r="CT75" s="49">
        <v>5603</v>
      </c>
      <c r="CU75" s="49">
        <v>5452</v>
      </c>
      <c r="CV75" s="49">
        <v>5356</v>
      </c>
      <c r="CW75" s="49">
        <v>5199</v>
      </c>
      <c r="CX75" s="49">
        <v>4908</v>
      </c>
      <c r="CY75" s="49">
        <v>4666</v>
      </c>
      <c r="CZ75" s="17" t="s">
        <v>126</v>
      </c>
      <c r="DE75" t="s">
        <v>126</v>
      </c>
      <c r="DG75" t="s">
        <v>126</v>
      </c>
      <c r="DI75">
        <v>156400</v>
      </c>
      <c r="DJ75">
        <v>153700</v>
      </c>
      <c r="DK75">
        <v>157700</v>
      </c>
      <c r="DL75">
        <v>155100</v>
      </c>
      <c r="DM75">
        <v>155600</v>
      </c>
      <c r="DN75">
        <v>158200</v>
      </c>
      <c r="DO75">
        <v>150600</v>
      </c>
      <c r="DP75">
        <v>157300</v>
      </c>
      <c r="DQ75">
        <v>159200</v>
      </c>
      <c r="DR75">
        <v>158200</v>
      </c>
      <c r="DS75">
        <v>162000</v>
      </c>
      <c r="DT75">
        <v>163600</v>
      </c>
      <c r="DU75">
        <v>163800</v>
      </c>
      <c r="DV75">
        <v>165900</v>
      </c>
      <c r="DW75">
        <v>164600</v>
      </c>
      <c r="DX75">
        <v>161900</v>
      </c>
      <c r="DY75">
        <v>161600</v>
      </c>
      <c r="DZ75">
        <v>162100</v>
      </c>
      <c r="EA75">
        <v>164900</v>
      </c>
      <c r="EB75">
        <v>167300</v>
      </c>
      <c r="EC75">
        <v>163700</v>
      </c>
      <c r="ED75">
        <v>161000</v>
      </c>
      <c r="EE75">
        <v>159400</v>
      </c>
      <c r="EF75">
        <v>159400</v>
      </c>
      <c r="EG75">
        <v>156900</v>
      </c>
      <c r="EH75">
        <v>158700</v>
      </c>
      <c r="EI75">
        <v>157600</v>
      </c>
      <c r="EJ75" s="19">
        <v>158600</v>
      </c>
      <c r="EK75" s="19">
        <v>160200</v>
      </c>
      <c r="EL75" s="19">
        <v>163500</v>
      </c>
      <c r="EM75" s="19"/>
      <c r="EO75" s="31">
        <f t="shared" si="30"/>
        <v>2.6611253196930945E-2</v>
      </c>
      <c r="EP75" s="31">
        <f t="shared" si="31"/>
        <v>2.4957709824333117E-2</v>
      </c>
      <c r="EQ75" s="31">
        <f t="shared" si="32"/>
        <v>2.4495878249841473E-2</v>
      </c>
      <c r="ER75" s="31">
        <f t="shared" si="33"/>
        <v>2.470019342359768E-2</v>
      </c>
      <c r="ES75" s="31">
        <f t="shared" si="34"/>
        <v>2.5604113110539846E-2</v>
      </c>
      <c r="ET75" s="31">
        <f t="shared" si="35"/>
        <v>2.2307206068268016E-2</v>
      </c>
      <c r="EU75" s="31">
        <f t="shared" si="36"/>
        <v>2.3140770252324038E-2</v>
      </c>
      <c r="EV75" s="31">
        <f t="shared" si="37"/>
        <v>2.154481881754609E-2</v>
      </c>
      <c r="EW75" s="31">
        <f t="shared" si="38"/>
        <v>2.3517587939698492E-2</v>
      </c>
      <c r="EX75" s="31">
        <f t="shared" si="39"/>
        <v>2.1820480404551201E-2</v>
      </c>
      <c r="EY75" s="31">
        <f t="shared" si="40"/>
        <v>2.5746913580246913E-2</v>
      </c>
      <c r="EZ75" s="31">
        <f t="shared" si="41"/>
        <v>3.1595354523227384E-2</v>
      </c>
      <c r="FA75" s="31">
        <f t="shared" si="42"/>
        <v>4.3015873015873014E-2</v>
      </c>
      <c r="FB75" s="31">
        <f t="shared" si="43"/>
        <v>4.2760699216395422E-2</v>
      </c>
      <c r="FC75" s="31">
        <f t="shared" si="44"/>
        <v>4.3007290400972051E-2</v>
      </c>
      <c r="FD75" s="31">
        <f t="shared" si="45"/>
        <v>4.0630018529956763E-2</v>
      </c>
      <c r="FE75" s="31">
        <f t="shared" si="46"/>
        <v>4.3570544554455443E-2</v>
      </c>
      <c r="FF75" s="31">
        <f t="shared" si="47"/>
        <v>3.8093769278223319E-2</v>
      </c>
      <c r="FG75" s="31">
        <f t="shared" si="48"/>
        <v>3.8799272286234081E-2</v>
      </c>
      <c r="FH75" s="31">
        <f t="shared" si="49"/>
        <v>3.6437537358039451E-2</v>
      </c>
      <c r="FI75" s="31">
        <f t="shared" si="50"/>
        <v>4.1148442272449605E-2</v>
      </c>
      <c r="FJ75" s="31">
        <f t="shared" si="51"/>
        <v>3.9124223602484472E-2</v>
      </c>
      <c r="FK75" s="31">
        <f t="shared" si="52"/>
        <v>4.3582183186951069E-2</v>
      </c>
      <c r="FL75" s="31">
        <f t="shared" si="53"/>
        <v>4.2797992471769138E-2</v>
      </c>
      <c r="FM75" s="50">
        <f t="shared" si="54"/>
        <v>4.7329509241555129E-2</v>
      </c>
      <c r="FN75" s="50">
        <f t="shared" si="55"/>
        <v>4.3327032136105857E-2</v>
      </c>
      <c r="FO75" s="50">
        <f t="shared" si="56"/>
        <v>4.2201776649746191E-2</v>
      </c>
      <c r="FP75" s="50">
        <f t="shared" si="57"/>
        <v>4.0271122320302645E-2</v>
      </c>
      <c r="FQ75" s="50">
        <f t="shared" si="58"/>
        <v>4.153558052434457E-2</v>
      </c>
      <c r="FR75" s="50">
        <f t="shared" si="59"/>
        <v>3.4269113149847097E-2</v>
      </c>
    </row>
    <row r="76" spans="1:174" ht="14">
      <c r="A76" s="17" t="s">
        <v>127</v>
      </c>
      <c r="B76" s="19">
        <v>1748</v>
      </c>
      <c r="C76" s="19">
        <v>1798</v>
      </c>
      <c r="D76" s="19">
        <v>1753</v>
      </c>
      <c r="E76" s="19">
        <v>1741</v>
      </c>
      <c r="F76" s="19">
        <v>1745</v>
      </c>
      <c r="G76" s="19">
        <v>1813</v>
      </c>
      <c r="H76" s="19">
        <v>1847</v>
      </c>
      <c r="I76" s="19">
        <v>2072</v>
      </c>
      <c r="J76" s="19">
        <v>2149</v>
      </c>
      <c r="K76" s="19">
        <v>2107</v>
      </c>
      <c r="L76" s="19">
        <v>2093</v>
      </c>
      <c r="M76" s="19">
        <v>2029</v>
      </c>
      <c r="N76" s="19">
        <v>2014</v>
      </c>
      <c r="O76" s="19">
        <v>2047</v>
      </c>
      <c r="P76" s="19">
        <v>2040</v>
      </c>
      <c r="Q76" s="19">
        <v>2050</v>
      </c>
      <c r="R76" s="19">
        <v>1966</v>
      </c>
      <c r="S76" s="19">
        <v>1934</v>
      </c>
      <c r="T76" s="19">
        <v>1911</v>
      </c>
      <c r="U76" s="19">
        <v>2046</v>
      </c>
      <c r="V76" s="19">
        <v>2005</v>
      </c>
      <c r="W76" s="19">
        <v>1997</v>
      </c>
      <c r="X76" s="19">
        <v>1821</v>
      </c>
      <c r="Y76" s="19">
        <v>1776</v>
      </c>
      <c r="Z76" s="19">
        <v>1683</v>
      </c>
      <c r="AA76" s="19">
        <v>1690</v>
      </c>
      <c r="AB76" s="19">
        <v>1659</v>
      </c>
      <c r="AC76" s="19">
        <v>1582</v>
      </c>
      <c r="AD76" s="19">
        <v>1601</v>
      </c>
      <c r="AE76" s="19">
        <v>1561</v>
      </c>
      <c r="AF76" s="19">
        <v>1514</v>
      </c>
      <c r="AG76" s="19">
        <v>1587</v>
      </c>
      <c r="AH76" s="19">
        <v>1616</v>
      </c>
      <c r="AI76" s="19">
        <v>1581</v>
      </c>
      <c r="AJ76" s="19">
        <v>1540</v>
      </c>
      <c r="AK76" s="19">
        <v>1522</v>
      </c>
      <c r="AL76" s="19">
        <v>1449</v>
      </c>
      <c r="AM76" s="19">
        <v>1573</v>
      </c>
      <c r="AN76" s="19">
        <v>1685</v>
      </c>
      <c r="AO76" s="19">
        <v>1721</v>
      </c>
      <c r="AP76" s="19">
        <v>1770</v>
      </c>
      <c r="AQ76" s="19">
        <v>1906</v>
      </c>
      <c r="AR76" s="19">
        <v>2041</v>
      </c>
      <c r="AS76" s="19">
        <v>2410</v>
      </c>
      <c r="AT76" s="19">
        <v>2733</v>
      </c>
      <c r="AU76" s="19">
        <v>2782</v>
      </c>
      <c r="AV76" s="19">
        <v>2868</v>
      </c>
      <c r="AW76" s="19">
        <v>2879</v>
      </c>
      <c r="AX76" s="19">
        <v>2790</v>
      </c>
      <c r="AY76" s="19">
        <v>2781</v>
      </c>
      <c r="AZ76" s="19">
        <v>2896</v>
      </c>
      <c r="BA76" s="19">
        <v>2909</v>
      </c>
      <c r="BB76" s="19">
        <v>2943</v>
      </c>
      <c r="BC76" s="19">
        <v>2794</v>
      </c>
      <c r="BD76" s="19">
        <v>2781</v>
      </c>
      <c r="BE76" s="19">
        <v>3007</v>
      </c>
      <c r="BF76" s="19">
        <v>2973</v>
      </c>
      <c r="BG76" s="19">
        <v>2877</v>
      </c>
      <c r="BH76" s="19">
        <v>2809</v>
      </c>
      <c r="BI76" s="19">
        <v>2621</v>
      </c>
      <c r="BJ76" s="19">
        <v>2511</v>
      </c>
      <c r="BK76" s="19">
        <v>2464</v>
      </c>
      <c r="BL76" s="19">
        <v>2503</v>
      </c>
      <c r="BM76" s="19">
        <v>2546</v>
      </c>
      <c r="BN76" s="19">
        <v>2448</v>
      </c>
      <c r="BO76" s="19">
        <v>2455</v>
      </c>
      <c r="BP76" s="19">
        <v>2531</v>
      </c>
      <c r="BQ76" s="19">
        <v>2631</v>
      </c>
      <c r="BR76" s="19">
        <v>2731</v>
      </c>
      <c r="BS76" s="19">
        <v>2823</v>
      </c>
      <c r="BT76" s="19">
        <v>2802</v>
      </c>
      <c r="BU76" s="19">
        <v>2662</v>
      </c>
      <c r="BV76" s="19">
        <v>2657</v>
      </c>
      <c r="BW76" s="19">
        <v>2754</v>
      </c>
      <c r="BX76" s="19">
        <v>2807</v>
      </c>
      <c r="BY76" s="19">
        <v>2796</v>
      </c>
      <c r="BZ76" s="19">
        <v>2722</v>
      </c>
      <c r="CA76" s="19">
        <v>2682</v>
      </c>
      <c r="CB76" s="19">
        <v>2767</v>
      </c>
      <c r="CC76" s="19">
        <v>3009</v>
      </c>
      <c r="CD76" s="19">
        <v>3095</v>
      </c>
      <c r="CE76" s="19">
        <v>3009</v>
      </c>
      <c r="CF76" s="19">
        <v>2919</v>
      </c>
      <c r="CG76" s="19">
        <v>2827</v>
      </c>
      <c r="CH76" s="49">
        <v>2718</v>
      </c>
      <c r="CI76" s="49">
        <v>2699</v>
      </c>
      <c r="CJ76" s="49">
        <v>2720</v>
      </c>
      <c r="CK76" s="49">
        <v>2712</v>
      </c>
      <c r="CL76" s="49">
        <v>2682</v>
      </c>
      <c r="CM76" s="49">
        <v>2587</v>
      </c>
      <c r="CN76" s="49">
        <v>2564</v>
      </c>
      <c r="CO76" s="49">
        <v>2681</v>
      </c>
      <c r="CP76" s="49">
        <v>2772</v>
      </c>
      <c r="CQ76" s="49">
        <v>2742</v>
      </c>
      <c r="CR76" s="49">
        <v>2687</v>
      </c>
      <c r="CS76" s="49">
        <v>2587</v>
      </c>
      <c r="CT76" s="49">
        <v>2407</v>
      </c>
      <c r="CU76" s="49">
        <v>2288</v>
      </c>
      <c r="CV76" s="49">
        <v>2247</v>
      </c>
      <c r="CW76" s="49">
        <v>2192</v>
      </c>
      <c r="CX76" s="49">
        <v>2115</v>
      </c>
      <c r="CY76" s="49">
        <v>1949</v>
      </c>
      <c r="CZ76" s="17" t="s">
        <v>127</v>
      </c>
      <c r="DE76" t="s">
        <v>127</v>
      </c>
      <c r="DG76" t="s">
        <v>127</v>
      </c>
      <c r="DI76">
        <v>50200</v>
      </c>
      <c r="DJ76">
        <v>51200</v>
      </c>
      <c r="DK76">
        <v>50700</v>
      </c>
      <c r="DL76">
        <v>51200</v>
      </c>
      <c r="DM76">
        <v>51700</v>
      </c>
      <c r="DN76">
        <v>50700</v>
      </c>
      <c r="DO76">
        <v>49500</v>
      </c>
      <c r="DP76">
        <v>49300</v>
      </c>
      <c r="DQ76">
        <v>49500</v>
      </c>
      <c r="DR76">
        <v>50300</v>
      </c>
      <c r="DS76">
        <v>51400</v>
      </c>
      <c r="DT76">
        <v>50100</v>
      </c>
      <c r="DU76">
        <v>49900</v>
      </c>
      <c r="DV76">
        <v>49300</v>
      </c>
      <c r="DW76">
        <v>49300</v>
      </c>
      <c r="DX76">
        <v>49900</v>
      </c>
      <c r="DY76">
        <v>49300</v>
      </c>
      <c r="DZ76">
        <v>49100</v>
      </c>
      <c r="EA76">
        <v>48200</v>
      </c>
      <c r="EB76">
        <v>48700</v>
      </c>
      <c r="EC76">
        <v>48600</v>
      </c>
      <c r="ED76">
        <v>50700</v>
      </c>
      <c r="EE76">
        <v>51500</v>
      </c>
      <c r="EF76">
        <v>51100</v>
      </c>
      <c r="EG76">
        <v>50500</v>
      </c>
      <c r="EH76">
        <v>49200</v>
      </c>
      <c r="EI76">
        <v>49400</v>
      </c>
      <c r="EJ76" s="19">
        <v>50000</v>
      </c>
      <c r="EK76" s="19">
        <v>49400</v>
      </c>
      <c r="EL76" s="19">
        <v>49600</v>
      </c>
      <c r="EM76" s="19"/>
      <c r="EO76" s="31">
        <f t="shared" si="30"/>
        <v>4.1972111553784858E-2</v>
      </c>
      <c r="EP76" s="31">
        <f t="shared" si="31"/>
        <v>3.9335937500000001E-2</v>
      </c>
      <c r="EQ76" s="31">
        <f t="shared" si="32"/>
        <v>4.0433925049309663E-2</v>
      </c>
      <c r="ER76" s="31">
        <f t="shared" si="33"/>
        <v>3.7324218749999999E-2</v>
      </c>
      <c r="ES76" s="31">
        <f t="shared" si="34"/>
        <v>3.8626692456479692E-2</v>
      </c>
      <c r="ET76" s="31">
        <f t="shared" si="35"/>
        <v>3.3195266272189348E-2</v>
      </c>
      <c r="EU76" s="31">
        <f t="shared" si="36"/>
        <v>3.1959595959595959E-2</v>
      </c>
      <c r="EV76" s="31">
        <f t="shared" si="37"/>
        <v>3.0709939148073021E-2</v>
      </c>
      <c r="EW76" s="31">
        <f t="shared" si="38"/>
        <v>3.1939393939393941E-2</v>
      </c>
      <c r="EX76" s="31">
        <f t="shared" si="39"/>
        <v>2.8807157057654076E-2</v>
      </c>
      <c r="EY76" s="31">
        <f t="shared" si="40"/>
        <v>3.3482490272373544E-2</v>
      </c>
      <c r="EZ76" s="31">
        <f t="shared" si="41"/>
        <v>4.0738522954091819E-2</v>
      </c>
      <c r="FA76" s="31">
        <f t="shared" si="42"/>
        <v>5.5751503006012025E-2</v>
      </c>
      <c r="FB76" s="31">
        <f t="shared" si="43"/>
        <v>5.6592292089249492E-2</v>
      </c>
      <c r="FC76" s="31">
        <f t="shared" si="44"/>
        <v>5.9006085192697767E-2</v>
      </c>
      <c r="FD76" s="31">
        <f t="shared" si="45"/>
        <v>5.5731462925851703E-2</v>
      </c>
      <c r="FE76" s="31">
        <f t="shared" si="46"/>
        <v>5.8356997971602431E-2</v>
      </c>
      <c r="FF76" s="31">
        <f t="shared" si="47"/>
        <v>5.1140529531568231E-2</v>
      </c>
      <c r="FG76" s="31">
        <f t="shared" si="48"/>
        <v>5.2821576763485478E-2</v>
      </c>
      <c r="FH76" s="31">
        <f t="shared" si="49"/>
        <v>5.1971252566735113E-2</v>
      </c>
      <c r="FI76" s="31">
        <f t="shared" si="50"/>
        <v>5.808641975308642E-2</v>
      </c>
      <c r="FJ76" s="31">
        <f t="shared" si="51"/>
        <v>5.2406311637080871E-2</v>
      </c>
      <c r="FK76" s="31">
        <f t="shared" si="52"/>
        <v>5.4291262135922329E-2</v>
      </c>
      <c r="FL76" s="31">
        <f t="shared" si="53"/>
        <v>5.4148727984344426E-2</v>
      </c>
      <c r="FM76" s="50">
        <f t="shared" si="54"/>
        <v>5.9584158415841582E-2</v>
      </c>
      <c r="FN76" s="50">
        <f t="shared" si="55"/>
        <v>5.5243902439024391E-2</v>
      </c>
      <c r="FO76" s="50">
        <f t="shared" si="56"/>
        <v>5.4898785425101217E-2</v>
      </c>
      <c r="FP76" s="50">
        <f t="shared" si="57"/>
        <v>5.1279999999999999E-2</v>
      </c>
      <c r="FQ76" s="50">
        <f t="shared" si="58"/>
        <v>5.5506072874493925E-2</v>
      </c>
      <c r="FR76" s="50">
        <f t="shared" si="59"/>
        <v>4.8528225806451615E-2</v>
      </c>
    </row>
    <row r="77" spans="1:174" ht="14">
      <c r="A77" s="17" t="s">
        <v>128</v>
      </c>
      <c r="B77" s="19">
        <v>748</v>
      </c>
      <c r="C77" s="19">
        <v>756</v>
      </c>
      <c r="D77" s="19">
        <v>746</v>
      </c>
      <c r="E77" s="19">
        <v>730</v>
      </c>
      <c r="F77" s="19">
        <v>715</v>
      </c>
      <c r="G77" s="19">
        <v>743</v>
      </c>
      <c r="H77" s="19">
        <v>773</v>
      </c>
      <c r="I77" s="19">
        <v>910</v>
      </c>
      <c r="J77" s="19">
        <v>901</v>
      </c>
      <c r="K77" s="19">
        <v>883</v>
      </c>
      <c r="L77" s="19">
        <v>959</v>
      </c>
      <c r="M77" s="19">
        <v>955</v>
      </c>
      <c r="N77" s="19">
        <v>876</v>
      </c>
      <c r="O77" s="19">
        <v>800</v>
      </c>
      <c r="P77" s="19">
        <v>786</v>
      </c>
      <c r="Q77" s="19">
        <v>793</v>
      </c>
      <c r="R77" s="19">
        <v>783</v>
      </c>
      <c r="S77" s="19">
        <v>799</v>
      </c>
      <c r="T77" s="19">
        <v>800</v>
      </c>
      <c r="U77" s="19">
        <v>827</v>
      </c>
      <c r="V77" s="19">
        <v>889</v>
      </c>
      <c r="W77" s="19">
        <v>838</v>
      </c>
      <c r="X77" s="19">
        <v>764</v>
      </c>
      <c r="Y77" s="19">
        <v>710</v>
      </c>
      <c r="Z77" s="19">
        <v>656</v>
      </c>
      <c r="AA77" s="19">
        <v>659</v>
      </c>
      <c r="AB77" s="19">
        <v>681</v>
      </c>
      <c r="AC77" s="19">
        <v>675</v>
      </c>
      <c r="AD77" s="19">
        <v>678</v>
      </c>
      <c r="AE77" s="19">
        <v>714</v>
      </c>
      <c r="AF77" s="19">
        <v>736</v>
      </c>
      <c r="AG77" s="19">
        <v>720</v>
      </c>
      <c r="AH77" s="19">
        <v>728</v>
      </c>
      <c r="AI77" s="19">
        <v>722</v>
      </c>
      <c r="AJ77" s="19">
        <v>686</v>
      </c>
      <c r="AK77" s="19">
        <v>668</v>
      </c>
      <c r="AL77" s="19">
        <v>653</v>
      </c>
      <c r="AM77" s="19">
        <v>746</v>
      </c>
      <c r="AN77" s="19">
        <v>806</v>
      </c>
      <c r="AO77" s="19">
        <v>826</v>
      </c>
      <c r="AP77" s="19">
        <v>899</v>
      </c>
      <c r="AQ77" s="19">
        <v>1040</v>
      </c>
      <c r="AR77" s="19">
        <v>1131</v>
      </c>
      <c r="AS77" s="19">
        <v>1296</v>
      </c>
      <c r="AT77" s="19">
        <v>1525</v>
      </c>
      <c r="AU77" s="19">
        <v>1544</v>
      </c>
      <c r="AV77" s="19">
        <v>1581</v>
      </c>
      <c r="AW77" s="19">
        <v>1570</v>
      </c>
      <c r="AX77" s="19">
        <v>1559</v>
      </c>
      <c r="AY77" s="19">
        <v>1553</v>
      </c>
      <c r="AZ77" s="19">
        <v>1595</v>
      </c>
      <c r="BA77" s="19">
        <v>1550</v>
      </c>
      <c r="BB77" s="19">
        <v>1577</v>
      </c>
      <c r="BC77" s="19">
        <v>1654</v>
      </c>
      <c r="BD77" s="19">
        <v>1650</v>
      </c>
      <c r="BE77" s="19">
        <v>1691</v>
      </c>
      <c r="BF77" s="19">
        <v>1651</v>
      </c>
      <c r="BG77" s="19">
        <v>1631</v>
      </c>
      <c r="BH77" s="19">
        <v>1562</v>
      </c>
      <c r="BI77" s="19">
        <v>1453</v>
      </c>
      <c r="BJ77" s="19">
        <v>1366</v>
      </c>
      <c r="BK77" s="19">
        <v>1271</v>
      </c>
      <c r="BL77" s="19">
        <v>1253</v>
      </c>
      <c r="BM77" s="19">
        <v>1200</v>
      </c>
      <c r="BN77" s="19">
        <v>1225</v>
      </c>
      <c r="BO77" s="19">
        <v>1282</v>
      </c>
      <c r="BP77" s="19">
        <v>1280</v>
      </c>
      <c r="BQ77" s="19">
        <v>1400</v>
      </c>
      <c r="BR77" s="19">
        <v>1479</v>
      </c>
      <c r="BS77" s="19">
        <v>1420</v>
      </c>
      <c r="BT77" s="19">
        <v>1431</v>
      </c>
      <c r="BU77" s="19">
        <v>1336</v>
      </c>
      <c r="BV77" s="19">
        <v>1357</v>
      </c>
      <c r="BW77" s="19">
        <v>1391</v>
      </c>
      <c r="BX77" s="19">
        <v>1409</v>
      </c>
      <c r="BY77" s="19">
        <v>1387</v>
      </c>
      <c r="BZ77" s="19">
        <v>1373</v>
      </c>
      <c r="CA77" s="19">
        <v>1369</v>
      </c>
      <c r="CB77" s="19">
        <v>1412</v>
      </c>
      <c r="CC77" s="19">
        <v>1479</v>
      </c>
      <c r="CD77" s="19">
        <v>1515</v>
      </c>
      <c r="CE77" s="19">
        <v>1482</v>
      </c>
      <c r="CF77" s="19">
        <v>1370</v>
      </c>
      <c r="CG77" s="19">
        <v>1352</v>
      </c>
      <c r="CH77" s="49">
        <v>1276</v>
      </c>
      <c r="CI77" s="49">
        <v>1306</v>
      </c>
      <c r="CJ77" s="49">
        <v>1315</v>
      </c>
      <c r="CK77" s="49">
        <v>1328</v>
      </c>
      <c r="CL77" s="49">
        <v>1314</v>
      </c>
      <c r="CM77" s="49">
        <v>1366</v>
      </c>
      <c r="CN77" s="49">
        <v>1418</v>
      </c>
      <c r="CO77" s="49">
        <v>1460</v>
      </c>
      <c r="CP77" s="49">
        <v>1500</v>
      </c>
      <c r="CQ77" s="49">
        <v>1408</v>
      </c>
      <c r="CR77" s="49">
        <v>1293</v>
      </c>
      <c r="CS77" s="49">
        <v>1214</v>
      </c>
      <c r="CT77" s="49">
        <v>1160</v>
      </c>
      <c r="CU77" s="49">
        <v>1147</v>
      </c>
      <c r="CV77" s="49">
        <v>1139</v>
      </c>
      <c r="CW77" s="49">
        <v>1069</v>
      </c>
      <c r="CX77" s="49">
        <v>1010</v>
      </c>
      <c r="CY77" s="49">
        <v>994</v>
      </c>
      <c r="CZ77" s="17" t="s">
        <v>128</v>
      </c>
      <c r="DE77" t="s">
        <v>128</v>
      </c>
      <c r="DG77" t="s">
        <v>128</v>
      </c>
      <c r="DI77">
        <v>49800</v>
      </c>
      <c r="DJ77">
        <v>48300</v>
      </c>
      <c r="DK77">
        <v>49800</v>
      </c>
      <c r="DL77">
        <v>52200</v>
      </c>
      <c r="DM77">
        <v>51600</v>
      </c>
      <c r="DN77">
        <v>50400</v>
      </c>
      <c r="DO77">
        <v>49200</v>
      </c>
      <c r="DP77">
        <v>48300</v>
      </c>
      <c r="DQ77">
        <v>48800</v>
      </c>
      <c r="DR77">
        <v>50800</v>
      </c>
      <c r="DS77">
        <v>51000</v>
      </c>
      <c r="DT77">
        <v>52900</v>
      </c>
      <c r="DU77">
        <v>53700</v>
      </c>
      <c r="DV77">
        <v>52400</v>
      </c>
      <c r="DW77">
        <v>52900</v>
      </c>
      <c r="DX77">
        <v>51600</v>
      </c>
      <c r="DY77">
        <v>53900</v>
      </c>
      <c r="DZ77">
        <v>54700</v>
      </c>
      <c r="EA77">
        <v>53300</v>
      </c>
      <c r="EB77">
        <v>52900</v>
      </c>
      <c r="EC77">
        <v>50400</v>
      </c>
      <c r="ED77">
        <v>51500</v>
      </c>
      <c r="EE77">
        <v>51900</v>
      </c>
      <c r="EF77">
        <v>50800</v>
      </c>
      <c r="EG77">
        <v>52600</v>
      </c>
      <c r="EH77">
        <v>53000</v>
      </c>
      <c r="EI77">
        <v>54400</v>
      </c>
      <c r="EJ77" s="19">
        <v>56100</v>
      </c>
      <c r="EK77" s="19">
        <v>56700</v>
      </c>
      <c r="EL77" s="19">
        <v>57100</v>
      </c>
      <c r="EM77" s="19"/>
      <c r="EO77" s="31">
        <f t="shared" si="30"/>
        <v>1.7730923694779115E-2</v>
      </c>
      <c r="EP77" s="31">
        <f t="shared" si="31"/>
        <v>1.8136645962732918E-2</v>
      </c>
      <c r="EQ77" s="31">
        <f t="shared" si="32"/>
        <v>1.5923694779116464E-2</v>
      </c>
      <c r="ER77" s="31">
        <f t="shared" si="33"/>
        <v>1.532567049808429E-2</v>
      </c>
      <c r="ES77" s="31">
        <f t="shared" si="34"/>
        <v>1.6240310077519381E-2</v>
      </c>
      <c r="ET77" s="31">
        <f t="shared" si="35"/>
        <v>1.3015873015873015E-2</v>
      </c>
      <c r="EU77" s="31">
        <f t="shared" si="36"/>
        <v>1.3719512195121951E-2</v>
      </c>
      <c r="EV77" s="31">
        <f t="shared" si="37"/>
        <v>1.5238095238095238E-2</v>
      </c>
      <c r="EW77" s="31">
        <f t="shared" si="38"/>
        <v>1.4795081967213115E-2</v>
      </c>
      <c r="EX77" s="31">
        <f t="shared" si="39"/>
        <v>1.2854330708661417E-2</v>
      </c>
      <c r="EY77" s="31">
        <f t="shared" si="40"/>
        <v>1.6196078431372548E-2</v>
      </c>
      <c r="EZ77" s="31">
        <f t="shared" si="41"/>
        <v>2.1379962192816637E-2</v>
      </c>
      <c r="FA77" s="31">
        <f t="shared" si="42"/>
        <v>2.8752327746741156E-2</v>
      </c>
      <c r="FB77" s="31">
        <f t="shared" si="43"/>
        <v>2.9751908396946566E-2</v>
      </c>
      <c r="FC77" s="31">
        <f t="shared" si="44"/>
        <v>2.9300567107750471E-2</v>
      </c>
      <c r="FD77" s="31">
        <f t="shared" si="45"/>
        <v>3.1976744186046513E-2</v>
      </c>
      <c r="FE77" s="31">
        <f t="shared" si="46"/>
        <v>3.0259740259740261E-2</v>
      </c>
      <c r="FF77" s="31">
        <f t="shared" si="47"/>
        <v>2.4972577696526509E-2</v>
      </c>
      <c r="FG77" s="31">
        <f t="shared" si="48"/>
        <v>2.2514071294559099E-2</v>
      </c>
      <c r="FH77" s="31">
        <f t="shared" si="49"/>
        <v>2.4196597353497166E-2</v>
      </c>
      <c r="FI77" s="31">
        <f t="shared" si="50"/>
        <v>2.8174603174603175E-2</v>
      </c>
      <c r="FJ77" s="31">
        <f t="shared" si="51"/>
        <v>2.6349514563106795E-2</v>
      </c>
      <c r="FK77" s="31">
        <f t="shared" si="52"/>
        <v>2.6724470134874761E-2</v>
      </c>
      <c r="FL77" s="31">
        <f t="shared" si="53"/>
        <v>2.7795275590551182E-2</v>
      </c>
      <c r="FM77" s="50">
        <f t="shared" si="54"/>
        <v>2.8174904942965779E-2</v>
      </c>
      <c r="FN77" s="50">
        <f t="shared" si="55"/>
        <v>2.4075471698113207E-2</v>
      </c>
      <c r="FO77" s="50">
        <f t="shared" si="56"/>
        <v>2.4411764705882352E-2</v>
      </c>
      <c r="FP77" s="50">
        <f t="shared" si="57"/>
        <v>2.5276292335115864E-2</v>
      </c>
      <c r="FQ77" s="50">
        <f t="shared" si="58"/>
        <v>2.4832451499118165E-2</v>
      </c>
      <c r="FR77" s="50">
        <f t="shared" si="59"/>
        <v>2.0315236427320492E-2</v>
      </c>
    </row>
    <row r="78" spans="1:174" ht="14">
      <c r="A78" s="17" t="s">
        <v>129</v>
      </c>
      <c r="B78" s="19">
        <v>564</v>
      </c>
      <c r="C78" s="19">
        <v>586</v>
      </c>
      <c r="D78" s="19">
        <v>547</v>
      </c>
      <c r="E78" s="19">
        <v>565</v>
      </c>
      <c r="F78" s="19">
        <v>558</v>
      </c>
      <c r="G78" s="19">
        <v>548</v>
      </c>
      <c r="H78" s="19">
        <v>589</v>
      </c>
      <c r="I78" s="19">
        <v>605</v>
      </c>
      <c r="J78" s="19">
        <v>638</v>
      </c>
      <c r="K78" s="19">
        <v>694</v>
      </c>
      <c r="L78" s="19">
        <v>626</v>
      </c>
      <c r="M78" s="19">
        <v>579</v>
      </c>
      <c r="N78" s="19">
        <v>584</v>
      </c>
      <c r="O78" s="19">
        <v>569</v>
      </c>
      <c r="P78" s="19">
        <v>566</v>
      </c>
      <c r="Q78" s="19">
        <v>589</v>
      </c>
      <c r="R78" s="19">
        <v>565</v>
      </c>
      <c r="S78" s="19">
        <v>562</v>
      </c>
      <c r="T78" s="19">
        <v>551</v>
      </c>
      <c r="U78" s="19">
        <v>570</v>
      </c>
      <c r="V78" s="19">
        <v>546</v>
      </c>
      <c r="W78" s="19">
        <v>506</v>
      </c>
      <c r="X78" s="19">
        <v>472</v>
      </c>
      <c r="Y78" s="19">
        <v>477</v>
      </c>
      <c r="Z78" s="19">
        <v>447</v>
      </c>
      <c r="AA78" s="19">
        <v>455</v>
      </c>
      <c r="AB78" s="19">
        <v>449</v>
      </c>
      <c r="AC78" s="19">
        <v>443</v>
      </c>
      <c r="AD78" s="19">
        <v>442</v>
      </c>
      <c r="AE78" s="19">
        <v>433</v>
      </c>
      <c r="AF78" s="19">
        <v>418</v>
      </c>
      <c r="AG78" s="19">
        <v>437</v>
      </c>
      <c r="AH78" s="19">
        <v>449</v>
      </c>
      <c r="AI78" s="19">
        <v>448</v>
      </c>
      <c r="AJ78" s="19">
        <v>432</v>
      </c>
      <c r="AK78" s="19">
        <v>405</v>
      </c>
      <c r="AL78" s="19">
        <v>415</v>
      </c>
      <c r="AM78" s="19">
        <v>445</v>
      </c>
      <c r="AN78" s="19">
        <v>472</v>
      </c>
      <c r="AO78" s="19">
        <v>497</v>
      </c>
      <c r="AP78" s="19">
        <v>532</v>
      </c>
      <c r="AQ78" s="19">
        <v>596</v>
      </c>
      <c r="AR78" s="19">
        <v>680</v>
      </c>
      <c r="AS78" s="19">
        <v>865</v>
      </c>
      <c r="AT78" s="19">
        <v>975</v>
      </c>
      <c r="AU78" s="19">
        <v>1053</v>
      </c>
      <c r="AV78" s="19">
        <v>1077</v>
      </c>
      <c r="AW78" s="19">
        <v>1091</v>
      </c>
      <c r="AX78" s="19">
        <v>1073</v>
      </c>
      <c r="AY78" s="19">
        <v>1098</v>
      </c>
      <c r="AZ78" s="19">
        <v>1083</v>
      </c>
      <c r="BA78" s="19">
        <v>1084</v>
      </c>
      <c r="BB78" s="19">
        <v>1059</v>
      </c>
      <c r="BC78" s="19">
        <v>1060</v>
      </c>
      <c r="BD78" s="19">
        <v>985</v>
      </c>
      <c r="BE78" s="19">
        <v>1083</v>
      </c>
      <c r="BF78" s="19">
        <v>1060</v>
      </c>
      <c r="BG78" s="19">
        <v>1029</v>
      </c>
      <c r="BH78" s="19">
        <v>1024</v>
      </c>
      <c r="BI78" s="19">
        <v>865</v>
      </c>
      <c r="BJ78" s="19">
        <v>837</v>
      </c>
      <c r="BK78" s="19">
        <v>876</v>
      </c>
      <c r="BL78" s="19">
        <v>913</v>
      </c>
      <c r="BM78" s="19">
        <v>859</v>
      </c>
      <c r="BN78" s="19">
        <v>826</v>
      </c>
      <c r="BO78" s="19">
        <v>837</v>
      </c>
      <c r="BP78" s="19">
        <v>851</v>
      </c>
      <c r="BQ78" s="19">
        <v>884</v>
      </c>
      <c r="BR78" s="19">
        <v>936</v>
      </c>
      <c r="BS78" s="19">
        <v>932</v>
      </c>
      <c r="BT78" s="19">
        <v>934</v>
      </c>
      <c r="BU78" s="19">
        <v>908</v>
      </c>
      <c r="BV78" s="19">
        <v>894</v>
      </c>
      <c r="BW78" s="19">
        <v>927</v>
      </c>
      <c r="BX78" s="19">
        <v>927</v>
      </c>
      <c r="BY78" s="19">
        <v>940</v>
      </c>
      <c r="BZ78" s="19">
        <v>903</v>
      </c>
      <c r="CA78" s="19">
        <v>899</v>
      </c>
      <c r="CB78" s="19">
        <v>908</v>
      </c>
      <c r="CC78" s="19">
        <v>963</v>
      </c>
      <c r="CD78" s="19">
        <v>1027</v>
      </c>
      <c r="CE78" s="19">
        <v>1004</v>
      </c>
      <c r="CF78" s="19">
        <v>957</v>
      </c>
      <c r="CG78" s="19">
        <v>893</v>
      </c>
      <c r="CH78" s="49">
        <v>889</v>
      </c>
      <c r="CI78" s="49">
        <v>929</v>
      </c>
      <c r="CJ78" s="49">
        <v>901</v>
      </c>
      <c r="CK78" s="49">
        <v>922</v>
      </c>
      <c r="CL78" s="49">
        <v>920</v>
      </c>
      <c r="CM78" s="49">
        <v>926</v>
      </c>
      <c r="CN78" s="49">
        <v>905</v>
      </c>
      <c r="CO78" s="49">
        <v>924</v>
      </c>
      <c r="CP78" s="49">
        <v>969</v>
      </c>
      <c r="CQ78" s="49">
        <v>935</v>
      </c>
      <c r="CR78" s="49">
        <v>904</v>
      </c>
      <c r="CS78" s="49">
        <v>883</v>
      </c>
      <c r="CT78" s="49">
        <v>790</v>
      </c>
      <c r="CU78" s="49">
        <v>804</v>
      </c>
      <c r="CV78" s="49">
        <v>778</v>
      </c>
      <c r="CW78" s="49">
        <v>755</v>
      </c>
      <c r="CX78" s="49">
        <v>726</v>
      </c>
      <c r="CY78" s="49">
        <v>719</v>
      </c>
      <c r="CZ78" s="17" t="s">
        <v>129</v>
      </c>
      <c r="DE78" t="s">
        <v>129</v>
      </c>
      <c r="DG78" t="s">
        <v>129</v>
      </c>
      <c r="DI78">
        <v>44300</v>
      </c>
      <c r="DJ78">
        <v>44400</v>
      </c>
      <c r="DK78">
        <v>45500</v>
      </c>
      <c r="DL78">
        <v>44700</v>
      </c>
      <c r="DM78">
        <v>44300</v>
      </c>
      <c r="DN78">
        <v>45000</v>
      </c>
      <c r="DO78">
        <v>44900</v>
      </c>
      <c r="DP78">
        <v>45000</v>
      </c>
      <c r="DQ78">
        <v>46500</v>
      </c>
      <c r="DR78">
        <v>46700</v>
      </c>
      <c r="DS78">
        <v>45200</v>
      </c>
      <c r="DT78">
        <v>44900</v>
      </c>
      <c r="DU78">
        <v>44400</v>
      </c>
      <c r="DV78">
        <v>44000</v>
      </c>
      <c r="DW78">
        <v>43900</v>
      </c>
      <c r="DX78">
        <v>45000</v>
      </c>
      <c r="DY78">
        <v>44000</v>
      </c>
      <c r="DZ78">
        <v>42500</v>
      </c>
      <c r="EA78">
        <v>43000</v>
      </c>
      <c r="EB78">
        <v>42700</v>
      </c>
      <c r="EC78">
        <v>43200</v>
      </c>
      <c r="ED78">
        <v>45700</v>
      </c>
      <c r="EE78">
        <v>44500</v>
      </c>
      <c r="EF78">
        <v>45100</v>
      </c>
      <c r="EG78">
        <v>46100</v>
      </c>
      <c r="EH78">
        <v>44700</v>
      </c>
      <c r="EI78">
        <v>44200</v>
      </c>
      <c r="EJ78" s="19">
        <v>42400</v>
      </c>
      <c r="EK78" s="19">
        <v>41000</v>
      </c>
      <c r="EL78" s="19">
        <v>41300</v>
      </c>
      <c r="EM78" s="19"/>
      <c r="EO78" s="31">
        <f t="shared" si="30"/>
        <v>1.5665914221218963E-2</v>
      </c>
      <c r="EP78" s="31">
        <f t="shared" si="31"/>
        <v>1.3153153153153152E-2</v>
      </c>
      <c r="EQ78" s="31">
        <f t="shared" si="32"/>
        <v>1.2945054945054945E-2</v>
      </c>
      <c r="ER78" s="31">
        <f t="shared" si="33"/>
        <v>1.232662192393736E-2</v>
      </c>
      <c r="ES78" s="31">
        <f t="shared" si="34"/>
        <v>1.1422121896162528E-2</v>
      </c>
      <c r="ET78" s="31">
        <f t="shared" si="35"/>
        <v>9.9333333333333339E-3</v>
      </c>
      <c r="EU78" s="31">
        <f t="shared" si="36"/>
        <v>9.8663697104677053E-3</v>
      </c>
      <c r="EV78" s="31">
        <f t="shared" si="37"/>
        <v>9.2888888888888882E-3</v>
      </c>
      <c r="EW78" s="31">
        <f t="shared" si="38"/>
        <v>9.6344086021505383E-3</v>
      </c>
      <c r="EX78" s="31">
        <f t="shared" si="39"/>
        <v>8.8865096359743035E-3</v>
      </c>
      <c r="EY78" s="31">
        <f t="shared" si="40"/>
        <v>1.0995575221238937E-2</v>
      </c>
      <c r="EZ78" s="31">
        <f t="shared" si="41"/>
        <v>1.5144766146993319E-2</v>
      </c>
      <c r="FA78" s="31">
        <f t="shared" si="42"/>
        <v>2.3716216216216217E-2</v>
      </c>
      <c r="FB78" s="31">
        <f t="shared" si="43"/>
        <v>2.4386363636363637E-2</v>
      </c>
      <c r="FC78" s="31">
        <f t="shared" si="44"/>
        <v>2.4692482915717538E-2</v>
      </c>
      <c r="FD78" s="31">
        <f t="shared" si="45"/>
        <v>2.1888888888888888E-2</v>
      </c>
      <c r="FE78" s="31">
        <f t="shared" si="46"/>
        <v>2.3386363636363636E-2</v>
      </c>
      <c r="FF78" s="31">
        <f t="shared" si="47"/>
        <v>1.9694117647058824E-2</v>
      </c>
      <c r="FG78" s="31">
        <f t="shared" si="48"/>
        <v>1.9976744186046513E-2</v>
      </c>
      <c r="FH78" s="31">
        <f t="shared" si="49"/>
        <v>1.9929742388758782E-2</v>
      </c>
      <c r="FI78" s="31">
        <f t="shared" si="50"/>
        <v>2.1574074074074075E-2</v>
      </c>
      <c r="FJ78" s="31">
        <f t="shared" si="51"/>
        <v>1.9562363238512036E-2</v>
      </c>
      <c r="FK78" s="31">
        <f t="shared" si="52"/>
        <v>2.1123595505617977E-2</v>
      </c>
      <c r="FL78" s="31">
        <f t="shared" si="53"/>
        <v>2.0133037694013305E-2</v>
      </c>
      <c r="FM78" s="50">
        <f t="shared" si="54"/>
        <v>2.1778741865509762E-2</v>
      </c>
      <c r="FN78" s="50">
        <f t="shared" si="55"/>
        <v>1.9888143176733781E-2</v>
      </c>
      <c r="FO78" s="50">
        <f t="shared" si="56"/>
        <v>2.0859728506787332E-2</v>
      </c>
      <c r="FP78" s="50">
        <f t="shared" si="57"/>
        <v>2.1344339622641508E-2</v>
      </c>
      <c r="FQ78" s="50">
        <f t="shared" si="58"/>
        <v>2.2804878048780487E-2</v>
      </c>
      <c r="FR78" s="50">
        <f t="shared" si="59"/>
        <v>1.9128329297820823E-2</v>
      </c>
    </row>
    <row r="79" spans="1:174" ht="14">
      <c r="A79" s="17" t="s">
        <v>130</v>
      </c>
      <c r="B79" s="19">
        <v>795</v>
      </c>
      <c r="C79" s="19">
        <v>883</v>
      </c>
      <c r="D79" s="19">
        <v>894</v>
      </c>
      <c r="E79" s="19">
        <v>898</v>
      </c>
      <c r="F79" s="19">
        <v>871</v>
      </c>
      <c r="G79" s="19">
        <v>872</v>
      </c>
      <c r="H79" s="19">
        <v>878</v>
      </c>
      <c r="I79" s="19">
        <v>1009</v>
      </c>
      <c r="J79" s="19">
        <v>1079</v>
      </c>
      <c r="K79" s="19">
        <v>1082</v>
      </c>
      <c r="L79" s="19">
        <v>1060</v>
      </c>
      <c r="M79" s="19">
        <v>1052</v>
      </c>
      <c r="N79" s="19">
        <v>1019</v>
      </c>
      <c r="O79" s="19">
        <v>1058</v>
      </c>
      <c r="P79" s="19">
        <v>1093</v>
      </c>
      <c r="Q79" s="19">
        <v>1083</v>
      </c>
      <c r="R79" s="19">
        <v>1051</v>
      </c>
      <c r="S79" s="19">
        <v>1034</v>
      </c>
      <c r="T79" s="19">
        <v>1052</v>
      </c>
      <c r="U79" s="19">
        <v>1142</v>
      </c>
      <c r="V79" s="19">
        <v>1121</v>
      </c>
      <c r="W79" s="19">
        <v>1125</v>
      </c>
      <c r="X79" s="19">
        <v>1062</v>
      </c>
      <c r="Y79" s="19">
        <v>1017</v>
      </c>
      <c r="Z79" s="19">
        <v>969</v>
      </c>
      <c r="AA79" s="19">
        <v>959</v>
      </c>
      <c r="AB79" s="19">
        <v>1000</v>
      </c>
      <c r="AC79" s="19">
        <v>996</v>
      </c>
      <c r="AD79" s="19">
        <v>915</v>
      </c>
      <c r="AE79" s="19">
        <v>914</v>
      </c>
      <c r="AF79" s="19">
        <v>957</v>
      </c>
      <c r="AG79" s="19">
        <v>1079</v>
      </c>
      <c r="AH79" s="19">
        <v>1071</v>
      </c>
      <c r="AI79" s="19">
        <v>1094</v>
      </c>
      <c r="AJ79" s="19">
        <v>1086</v>
      </c>
      <c r="AK79" s="19">
        <v>1055</v>
      </c>
      <c r="AL79" s="19">
        <v>1087</v>
      </c>
      <c r="AM79" s="19">
        <v>1144</v>
      </c>
      <c r="AN79" s="19">
        <v>1217</v>
      </c>
      <c r="AO79" s="19">
        <v>1228</v>
      </c>
      <c r="AP79" s="19">
        <v>1305</v>
      </c>
      <c r="AQ79" s="19">
        <v>1462</v>
      </c>
      <c r="AR79" s="19">
        <v>1633</v>
      </c>
      <c r="AS79" s="19">
        <v>1865</v>
      </c>
      <c r="AT79" s="19">
        <v>2083</v>
      </c>
      <c r="AU79" s="19">
        <v>2170</v>
      </c>
      <c r="AV79" s="19">
        <v>2212</v>
      </c>
      <c r="AW79" s="19">
        <v>2137</v>
      </c>
      <c r="AX79" s="19">
        <v>2031</v>
      </c>
      <c r="AY79" s="19">
        <v>2023</v>
      </c>
      <c r="AZ79" s="19">
        <v>2065</v>
      </c>
      <c r="BA79" s="19">
        <v>2048</v>
      </c>
      <c r="BB79" s="19">
        <v>1966</v>
      </c>
      <c r="BC79" s="19">
        <v>1924</v>
      </c>
      <c r="BD79" s="19">
        <v>1900</v>
      </c>
      <c r="BE79" s="19">
        <v>2070</v>
      </c>
      <c r="BF79" s="19">
        <v>1989</v>
      </c>
      <c r="BG79" s="19">
        <v>1889</v>
      </c>
      <c r="BH79" s="19">
        <v>1757</v>
      </c>
      <c r="BI79" s="19">
        <v>1648</v>
      </c>
      <c r="BJ79" s="19">
        <v>1538</v>
      </c>
      <c r="BK79" s="19">
        <v>1568</v>
      </c>
      <c r="BL79" s="19">
        <v>1611</v>
      </c>
      <c r="BM79" s="19">
        <v>1570</v>
      </c>
      <c r="BN79" s="19">
        <v>1565</v>
      </c>
      <c r="BO79" s="19">
        <v>1580</v>
      </c>
      <c r="BP79" s="19">
        <v>1570</v>
      </c>
      <c r="BQ79" s="19">
        <v>1669</v>
      </c>
      <c r="BR79" s="19">
        <v>1768</v>
      </c>
      <c r="BS79" s="19">
        <v>1690</v>
      </c>
      <c r="BT79" s="19">
        <v>1726</v>
      </c>
      <c r="BU79" s="19">
        <v>1703</v>
      </c>
      <c r="BV79" s="19">
        <v>1665</v>
      </c>
      <c r="BW79" s="19">
        <v>1736</v>
      </c>
      <c r="BX79" s="19">
        <v>1801</v>
      </c>
      <c r="BY79" s="19">
        <v>1805</v>
      </c>
      <c r="BZ79" s="19">
        <v>1795</v>
      </c>
      <c r="CA79" s="19">
        <v>1822</v>
      </c>
      <c r="CB79" s="19">
        <v>1823</v>
      </c>
      <c r="CC79" s="19">
        <v>1976</v>
      </c>
      <c r="CD79" s="19">
        <v>2012</v>
      </c>
      <c r="CE79" s="19">
        <v>1931</v>
      </c>
      <c r="CF79" s="19">
        <v>1853</v>
      </c>
      <c r="CG79" s="19">
        <v>1814</v>
      </c>
      <c r="CH79" s="49">
        <v>1729</v>
      </c>
      <c r="CI79" s="49">
        <v>1786</v>
      </c>
      <c r="CJ79" s="49">
        <v>1843</v>
      </c>
      <c r="CK79" s="49">
        <v>1838</v>
      </c>
      <c r="CL79" s="49">
        <v>1793</v>
      </c>
      <c r="CM79" s="49">
        <v>1700</v>
      </c>
      <c r="CN79" s="49">
        <v>1700</v>
      </c>
      <c r="CO79" s="49">
        <v>1839</v>
      </c>
      <c r="CP79" s="49">
        <v>1916</v>
      </c>
      <c r="CQ79" s="49">
        <v>1865</v>
      </c>
      <c r="CR79" s="49">
        <v>1784</v>
      </c>
      <c r="CS79" s="49">
        <v>1715</v>
      </c>
      <c r="CT79" s="49">
        <v>1709</v>
      </c>
      <c r="CU79" s="49">
        <v>1665</v>
      </c>
      <c r="CV79" s="49">
        <v>1576</v>
      </c>
      <c r="CW79" s="49">
        <v>1444</v>
      </c>
      <c r="CX79" s="49">
        <v>1413</v>
      </c>
      <c r="CY79" s="49">
        <v>1331</v>
      </c>
      <c r="CZ79" s="17" t="s">
        <v>130</v>
      </c>
      <c r="DE79" t="s">
        <v>130</v>
      </c>
      <c r="DG79" t="s">
        <v>130</v>
      </c>
      <c r="DI79">
        <v>50800</v>
      </c>
      <c r="DJ79">
        <v>54900</v>
      </c>
      <c r="DK79">
        <v>55600</v>
      </c>
      <c r="DL79">
        <v>57000</v>
      </c>
      <c r="DM79">
        <v>56200</v>
      </c>
      <c r="DN79">
        <v>53700</v>
      </c>
      <c r="DO79">
        <v>51000</v>
      </c>
      <c r="DP79">
        <v>52000</v>
      </c>
      <c r="DQ79">
        <v>53400</v>
      </c>
      <c r="DR79">
        <v>52500</v>
      </c>
      <c r="DS79">
        <v>53500</v>
      </c>
      <c r="DT79">
        <v>53300</v>
      </c>
      <c r="DU79">
        <v>54300</v>
      </c>
      <c r="DV79">
        <v>53300</v>
      </c>
      <c r="DW79">
        <v>52100</v>
      </c>
      <c r="DX79">
        <v>51100</v>
      </c>
      <c r="DY79">
        <v>49000</v>
      </c>
      <c r="DZ79">
        <v>49500</v>
      </c>
      <c r="EA79">
        <v>50700</v>
      </c>
      <c r="EB79">
        <v>52200</v>
      </c>
      <c r="EC79">
        <v>52100</v>
      </c>
      <c r="ED79">
        <v>53500</v>
      </c>
      <c r="EE79">
        <v>53800</v>
      </c>
      <c r="EF79">
        <v>55200</v>
      </c>
      <c r="EG79">
        <v>54800</v>
      </c>
      <c r="EH79">
        <v>54800</v>
      </c>
      <c r="EI79">
        <v>53600</v>
      </c>
      <c r="EJ79" s="19">
        <v>52400</v>
      </c>
      <c r="EK79" s="19">
        <v>54200</v>
      </c>
      <c r="EL79" s="19">
        <v>53200</v>
      </c>
      <c r="EM79" s="19"/>
      <c r="EO79" s="31">
        <f t="shared" si="30"/>
        <v>2.1299212598425196E-2</v>
      </c>
      <c r="EP79" s="31">
        <f t="shared" si="31"/>
        <v>1.8561020036429874E-2</v>
      </c>
      <c r="EQ79" s="31">
        <f t="shared" si="32"/>
        <v>1.9478417266187049E-2</v>
      </c>
      <c r="ER79" s="31">
        <f t="shared" si="33"/>
        <v>1.8456140350877195E-2</v>
      </c>
      <c r="ES79" s="31">
        <f t="shared" si="34"/>
        <v>2.0017793594306051E-2</v>
      </c>
      <c r="ET79" s="31">
        <f t="shared" si="35"/>
        <v>1.8044692737430167E-2</v>
      </c>
      <c r="EU79" s="31">
        <f t="shared" si="36"/>
        <v>1.9529411764705882E-2</v>
      </c>
      <c r="EV79" s="31">
        <f t="shared" si="37"/>
        <v>1.8403846153846153E-2</v>
      </c>
      <c r="EW79" s="31">
        <f t="shared" si="38"/>
        <v>2.0486891385767789E-2</v>
      </c>
      <c r="EX79" s="31">
        <f t="shared" si="39"/>
        <v>2.0704761904761906E-2</v>
      </c>
      <c r="EY79" s="31">
        <f t="shared" si="40"/>
        <v>2.2953271028037382E-2</v>
      </c>
      <c r="EZ79" s="31">
        <f t="shared" si="41"/>
        <v>3.0637898686679176E-2</v>
      </c>
      <c r="FA79" s="31">
        <f t="shared" si="42"/>
        <v>3.9963167587476978E-2</v>
      </c>
      <c r="FB79" s="31">
        <f t="shared" si="43"/>
        <v>3.8105065666041278E-2</v>
      </c>
      <c r="FC79" s="31">
        <f t="shared" si="44"/>
        <v>3.9309021113243761E-2</v>
      </c>
      <c r="FD79" s="31">
        <f t="shared" si="45"/>
        <v>3.7181996086105673E-2</v>
      </c>
      <c r="FE79" s="31">
        <f t="shared" si="46"/>
        <v>3.8551020408163265E-2</v>
      </c>
      <c r="FF79" s="31">
        <f t="shared" si="47"/>
        <v>3.1070707070707072E-2</v>
      </c>
      <c r="FG79" s="31">
        <f t="shared" si="48"/>
        <v>3.0966469428007889E-2</v>
      </c>
      <c r="FH79" s="31">
        <f t="shared" si="49"/>
        <v>3.007662835249042E-2</v>
      </c>
      <c r="FI79" s="31">
        <f t="shared" si="50"/>
        <v>3.2437619961612284E-2</v>
      </c>
      <c r="FJ79" s="31">
        <f t="shared" si="51"/>
        <v>3.1121495327102802E-2</v>
      </c>
      <c r="FK79" s="31">
        <f t="shared" si="52"/>
        <v>3.3550185873605948E-2</v>
      </c>
      <c r="FL79" s="31">
        <f t="shared" si="53"/>
        <v>3.3025362318840581E-2</v>
      </c>
      <c r="FM79" s="50">
        <f t="shared" si="54"/>
        <v>3.5237226277372261E-2</v>
      </c>
      <c r="FN79" s="50">
        <f t="shared" si="55"/>
        <v>3.1551094890510951E-2</v>
      </c>
      <c r="FO79" s="50">
        <f t="shared" si="56"/>
        <v>3.4291044776119405E-2</v>
      </c>
      <c r="FP79" s="50">
        <f t="shared" si="57"/>
        <v>3.2442748091603052E-2</v>
      </c>
      <c r="FQ79" s="50">
        <f t="shared" si="58"/>
        <v>3.4409594095940958E-2</v>
      </c>
      <c r="FR79" s="50">
        <f t="shared" si="59"/>
        <v>3.2124060150375937E-2</v>
      </c>
    </row>
    <row r="80" spans="1:174" ht="14">
      <c r="A80" s="17" t="s">
        <v>131</v>
      </c>
      <c r="B80" s="19">
        <v>252</v>
      </c>
      <c r="C80" s="19">
        <v>253</v>
      </c>
      <c r="D80" s="19">
        <v>267</v>
      </c>
      <c r="E80" s="19">
        <v>248</v>
      </c>
      <c r="F80" s="19">
        <v>260</v>
      </c>
      <c r="G80" s="19">
        <v>272</v>
      </c>
      <c r="H80" s="19">
        <v>279</v>
      </c>
      <c r="I80" s="19">
        <v>314</v>
      </c>
      <c r="J80" s="19">
        <v>314</v>
      </c>
      <c r="K80" s="19">
        <v>307</v>
      </c>
      <c r="L80" s="19">
        <v>325</v>
      </c>
      <c r="M80" s="19">
        <v>294</v>
      </c>
      <c r="N80" s="19">
        <v>261</v>
      </c>
      <c r="O80" s="19">
        <v>243</v>
      </c>
      <c r="P80" s="19">
        <v>260</v>
      </c>
      <c r="Q80" s="19">
        <v>247</v>
      </c>
      <c r="R80" s="19">
        <v>268</v>
      </c>
      <c r="S80" s="19">
        <v>281</v>
      </c>
      <c r="T80" s="19">
        <v>285</v>
      </c>
      <c r="U80" s="19">
        <v>293</v>
      </c>
      <c r="V80" s="19">
        <v>293</v>
      </c>
      <c r="W80" s="19">
        <v>274</v>
      </c>
      <c r="X80" s="19">
        <v>232</v>
      </c>
      <c r="Y80" s="19">
        <v>213</v>
      </c>
      <c r="Z80" s="19">
        <v>203</v>
      </c>
      <c r="AA80" s="19">
        <v>200</v>
      </c>
      <c r="AB80" s="19">
        <v>219</v>
      </c>
      <c r="AC80" s="19">
        <v>216</v>
      </c>
      <c r="AD80" s="19">
        <v>209</v>
      </c>
      <c r="AE80" s="19">
        <v>194</v>
      </c>
      <c r="AF80" s="19">
        <v>198</v>
      </c>
      <c r="AG80" s="19">
        <v>238</v>
      </c>
      <c r="AH80" s="19">
        <v>228</v>
      </c>
      <c r="AI80" s="19">
        <v>237</v>
      </c>
      <c r="AJ80" s="19">
        <v>243</v>
      </c>
      <c r="AK80" s="19">
        <v>229</v>
      </c>
      <c r="AL80" s="19">
        <v>222</v>
      </c>
      <c r="AM80" s="19">
        <v>217</v>
      </c>
      <c r="AN80" s="19">
        <v>252</v>
      </c>
      <c r="AO80" s="19">
        <v>291</v>
      </c>
      <c r="AP80" s="19">
        <v>333</v>
      </c>
      <c r="AQ80" s="19">
        <v>408</v>
      </c>
      <c r="AR80" s="19">
        <v>454</v>
      </c>
      <c r="AS80" s="19">
        <v>549</v>
      </c>
      <c r="AT80" s="19">
        <v>630</v>
      </c>
      <c r="AU80" s="19">
        <v>651</v>
      </c>
      <c r="AV80" s="19">
        <v>656</v>
      </c>
      <c r="AW80" s="19">
        <v>604</v>
      </c>
      <c r="AX80" s="19">
        <v>580</v>
      </c>
      <c r="AY80" s="19">
        <v>621</v>
      </c>
      <c r="AZ80" s="19">
        <v>631</v>
      </c>
      <c r="BA80" s="19">
        <v>612</v>
      </c>
      <c r="BB80" s="19">
        <v>593</v>
      </c>
      <c r="BC80" s="19">
        <v>658</v>
      </c>
      <c r="BD80" s="19">
        <v>637</v>
      </c>
      <c r="BE80" s="19">
        <v>665</v>
      </c>
      <c r="BF80" s="19">
        <v>627</v>
      </c>
      <c r="BG80" s="19">
        <v>602</v>
      </c>
      <c r="BH80" s="19">
        <v>560</v>
      </c>
      <c r="BI80" s="19">
        <v>541</v>
      </c>
      <c r="BJ80" s="19">
        <v>509</v>
      </c>
      <c r="BK80" s="19">
        <v>468</v>
      </c>
      <c r="BL80" s="19">
        <v>490</v>
      </c>
      <c r="BM80" s="19">
        <v>498</v>
      </c>
      <c r="BN80" s="19">
        <v>488</v>
      </c>
      <c r="BO80" s="19">
        <v>489</v>
      </c>
      <c r="BP80" s="19">
        <v>493</v>
      </c>
      <c r="BQ80" s="19">
        <v>530</v>
      </c>
      <c r="BR80" s="19">
        <v>543</v>
      </c>
      <c r="BS80" s="19">
        <v>534</v>
      </c>
      <c r="BT80" s="19">
        <v>483</v>
      </c>
      <c r="BU80" s="19">
        <v>444</v>
      </c>
      <c r="BV80" s="19">
        <v>443</v>
      </c>
      <c r="BW80" s="19">
        <v>425</v>
      </c>
      <c r="BX80" s="19">
        <v>445</v>
      </c>
      <c r="BY80" s="19">
        <v>438</v>
      </c>
      <c r="BZ80" s="19">
        <v>451</v>
      </c>
      <c r="CA80" s="19">
        <v>477</v>
      </c>
      <c r="CB80" s="19">
        <v>485</v>
      </c>
      <c r="CC80" s="19">
        <v>527</v>
      </c>
      <c r="CD80" s="19">
        <v>526</v>
      </c>
      <c r="CE80" s="19">
        <v>535</v>
      </c>
      <c r="CF80" s="19">
        <v>468</v>
      </c>
      <c r="CG80" s="19">
        <v>453</v>
      </c>
      <c r="CH80" s="49">
        <v>453</v>
      </c>
      <c r="CI80" s="49">
        <v>460</v>
      </c>
      <c r="CJ80" s="49">
        <v>458</v>
      </c>
      <c r="CK80" s="49">
        <v>458</v>
      </c>
      <c r="CL80" s="49">
        <v>445</v>
      </c>
      <c r="CM80" s="49">
        <v>449</v>
      </c>
      <c r="CN80" s="49">
        <v>458</v>
      </c>
      <c r="CO80" s="49">
        <v>492</v>
      </c>
      <c r="CP80" s="49">
        <v>487</v>
      </c>
      <c r="CQ80" s="49">
        <v>468</v>
      </c>
      <c r="CR80" s="49">
        <v>460</v>
      </c>
      <c r="CS80" s="49">
        <v>462</v>
      </c>
      <c r="CT80" s="49">
        <v>412</v>
      </c>
      <c r="CU80" s="49">
        <v>409</v>
      </c>
      <c r="CV80" s="49">
        <v>396</v>
      </c>
      <c r="CW80" s="49">
        <v>364</v>
      </c>
      <c r="CX80" s="49">
        <v>366</v>
      </c>
      <c r="CY80" s="49">
        <v>386</v>
      </c>
      <c r="CZ80" s="17" t="s">
        <v>131</v>
      </c>
      <c r="DE80" t="s">
        <v>131</v>
      </c>
      <c r="DG80" t="s">
        <v>131</v>
      </c>
      <c r="DI80">
        <v>19000</v>
      </c>
      <c r="DJ80">
        <v>19800</v>
      </c>
      <c r="DK80">
        <v>19300</v>
      </c>
      <c r="DL80">
        <v>20700</v>
      </c>
      <c r="DM80">
        <v>19900</v>
      </c>
      <c r="DN80">
        <v>18800</v>
      </c>
      <c r="DO80">
        <v>18700</v>
      </c>
      <c r="DP80">
        <v>18700</v>
      </c>
      <c r="DQ80">
        <v>18600</v>
      </c>
      <c r="DR80">
        <v>18000</v>
      </c>
      <c r="DS80">
        <v>18100</v>
      </c>
      <c r="DT80">
        <v>18600</v>
      </c>
      <c r="DU80">
        <v>19100</v>
      </c>
      <c r="DV80">
        <v>20100</v>
      </c>
      <c r="DW80">
        <v>20300</v>
      </c>
      <c r="DX80">
        <v>20000</v>
      </c>
      <c r="DY80">
        <v>19400</v>
      </c>
      <c r="DZ80">
        <v>18600</v>
      </c>
      <c r="EA80">
        <v>19300</v>
      </c>
      <c r="EB80">
        <v>19500</v>
      </c>
      <c r="EC80">
        <v>19300</v>
      </c>
      <c r="ED80">
        <v>19700</v>
      </c>
      <c r="EE80">
        <v>18900</v>
      </c>
      <c r="EF80">
        <v>19400</v>
      </c>
      <c r="EG80">
        <v>19200</v>
      </c>
      <c r="EH80">
        <v>18500</v>
      </c>
      <c r="EI80">
        <v>19000</v>
      </c>
      <c r="EJ80" s="19">
        <v>18600</v>
      </c>
      <c r="EK80" s="19">
        <v>20100</v>
      </c>
      <c r="EL80" s="19">
        <v>19800</v>
      </c>
      <c r="EM80" s="19"/>
      <c r="EO80" s="31">
        <f t="shared" si="30"/>
        <v>1.6157894736842104E-2</v>
      </c>
      <c r="EP80" s="31">
        <f t="shared" si="31"/>
        <v>1.3181818181818182E-2</v>
      </c>
      <c r="EQ80" s="31">
        <f t="shared" si="32"/>
        <v>1.2797927461139896E-2</v>
      </c>
      <c r="ER80" s="31">
        <f t="shared" si="33"/>
        <v>1.3768115942028985E-2</v>
      </c>
      <c r="ES80" s="31">
        <f t="shared" si="34"/>
        <v>1.3768844221105527E-2</v>
      </c>
      <c r="ET80" s="31">
        <f t="shared" si="35"/>
        <v>1.0797872340425532E-2</v>
      </c>
      <c r="EU80" s="31">
        <f t="shared" si="36"/>
        <v>1.1550802139037433E-2</v>
      </c>
      <c r="EV80" s="31">
        <f t="shared" si="37"/>
        <v>1.0588235294117647E-2</v>
      </c>
      <c r="EW80" s="31">
        <f t="shared" si="38"/>
        <v>1.2741935483870967E-2</v>
      </c>
      <c r="EX80" s="31">
        <f t="shared" si="39"/>
        <v>1.2333333333333333E-2</v>
      </c>
      <c r="EY80" s="31">
        <f t="shared" si="40"/>
        <v>1.6077348066298344E-2</v>
      </c>
      <c r="EZ80" s="31">
        <f t="shared" si="41"/>
        <v>2.4408602150537636E-2</v>
      </c>
      <c r="FA80" s="31">
        <f t="shared" si="42"/>
        <v>3.408376963350785E-2</v>
      </c>
      <c r="FB80" s="31">
        <f t="shared" si="43"/>
        <v>2.8855721393034824E-2</v>
      </c>
      <c r="FC80" s="31">
        <f t="shared" si="44"/>
        <v>3.0147783251231526E-2</v>
      </c>
      <c r="FD80" s="31">
        <f t="shared" si="45"/>
        <v>3.1850000000000003E-2</v>
      </c>
      <c r="FE80" s="31">
        <f t="shared" si="46"/>
        <v>3.1030927835051545E-2</v>
      </c>
      <c r="FF80" s="31">
        <f t="shared" si="47"/>
        <v>2.7365591397849463E-2</v>
      </c>
      <c r="FG80" s="31">
        <f t="shared" si="48"/>
        <v>2.5803108808290155E-2</v>
      </c>
      <c r="FH80" s="31">
        <f t="shared" si="49"/>
        <v>2.5282051282051281E-2</v>
      </c>
      <c r="FI80" s="31">
        <f t="shared" si="50"/>
        <v>2.7668393782383421E-2</v>
      </c>
      <c r="FJ80" s="31">
        <f t="shared" si="51"/>
        <v>2.248730964467005E-2</v>
      </c>
      <c r="FK80" s="31">
        <f t="shared" si="52"/>
        <v>2.3174603174603174E-2</v>
      </c>
      <c r="FL80" s="31">
        <f t="shared" si="53"/>
        <v>2.5000000000000001E-2</v>
      </c>
      <c r="FM80" s="50">
        <f t="shared" si="54"/>
        <v>2.7864583333333335E-2</v>
      </c>
      <c r="FN80" s="50">
        <f t="shared" si="55"/>
        <v>2.4486486486486485E-2</v>
      </c>
      <c r="FO80" s="50">
        <f t="shared" si="56"/>
        <v>2.4105263157894737E-2</v>
      </c>
      <c r="FP80" s="50">
        <f t="shared" si="57"/>
        <v>2.4623655913978495E-2</v>
      </c>
      <c r="FQ80" s="50">
        <f t="shared" si="58"/>
        <v>2.3283582089552238E-2</v>
      </c>
      <c r="FR80" s="50">
        <f t="shared" si="59"/>
        <v>2.0808080808080807E-2</v>
      </c>
    </row>
    <row r="81" spans="1:174" ht="14">
      <c r="A81" s="17" t="s">
        <v>132</v>
      </c>
      <c r="B81" s="19">
        <v>135</v>
      </c>
      <c r="C81" s="19">
        <v>117</v>
      </c>
      <c r="D81" s="19">
        <v>131</v>
      </c>
      <c r="E81" s="19">
        <v>127</v>
      </c>
      <c r="F81" s="19">
        <v>131</v>
      </c>
      <c r="G81" s="19">
        <v>125</v>
      </c>
      <c r="H81" s="19">
        <v>125</v>
      </c>
      <c r="I81" s="19">
        <v>139</v>
      </c>
      <c r="J81" s="19">
        <v>143</v>
      </c>
      <c r="K81" s="19">
        <v>140</v>
      </c>
      <c r="L81" s="19">
        <v>125</v>
      </c>
      <c r="M81" s="19">
        <v>128</v>
      </c>
      <c r="N81" s="19">
        <v>124</v>
      </c>
      <c r="O81" s="19">
        <v>142</v>
      </c>
      <c r="P81" s="19">
        <v>143</v>
      </c>
      <c r="Q81" s="19">
        <v>138</v>
      </c>
      <c r="R81" s="19">
        <v>140</v>
      </c>
      <c r="S81" s="19">
        <v>124</v>
      </c>
      <c r="T81" s="19">
        <v>121</v>
      </c>
      <c r="U81" s="19">
        <v>117</v>
      </c>
      <c r="V81" s="19">
        <v>129</v>
      </c>
      <c r="W81" s="19">
        <v>137</v>
      </c>
      <c r="X81" s="19">
        <v>124</v>
      </c>
      <c r="Y81" s="19">
        <v>126</v>
      </c>
      <c r="Z81" s="19">
        <v>113</v>
      </c>
      <c r="AA81" s="19">
        <v>113</v>
      </c>
      <c r="AB81" s="19">
        <v>105</v>
      </c>
      <c r="AC81" s="19">
        <v>101</v>
      </c>
      <c r="AD81" s="19">
        <v>104</v>
      </c>
      <c r="AE81" s="19">
        <v>111</v>
      </c>
      <c r="AF81" s="19">
        <v>111</v>
      </c>
      <c r="AG81" s="19">
        <v>114</v>
      </c>
      <c r="AH81" s="19">
        <v>109</v>
      </c>
      <c r="AI81" s="19">
        <v>111</v>
      </c>
      <c r="AJ81" s="19">
        <v>106</v>
      </c>
      <c r="AK81" s="19">
        <v>110</v>
      </c>
      <c r="AL81" s="19">
        <v>104</v>
      </c>
      <c r="AM81" s="19">
        <v>107</v>
      </c>
      <c r="AN81" s="19">
        <v>106</v>
      </c>
      <c r="AO81" s="19">
        <v>110</v>
      </c>
      <c r="AP81" s="19">
        <v>104</v>
      </c>
      <c r="AQ81" s="19">
        <v>103</v>
      </c>
      <c r="AR81" s="19">
        <v>119</v>
      </c>
      <c r="AS81" s="19">
        <v>124</v>
      </c>
      <c r="AT81" s="19">
        <v>135</v>
      </c>
      <c r="AU81" s="19">
        <v>156</v>
      </c>
      <c r="AV81" s="19">
        <v>166</v>
      </c>
      <c r="AW81" s="19">
        <v>168</v>
      </c>
      <c r="AX81" s="19">
        <v>170</v>
      </c>
      <c r="AY81" s="19">
        <v>167</v>
      </c>
      <c r="AZ81" s="19">
        <v>162</v>
      </c>
      <c r="BA81" s="19">
        <v>161</v>
      </c>
      <c r="BB81" s="19">
        <v>176</v>
      </c>
      <c r="BC81" s="19">
        <v>168</v>
      </c>
      <c r="BD81" s="19">
        <v>161</v>
      </c>
      <c r="BE81" s="19">
        <v>160</v>
      </c>
      <c r="BF81" s="19">
        <v>154</v>
      </c>
      <c r="BG81" s="19">
        <v>153</v>
      </c>
      <c r="BH81" s="19">
        <v>150</v>
      </c>
      <c r="BI81" s="19">
        <v>145</v>
      </c>
      <c r="BJ81" s="19">
        <v>138</v>
      </c>
      <c r="BK81" s="19">
        <v>124</v>
      </c>
      <c r="BL81" s="19">
        <v>127</v>
      </c>
      <c r="BM81" s="19">
        <v>129</v>
      </c>
      <c r="BN81" s="19">
        <v>127</v>
      </c>
      <c r="BO81" s="19">
        <v>127</v>
      </c>
      <c r="BP81" s="19">
        <v>131</v>
      </c>
      <c r="BQ81" s="19">
        <v>135</v>
      </c>
      <c r="BR81" s="19">
        <v>121</v>
      </c>
      <c r="BS81" s="19">
        <v>114</v>
      </c>
      <c r="BT81" s="19">
        <v>119</v>
      </c>
      <c r="BU81" s="19">
        <v>113</v>
      </c>
      <c r="BV81" s="19">
        <v>104</v>
      </c>
      <c r="BW81" s="19">
        <v>104</v>
      </c>
      <c r="BX81" s="19">
        <v>110</v>
      </c>
      <c r="BY81" s="19">
        <v>110</v>
      </c>
      <c r="BZ81" s="19">
        <v>119</v>
      </c>
      <c r="CA81" s="19">
        <v>108</v>
      </c>
      <c r="CB81" s="19">
        <v>111</v>
      </c>
      <c r="CC81" s="19">
        <v>120</v>
      </c>
      <c r="CD81" s="19">
        <v>126</v>
      </c>
      <c r="CE81" s="19">
        <v>133</v>
      </c>
      <c r="CF81" s="19">
        <v>125</v>
      </c>
      <c r="CG81" s="19">
        <v>117</v>
      </c>
      <c r="CH81" s="49">
        <v>114</v>
      </c>
      <c r="CI81" s="49">
        <v>109</v>
      </c>
      <c r="CJ81" s="49">
        <v>107</v>
      </c>
      <c r="CK81" s="49">
        <v>109</v>
      </c>
      <c r="CL81" s="49">
        <v>112</v>
      </c>
      <c r="CM81" s="49">
        <v>113</v>
      </c>
      <c r="CN81" s="49">
        <v>115</v>
      </c>
      <c r="CO81" s="49">
        <v>112</v>
      </c>
      <c r="CP81" s="49">
        <v>116</v>
      </c>
      <c r="CQ81" s="49">
        <v>115</v>
      </c>
      <c r="CR81" s="49">
        <v>117</v>
      </c>
      <c r="CS81" s="49">
        <v>98</v>
      </c>
      <c r="CT81" s="49">
        <v>104</v>
      </c>
      <c r="CU81" s="49">
        <v>102</v>
      </c>
      <c r="CV81" s="49">
        <v>91</v>
      </c>
      <c r="CW81" s="49">
        <v>102</v>
      </c>
      <c r="CX81" s="49">
        <v>105</v>
      </c>
      <c r="CY81" s="49">
        <v>102</v>
      </c>
      <c r="CZ81" s="17" t="s">
        <v>132</v>
      </c>
      <c r="DE81" t="s">
        <v>132</v>
      </c>
      <c r="DG81" t="s">
        <v>132</v>
      </c>
      <c r="DI81">
        <v>6500</v>
      </c>
      <c r="DJ81">
        <v>5600</v>
      </c>
      <c r="DK81">
        <v>4200</v>
      </c>
      <c r="DL81">
        <v>2600</v>
      </c>
      <c r="DM81">
        <v>2500</v>
      </c>
      <c r="DN81">
        <v>3300</v>
      </c>
      <c r="DO81">
        <v>5300</v>
      </c>
      <c r="DP81">
        <v>3400</v>
      </c>
      <c r="DQ81">
        <v>5900</v>
      </c>
      <c r="DR81">
        <v>7100</v>
      </c>
      <c r="DS81">
        <v>7700</v>
      </c>
      <c r="DT81">
        <v>6900</v>
      </c>
      <c r="DU81">
        <v>5000</v>
      </c>
      <c r="DV81">
        <v>6400</v>
      </c>
      <c r="DW81">
        <v>4600</v>
      </c>
      <c r="DX81">
        <v>5000</v>
      </c>
      <c r="DY81">
        <v>5700</v>
      </c>
      <c r="DZ81">
        <v>3100</v>
      </c>
      <c r="EA81">
        <v>2900</v>
      </c>
      <c r="EB81">
        <v>3800</v>
      </c>
      <c r="EC81">
        <v>4900</v>
      </c>
      <c r="ED81">
        <v>3100</v>
      </c>
      <c r="EE81">
        <v>2700</v>
      </c>
      <c r="EF81">
        <v>2000</v>
      </c>
      <c r="EG81" t="s">
        <v>519</v>
      </c>
      <c r="EH81">
        <v>2300</v>
      </c>
      <c r="EI81">
        <v>2300</v>
      </c>
      <c r="EJ81" s="19">
        <v>2100</v>
      </c>
      <c r="EK81" s="19">
        <v>3200</v>
      </c>
      <c r="EL81" s="19" t="s">
        <v>519</v>
      </c>
      <c r="EM81" s="19"/>
      <c r="EO81" s="31">
        <f t="shared" si="30"/>
        <v>2.1538461538461538E-2</v>
      </c>
      <c r="EP81" s="31">
        <f t="shared" si="31"/>
        <v>2.2142857142857141E-2</v>
      </c>
      <c r="EQ81" s="31">
        <f t="shared" si="32"/>
        <v>3.2857142857142856E-2</v>
      </c>
      <c r="ER81" s="31">
        <f t="shared" si="33"/>
        <v>4.6538461538461535E-2</v>
      </c>
      <c r="ES81" s="31">
        <f t="shared" si="34"/>
        <v>5.4800000000000001E-2</v>
      </c>
      <c r="ET81" s="31">
        <f t="shared" si="35"/>
        <v>3.4242424242424241E-2</v>
      </c>
      <c r="EU81" s="31">
        <f t="shared" si="36"/>
        <v>1.9056603773584906E-2</v>
      </c>
      <c r="EV81" s="31">
        <f t="shared" si="37"/>
        <v>3.2647058823529411E-2</v>
      </c>
      <c r="EW81" s="31">
        <f t="shared" si="38"/>
        <v>1.8813559322033897E-2</v>
      </c>
      <c r="EX81" s="31">
        <f t="shared" si="39"/>
        <v>1.4647887323943662E-2</v>
      </c>
      <c r="EY81" s="31">
        <f t="shared" si="40"/>
        <v>1.4285714285714285E-2</v>
      </c>
      <c r="EZ81" s="31">
        <f t="shared" si="41"/>
        <v>1.7246376811594202E-2</v>
      </c>
      <c r="FA81" s="31">
        <f t="shared" si="42"/>
        <v>3.1199999999999999E-2</v>
      </c>
      <c r="FB81" s="31">
        <f t="shared" si="43"/>
        <v>2.6562499999999999E-2</v>
      </c>
      <c r="FC81" s="31">
        <f t="shared" si="44"/>
        <v>3.5000000000000003E-2</v>
      </c>
      <c r="FD81" s="31">
        <f t="shared" si="45"/>
        <v>3.2199999999999999E-2</v>
      </c>
      <c r="FE81" s="31">
        <f t="shared" si="46"/>
        <v>2.6842105263157896E-2</v>
      </c>
      <c r="FF81" s="31">
        <f t="shared" si="47"/>
        <v>4.4516129032258066E-2</v>
      </c>
      <c r="FG81" s="31">
        <f t="shared" si="48"/>
        <v>4.4482758620689657E-2</v>
      </c>
      <c r="FH81" s="31">
        <f t="shared" si="49"/>
        <v>3.4473684210526316E-2</v>
      </c>
      <c r="FI81" s="31">
        <f t="shared" si="50"/>
        <v>2.3265306122448981E-2</v>
      </c>
      <c r="FJ81" s="31">
        <f t="shared" si="51"/>
        <v>3.3548387096774192E-2</v>
      </c>
      <c r="FK81" s="31">
        <f t="shared" si="52"/>
        <v>4.0740740740740744E-2</v>
      </c>
      <c r="FL81" s="31">
        <f t="shared" si="53"/>
        <v>5.5500000000000001E-2</v>
      </c>
      <c r="FM81" s="50" t="e">
        <f t="shared" si="54"/>
        <v>#VALUE!</v>
      </c>
      <c r="FN81" s="50">
        <f t="shared" si="55"/>
        <v>4.9565217391304345E-2</v>
      </c>
      <c r="FO81" s="50">
        <f t="shared" si="56"/>
        <v>4.739130434782609E-2</v>
      </c>
      <c r="FP81" s="50">
        <f t="shared" si="57"/>
        <v>5.4761904761904762E-2</v>
      </c>
      <c r="FQ81" s="50">
        <f t="shared" si="58"/>
        <v>3.5937499999999997E-2</v>
      </c>
      <c r="FR81" s="50" t="e">
        <f t="shared" si="59"/>
        <v>#VALUE!</v>
      </c>
    </row>
    <row r="82" spans="1:174" ht="14">
      <c r="A82" s="17" t="s">
        <v>133</v>
      </c>
      <c r="B82" s="19">
        <v>1099</v>
      </c>
      <c r="C82" s="19">
        <v>1036</v>
      </c>
      <c r="D82" s="19">
        <v>963</v>
      </c>
      <c r="E82" s="19">
        <v>970</v>
      </c>
      <c r="F82" s="19">
        <v>915</v>
      </c>
      <c r="G82" s="19">
        <v>924</v>
      </c>
      <c r="H82" s="19">
        <v>929</v>
      </c>
      <c r="I82" s="19">
        <v>1005</v>
      </c>
      <c r="J82" s="19">
        <v>1029</v>
      </c>
      <c r="K82" s="19">
        <v>1018</v>
      </c>
      <c r="L82" s="19">
        <v>1000</v>
      </c>
      <c r="M82" s="19">
        <v>1009</v>
      </c>
      <c r="N82" s="19">
        <v>979</v>
      </c>
      <c r="O82" s="19">
        <v>985</v>
      </c>
      <c r="P82" s="19">
        <v>977</v>
      </c>
      <c r="Q82" s="19">
        <v>915</v>
      </c>
      <c r="R82" s="19">
        <v>906</v>
      </c>
      <c r="S82" s="19">
        <v>886</v>
      </c>
      <c r="T82" s="19">
        <v>903</v>
      </c>
      <c r="U82" s="19">
        <v>1005</v>
      </c>
      <c r="V82" s="19">
        <v>1006</v>
      </c>
      <c r="W82" s="19">
        <v>980</v>
      </c>
      <c r="X82" s="19">
        <v>914</v>
      </c>
      <c r="Y82" s="19">
        <v>903</v>
      </c>
      <c r="Z82" s="19">
        <v>855</v>
      </c>
      <c r="AA82" s="19">
        <v>815</v>
      </c>
      <c r="AB82" s="19">
        <v>804</v>
      </c>
      <c r="AC82" s="19">
        <v>737</v>
      </c>
      <c r="AD82" s="19">
        <v>713</v>
      </c>
      <c r="AE82" s="19">
        <v>729</v>
      </c>
      <c r="AF82" s="19">
        <v>726</v>
      </c>
      <c r="AG82" s="19">
        <v>786</v>
      </c>
      <c r="AH82" s="19">
        <v>825</v>
      </c>
      <c r="AI82" s="19">
        <v>822</v>
      </c>
      <c r="AJ82" s="19">
        <v>792</v>
      </c>
      <c r="AK82" s="19">
        <v>812</v>
      </c>
      <c r="AL82" s="19">
        <v>803</v>
      </c>
      <c r="AM82" s="19">
        <v>878</v>
      </c>
      <c r="AN82" s="19">
        <v>929</v>
      </c>
      <c r="AO82" s="19">
        <v>921</v>
      </c>
      <c r="AP82" s="19">
        <v>968</v>
      </c>
      <c r="AQ82" s="19">
        <v>1097</v>
      </c>
      <c r="AR82" s="19">
        <v>1214</v>
      </c>
      <c r="AS82" s="19">
        <v>1374</v>
      </c>
      <c r="AT82" s="19">
        <v>1504</v>
      </c>
      <c r="AU82" s="19">
        <v>1593</v>
      </c>
      <c r="AV82" s="19">
        <v>1655</v>
      </c>
      <c r="AW82" s="19">
        <v>1597</v>
      </c>
      <c r="AX82" s="19">
        <v>1585</v>
      </c>
      <c r="AY82" s="19">
        <v>1630</v>
      </c>
      <c r="AZ82" s="19">
        <v>1602</v>
      </c>
      <c r="BA82" s="19">
        <v>1542</v>
      </c>
      <c r="BB82" s="19">
        <v>1529</v>
      </c>
      <c r="BC82" s="19">
        <v>1630</v>
      </c>
      <c r="BD82" s="19">
        <v>1674</v>
      </c>
      <c r="BE82" s="19">
        <v>1787</v>
      </c>
      <c r="BF82" s="19">
        <v>1740</v>
      </c>
      <c r="BG82" s="19">
        <v>1704</v>
      </c>
      <c r="BH82" s="19">
        <v>1690</v>
      </c>
      <c r="BI82" s="19">
        <v>1676</v>
      </c>
      <c r="BJ82" s="19">
        <v>1646</v>
      </c>
      <c r="BK82" s="19">
        <v>1664</v>
      </c>
      <c r="BL82" s="19">
        <v>1703</v>
      </c>
      <c r="BM82" s="19">
        <v>1649</v>
      </c>
      <c r="BN82" s="19">
        <v>1706</v>
      </c>
      <c r="BO82" s="19">
        <v>1736</v>
      </c>
      <c r="BP82" s="19">
        <v>1837</v>
      </c>
      <c r="BQ82" s="19">
        <v>1925</v>
      </c>
      <c r="BR82" s="19">
        <v>1905</v>
      </c>
      <c r="BS82" s="19">
        <v>1886</v>
      </c>
      <c r="BT82" s="19">
        <v>1828</v>
      </c>
      <c r="BU82" s="19">
        <v>1869</v>
      </c>
      <c r="BV82" s="19">
        <v>1876</v>
      </c>
      <c r="BW82" s="19">
        <v>1899</v>
      </c>
      <c r="BX82" s="19">
        <v>1904</v>
      </c>
      <c r="BY82" s="19">
        <v>1857</v>
      </c>
      <c r="BZ82" s="19">
        <v>1785</v>
      </c>
      <c r="CA82" s="19">
        <v>1820</v>
      </c>
      <c r="CB82" s="19">
        <v>1824</v>
      </c>
      <c r="CC82" s="19">
        <v>1893</v>
      </c>
      <c r="CD82" s="19">
        <v>1918</v>
      </c>
      <c r="CE82" s="19">
        <v>1917</v>
      </c>
      <c r="CF82" s="19">
        <v>1868</v>
      </c>
      <c r="CG82" s="19">
        <v>1827</v>
      </c>
      <c r="CH82" s="49">
        <v>1785</v>
      </c>
      <c r="CI82" s="49">
        <v>1824</v>
      </c>
      <c r="CJ82" s="49">
        <v>1812</v>
      </c>
      <c r="CK82" s="49">
        <v>1689</v>
      </c>
      <c r="CL82" s="49">
        <v>1676</v>
      </c>
      <c r="CM82" s="49">
        <v>1667</v>
      </c>
      <c r="CN82" s="49">
        <v>1701</v>
      </c>
      <c r="CO82" s="49">
        <v>1772</v>
      </c>
      <c r="CP82" s="49">
        <v>1809</v>
      </c>
      <c r="CQ82" s="49">
        <v>1788</v>
      </c>
      <c r="CR82" s="49">
        <v>1744</v>
      </c>
      <c r="CS82" s="49">
        <v>1681</v>
      </c>
      <c r="CT82" s="49">
        <v>1651</v>
      </c>
      <c r="CU82" s="49">
        <v>1723</v>
      </c>
      <c r="CV82" s="49">
        <v>1723</v>
      </c>
      <c r="CW82" s="49">
        <v>1576</v>
      </c>
      <c r="CX82" s="49">
        <v>1538</v>
      </c>
      <c r="CY82" s="49">
        <v>1494</v>
      </c>
      <c r="CZ82" s="17" t="s">
        <v>133</v>
      </c>
      <c r="DE82" t="s">
        <v>133</v>
      </c>
      <c r="DG82" t="s">
        <v>133</v>
      </c>
      <c r="DI82">
        <v>23200</v>
      </c>
      <c r="DJ82">
        <v>23000</v>
      </c>
      <c r="DK82">
        <v>23200</v>
      </c>
      <c r="DL82">
        <v>23500</v>
      </c>
      <c r="DM82">
        <v>24000</v>
      </c>
      <c r="DN82">
        <v>24400</v>
      </c>
      <c r="DO82">
        <v>24200</v>
      </c>
      <c r="DP82">
        <v>23600</v>
      </c>
      <c r="DQ82">
        <v>23500</v>
      </c>
      <c r="DR82">
        <v>22800</v>
      </c>
      <c r="DS82">
        <v>23500</v>
      </c>
      <c r="DT82">
        <v>23600</v>
      </c>
      <c r="DU82">
        <v>23200</v>
      </c>
      <c r="DV82">
        <v>23600</v>
      </c>
      <c r="DW82">
        <v>23800</v>
      </c>
      <c r="DX82">
        <v>24000</v>
      </c>
      <c r="DY82">
        <v>24800</v>
      </c>
      <c r="DZ82">
        <v>24700</v>
      </c>
      <c r="EA82">
        <v>25400</v>
      </c>
      <c r="EB82">
        <v>26000</v>
      </c>
      <c r="EC82">
        <v>25700</v>
      </c>
      <c r="ED82">
        <v>25400</v>
      </c>
      <c r="EE82">
        <v>24300</v>
      </c>
      <c r="EF82">
        <v>23800</v>
      </c>
      <c r="EG82">
        <v>24200</v>
      </c>
      <c r="EH82">
        <v>24400</v>
      </c>
      <c r="EI82">
        <v>24200</v>
      </c>
      <c r="EJ82" s="19">
        <v>23900</v>
      </c>
      <c r="EK82" s="19">
        <v>24000</v>
      </c>
      <c r="EL82" s="19">
        <v>23700</v>
      </c>
      <c r="EM82" s="19"/>
      <c r="EO82" s="31">
        <f t="shared" si="30"/>
        <v>4.3879310344827588E-2</v>
      </c>
      <c r="EP82" s="31">
        <f t="shared" si="31"/>
        <v>4.2565217391304346E-2</v>
      </c>
      <c r="EQ82" s="31">
        <f t="shared" si="32"/>
        <v>3.9439655172413796E-2</v>
      </c>
      <c r="ER82" s="31">
        <f t="shared" si="33"/>
        <v>3.8425531914893618E-2</v>
      </c>
      <c r="ES82" s="31">
        <f t="shared" si="34"/>
        <v>4.0833333333333333E-2</v>
      </c>
      <c r="ET82" s="31">
        <f t="shared" si="35"/>
        <v>3.5040983606557378E-2</v>
      </c>
      <c r="EU82" s="31">
        <f t="shared" si="36"/>
        <v>3.0454545454545453E-2</v>
      </c>
      <c r="EV82" s="31">
        <f t="shared" si="37"/>
        <v>3.076271186440678E-2</v>
      </c>
      <c r="EW82" s="31">
        <f t="shared" si="38"/>
        <v>3.497872340425532E-2</v>
      </c>
      <c r="EX82" s="31">
        <f t="shared" si="39"/>
        <v>3.5219298245614032E-2</v>
      </c>
      <c r="EY82" s="31">
        <f t="shared" si="40"/>
        <v>3.919148936170213E-2</v>
      </c>
      <c r="EZ82" s="31">
        <f t="shared" si="41"/>
        <v>5.1440677966101696E-2</v>
      </c>
      <c r="FA82" s="31">
        <f t="shared" si="42"/>
        <v>6.8663793103448278E-2</v>
      </c>
      <c r="FB82" s="31">
        <f t="shared" si="43"/>
        <v>6.7161016949152538E-2</v>
      </c>
      <c r="FC82" s="31">
        <f t="shared" si="44"/>
        <v>6.4789915966386558E-2</v>
      </c>
      <c r="FD82" s="31">
        <f t="shared" si="45"/>
        <v>6.9750000000000006E-2</v>
      </c>
      <c r="FE82" s="31">
        <f t="shared" si="46"/>
        <v>6.8709677419354839E-2</v>
      </c>
      <c r="FF82" s="31">
        <f t="shared" si="47"/>
        <v>6.663967611336033E-2</v>
      </c>
      <c r="FG82" s="31">
        <f t="shared" si="48"/>
        <v>6.4921259842519688E-2</v>
      </c>
      <c r="FH82" s="31">
        <f t="shared" si="49"/>
        <v>7.065384615384615E-2</v>
      </c>
      <c r="FI82" s="31">
        <f t="shared" si="50"/>
        <v>7.3385214007782099E-2</v>
      </c>
      <c r="FJ82" s="31">
        <f t="shared" si="51"/>
        <v>7.3858267716535433E-2</v>
      </c>
      <c r="FK82" s="31">
        <f t="shared" si="52"/>
        <v>7.6419753086419753E-2</v>
      </c>
      <c r="FL82" s="31">
        <f t="shared" si="53"/>
        <v>7.6638655462184874E-2</v>
      </c>
      <c r="FM82" s="50">
        <f t="shared" si="54"/>
        <v>7.9214876033057852E-2</v>
      </c>
      <c r="FN82" s="50">
        <f t="shared" si="55"/>
        <v>7.3155737704918039E-2</v>
      </c>
      <c r="FO82" s="50">
        <f t="shared" si="56"/>
        <v>6.9793388429752065E-2</v>
      </c>
      <c r="FP82" s="50">
        <f t="shared" si="57"/>
        <v>7.1171548117154815E-2</v>
      </c>
      <c r="FQ82" s="50">
        <f t="shared" si="58"/>
        <v>7.4499999999999997E-2</v>
      </c>
      <c r="FR82" s="50">
        <f t="shared" si="59"/>
        <v>6.9662447257383964E-2</v>
      </c>
    </row>
    <row r="83" spans="1:174" ht="14">
      <c r="A83" s="17" t="s">
        <v>134</v>
      </c>
      <c r="B83" s="19">
        <v>1446</v>
      </c>
      <c r="C83" s="19">
        <v>1510</v>
      </c>
      <c r="D83" s="19">
        <v>1505</v>
      </c>
      <c r="E83" s="19">
        <v>1513</v>
      </c>
      <c r="F83" s="19">
        <v>1482</v>
      </c>
      <c r="G83" s="19">
        <v>1509</v>
      </c>
      <c r="H83" s="19">
        <v>1539</v>
      </c>
      <c r="I83" s="19">
        <v>1700</v>
      </c>
      <c r="J83" s="19">
        <v>1853</v>
      </c>
      <c r="K83" s="19">
        <v>1815</v>
      </c>
      <c r="L83" s="19">
        <v>1764</v>
      </c>
      <c r="M83" s="19">
        <v>1777</v>
      </c>
      <c r="N83" s="19">
        <v>1717</v>
      </c>
      <c r="O83" s="19">
        <v>1717</v>
      </c>
      <c r="P83" s="19">
        <v>1742</v>
      </c>
      <c r="Q83" s="19">
        <v>1767</v>
      </c>
      <c r="R83" s="19">
        <v>1694</v>
      </c>
      <c r="S83" s="19">
        <v>1678</v>
      </c>
      <c r="T83" s="19">
        <v>1689</v>
      </c>
      <c r="U83" s="19">
        <v>1777</v>
      </c>
      <c r="V83" s="19">
        <v>1907</v>
      </c>
      <c r="W83" s="19">
        <v>1888</v>
      </c>
      <c r="X83" s="19">
        <v>1863</v>
      </c>
      <c r="Y83" s="19">
        <v>1790</v>
      </c>
      <c r="Z83" s="19">
        <v>1752</v>
      </c>
      <c r="AA83" s="19">
        <v>1701</v>
      </c>
      <c r="AB83" s="19">
        <v>1708</v>
      </c>
      <c r="AC83" s="19">
        <v>1724</v>
      </c>
      <c r="AD83" s="19">
        <v>1632</v>
      </c>
      <c r="AE83" s="19">
        <v>1584</v>
      </c>
      <c r="AF83" s="19">
        <v>1639</v>
      </c>
      <c r="AG83" s="19">
        <v>1717</v>
      </c>
      <c r="AH83" s="19">
        <v>1741</v>
      </c>
      <c r="AI83" s="19">
        <v>1776</v>
      </c>
      <c r="AJ83" s="19">
        <v>1798</v>
      </c>
      <c r="AK83" s="19">
        <v>1786</v>
      </c>
      <c r="AL83" s="19">
        <v>1747</v>
      </c>
      <c r="AM83" s="19">
        <v>1783</v>
      </c>
      <c r="AN83" s="19">
        <v>1959</v>
      </c>
      <c r="AO83" s="19">
        <v>2005</v>
      </c>
      <c r="AP83" s="19">
        <v>2120</v>
      </c>
      <c r="AQ83" s="19">
        <v>2387</v>
      </c>
      <c r="AR83" s="19">
        <v>2589</v>
      </c>
      <c r="AS83" s="19">
        <v>2942</v>
      </c>
      <c r="AT83" s="19">
        <v>3478</v>
      </c>
      <c r="AU83" s="19">
        <v>3647</v>
      </c>
      <c r="AV83" s="19">
        <v>3698</v>
      </c>
      <c r="AW83" s="19">
        <v>3611</v>
      </c>
      <c r="AX83" s="19">
        <v>3563</v>
      </c>
      <c r="AY83" s="19">
        <v>3529</v>
      </c>
      <c r="AZ83" s="19">
        <v>3646</v>
      </c>
      <c r="BA83" s="19">
        <v>3515</v>
      </c>
      <c r="BB83" s="19">
        <v>3422</v>
      </c>
      <c r="BC83" s="19">
        <v>3333</v>
      </c>
      <c r="BD83" s="19">
        <v>3328</v>
      </c>
      <c r="BE83" s="19">
        <v>3549</v>
      </c>
      <c r="BF83" s="19">
        <v>3409</v>
      </c>
      <c r="BG83" s="19">
        <v>3325</v>
      </c>
      <c r="BH83" s="19">
        <v>3232</v>
      </c>
      <c r="BI83" s="19">
        <v>3104</v>
      </c>
      <c r="BJ83" s="19">
        <v>3014</v>
      </c>
      <c r="BK83" s="19">
        <v>3012</v>
      </c>
      <c r="BL83" s="19">
        <v>3150</v>
      </c>
      <c r="BM83" s="19">
        <v>3103</v>
      </c>
      <c r="BN83" s="19">
        <v>3027</v>
      </c>
      <c r="BO83" s="19">
        <v>3036</v>
      </c>
      <c r="BP83" s="19">
        <v>3112</v>
      </c>
      <c r="BQ83" s="19">
        <v>3243</v>
      </c>
      <c r="BR83" s="19">
        <v>3199</v>
      </c>
      <c r="BS83" s="19">
        <v>3191</v>
      </c>
      <c r="BT83" s="19">
        <v>3177</v>
      </c>
      <c r="BU83" s="19">
        <v>3125</v>
      </c>
      <c r="BV83" s="19">
        <v>3116</v>
      </c>
      <c r="BW83" s="19">
        <v>3264</v>
      </c>
      <c r="BX83" s="19">
        <v>3361</v>
      </c>
      <c r="BY83" s="19">
        <v>3372</v>
      </c>
      <c r="BZ83" s="19">
        <v>3392</v>
      </c>
      <c r="CA83" s="19">
        <v>3339</v>
      </c>
      <c r="CB83" s="19">
        <v>3326</v>
      </c>
      <c r="CC83" s="19">
        <v>3479</v>
      </c>
      <c r="CD83" s="19">
        <v>3647</v>
      </c>
      <c r="CE83" s="19">
        <v>3589</v>
      </c>
      <c r="CF83" s="19">
        <v>3433</v>
      </c>
      <c r="CG83" s="19">
        <v>3290</v>
      </c>
      <c r="CH83" s="49">
        <v>3234</v>
      </c>
      <c r="CI83" s="49">
        <v>3317</v>
      </c>
      <c r="CJ83" s="49">
        <v>3299</v>
      </c>
      <c r="CK83" s="49">
        <v>3205</v>
      </c>
      <c r="CL83" s="49">
        <v>3122</v>
      </c>
      <c r="CM83" s="49">
        <v>3100</v>
      </c>
      <c r="CN83" s="49">
        <v>3085</v>
      </c>
      <c r="CO83" s="49">
        <v>3175</v>
      </c>
      <c r="CP83" s="49">
        <v>3287</v>
      </c>
      <c r="CQ83" s="49">
        <v>3240</v>
      </c>
      <c r="CR83" s="49">
        <v>3108</v>
      </c>
      <c r="CS83" s="49">
        <v>2981</v>
      </c>
      <c r="CT83" s="49">
        <v>2817</v>
      </c>
      <c r="CU83" s="49">
        <v>2770</v>
      </c>
      <c r="CV83" s="49">
        <v>2785</v>
      </c>
      <c r="CW83" s="49">
        <v>2659</v>
      </c>
      <c r="CX83" s="49">
        <v>2483</v>
      </c>
      <c r="CY83" s="49">
        <v>2397</v>
      </c>
      <c r="CZ83" s="17" t="s">
        <v>134</v>
      </c>
      <c r="DE83" t="s">
        <v>134</v>
      </c>
      <c r="DG83" t="s">
        <v>134</v>
      </c>
      <c r="DI83">
        <v>84200</v>
      </c>
      <c r="DJ83">
        <v>83700</v>
      </c>
      <c r="DK83">
        <v>82800</v>
      </c>
      <c r="DL83">
        <v>84000</v>
      </c>
      <c r="DM83">
        <v>83300</v>
      </c>
      <c r="DN83">
        <v>82800</v>
      </c>
      <c r="DO83">
        <v>83400</v>
      </c>
      <c r="DP83">
        <v>85800</v>
      </c>
      <c r="DQ83">
        <v>87600</v>
      </c>
      <c r="DR83">
        <v>88800</v>
      </c>
      <c r="DS83">
        <v>90100</v>
      </c>
      <c r="DT83">
        <v>90800</v>
      </c>
      <c r="DU83">
        <v>91800</v>
      </c>
      <c r="DV83">
        <v>90500</v>
      </c>
      <c r="DW83">
        <v>86300</v>
      </c>
      <c r="DX83">
        <v>87600</v>
      </c>
      <c r="DY83">
        <v>84600</v>
      </c>
      <c r="DZ83">
        <v>87200</v>
      </c>
      <c r="EA83">
        <v>91200</v>
      </c>
      <c r="EB83">
        <v>92200</v>
      </c>
      <c r="EC83">
        <v>95300</v>
      </c>
      <c r="ED83">
        <v>95000</v>
      </c>
      <c r="EE83">
        <v>95100</v>
      </c>
      <c r="EF83">
        <v>97500</v>
      </c>
      <c r="EG83">
        <v>98900</v>
      </c>
      <c r="EH83">
        <v>96100</v>
      </c>
      <c r="EI83">
        <v>96500</v>
      </c>
      <c r="EJ83" s="19">
        <v>96200</v>
      </c>
      <c r="EK83" s="19">
        <v>95900</v>
      </c>
      <c r="EL83" s="19">
        <v>99100</v>
      </c>
      <c r="EM83" s="19"/>
      <c r="EO83" s="31">
        <f t="shared" si="30"/>
        <v>2.1555819477434679E-2</v>
      </c>
      <c r="EP83" s="31">
        <f t="shared" si="31"/>
        <v>2.0513739545997611E-2</v>
      </c>
      <c r="EQ83" s="31">
        <f t="shared" si="32"/>
        <v>2.1340579710144927E-2</v>
      </c>
      <c r="ER83" s="31">
        <f t="shared" si="33"/>
        <v>2.0107142857142858E-2</v>
      </c>
      <c r="ES83" s="31">
        <f t="shared" si="34"/>
        <v>2.2665066026410566E-2</v>
      </c>
      <c r="ET83" s="31">
        <f t="shared" si="35"/>
        <v>2.1159420289855072E-2</v>
      </c>
      <c r="EU83" s="31">
        <f t="shared" si="36"/>
        <v>2.0671462829736212E-2</v>
      </c>
      <c r="EV83" s="31">
        <f t="shared" si="37"/>
        <v>1.9102564102564102E-2</v>
      </c>
      <c r="EW83" s="31">
        <f t="shared" si="38"/>
        <v>2.0273972602739727E-2</v>
      </c>
      <c r="EX83" s="31">
        <f t="shared" si="39"/>
        <v>1.9673423423423424E-2</v>
      </c>
      <c r="EY83" s="31">
        <f t="shared" si="40"/>
        <v>2.2253052164261933E-2</v>
      </c>
      <c r="EZ83" s="31">
        <f t="shared" si="41"/>
        <v>2.8513215859030838E-2</v>
      </c>
      <c r="FA83" s="31">
        <f t="shared" si="42"/>
        <v>3.9727668845315901E-2</v>
      </c>
      <c r="FB83" s="31">
        <f t="shared" si="43"/>
        <v>3.9370165745856354E-2</v>
      </c>
      <c r="FC83" s="31">
        <f t="shared" si="44"/>
        <v>4.0730011587485515E-2</v>
      </c>
      <c r="FD83" s="31">
        <f t="shared" si="45"/>
        <v>3.7990867579908674E-2</v>
      </c>
      <c r="FE83" s="31">
        <f t="shared" si="46"/>
        <v>3.930260047281324E-2</v>
      </c>
      <c r="FF83" s="31">
        <f t="shared" si="47"/>
        <v>3.456422018348624E-2</v>
      </c>
      <c r="FG83" s="31">
        <f t="shared" si="48"/>
        <v>3.4024122807017547E-2</v>
      </c>
      <c r="FH83" s="31">
        <f t="shared" si="49"/>
        <v>3.3752711496746204E-2</v>
      </c>
      <c r="FI83" s="31">
        <f t="shared" si="50"/>
        <v>3.3483735571878281E-2</v>
      </c>
      <c r="FJ83" s="31">
        <f t="shared" si="51"/>
        <v>3.2800000000000003E-2</v>
      </c>
      <c r="FK83" s="31">
        <f t="shared" si="52"/>
        <v>3.5457413249211353E-2</v>
      </c>
      <c r="FL83" s="31">
        <f t="shared" si="53"/>
        <v>3.411282051282051E-2</v>
      </c>
      <c r="FM83" s="50">
        <f t="shared" si="54"/>
        <v>3.6289180990899901E-2</v>
      </c>
      <c r="FN83" s="50">
        <f t="shared" si="55"/>
        <v>3.3652445369406869E-2</v>
      </c>
      <c r="FO83" s="50">
        <f t="shared" si="56"/>
        <v>3.3212435233160621E-2</v>
      </c>
      <c r="FP83" s="50">
        <f t="shared" si="57"/>
        <v>3.206860706860707E-2</v>
      </c>
      <c r="FQ83" s="50">
        <f t="shared" si="58"/>
        <v>3.3785192909280504E-2</v>
      </c>
      <c r="FR83" s="50">
        <f t="shared" si="59"/>
        <v>2.8425832492431889E-2</v>
      </c>
    </row>
    <row r="84" spans="1:174" ht="14">
      <c r="A84" s="17" t="s">
        <v>135</v>
      </c>
      <c r="B84" s="19">
        <v>1208</v>
      </c>
      <c r="C84" s="19">
        <v>1247</v>
      </c>
      <c r="D84" s="19">
        <v>1277</v>
      </c>
      <c r="E84" s="19">
        <v>1298</v>
      </c>
      <c r="F84" s="19">
        <v>1318</v>
      </c>
      <c r="G84" s="19">
        <v>1389</v>
      </c>
      <c r="H84" s="19">
        <v>1502</v>
      </c>
      <c r="I84" s="19">
        <v>1572</v>
      </c>
      <c r="J84" s="19">
        <v>1620</v>
      </c>
      <c r="K84" s="19">
        <v>1665</v>
      </c>
      <c r="L84" s="19">
        <v>1552</v>
      </c>
      <c r="M84" s="19">
        <v>1477</v>
      </c>
      <c r="N84" s="19">
        <v>1418</v>
      </c>
      <c r="O84" s="19">
        <v>1469</v>
      </c>
      <c r="P84" s="19">
        <v>1436</v>
      </c>
      <c r="Q84" s="19">
        <v>1449</v>
      </c>
      <c r="R84" s="19">
        <v>1406</v>
      </c>
      <c r="S84" s="19">
        <v>1424</v>
      </c>
      <c r="T84" s="19">
        <v>1415</v>
      </c>
      <c r="U84" s="19">
        <v>1581</v>
      </c>
      <c r="V84" s="19">
        <v>1645</v>
      </c>
      <c r="W84" s="19">
        <v>1626</v>
      </c>
      <c r="X84" s="19">
        <v>1510</v>
      </c>
      <c r="Y84" s="19">
        <v>1410</v>
      </c>
      <c r="Z84" s="19">
        <v>1354</v>
      </c>
      <c r="AA84" s="19">
        <v>1357</v>
      </c>
      <c r="AB84" s="19">
        <v>1328</v>
      </c>
      <c r="AC84" s="19">
        <v>1317</v>
      </c>
      <c r="AD84" s="19">
        <v>1311</v>
      </c>
      <c r="AE84" s="19">
        <v>1469</v>
      </c>
      <c r="AF84" s="19">
        <v>1581</v>
      </c>
      <c r="AG84" s="19">
        <v>1697</v>
      </c>
      <c r="AH84" s="19">
        <v>1780</v>
      </c>
      <c r="AI84" s="19">
        <v>1730</v>
      </c>
      <c r="AJ84" s="19">
        <v>1645</v>
      </c>
      <c r="AK84" s="19">
        <v>1544</v>
      </c>
      <c r="AL84" s="19">
        <v>1473</v>
      </c>
      <c r="AM84" s="19">
        <v>1572</v>
      </c>
      <c r="AN84" s="19">
        <v>1632</v>
      </c>
      <c r="AO84" s="19">
        <v>1645</v>
      </c>
      <c r="AP84" s="19">
        <v>1689</v>
      </c>
      <c r="AQ84" s="19">
        <v>1888</v>
      </c>
      <c r="AR84" s="19">
        <v>2088</v>
      </c>
      <c r="AS84" s="19">
        <v>2335</v>
      </c>
      <c r="AT84" s="19">
        <v>2629</v>
      </c>
      <c r="AU84" s="19">
        <v>2626</v>
      </c>
      <c r="AV84" s="19">
        <v>2552</v>
      </c>
      <c r="AW84" s="19">
        <v>2477</v>
      </c>
      <c r="AX84" s="19">
        <v>2427</v>
      </c>
      <c r="AY84" s="19">
        <v>2481</v>
      </c>
      <c r="AZ84" s="19">
        <v>2589</v>
      </c>
      <c r="BA84" s="19">
        <v>2643</v>
      </c>
      <c r="BB84" s="19">
        <v>2619</v>
      </c>
      <c r="BC84" s="19">
        <v>2647</v>
      </c>
      <c r="BD84" s="19">
        <v>2690</v>
      </c>
      <c r="BE84" s="19">
        <v>2867</v>
      </c>
      <c r="BF84" s="19">
        <v>2929</v>
      </c>
      <c r="BG84" s="19">
        <v>2826</v>
      </c>
      <c r="BH84" s="19">
        <v>2565</v>
      </c>
      <c r="BI84" s="19">
        <v>2423</v>
      </c>
      <c r="BJ84" s="19">
        <v>2318</v>
      </c>
      <c r="BK84" s="19">
        <v>2317</v>
      </c>
      <c r="BL84" s="19">
        <v>2311</v>
      </c>
      <c r="BM84" s="19">
        <v>2241</v>
      </c>
      <c r="BN84" s="19">
        <v>2203</v>
      </c>
      <c r="BO84" s="19">
        <v>2273</v>
      </c>
      <c r="BP84" s="19">
        <v>2386</v>
      </c>
      <c r="BQ84" s="19">
        <v>2530</v>
      </c>
      <c r="BR84" s="19">
        <v>2671</v>
      </c>
      <c r="BS84" s="19">
        <v>2561</v>
      </c>
      <c r="BT84" s="19">
        <v>2428</v>
      </c>
      <c r="BU84" s="19">
        <v>2363</v>
      </c>
      <c r="BV84" s="19">
        <v>2402</v>
      </c>
      <c r="BW84" s="19">
        <v>2440</v>
      </c>
      <c r="BX84" s="19">
        <v>2542</v>
      </c>
      <c r="BY84" s="19">
        <v>2548</v>
      </c>
      <c r="BZ84" s="19">
        <v>2546</v>
      </c>
      <c r="CA84" s="19">
        <v>2585</v>
      </c>
      <c r="CB84" s="19">
        <v>2644</v>
      </c>
      <c r="CC84" s="19">
        <v>2844</v>
      </c>
      <c r="CD84" s="19">
        <v>2879</v>
      </c>
      <c r="CE84" s="19">
        <v>2741</v>
      </c>
      <c r="CF84" s="19">
        <v>2544</v>
      </c>
      <c r="CG84" s="19">
        <v>2503</v>
      </c>
      <c r="CH84" s="49">
        <v>2458</v>
      </c>
      <c r="CI84" s="49">
        <v>2471</v>
      </c>
      <c r="CJ84" s="49">
        <v>2532</v>
      </c>
      <c r="CK84" s="49">
        <v>2540</v>
      </c>
      <c r="CL84" s="49">
        <v>2559</v>
      </c>
      <c r="CM84" s="49">
        <v>2574</v>
      </c>
      <c r="CN84" s="49">
        <v>2638</v>
      </c>
      <c r="CO84" s="49">
        <v>2810</v>
      </c>
      <c r="CP84" s="49">
        <v>2902</v>
      </c>
      <c r="CQ84" s="49">
        <v>2791</v>
      </c>
      <c r="CR84" s="49">
        <v>2646</v>
      </c>
      <c r="CS84" s="49">
        <v>2574</v>
      </c>
      <c r="CT84" s="49">
        <v>2448</v>
      </c>
      <c r="CU84" s="49">
        <v>2519</v>
      </c>
      <c r="CV84" s="49">
        <v>2472</v>
      </c>
      <c r="CW84" s="49">
        <v>2387</v>
      </c>
      <c r="CX84" s="49">
        <v>2309</v>
      </c>
      <c r="CY84" s="49">
        <v>2298</v>
      </c>
      <c r="CZ84" s="17" t="s">
        <v>135</v>
      </c>
      <c r="DE84" t="s">
        <v>135</v>
      </c>
      <c r="DG84" t="s">
        <v>135</v>
      </c>
      <c r="DI84">
        <v>48700</v>
      </c>
      <c r="DJ84">
        <v>48700</v>
      </c>
      <c r="DK84">
        <v>48500</v>
      </c>
      <c r="DL84">
        <v>47700</v>
      </c>
      <c r="DM84">
        <v>47800</v>
      </c>
      <c r="DN84">
        <v>48200</v>
      </c>
      <c r="DO84">
        <v>48700</v>
      </c>
      <c r="DP84">
        <v>49600</v>
      </c>
      <c r="DQ84">
        <v>48400</v>
      </c>
      <c r="DR84">
        <v>48600</v>
      </c>
      <c r="DS84">
        <v>48500</v>
      </c>
      <c r="DT84">
        <v>48600</v>
      </c>
      <c r="DU84">
        <v>49200</v>
      </c>
      <c r="DV84">
        <v>48800</v>
      </c>
      <c r="DW84">
        <v>48000</v>
      </c>
      <c r="DX84">
        <v>47600</v>
      </c>
      <c r="DY84">
        <v>47200</v>
      </c>
      <c r="DZ84">
        <v>47000</v>
      </c>
      <c r="EA84">
        <v>46600</v>
      </c>
      <c r="EB84">
        <v>46400</v>
      </c>
      <c r="EC84">
        <v>47100</v>
      </c>
      <c r="ED84">
        <v>46900</v>
      </c>
      <c r="EE84">
        <v>47400</v>
      </c>
      <c r="EF84">
        <v>47800</v>
      </c>
      <c r="EG84">
        <v>48500</v>
      </c>
      <c r="EH84">
        <v>48400</v>
      </c>
      <c r="EI84">
        <v>48600</v>
      </c>
      <c r="EJ84" s="19">
        <v>48600</v>
      </c>
      <c r="EK84" s="19">
        <v>48200</v>
      </c>
      <c r="EL84" s="19">
        <v>48100</v>
      </c>
      <c r="EM84" s="19"/>
      <c r="EO84" s="31">
        <f t="shared" si="30"/>
        <v>3.4188911704312118E-2</v>
      </c>
      <c r="EP84" s="31">
        <f t="shared" si="31"/>
        <v>2.9117043121149898E-2</v>
      </c>
      <c r="EQ84" s="31">
        <f t="shared" si="32"/>
        <v>2.9876288659793814E-2</v>
      </c>
      <c r="ER84" s="31">
        <f t="shared" si="33"/>
        <v>2.9664570230607968E-2</v>
      </c>
      <c r="ES84" s="31">
        <f t="shared" si="34"/>
        <v>3.4016736401673638E-2</v>
      </c>
      <c r="ET84" s="31">
        <f t="shared" si="35"/>
        <v>2.8091286307053941E-2</v>
      </c>
      <c r="EU84" s="31">
        <f t="shared" si="36"/>
        <v>2.704312114989733E-2</v>
      </c>
      <c r="EV84" s="31">
        <f t="shared" si="37"/>
        <v>3.1875000000000001E-2</v>
      </c>
      <c r="EW84" s="31">
        <f t="shared" si="38"/>
        <v>3.5743801652892565E-2</v>
      </c>
      <c r="EX84" s="31">
        <f t="shared" si="39"/>
        <v>3.0308641975308644E-2</v>
      </c>
      <c r="EY84" s="31">
        <f t="shared" si="40"/>
        <v>3.3917525773195879E-2</v>
      </c>
      <c r="EZ84" s="31">
        <f t="shared" si="41"/>
        <v>4.296296296296296E-2</v>
      </c>
      <c r="FA84" s="31">
        <f t="shared" si="42"/>
        <v>5.33739837398374E-2</v>
      </c>
      <c r="FB84" s="31">
        <f t="shared" si="43"/>
        <v>4.9733606557377047E-2</v>
      </c>
      <c r="FC84" s="31">
        <f t="shared" si="44"/>
        <v>5.50625E-2</v>
      </c>
      <c r="FD84" s="31">
        <f t="shared" si="45"/>
        <v>5.6512605042016807E-2</v>
      </c>
      <c r="FE84" s="31">
        <f t="shared" si="46"/>
        <v>5.9872881355932203E-2</v>
      </c>
      <c r="FF84" s="31">
        <f t="shared" si="47"/>
        <v>4.9319148936170211E-2</v>
      </c>
      <c r="FG84" s="31">
        <f t="shared" si="48"/>
        <v>4.8090128755364808E-2</v>
      </c>
      <c r="FH84" s="31">
        <f t="shared" si="49"/>
        <v>5.1422413793103451E-2</v>
      </c>
      <c r="FI84" s="31">
        <f t="shared" si="50"/>
        <v>5.4373673036093417E-2</v>
      </c>
      <c r="FJ84" s="31">
        <f t="shared" si="51"/>
        <v>5.1215351812366736E-2</v>
      </c>
      <c r="FK84" s="31">
        <f t="shared" si="52"/>
        <v>5.3755274261603377E-2</v>
      </c>
      <c r="FL84" s="31">
        <f t="shared" si="53"/>
        <v>5.5313807531380751E-2</v>
      </c>
      <c r="FM84" s="50">
        <f t="shared" si="54"/>
        <v>5.6515463917525773E-2</v>
      </c>
      <c r="FN84" s="50">
        <f t="shared" si="55"/>
        <v>5.0785123966942146E-2</v>
      </c>
      <c r="FO84" s="50">
        <f t="shared" si="56"/>
        <v>5.226337448559671E-2</v>
      </c>
      <c r="FP84" s="50">
        <f t="shared" si="57"/>
        <v>5.4279835390946503E-2</v>
      </c>
      <c r="FQ84" s="50">
        <f t="shared" si="58"/>
        <v>5.7904564315352694E-2</v>
      </c>
      <c r="FR84" s="50">
        <f t="shared" si="59"/>
        <v>5.0893970893970894E-2</v>
      </c>
    </row>
    <row r="85" spans="1:174" ht="14">
      <c r="A85" s="17" t="s">
        <v>136</v>
      </c>
      <c r="B85" s="19">
        <v>1174</v>
      </c>
      <c r="C85" s="19">
        <v>1189</v>
      </c>
      <c r="D85" s="19">
        <v>1224</v>
      </c>
      <c r="E85" s="19">
        <v>1168</v>
      </c>
      <c r="F85" s="19">
        <v>1158</v>
      </c>
      <c r="G85" s="19">
        <v>1200</v>
      </c>
      <c r="H85" s="19">
        <v>1188</v>
      </c>
      <c r="I85" s="19">
        <v>1318</v>
      </c>
      <c r="J85" s="19">
        <v>1309</v>
      </c>
      <c r="K85" s="19">
        <v>1305</v>
      </c>
      <c r="L85" s="19">
        <v>1287</v>
      </c>
      <c r="M85" s="19">
        <v>1248</v>
      </c>
      <c r="N85" s="19">
        <v>1232</v>
      </c>
      <c r="O85" s="19">
        <v>1184</v>
      </c>
      <c r="P85" s="19">
        <v>1206</v>
      </c>
      <c r="Q85" s="19">
        <v>1168</v>
      </c>
      <c r="R85" s="19">
        <v>1128</v>
      </c>
      <c r="S85" s="19">
        <v>1102</v>
      </c>
      <c r="T85" s="19">
        <v>1117</v>
      </c>
      <c r="U85" s="19">
        <v>1169</v>
      </c>
      <c r="V85" s="19">
        <v>1143</v>
      </c>
      <c r="W85" s="19">
        <v>1114</v>
      </c>
      <c r="X85" s="19">
        <v>1102</v>
      </c>
      <c r="Y85" s="19">
        <v>1072</v>
      </c>
      <c r="Z85" s="19">
        <v>1010</v>
      </c>
      <c r="AA85" s="19">
        <v>1010</v>
      </c>
      <c r="AB85" s="19">
        <v>990</v>
      </c>
      <c r="AC85" s="19">
        <v>998</v>
      </c>
      <c r="AD85" s="19">
        <v>1003</v>
      </c>
      <c r="AE85" s="19">
        <v>997</v>
      </c>
      <c r="AF85" s="19">
        <v>1020</v>
      </c>
      <c r="AG85" s="19">
        <v>1090</v>
      </c>
      <c r="AH85" s="19">
        <v>1094</v>
      </c>
      <c r="AI85" s="19">
        <v>1074</v>
      </c>
      <c r="AJ85" s="19">
        <v>1076</v>
      </c>
      <c r="AK85" s="19">
        <v>1043</v>
      </c>
      <c r="AL85" s="19">
        <v>1015</v>
      </c>
      <c r="AM85" s="19">
        <v>1057</v>
      </c>
      <c r="AN85" s="19">
        <v>1098</v>
      </c>
      <c r="AO85" s="19">
        <v>1132</v>
      </c>
      <c r="AP85" s="19">
        <v>1101</v>
      </c>
      <c r="AQ85" s="19">
        <v>1176</v>
      </c>
      <c r="AR85" s="19">
        <v>1273</v>
      </c>
      <c r="AS85" s="19">
        <v>1422</v>
      </c>
      <c r="AT85" s="19">
        <v>1484</v>
      </c>
      <c r="AU85" s="19">
        <v>1485</v>
      </c>
      <c r="AV85" s="19">
        <v>1447</v>
      </c>
      <c r="AW85" s="19">
        <v>1425</v>
      </c>
      <c r="AX85" s="19">
        <v>1445</v>
      </c>
      <c r="AY85" s="19">
        <v>1432</v>
      </c>
      <c r="AZ85" s="19">
        <v>1443</v>
      </c>
      <c r="BA85" s="19">
        <v>1420</v>
      </c>
      <c r="BB85" s="19">
        <v>1440</v>
      </c>
      <c r="BC85" s="19">
        <v>1466</v>
      </c>
      <c r="BD85" s="19">
        <v>1473</v>
      </c>
      <c r="BE85" s="19">
        <v>1601</v>
      </c>
      <c r="BF85" s="19">
        <v>1601</v>
      </c>
      <c r="BG85" s="19">
        <v>1547</v>
      </c>
      <c r="BH85" s="19">
        <v>1527</v>
      </c>
      <c r="BI85" s="19">
        <v>1472</v>
      </c>
      <c r="BJ85" s="19">
        <v>1463</v>
      </c>
      <c r="BK85" s="19">
        <v>1416</v>
      </c>
      <c r="BL85" s="19">
        <v>1443</v>
      </c>
      <c r="BM85" s="19">
        <v>1398</v>
      </c>
      <c r="BN85" s="19">
        <v>1433</v>
      </c>
      <c r="BO85" s="19">
        <v>1475</v>
      </c>
      <c r="BP85" s="19">
        <v>1533</v>
      </c>
      <c r="BQ85" s="19">
        <v>1660</v>
      </c>
      <c r="BR85" s="19">
        <v>1675</v>
      </c>
      <c r="BS85" s="19">
        <v>1685</v>
      </c>
      <c r="BT85" s="19">
        <v>1677</v>
      </c>
      <c r="BU85" s="19">
        <v>1664</v>
      </c>
      <c r="BV85" s="19">
        <v>1547</v>
      </c>
      <c r="BW85" s="19">
        <v>1616</v>
      </c>
      <c r="BX85" s="19">
        <v>1648</v>
      </c>
      <c r="BY85" s="19">
        <v>1699</v>
      </c>
      <c r="BZ85" s="19">
        <v>1696</v>
      </c>
      <c r="CA85" s="19">
        <v>1630</v>
      </c>
      <c r="CB85" s="19">
        <v>1657</v>
      </c>
      <c r="CC85" s="19">
        <v>1745</v>
      </c>
      <c r="CD85" s="19">
        <v>1723</v>
      </c>
      <c r="CE85" s="19">
        <v>1694</v>
      </c>
      <c r="CF85" s="19">
        <v>1642</v>
      </c>
      <c r="CG85" s="19">
        <v>1635</v>
      </c>
      <c r="CH85" s="49">
        <v>1593</v>
      </c>
      <c r="CI85" s="49">
        <v>1628</v>
      </c>
      <c r="CJ85" s="49">
        <v>1599</v>
      </c>
      <c r="CK85" s="49">
        <v>1573</v>
      </c>
      <c r="CL85" s="49">
        <v>1576</v>
      </c>
      <c r="CM85" s="49">
        <v>1513</v>
      </c>
      <c r="CN85" s="49">
        <v>1500</v>
      </c>
      <c r="CO85" s="49">
        <v>1576</v>
      </c>
      <c r="CP85" s="49">
        <v>1627</v>
      </c>
      <c r="CQ85" s="49">
        <v>1555</v>
      </c>
      <c r="CR85" s="49">
        <v>1473</v>
      </c>
      <c r="CS85" s="49">
        <v>1460</v>
      </c>
      <c r="CT85" s="49">
        <v>1412</v>
      </c>
      <c r="CU85" s="49">
        <v>1362</v>
      </c>
      <c r="CV85" s="49">
        <v>1280</v>
      </c>
      <c r="CW85" s="49">
        <v>1243</v>
      </c>
      <c r="CX85" s="49">
        <v>1171</v>
      </c>
      <c r="CY85" s="49">
        <v>1128</v>
      </c>
      <c r="CZ85" s="17" t="s">
        <v>136</v>
      </c>
      <c r="DE85" t="s">
        <v>136</v>
      </c>
      <c r="DG85" t="s">
        <v>136</v>
      </c>
      <c r="DI85">
        <v>33000</v>
      </c>
      <c r="DJ85">
        <v>33600</v>
      </c>
      <c r="DK85">
        <v>33200</v>
      </c>
      <c r="DL85">
        <v>33900</v>
      </c>
      <c r="DM85">
        <v>33600</v>
      </c>
      <c r="DN85">
        <v>31600</v>
      </c>
      <c r="DO85">
        <v>32600</v>
      </c>
      <c r="DP85">
        <v>30900</v>
      </c>
      <c r="DQ85">
        <v>32400</v>
      </c>
      <c r="DR85">
        <v>33200</v>
      </c>
      <c r="DS85">
        <v>33000</v>
      </c>
      <c r="DT85">
        <v>31800</v>
      </c>
      <c r="DU85">
        <v>34100</v>
      </c>
      <c r="DV85">
        <v>34300</v>
      </c>
      <c r="DW85">
        <v>35200</v>
      </c>
      <c r="DX85">
        <v>34600</v>
      </c>
      <c r="DY85">
        <v>34100</v>
      </c>
      <c r="DZ85">
        <v>32400</v>
      </c>
      <c r="EA85">
        <v>30500</v>
      </c>
      <c r="EB85">
        <v>32700</v>
      </c>
      <c r="EC85">
        <v>31600</v>
      </c>
      <c r="ED85">
        <v>33300</v>
      </c>
      <c r="EE85">
        <v>34000</v>
      </c>
      <c r="EF85">
        <v>33000</v>
      </c>
      <c r="EG85">
        <v>31700</v>
      </c>
      <c r="EH85">
        <v>32800</v>
      </c>
      <c r="EI85">
        <v>32000</v>
      </c>
      <c r="EJ85" s="19">
        <v>32100</v>
      </c>
      <c r="EK85" s="19">
        <v>33200</v>
      </c>
      <c r="EL85" s="19">
        <v>32600</v>
      </c>
      <c r="EM85" s="19"/>
      <c r="EO85" s="31">
        <f t="shared" si="30"/>
        <v>3.9545454545454543E-2</v>
      </c>
      <c r="EP85" s="31">
        <f t="shared" si="31"/>
        <v>3.6666666666666667E-2</v>
      </c>
      <c r="EQ85" s="31">
        <f t="shared" si="32"/>
        <v>3.5180722891566263E-2</v>
      </c>
      <c r="ER85" s="31">
        <f t="shared" si="33"/>
        <v>3.294985250737463E-2</v>
      </c>
      <c r="ES85" s="31">
        <f t="shared" si="34"/>
        <v>3.3154761904761902E-2</v>
      </c>
      <c r="ET85" s="31">
        <f t="shared" si="35"/>
        <v>3.1962025316455693E-2</v>
      </c>
      <c r="EU85" s="31">
        <f t="shared" si="36"/>
        <v>3.0613496932515336E-2</v>
      </c>
      <c r="EV85" s="31">
        <f t="shared" si="37"/>
        <v>3.3009708737864081E-2</v>
      </c>
      <c r="EW85" s="31">
        <f t="shared" si="38"/>
        <v>3.3148148148148149E-2</v>
      </c>
      <c r="EX85" s="31">
        <f t="shared" si="39"/>
        <v>3.0572289156626506E-2</v>
      </c>
      <c r="EY85" s="31">
        <f t="shared" si="40"/>
        <v>3.43030303030303E-2</v>
      </c>
      <c r="EZ85" s="31">
        <f t="shared" si="41"/>
        <v>4.0031446540880505E-2</v>
      </c>
      <c r="FA85" s="31">
        <f t="shared" si="42"/>
        <v>4.3548387096774194E-2</v>
      </c>
      <c r="FB85" s="31">
        <f t="shared" si="43"/>
        <v>4.2128279883381921E-2</v>
      </c>
      <c r="FC85" s="31">
        <f t="shared" si="44"/>
        <v>4.0340909090909094E-2</v>
      </c>
      <c r="FD85" s="31">
        <f t="shared" si="45"/>
        <v>4.2572254335260115E-2</v>
      </c>
      <c r="FE85" s="31">
        <f t="shared" si="46"/>
        <v>4.536656891495601E-2</v>
      </c>
      <c r="FF85" s="31">
        <f t="shared" si="47"/>
        <v>4.5154320987654324E-2</v>
      </c>
      <c r="FG85" s="31">
        <f t="shared" si="48"/>
        <v>4.5836065573770492E-2</v>
      </c>
      <c r="FH85" s="31">
        <f t="shared" si="49"/>
        <v>4.688073394495413E-2</v>
      </c>
      <c r="FI85" s="31">
        <f t="shared" si="50"/>
        <v>5.3322784810126582E-2</v>
      </c>
      <c r="FJ85" s="31">
        <f t="shared" si="51"/>
        <v>4.6456456456456456E-2</v>
      </c>
      <c r="FK85" s="31">
        <f t="shared" si="52"/>
        <v>4.9970588235294121E-2</v>
      </c>
      <c r="FL85" s="31">
        <f t="shared" si="53"/>
        <v>5.0212121212121215E-2</v>
      </c>
      <c r="FM85" s="50">
        <f t="shared" si="54"/>
        <v>5.3438485804416402E-2</v>
      </c>
      <c r="FN85" s="50">
        <f t="shared" si="55"/>
        <v>4.8567073170731709E-2</v>
      </c>
      <c r="FO85" s="50">
        <f t="shared" si="56"/>
        <v>4.9156249999999999E-2</v>
      </c>
      <c r="FP85" s="50">
        <f t="shared" si="57"/>
        <v>4.6728971962616821E-2</v>
      </c>
      <c r="FQ85" s="50">
        <f t="shared" si="58"/>
        <v>4.6837349397590364E-2</v>
      </c>
      <c r="FR85" s="50">
        <f t="shared" si="59"/>
        <v>4.3312883435582823E-2</v>
      </c>
    </row>
    <row r="86" spans="1:174" ht="14">
      <c r="A86" s="17" t="s">
        <v>137</v>
      </c>
      <c r="B86" s="19">
        <v>994</v>
      </c>
      <c r="C86" s="19">
        <v>970</v>
      </c>
      <c r="D86" s="19">
        <v>941</v>
      </c>
      <c r="E86" s="19">
        <v>917</v>
      </c>
      <c r="F86" s="19">
        <v>872</v>
      </c>
      <c r="G86" s="19">
        <v>818</v>
      </c>
      <c r="H86" s="19">
        <v>828</v>
      </c>
      <c r="I86" s="19">
        <v>950</v>
      </c>
      <c r="J86" s="19">
        <v>1174</v>
      </c>
      <c r="K86" s="19">
        <v>1147</v>
      </c>
      <c r="L86" s="19">
        <v>1135</v>
      </c>
      <c r="M86" s="19">
        <v>1066</v>
      </c>
      <c r="N86" s="19">
        <v>1023</v>
      </c>
      <c r="O86" s="19">
        <v>996</v>
      </c>
      <c r="P86" s="19">
        <v>1022</v>
      </c>
      <c r="Q86" s="19">
        <v>957</v>
      </c>
      <c r="R86" s="19">
        <v>854</v>
      </c>
      <c r="S86" s="19">
        <v>874</v>
      </c>
      <c r="T86" s="19">
        <v>892</v>
      </c>
      <c r="U86" s="19">
        <v>980</v>
      </c>
      <c r="V86" s="19">
        <v>1071</v>
      </c>
      <c r="W86" s="19">
        <v>1078</v>
      </c>
      <c r="X86" s="19">
        <v>1052</v>
      </c>
      <c r="Y86" s="19">
        <v>1039</v>
      </c>
      <c r="Z86" s="19">
        <v>948</v>
      </c>
      <c r="AA86" s="19">
        <v>933</v>
      </c>
      <c r="AB86" s="19">
        <v>918</v>
      </c>
      <c r="AC86" s="19">
        <v>805</v>
      </c>
      <c r="AD86" s="19">
        <v>749</v>
      </c>
      <c r="AE86" s="19">
        <v>700</v>
      </c>
      <c r="AF86" s="19">
        <v>699</v>
      </c>
      <c r="AG86" s="19">
        <v>784</v>
      </c>
      <c r="AH86" s="19">
        <v>972</v>
      </c>
      <c r="AI86" s="19">
        <v>1033</v>
      </c>
      <c r="AJ86" s="19">
        <v>1032</v>
      </c>
      <c r="AK86" s="19">
        <v>1042</v>
      </c>
      <c r="AL86" s="19">
        <v>1010</v>
      </c>
      <c r="AM86" s="19">
        <v>1038</v>
      </c>
      <c r="AN86" s="19">
        <v>1068</v>
      </c>
      <c r="AO86" s="19">
        <v>1009</v>
      </c>
      <c r="AP86" s="19">
        <v>1032</v>
      </c>
      <c r="AQ86" s="19">
        <v>1184</v>
      </c>
      <c r="AR86" s="19">
        <v>1431</v>
      </c>
      <c r="AS86" s="19">
        <v>1718</v>
      </c>
      <c r="AT86" s="19">
        <v>2051</v>
      </c>
      <c r="AU86" s="19">
        <v>2184</v>
      </c>
      <c r="AV86" s="19">
        <v>2270</v>
      </c>
      <c r="AW86" s="19">
        <v>2310</v>
      </c>
      <c r="AX86" s="19">
        <v>2228</v>
      </c>
      <c r="AY86" s="19">
        <v>2198</v>
      </c>
      <c r="AZ86" s="19">
        <v>2079</v>
      </c>
      <c r="BA86" s="19">
        <v>2080</v>
      </c>
      <c r="BB86" s="19">
        <v>1992</v>
      </c>
      <c r="BC86" s="19">
        <v>1926</v>
      </c>
      <c r="BD86" s="19">
        <v>1942</v>
      </c>
      <c r="BE86" s="19">
        <v>2093</v>
      </c>
      <c r="BF86" s="19">
        <v>2049</v>
      </c>
      <c r="BG86" s="19">
        <v>1989</v>
      </c>
      <c r="BH86" s="19">
        <v>1965</v>
      </c>
      <c r="BI86" s="19">
        <v>1827</v>
      </c>
      <c r="BJ86" s="19">
        <v>1755</v>
      </c>
      <c r="BK86" s="19">
        <v>1703</v>
      </c>
      <c r="BL86" s="19">
        <v>1627</v>
      </c>
      <c r="BM86" s="19">
        <v>1597</v>
      </c>
      <c r="BN86" s="19">
        <v>1488</v>
      </c>
      <c r="BO86" s="19">
        <v>1449</v>
      </c>
      <c r="BP86" s="19">
        <v>1478</v>
      </c>
      <c r="BQ86" s="19">
        <v>1624</v>
      </c>
      <c r="BR86" s="19">
        <v>1709</v>
      </c>
      <c r="BS86" s="19">
        <v>1738</v>
      </c>
      <c r="BT86" s="19">
        <v>1797</v>
      </c>
      <c r="BU86" s="19">
        <v>1718</v>
      </c>
      <c r="BV86" s="19">
        <v>1725</v>
      </c>
      <c r="BW86" s="19">
        <v>1756</v>
      </c>
      <c r="BX86" s="19">
        <v>1740</v>
      </c>
      <c r="BY86" s="19">
        <v>1723</v>
      </c>
      <c r="BZ86" s="19">
        <v>1678</v>
      </c>
      <c r="CA86" s="19">
        <v>1666</v>
      </c>
      <c r="CB86" s="19">
        <v>1712</v>
      </c>
      <c r="CC86" s="19">
        <v>1976</v>
      </c>
      <c r="CD86" s="19">
        <v>2162</v>
      </c>
      <c r="CE86" s="19">
        <v>2196</v>
      </c>
      <c r="CF86" s="19">
        <v>2148</v>
      </c>
      <c r="CG86" s="19">
        <v>2189</v>
      </c>
      <c r="CH86" s="49">
        <v>2155</v>
      </c>
      <c r="CI86" s="49">
        <v>2209</v>
      </c>
      <c r="CJ86" s="49">
        <v>2125</v>
      </c>
      <c r="CK86" s="49">
        <v>2019</v>
      </c>
      <c r="CL86" s="49">
        <v>1940</v>
      </c>
      <c r="CM86" s="49">
        <v>1874</v>
      </c>
      <c r="CN86" s="49">
        <v>1979</v>
      </c>
      <c r="CO86" s="49">
        <v>2094</v>
      </c>
      <c r="CP86" s="49">
        <v>2173</v>
      </c>
      <c r="CQ86" s="49">
        <v>2224</v>
      </c>
      <c r="CR86" s="49">
        <v>2163</v>
      </c>
      <c r="CS86" s="49">
        <v>2086</v>
      </c>
      <c r="CT86" s="49">
        <v>1973</v>
      </c>
      <c r="CU86" s="49">
        <v>1893</v>
      </c>
      <c r="CV86" s="49">
        <v>1849</v>
      </c>
      <c r="CW86" s="49">
        <v>1625</v>
      </c>
      <c r="CX86" s="49">
        <v>1368</v>
      </c>
      <c r="CY86" s="49">
        <v>1276</v>
      </c>
      <c r="CZ86" s="17" t="s">
        <v>137</v>
      </c>
      <c r="DE86" t="s">
        <v>137</v>
      </c>
      <c r="DG86" t="s">
        <v>137</v>
      </c>
      <c r="DI86">
        <v>25500</v>
      </c>
      <c r="DJ86">
        <v>25400</v>
      </c>
      <c r="DK86">
        <v>26200</v>
      </c>
      <c r="DL86">
        <v>26900</v>
      </c>
      <c r="DM86">
        <v>28400</v>
      </c>
      <c r="DN86">
        <v>28100</v>
      </c>
      <c r="DO86">
        <v>29100</v>
      </c>
      <c r="DP86">
        <v>29700</v>
      </c>
      <c r="DQ86">
        <v>30000</v>
      </c>
      <c r="DR86">
        <v>29800</v>
      </c>
      <c r="DS86">
        <v>29300</v>
      </c>
      <c r="DT86">
        <v>27900</v>
      </c>
      <c r="DU86">
        <v>27200</v>
      </c>
      <c r="DV86">
        <v>27900</v>
      </c>
      <c r="DW86">
        <v>27300</v>
      </c>
      <c r="DX86">
        <v>28500</v>
      </c>
      <c r="DY86">
        <v>28800</v>
      </c>
      <c r="DZ86">
        <v>28800</v>
      </c>
      <c r="EA86">
        <v>29100</v>
      </c>
      <c r="EB86">
        <v>29000</v>
      </c>
      <c r="EC86">
        <v>30100</v>
      </c>
      <c r="ED86">
        <v>29800</v>
      </c>
      <c r="EE86">
        <v>29500</v>
      </c>
      <c r="EF86">
        <v>29800</v>
      </c>
      <c r="EG86">
        <v>28700</v>
      </c>
      <c r="EH86">
        <v>30400</v>
      </c>
      <c r="EI86">
        <v>30700</v>
      </c>
      <c r="EJ86" s="19">
        <v>31300</v>
      </c>
      <c r="EK86" s="19">
        <v>30600</v>
      </c>
      <c r="EL86" s="19">
        <v>29600</v>
      </c>
      <c r="EM86" s="19"/>
      <c r="EO86" s="31">
        <f t="shared" si="30"/>
        <v>4.4980392156862746E-2</v>
      </c>
      <c r="EP86" s="31">
        <f t="shared" si="31"/>
        <v>4.0275590551181101E-2</v>
      </c>
      <c r="EQ86" s="31">
        <f t="shared" si="32"/>
        <v>3.6526717557251911E-2</v>
      </c>
      <c r="ER86" s="31">
        <f t="shared" si="33"/>
        <v>3.3159851301115241E-2</v>
      </c>
      <c r="ES86" s="31">
        <f t="shared" si="34"/>
        <v>3.795774647887324E-2</v>
      </c>
      <c r="ET86" s="31">
        <f t="shared" si="35"/>
        <v>3.3736654804270461E-2</v>
      </c>
      <c r="EU86" s="31">
        <f t="shared" si="36"/>
        <v>2.7663230240549827E-2</v>
      </c>
      <c r="EV86" s="31">
        <f t="shared" si="37"/>
        <v>2.3535353535353534E-2</v>
      </c>
      <c r="EW86" s="31">
        <f t="shared" si="38"/>
        <v>3.4433333333333337E-2</v>
      </c>
      <c r="EX86" s="31">
        <f t="shared" si="39"/>
        <v>3.3892617449664431E-2</v>
      </c>
      <c r="EY86" s="31">
        <f t="shared" si="40"/>
        <v>3.4436860068259384E-2</v>
      </c>
      <c r="EZ86" s="31">
        <f t="shared" si="41"/>
        <v>5.1290322580645163E-2</v>
      </c>
      <c r="FA86" s="31">
        <f t="shared" si="42"/>
        <v>8.0294117647058821E-2</v>
      </c>
      <c r="FB86" s="31">
        <f t="shared" si="43"/>
        <v>7.9856630824372762E-2</v>
      </c>
      <c r="FC86" s="31">
        <f t="shared" si="44"/>
        <v>7.6190476190476197E-2</v>
      </c>
      <c r="FD86" s="31">
        <f t="shared" si="45"/>
        <v>6.8140350877192987E-2</v>
      </c>
      <c r="FE86" s="31">
        <f t="shared" si="46"/>
        <v>6.9062499999999999E-2</v>
      </c>
      <c r="FF86" s="31">
        <f t="shared" si="47"/>
        <v>6.0937499999999999E-2</v>
      </c>
      <c r="FG86" s="31">
        <f t="shared" si="48"/>
        <v>5.4879725085910651E-2</v>
      </c>
      <c r="FH86" s="31">
        <f t="shared" si="49"/>
        <v>5.0965517241379307E-2</v>
      </c>
      <c r="FI86" s="31">
        <f t="shared" si="50"/>
        <v>5.7740863787375418E-2</v>
      </c>
      <c r="FJ86" s="31">
        <f t="shared" si="51"/>
        <v>5.7885906040268456E-2</v>
      </c>
      <c r="FK86" s="31">
        <f t="shared" si="52"/>
        <v>5.8406779661016948E-2</v>
      </c>
      <c r="FL86" s="31">
        <f t="shared" si="53"/>
        <v>5.7449664429530201E-2</v>
      </c>
      <c r="FM86" s="50">
        <f t="shared" si="54"/>
        <v>7.6515679442508713E-2</v>
      </c>
      <c r="FN86" s="50">
        <f t="shared" si="55"/>
        <v>7.0888157894736847E-2</v>
      </c>
      <c r="FO86" s="50">
        <f t="shared" si="56"/>
        <v>6.5765472312703577E-2</v>
      </c>
      <c r="FP86" s="50">
        <f t="shared" si="57"/>
        <v>6.3226837060702881E-2</v>
      </c>
      <c r="FQ86" s="50">
        <f t="shared" si="58"/>
        <v>7.2679738562091506E-2</v>
      </c>
      <c r="FR86" s="50">
        <f t="shared" si="59"/>
        <v>6.6655405405405405E-2</v>
      </c>
    </row>
    <row r="87" spans="1:174" ht="14">
      <c r="A87" s="17" t="s">
        <v>138</v>
      </c>
      <c r="B87" s="19">
        <v>4920</v>
      </c>
      <c r="C87" s="19">
        <v>4815</v>
      </c>
      <c r="D87" s="19">
        <v>4707</v>
      </c>
      <c r="E87" s="19">
        <v>4482</v>
      </c>
      <c r="F87" s="19">
        <v>4892</v>
      </c>
      <c r="G87" s="19">
        <v>5304</v>
      </c>
      <c r="H87" s="19">
        <v>5602</v>
      </c>
      <c r="I87" s="19">
        <v>6288</v>
      </c>
      <c r="J87" s="19">
        <v>6430</v>
      </c>
      <c r="K87" s="19">
        <v>6386</v>
      </c>
      <c r="L87" s="19">
        <v>6096</v>
      </c>
      <c r="M87" s="19">
        <v>5702</v>
      </c>
      <c r="N87" s="19">
        <v>5409</v>
      </c>
      <c r="O87" s="19">
        <v>5346</v>
      </c>
      <c r="P87" s="19">
        <v>5376</v>
      </c>
      <c r="Q87" s="19">
        <v>5511</v>
      </c>
      <c r="R87" s="19">
        <v>5774</v>
      </c>
      <c r="S87" s="19">
        <v>5845</v>
      </c>
      <c r="T87" s="19">
        <v>6209</v>
      </c>
      <c r="U87" s="19">
        <v>6633</v>
      </c>
      <c r="V87" s="19">
        <v>6694</v>
      </c>
      <c r="W87" s="19">
        <v>6269</v>
      </c>
      <c r="X87" s="19">
        <v>5285</v>
      </c>
      <c r="Y87" s="19">
        <v>4885</v>
      </c>
      <c r="Z87" s="19">
        <v>4239</v>
      </c>
      <c r="AA87" s="19">
        <v>4021</v>
      </c>
      <c r="AB87" s="19">
        <v>3994</v>
      </c>
      <c r="AC87" s="19">
        <v>3937</v>
      </c>
      <c r="AD87" s="19">
        <v>4066</v>
      </c>
      <c r="AE87" s="19">
        <v>4387</v>
      </c>
      <c r="AF87" s="19">
        <v>4804</v>
      </c>
      <c r="AG87" s="19">
        <v>5244</v>
      </c>
      <c r="AH87" s="19">
        <v>5193</v>
      </c>
      <c r="AI87" s="19">
        <v>4905</v>
      </c>
      <c r="AJ87" s="19">
        <v>4694</v>
      </c>
      <c r="AK87" s="19">
        <v>4409</v>
      </c>
      <c r="AL87" s="19">
        <v>4231</v>
      </c>
      <c r="AM87" s="19">
        <v>4319</v>
      </c>
      <c r="AN87" s="19">
        <v>4734</v>
      </c>
      <c r="AO87" s="19">
        <v>4890</v>
      </c>
      <c r="AP87" s="19">
        <v>5378</v>
      </c>
      <c r="AQ87" s="19">
        <v>6549</v>
      </c>
      <c r="AR87" s="19">
        <v>7859</v>
      </c>
      <c r="AS87" s="19">
        <v>8989</v>
      </c>
      <c r="AT87" s="19">
        <v>10212</v>
      </c>
      <c r="AU87" s="19">
        <v>9876</v>
      </c>
      <c r="AV87" s="19">
        <v>9416</v>
      </c>
      <c r="AW87" s="19">
        <v>8841</v>
      </c>
      <c r="AX87" s="19">
        <v>8158</v>
      </c>
      <c r="AY87" s="19">
        <v>8099</v>
      </c>
      <c r="AZ87" s="19">
        <v>8064</v>
      </c>
      <c r="BA87" s="19">
        <v>8098</v>
      </c>
      <c r="BB87" s="19">
        <v>8330</v>
      </c>
      <c r="BC87" s="19">
        <v>9168</v>
      </c>
      <c r="BD87" s="19">
        <v>9615</v>
      </c>
      <c r="BE87" s="19">
        <v>10313</v>
      </c>
      <c r="BF87" s="19">
        <v>10385</v>
      </c>
      <c r="BG87" s="19">
        <v>9816</v>
      </c>
      <c r="BH87" s="19">
        <v>8828</v>
      </c>
      <c r="BI87" s="19">
        <v>8099</v>
      </c>
      <c r="BJ87" s="19">
        <v>7370</v>
      </c>
      <c r="BK87" s="19">
        <v>7076</v>
      </c>
      <c r="BL87" s="19">
        <v>7060</v>
      </c>
      <c r="BM87" s="19">
        <v>7252</v>
      </c>
      <c r="BN87" s="19">
        <v>7618</v>
      </c>
      <c r="BO87" s="19">
        <v>8298</v>
      </c>
      <c r="BP87" s="19">
        <v>8924</v>
      </c>
      <c r="BQ87" s="19">
        <v>9790</v>
      </c>
      <c r="BR87" s="19">
        <v>10050</v>
      </c>
      <c r="BS87" s="19">
        <v>9636</v>
      </c>
      <c r="BT87" s="19">
        <v>9053</v>
      </c>
      <c r="BU87" s="19">
        <v>8509</v>
      </c>
      <c r="BV87" s="19">
        <v>8070</v>
      </c>
      <c r="BW87" s="19">
        <v>8160</v>
      </c>
      <c r="BX87" s="19">
        <v>8384</v>
      </c>
      <c r="BY87" s="19">
        <v>8704</v>
      </c>
      <c r="BZ87" s="19">
        <v>9005</v>
      </c>
      <c r="CA87" s="19">
        <v>9631</v>
      </c>
      <c r="CB87" s="19">
        <v>10220</v>
      </c>
      <c r="CC87" s="19">
        <v>10786</v>
      </c>
      <c r="CD87" s="19">
        <v>11104</v>
      </c>
      <c r="CE87" s="19">
        <v>10692</v>
      </c>
      <c r="CF87" s="19">
        <v>9624</v>
      </c>
      <c r="CG87" s="19">
        <v>9187</v>
      </c>
      <c r="CH87" s="49">
        <v>8790</v>
      </c>
      <c r="CI87" s="49">
        <v>8658</v>
      </c>
      <c r="CJ87" s="49">
        <v>8630</v>
      </c>
      <c r="CK87" s="49">
        <v>8673</v>
      </c>
      <c r="CL87" s="49">
        <v>9024</v>
      </c>
      <c r="CM87" s="49">
        <v>9501</v>
      </c>
      <c r="CN87" s="49">
        <v>9955</v>
      </c>
      <c r="CO87" s="49">
        <v>10609</v>
      </c>
      <c r="CP87" s="49">
        <v>10462</v>
      </c>
      <c r="CQ87" s="49">
        <v>9772</v>
      </c>
      <c r="CR87" s="49">
        <v>8954</v>
      </c>
      <c r="CS87" s="49">
        <v>8418</v>
      </c>
      <c r="CT87" s="49">
        <v>7696</v>
      </c>
      <c r="CU87" s="49">
        <v>7282</v>
      </c>
      <c r="CV87" s="49">
        <v>6910</v>
      </c>
      <c r="CW87" s="49">
        <v>6672</v>
      </c>
      <c r="CX87" s="49">
        <v>6628</v>
      </c>
      <c r="CY87" s="49">
        <v>6923</v>
      </c>
      <c r="CZ87" s="17" t="s">
        <v>138</v>
      </c>
      <c r="DE87" t="s">
        <v>138</v>
      </c>
      <c r="DG87" t="s">
        <v>138</v>
      </c>
      <c r="DI87">
        <v>234400</v>
      </c>
      <c r="DJ87">
        <v>236400</v>
      </c>
      <c r="DK87">
        <v>237200</v>
      </c>
      <c r="DL87">
        <v>241500</v>
      </c>
      <c r="DM87">
        <v>239400</v>
      </c>
      <c r="DN87">
        <v>243700</v>
      </c>
      <c r="DO87">
        <v>248100</v>
      </c>
      <c r="DP87">
        <v>245700</v>
      </c>
      <c r="DQ87">
        <v>248400</v>
      </c>
      <c r="DR87">
        <v>246800</v>
      </c>
      <c r="DS87">
        <v>243800</v>
      </c>
      <c r="DT87">
        <v>246100</v>
      </c>
      <c r="DU87">
        <v>241000</v>
      </c>
      <c r="DV87">
        <v>242500</v>
      </c>
      <c r="DW87">
        <v>238200</v>
      </c>
      <c r="DX87">
        <v>238400</v>
      </c>
      <c r="DY87">
        <v>242300</v>
      </c>
      <c r="DZ87">
        <v>240500</v>
      </c>
      <c r="EA87">
        <v>247600</v>
      </c>
      <c r="EB87">
        <v>246800</v>
      </c>
      <c r="EC87">
        <v>249200</v>
      </c>
      <c r="ED87">
        <v>249300</v>
      </c>
      <c r="EE87">
        <v>249600</v>
      </c>
      <c r="EF87">
        <v>246400</v>
      </c>
      <c r="EG87">
        <v>244000</v>
      </c>
      <c r="EH87">
        <v>245300</v>
      </c>
      <c r="EI87">
        <v>237900</v>
      </c>
      <c r="EJ87" s="19">
        <v>240600</v>
      </c>
      <c r="EK87" s="19">
        <v>240200</v>
      </c>
      <c r="EL87" s="19">
        <v>238400</v>
      </c>
      <c r="EM87" s="19"/>
      <c r="EO87" s="31">
        <f t="shared" si="30"/>
        <v>2.7244027303754265E-2</v>
      </c>
      <c r="EP87" s="31">
        <f t="shared" si="31"/>
        <v>2.2880710659898478E-2</v>
      </c>
      <c r="EQ87" s="31">
        <f t="shared" si="32"/>
        <v>2.3233558178752108E-2</v>
      </c>
      <c r="ER87" s="31">
        <f t="shared" si="33"/>
        <v>2.5710144927536233E-2</v>
      </c>
      <c r="ES87" s="31">
        <f t="shared" si="34"/>
        <v>2.6186299081035924E-2</v>
      </c>
      <c r="ET87" s="31">
        <f t="shared" si="35"/>
        <v>1.7394337299958967E-2</v>
      </c>
      <c r="EU87" s="31">
        <f t="shared" si="36"/>
        <v>1.5868601370415156E-2</v>
      </c>
      <c r="EV87" s="31">
        <f t="shared" si="37"/>
        <v>1.9552299552299552E-2</v>
      </c>
      <c r="EW87" s="31">
        <f t="shared" si="38"/>
        <v>1.9746376811594205E-2</v>
      </c>
      <c r="EX87" s="31">
        <f t="shared" si="39"/>
        <v>1.7143435980551052E-2</v>
      </c>
      <c r="EY87" s="31">
        <f t="shared" si="40"/>
        <v>2.0057424118129615E-2</v>
      </c>
      <c r="EZ87" s="31">
        <f t="shared" si="41"/>
        <v>3.1934173100365705E-2</v>
      </c>
      <c r="FA87" s="31">
        <f t="shared" si="42"/>
        <v>4.0979253112033195E-2</v>
      </c>
      <c r="FB87" s="31">
        <f t="shared" si="43"/>
        <v>3.3641237113402063E-2</v>
      </c>
      <c r="FC87" s="31">
        <f t="shared" si="44"/>
        <v>3.3996641477749792E-2</v>
      </c>
      <c r="FD87" s="31">
        <f t="shared" si="45"/>
        <v>4.0331375838926174E-2</v>
      </c>
      <c r="FE87" s="31">
        <f t="shared" si="46"/>
        <v>4.0511762278167558E-2</v>
      </c>
      <c r="FF87" s="31">
        <f t="shared" si="47"/>
        <v>3.0644490644490645E-2</v>
      </c>
      <c r="FG87" s="31">
        <f t="shared" si="48"/>
        <v>2.9289176090468497E-2</v>
      </c>
      <c r="FH87" s="31">
        <f t="shared" si="49"/>
        <v>3.6158833063209078E-2</v>
      </c>
      <c r="FI87" s="31">
        <f t="shared" si="50"/>
        <v>3.8667736757624395E-2</v>
      </c>
      <c r="FJ87" s="31">
        <f t="shared" si="51"/>
        <v>3.2370637785800238E-2</v>
      </c>
      <c r="FK87" s="31">
        <f t="shared" si="52"/>
        <v>3.487179487179487E-2</v>
      </c>
      <c r="FL87" s="31">
        <f t="shared" si="53"/>
        <v>4.1477272727272731E-2</v>
      </c>
      <c r="FM87" s="50">
        <f t="shared" si="54"/>
        <v>4.3819672131147541E-2</v>
      </c>
      <c r="FN87" s="50">
        <f t="shared" si="55"/>
        <v>3.5833673053403993E-2</v>
      </c>
      <c r="FO87" s="50">
        <f t="shared" si="56"/>
        <v>3.6456494325346783E-2</v>
      </c>
      <c r="FP87" s="50">
        <f t="shared" si="57"/>
        <v>4.1375727348295928E-2</v>
      </c>
      <c r="FQ87" s="50">
        <f t="shared" si="58"/>
        <v>4.068276436303081E-2</v>
      </c>
      <c r="FR87" s="50">
        <f t="shared" si="59"/>
        <v>3.2281879194630873E-2</v>
      </c>
    </row>
    <row r="88" spans="1:174" ht="14">
      <c r="A88" s="17" t="s">
        <v>139</v>
      </c>
      <c r="B88" s="19">
        <v>378</v>
      </c>
      <c r="C88" s="19">
        <v>389</v>
      </c>
      <c r="D88" s="19">
        <v>388</v>
      </c>
      <c r="E88" s="19">
        <v>399</v>
      </c>
      <c r="F88" s="19">
        <v>391</v>
      </c>
      <c r="G88" s="19">
        <v>403</v>
      </c>
      <c r="H88" s="19">
        <v>446</v>
      </c>
      <c r="I88" s="19">
        <v>519</v>
      </c>
      <c r="J88" s="19">
        <v>544</v>
      </c>
      <c r="K88" s="19">
        <v>504</v>
      </c>
      <c r="L88" s="19">
        <v>476</v>
      </c>
      <c r="M88" s="19">
        <v>471</v>
      </c>
      <c r="N88" s="19">
        <v>432</v>
      </c>
      <c r="O88" s="19">
        <v>463</v>
      </c>
      <c r="P88" s="19">
        <v>466</v>
      </c>
      <c r="Q88" s="19">
        <v>446</v>
      </c>
      <c r="R88" s="19">
        <v>445</v>
      </c>
      <c r="S88" s="19">
        <v>455</v>
      </c>
      <c r="T88" s="19">
        <v>468</v>
      </c>
      <c r="U88" s="19">
        <v>498</v>
      </c>
      <c r="V88" s="19">
        <v>479</v>
      </c>
      <c r="W88" s="19">
        <v>488</v>
      </c>
      <c r="X88" s="19">
        <v>456</v>
      </c>
      <c r="Y88" s="19">
        <v>436</v>
      </c>
      <c r="Z88" s="19">
        <v>382</v>
      </c>
      <c r="AA88" s="19">
        <v>386</v>
      </c>
      <c r="AB88" s="19">
        <v>412</v>
      </c>
      <c r="AC88" s="19">
        <v>409</v>
      </c>
      <c r="AD88" s="19">
        <v>360</v>
      </c>
      <c r="AE88" s="19">
        <v>355</v>
      </c>
      <c r="AF88" s="19">
        <v>355</v>
      </c>
      <c r="AG88" s="19">
        <v>361</v>
      </c>
      <c r="AH88" s="19">
        <v>361</v>
      </c>
      <c r="AI88" s="19">
        <v>371</v>
      </c>
      <c r="AJ88" s="19">
        <v>374</v>
      </c>
      <c r="AK88" s="19">
        <v>365</v>
      </c>
      <c r="AL88" s="19">
        <v>359</v>
      </c>
      <c r="AM88" s="19">
        <v>394</v>
      </c>
      <c r="AN88" s="19">
        <v>464</v>
      </c>
      <c r="AO88" s="19">
        <v>487</v>
      </c>
      <c r="AP88" s="19">
        <v>509</v>
      </c>
      <c r="AQ88" s="19">
        <v>608</v>
      </c>
      <c r="AR88" s="19">
        <v>640</v>
      </c>
      <c r="AS88" s="19">
        <v>783</v>
      </c>
      <c r="AT88" s="19">
        <v>951</v>
      </c>
      <c r="AU88" s="19">
        <v>1036</v>
      </c>
      <c r="AV88" s="19">
        <v>1094</v>
      </c>
      <c r="AW88" s="19">
        <v>1067</v>
      </c>
      <c r="AX88" s="19">
        <v>1046</v>
      </c>
      <c r="AY88" s="19">
        <v>1040</v>
      </c>
      <c r="AZ88" s="19">
        <v>1068</v>
      </c>
      <c r="BA88" s="19">
        <v>1061</v>
      </c>
      <c r="BB88" s="19">
        <v>1041</v>
      </c>
      <c r="BC88" s="19">
        <v>1083</v>
      </c>
      <c r="BD88" s="19">
        <v>1007</v>
      </c>
      <c r="BE88" s="19">
        <v>1077</v>
      </c>
      <c r="BF88" s="19">
        <v>1039</v>
      </c>
      <c r="BG88" s="19">
        <v>969</v>
      </c>
      <c r="BH88" s="19">
        <v>908</v>
      </c>
      <c r="BI88" s="19">
        <v>824</v>
      </c>
      <c r="BJ88" s="19">
        <v>798</v>
      </c>
      <c r="BK88" s="19">
        <v>788</v>
      </c>
      <c r="BL88" s="19">
        <v>768</v>
      </c>
      <c r="BM88" s="19">
        <v>717</v>
      </c>
      <c r="BN88" s="19">
        <v>693</v>
      </c>
      <c r="BO88" s="19">
        <v>703</v>
      </c>
      <c r="BP88" s="19">
        <v>711</v>
      </c>
      <c r="BQ88" s="19">
        <v>777</v>
      </c>
      <c r="BR88" s="19">
        <v>787</v>
      </c>
      <c r="BS88" s="19">
        <v>743</v>
      </c>
      <c r="BT88" s="19">
        <v>665</v>
      </c>
      <c r="BU88" s="19">
        <v>658</v>
      </c>
      <c r="BV88" s="19">
        <v>617</v>
      </c>
      <c r="BW88" s="19">
        <v>638</v>
      </c>
      <c r="BX88" s="19">
        <v>694</v>
      </c>
      <c r="BY88" s="19">
        <v>727</v>
      </c>
      <c r="BZ88" s="19">
        <v>707</v>
      </c>
      <c r="CA88" s="19">
        <v>748</v>
      </c>
      <c r="CB88" s="19">
        <v>728</v>
      </c>
      <c r="CC88" s="19">
        <v>804</v>
      </c>
      <c r="CD88" s="19">
        <v>830</v>
      </c>
      <c r="CE88" s="19">
        <v>816</v>
      </c>
      <c r="CF88" s="19">
        <v>743</v>
      </c>
      <c r="CG88" s="19">
        <v>718</v>
      </c>
      <c r="CH88" s="49">
        <v>717</v>
      </c>
      <c r="CI88" s="49">
        <v>737</v>
      </c>
      <c r="CJ88" s="49">
        <v>762</v>
      </c>
      <c r="CK88" s="49">
        <v>701</v>
      </c>
      <c r="CL88" s="49">
        <v>703</v>
      </c>
      <c r="CM88" s="49">
        <v>705</v>
      </c>
      <c r="CN88" s="49">
        <v>692</v>
      </c>
      <c r="CO88" s="49">
        <v>759</v>
      </c>
      <c r="CP88" s="49">
        <v>816</v>
      </c>
      <c r="CQ88" s="49">
        <v>807</v>
      </c>
      <c r="CR88" s="49">
        <v>761</v>
      </c>
      <c r="CS88" s="49">
        <v>718</v>
      </c>
      <c r="CT88" s="49">
        <v>688</v>
      </c>
      <c r="CU88" s="49">
        <v>648</v>
      </c>
      <c r="CV88" s="49">
        <v>625</v>
      </c>
      <c r="CW88" s="49">
        <v>602</v>
      </c>
      <c r="CX88" s="49">
        <v>576</v>
      </c>
      <c r="CY88" s="49">
        <v>583</v>
      </c>
      <c r="CZ88" s="17" t="s">
        <v>139</v>
      </c>
      <c r="DE88" t="s">
        <v>139</v>
      </c>
      <c r="DG88" t="s">
        <v>139</v>
      </c>
      <c r="DI88">
        <v>43600</v>
      </c>
      <c r="DJ88">
        <v>44300</v>
      </c>
      <c r="DK88">
        <v>43200</v>
      </c>
      <c r="DL88">
        <v>44000</v>
      </c>
      <c r="DM88">
        <v>42100</v>
      </c>
      <c r="DN88">
        <v>42100</v>
      </c>
      <c r="DO88">
        <v>42600</v>
      </c>
      <c r="DP88">
        <v>44100</v>
      </c>
      <c r="DQ88">
        <v>42700</v>
      </c>
      <c r="DR88">
        <v>43000</v>
      </c>
      <c r="DS88">
        <v>42200</v>
      </c>
      <c r="DT88">
        <v>41500</v>
      </c>
      <c r="DU88">
        <v>42000</v>
      </c>
      <c r="DV88">
        <v>40700</v>
      </c>
      <c r="DW88">
        <v>40500</v>
      </c>
      <c r="DX88">
        <v>41400</v>
      </c>
      <c r="DY88">
        <v>39700</v>
      </c>
      <c r="DZ88">
        <v>37600</v>
      </c>
      <c r="EA88">
        <v>37500</v>
      </c>
      <c r="EB88">
        <v>36800</v>
      </c>
      <c r="EC88">
        <v>37300</v>
      </c>
      <c r="ED88">
        <v>39100</v>
      </c>
      <c r="EE88">
        <v>38800</v>
      </c>
      <c r="EF88">
        <v>39800</v>
      </c>
      <c r="EG88">
        <v>41500</v>
      </c>
      <c r="EH88">
        <v>41500</v>
      </c>
      <c r="EI88">
        <v>40600</v>
      </c>
      <c r="EJ88" s="19">
        <v>38000</v>
      </c>
      <c r="EK88" s="19">
        <v>38200</v>
      </c>
      <c r="EL88" s="19">
        <v>39400</v>
      </c>
      <c r="EM88" s="19"/>
      <c r="EO88" s="31">
        <f t="shared" si="30"/>
        <v>1.1559633027522935E-2</v>
      </c>
      <c r="EP88" s="31">
        <f t="shared" si="31"/>
        <v>9.7516930022573372E-3</v>
      </c>
      <c r="EQ88" s="31">
        <f t="shared" si="32"/>
        <v>1.0324074074074074E-2</v>
      </c>
      <c r="ER88" s="31">
        <f t="shared" si="33"/>
        <v>1.0636363636363637E-2</v>
      </c>
      <c r="ES88" s="31">
        <f t="shared" si="34"/>
        <v>1.159144893111639E-2</v>
      </c>
      <c r="ET88" s="31">
        <f t="shared" si="35"/>
        <v>9.0736342042755345E-3</v>
      </c>
      <c r="EU88" s="31">
        <f t="shared" si="36"/>
        <v>9.6009389671361505E-3</v>
      </c>
      <c r="EV88" s="31">
        <f t="shared" si="37"/>
        <v>8.0498866213151929E-3</v>
      </c>
      <c r="EW88" s="31">
        <f t="shared" si="38"/>
        <v>8.6885245901639346E-3</v>
      </c>
      <c r="EX88" s="31">
        <f t="shared" si="39"/>
        <v>8.348837209302325E-3</v>
      </c>
      <c r="EY88" s="31">
        <f t="shared" si="40"/>
        <v>1.1540284360189574E-2</v>
      </c>
      <c r="EZ88" s="31">
        <f t="shared" si="41"/>
        <v>1.5421686746987951E-2</v>
      </c>
      <c r="FA88" s="31">
        <f t="shared" si="42"/>
        <v>2.4666666666666667E-2</v>
      </c>
      <c r="FB88" s="31">
        <f t="shared" si="43"/>
        <v>2.5700245700245702E-2</v>
      </c>
      <c r="FC88" s="31">
        <f t="shared" si="44"/>
        <v>2.619753086419753E-2</v>
      </c>
      <c r="FD88" s="31">
        <f t="shared" si="45"/>
        <v>2.4323671497584541E-2</v>
      </c>
      <c r="FE88" s="31">
        <f t="shared" si="46"/>
        <v>2.4408060453400503E-2</v>
      </c>
      <c r="FF88" s="31">
        <f t="shared" si="47"/>
        <v>2.1223404255319149E-2</v>
      </c>
      <c r="FG88" s="31">
        <f t="shared" si="48"/>
        <v>1.9120000000000002E-2</v>
      </c>
      <c r="FH88" s="31">
        <f t="shared" si="49"/>
        <v>1.9320652173913044E-2</v>
      </c>
      <c r="FI88" s="31">
        <f t="shared" si="50"/>
        <v>1.9919571045576408E-2</v>
      </c>
      <c r="FJ88" s="31">
        <f t="shared" si="51"/>
        <v>1.578005115089514E-2</v>
      </c>
      <c r="FK88" s="31">
        <f t="shared" si="52"/>
        <v>1.8737113402061856E-2</v>
      </c>
      <c r="FL88" s="31">
        <f t="shared" si="53"/>
        <v>1.829145728643216E-2</v>
      </c>
      <c r="FM88" s="50">
        <f t="shared" si="54"/>
        <v>1.966265060240964E-2</v>
      </c>
      <c r="FN88" s="50">
        <f t="shared" si="55"/>
        <v>1.727710843373494E-2</v>
      </c>
      <c r="FO88" s="50">
        <f t="shared" si="56"/>
        <v>1.7266009852216747E-2</v>
      </c>
      <c r="FP88" s="50">
        <f t="shared" si="57"/>
        <v>1.8210526315789472E-2</v>
      </c>
      <c r="FQ88" s="50">
        <f t="shared" si="58"/>
        <v>2.112565445026178E-2</v>
      </c>
      <c r="FR88" s="50">
        <f t="shared" si="59"/>
        <v>1.7461928934010152E-2</v>
      </c>
    </row>
    <row r="89" spans="1:174" ht="14">
      <c r="A89" s="17" t="s">
        <v>140</v>
      </c>
      <c r="B89" s="19">
        <v>6294</v>
      </c>
      <c r="C89" s="19">
        <v>6471</v>
      </c>
      <c r="D89" s="19">
        <v>6684</v>
      </c>
      <c r="E89" s="19">
        <v>6668</v>
      </c>
      <c r="F89" s="19">
        <v>6530</v>
      </c>
      <c r="G89" s="19">
        <v>6766</v>
      </c>
      <c r="H89" s="19">
        <v>6857</v>
      </c>
      <c r="I89" s="19">
        <v>7407</v>
      </c>
      <c r="J89" s="19">
        <v>7678</v>
      </c>
      <c r="K89" s="19">
        <v>7591</v>
      </c>
      <c r="L89" s="19">
        <v>7301</v>
      </c>
      <c r="M89" s="19">
        <v>7149</v>
      </c>
      <c r="N89" s="19">
        <v>7021</v>
      </c>
      <c r="O89" s="19">
        <v>6980</v>
      </c>
      <c r="P89" s="19">
        <v>7149</v>
      </c>
      <c r="Q89" s="19">
        <v>6918</v>
      </c>
      <c r="R89" s="19">
        <v>6763</v>
      </c>
      <c r="S89" s="19">
        <v>6856</v>
      </c>
      <c r="T89" s="19">
        <v>7023</v>
      </c>
      <c r="U89" s="19">
        <v>7595</v>
      </c>
      <c r="V89" s="19">
        <v>7651</v>
      </c>
      <c r="W89" s="19">
        <v>7465</v>
      </c>
      <c r="X89" s="19">
        <v>7265</v>
      </c>
      <c r="Y89" s="19">
        <v>6901</v>
      </c>
      <c r="Z89" s="19">
        <v>6605</v>
      </c>
      <c r="AA89" s="19">
        <v>6640</v>
      </c>
      <c r="AB89" s="19">
        <v>6642</v>
      </c>
      <c r="AC89" s="19">
        <v>6340</v>
      </c>
      <c r="AD89" s="19">
        <v>6237</v>
      </c>
      <c r="AE89" s="19">
        <v>6271</v>
      </c>
      <c r="AF89" s="19">
        <v>6445</v>
      </c>
      <c r="AG89" s="19">
        <v>6928</v>
      </c>
      <c r="AH89" s="19">
        <v>7139</v>
      </c>
      <c r="AI89" s="19">
        <v>7070</v>
      </c>
      <c r="AJ89" s="19">
        <v>7086</v>
      </c>
      <c r="AK89" s="19">
        <v>6946</v>
      </c>
      <c r="AL89" s="19">
        <v>7032</v>
      </c>
      <c r="AM89" s="19">
        <v>7345</v>
      </c>
      <c r="AN89" s="19">
        <v>8015</v>
      </c>
      <c r="AO89" s="19">
        <v>8494</v>
      </c>
      <c r="AP89" s="19">
        <v>9136</v>
      </c>
      <c r="AQ89" s="19">
        <v>10186</v>
      </c>
      <c r="AR89" s="19">
        <v>11537</v>
      </c>
      <c r="AS89" s="19">
        <v>13079</v>
      </c>
      <c r="AT89" s="19">
        <v>14426</v>
      </c>
      <c r="AU89" s="19">
        <v>14759</v>
      </c>
      <c r="AV89" s="19">
        <v>15188</v>
      </c>
      <c r="AW89" s="19">
        <v>15249</v>
      </c>
      <c r="AX89" s="19">
        <v>14882</v>
      </c>
      <c r="AY89" s="19">
        <v>14787</v>
      </c>
      <c r="AZ89" s="19">
        <v>14659</v>
      </c>
      <c r="BA89" s="19">
        <v>14408</v>
      </c>
      <c r="BB89" s="19">
        <v>14247</v>
      </c>
      <c r="BC89" s="19">
        <v>14278</v>
      </c>
      <c r="BD89" s="19">
        <v>14247</v>
      </c>
      <c r="BE89" s="19">
        <v>14999</v>
      </c>
      <c r="BF89" s="19">
        <v>14807</v>
      </c>
      <c r="BG89" s="19">
        <v>14185</v>
      </c>
      <c r="BH89" s="19">
        <v>13553</v>
      </c>
      <c r="BI89" s="19">
        <v>12744</v>
      </c>
      <c r="BJ89" s="19">
        <v>12278</v>
      </c>
      <c r="BK89" s="19">
        <v>12167</v>
      </c>
      <c r="BL89" s="19">
        <v>12436</v>
      </c>
      <c r="BM89" s="19">
        <v>12480</v>
      </c>
      <c r="BN89" s="19">
        <v>12392</v>
      </c>
      <c r="BO89" s="19">
        <v>12509</v>
      </c>
      <c r="BP89" s="19">
        <v>12643</v>
      </c>
      <c r="BQ89" s="19">
        <v>13166</v>
      </c>
      <c r="BR89" s="19">
        <v>13269</v>
      </c>
      <c r="BS89" s="19">
        <v>13187</v>
      </c>
      <c r="BT89" s="19">
        <v>13102</v>
      </c>
      <c r="BU89" s="19">
        <v>13103</v>
      </c>
      <c r="BV89" s="19">
        <v>12795</v>
      </c>
      <c r="BW89" s="19">
        <v>13658</v>
      </c>
      <c r="BX89" s="19">
        <v>14050</v>
      </c>
      <c r="BY89" s="19">
        <v>14490</v>
      </c>
      <c r="BZ89" s="19">
        <v>14384</v>
      </c>
      <c r="CA89" s="19">
        <v>14641</v>
      </c>
      <c r="CB89" s="19">
        <v>14945</v>
      </c>
      <c r="CC89" s="19">
        <v>15822</v>
      </c>
      <c r="CD89" s="19">
        <v>15972</v>
      </c>
      <c r="CE89" s="19">
        <v>15894</v>
      </c>
      <c r="CF89" s="19">
        <v>15823</v>
      </c>
      <c r="CG89" s="19">
        <v>15801</v>
      </c>
      <c r="CH89" s="49">
        <v>15545</v>
      </c>
      <c r="CI89" s="49">
        <v>15839</v>
      </c>
      <c r="CJ89" s="49">
        <v>15941</v>
      </c>
      <c r="CK89" s="49">
        <v>16043</v>
      </c>
      <c r="CL89" s="49">
        <v>16074</v>
      </c>
      <c r="CM89" s="49">
        <v>16168</v>
      </c>
      <c r="CN89" s="49">
        <v>15987</v>
      </c>
      <c r="CO89" s="49">
        <v>16388</v>
      </c>
      <c r="CP89" s="49">
        <v>16195</v>
      </c>
      <c r="CQ89" s="49">
        <v>15634</v>
      </c>
      <c r="CR89" s="49">
        <v>15179</v>
      </c>
      <c r="CS89" s="49">
        <v>14827</v>
      </c>
      <c r="CT89" s="49">
        <v>14389</v>
      </c>
      <c r="CU89" s="49">
        <v>14150</v>
      </c>
      <c r="CV89" s="49">
        <v>13839</v>
      </c>
      <c r="CW89" s="49">
        <v>13123</v>
      </c>
      <c r="CX89" s="49">
        <v>12520</v>
      </c>
      <c r="CY89" s="49">
        <v>12038</v>
      </c>
      <c r="CZ89" s="17" t="s">
        <v>140</v>
      </c>
      <c r="DE89" t="s">
        <v>140</v>
      </c>
      <c r="DG89" t="s">
        <v>140</v>
      </c>
      <c r="DI89">
        <v>229000</v>
      </c>
      <c r="DJ89">
        <v>231900</v>
      </c>
      <c r="DK89">
        <v>234500</v>
      </c>
      <c r="DL89">
        <v>238700</v>
      </c>
      <c r="DM89">
        <v>241000</v>
      </c>
      <c r="DN89">
        <v>242800</v>
      </c>
      <c r="DO89">
        <v>241300</v>
      </c>
      <c r="DP89">
        <v>242400</v>
      </c>
      <c r="DQ89">
        <v>243300</v>
      </c>
      <c r="DR89">
        <v>239600</v>
      </c>
      <c r="DS89">
        <v>245300</v>
      </c>
      <c r="DT89">
        <v>244900</v>
      </c>
      <c r="DU89">
        <v>246000</v>
      </c>
      <c r="DV89">
        <v>246300</v>
      </c>
      <c r="DW89">
        <v>240500</v>
      </c>
      <c r="DX89">
        <v>237000</v>
      </c>
      <c r="DY89">
        <v>230000</v>
      </c>
      <c r="DZ89">
        <v>237100</v>
      </c>
      <c r="EA89">
        <v>239500</v>
      </c>
      <c r="EB89">
        <v>240900</v>
      </c>
      <c r="EC89">
        <v>240900</v>
      </c>
      <c r="ED89">
        <v>243100</v>
      </c>
      <c r="EE89">
        <v>241500</v>
      </c>
      <c r="EF89">
        <v>243100</v>
      </c>
      <c r="EG89">
        <v>245400</v>
      </c>
      <c r="EH89">
        <v>242700</v>
      </c>
      <c r="EI89">
        <v>242100</v>
      </c>
      <c r="EJ89" s="19">
        <v>242200</v>
      </c>
      <c r="EK89" s="19">
        <v>241200</v>
      </c>
      <c r="EL89" s="19">
        <v>244800</v>
      </c>
      <c r="EM89" s="19"/>
      <c r="EO89" s="31">
        <f t="shared" si="30"/>
        <v>3.3148471615720522E-2</v>
      </c>
      <c r="EP89" s="31">
        <f t="shared" si="31"/>
        <v>3.0275981026304442E-2</v>
      </c>
      <c r="EQ89" s="31">
        <f t="shared" si="32"/>
        <v>2.9501066098081022E-2</v>
      </c>
      <c r="ER89" s="31">
        <f t="shared" si="33"/>
        <v>2.9421868454126518E-2</v>
      </c>
      <c r="ES89" s="31">
        <f t="shared" si="34"/>
        <v>3.0975103734439836E-2</v>
      </c>
      <c r="ET89" s="31">
        <f t="shared" si="35"/>
        <v>2.720345963756178E-2</v>
      </c>
      <c r="EU89" s="31">
        <f t="shared" si="36"/>
        <v>2.6274347285536678E-2</v>
      </c>
      <c r="EV89" s="31">
        <f t="shared" si="37"/>
        <v>2.6588283828382839E-2</v>
      </c>
      <c r="EW89" s="31">
        <f t="shared" si="38"/>
        <v>2.9058775174681462E-2</v>
      </c>
      <c r="EX89" s="31">
        <f t="shared" si="39"/>
        <v>2.9348914858096826E-2</v>
      </c>
      <c r="EY89" s="31">
        <f t="shared" si="40"/>
        <v>3.4626987362413368E-2</v>
      </c>
      <c r="EZ89" s="31">
        <f t="shared" si="41"/>
        <v>4.7109024091465904E-2</v>
      </c>
      <c r="FA89" s="31">
        <f t="shared" si="42"/>
        <v>5.9995934959349594E-2</v>
      </c>
      <c r="FB89" s="31">
        <f t="shared" si="43"/>
        <v>6.0422249289484371E-2</v>
      </c>
      <c r="FC89" s="31">
        <f t="shared" si="44"/>
        <v>5.9908523908523907E-2</v>
      </c>
      <c r="FD89" s="31">
        <f t="shared" si="45"/>
        <v>6.0113924050632914E-2</v>
      </c>
      <c r="FE89" s="31">
        <f t="shared" si="46"/>
        <v>6.167391304347826E-2</v>
      </c>
      <c r="FF89" s="31">
        <f t="shared" si="47"/>
        <v>5.178405735976381E-2</v>
      </c>
      <c r="FG89" s="31">
        <f t="shared" si="48"/>
        <v>5.210855949895616E-2</v>
      </c>
      <c r="FH89" s="31">
        <f t="shared" si="49"/>
        <v>5.2482357824823578E-2</v>
      </c>
      <c r="FI89" s="31">
        <f t="shared" si="50"/>
        <v>5.4740556247405564E-2</v>
      </c>
      <c r="FJ89" s="31">
        <f t="shared" si="51"/>
        <v>5.2632661456190867E-2</v>
      </c>
      <c r="FK89" s="31">
        <f t="shared" si="52"/>
        <v>0.06</v>
      </c>
      <c r="FL89" s="31">
        <f t="shared" si="53"/>
        <v>6.1476758535582064E-2</v>
      </c>
      <c r="FM89" s="50">
        <f t="shared" si="54"/>
        <v>6.4767726161369193E-2</v>
      </c>
      <c r="FN89" s="50">
        <f t="shared" si="55"/>
        <v>6.4050267820354348E-2</v>
      </c>
      <c r="FO89" s="50">
        <f t="shared" si="56"/>
        <v>6.6266005782734408E-2</v>
      </c>
      <c r="FP89" s="50">
        <f t="shared" si="57"/>
        <v>6.6007431874483893E-2</v>
      </c>
      <c r="FQ89" s="50">
        <f t="shared" si="58"/>
        <v>6.4817578772802656E-2</v>
      </c>
      <c r="FR89" s="50">
        <f t="shared" si="59"/>
        <v>5.8778594771241831E-2</v>
      </c>
    </row>
    <row r="90" spans="1:174" ht="14">
      <c r="A90" s="17" t="s">
        <v>141</v>
      </c>
      <c r="B90" s="19">
        <v>5904</v>
      </c>
      <c r="C90" s="19">
        <v>6135</v>
      </c>
      <c r="D90" s="19">
        <v>6235</v>
      </c>
      <c r="E90" s="19">
        <v>6252</v>
      </c>
      <c r="F90" s="19">
        <v>6080</v>
      </c>
      <c r="G90" s="19">
        <v>6049</v>
      </c>
      <c r="H90" s="19">
        <v>6196</v>
      </c>
      <c r="I90" s="19">
        <v>6727</v>
      </c>
      <c r="J90" s="19">
        <v>6955</v>
      </c>
      <c r="K90" s="19">
        <v>6994</v>
      </c>
      <c r="L90" s="19">
        <v>6985</v>
      </c>
      <c r="M90" s="19">
        <v>6959</v>
      </c>
      <c r="N90" s="19">
        <v>7127</v>
      </c>
      <c r="O90" s="19">
        <v>7069</v>
      </c>
      <c r="P90" s="19">
        <v>7354</v>
      </c>
      <c r="Q90" s="19">
        <v>7109</v>
      </c>
      <c r="R90" s="19">
        <v>7061</v>
      </c>
      <c r="S90" s="19">
        <v>7162</v>
      </c>
      <c r="T90" s="19">
        <v>7553</v>
      </c>
      <c r="U90" s="19">
        <v>8040</v>
      </c>
      <c r="V90" s="19">
        <v>8071</v>
      </c>
      <c r="W90" s="19">
        <v>7998</v>
      </c>
      <c r="X90" s="19">
        <v>7702</v>
      </c>
      <c r="Y90" s="19">
        <v>7752</v>
      </c>
      <c r="Z90" s="19">
        <v>7619</v>
      </c>
      <c r="AA90" s="19">
        <v>7456</v>
      </c>
      <c r="AB90" s="19">
        <v>7235</v>
      </c>
      <c r="AC90" s="19">
        <v>7154</v>
      </c>
      <c r="AD90" s="19">
        <v>6710</v>
      </c>
      <c r="AE90" s="19">
        <v>6361</v>
      </c>
      <c r="AF90" s="19">
        <v>6349</v>
      </c>
      <c r="AG90" s="19">
        <v>6569</v>
      </c>
      <c r="AH90" s="19">
        <v>6686</v>
      </c>
      <c r="AI90" s="19">
        <v>6803</v>
      </c>
      <c r="AJ90" s="19">
        <v>6656</v>
      </c>
      <c r="AK90" s="19">
        <v>6614</v>
      </c>
      <c r="AL90" s="19">
        <v>6689</v>
      </c>
      <c r="AM90" s="19">
        <v>6805</v>
      </c>
      <c r="AN90" s="19">
        <v>6987</v>
      </c>
      <c r="AO90" s="19">
        <v>7023</v>
      </c>
      <c r="AP90" s="19">
        <v>6966</v>
      </c>
      <c r="AQ90" s="19">
        <v>7364</v>
      </c>
      <c r="AR90" s="19">
        <v>8105</v>
      </c>
      <c r="AS90" s="19">
        <v>9012</v>
      </c>
      <c r="AT90" s="19">
        <v>10145</v>
      </c>
      <c r="AU90" s="19">
        <v>10622</v>
      </c>
      <c r="AV90" s="19">
        <v>11045</v>
      </c>
      <c r="AW90" s="19">
        <v>11268</v>
      </c>
      <c r="AX90" s="19">
        <v>11191</v>
      </c>
      <c r="AY90" s="19">
        <v>11213</v>
      </c>
      <c r="AZ90" s="19">
        <v>11334</v>
      </c>
      <c r="BA90" s="19">
        <v>11465</v>
      </c>
      <c r="BB90" s="19">
        <v>11319</v>
      </c>
      <c r="BC90" s="19">
        <v>10985</v>
      </c>
      <c r="BD90" s="19">
        <v>11041</v>
      </c>
      <c r="BE90" s="19">
        <v>11532</v>
      </c>
      <c r="BF90" s="19">
        <v>11628</v>
      </c>
      <c r="BG90" s="19">
        <v>11247</v>
      </c>
      <c r="BH90" s="19">
        <v>11030</v>
      </c>
      <c r="BI90" s="19">
        <v>10767</v>
      </c>
      <c r="BJ90" s="19">
        <v>10390</v>
      </c>
      <c r="BK90" s="19">
        <v>10107</v>
      </c>
      <c r="BL90" s="19">
        <v>10117</v>
      </c>
      <c r="BM90" s="19">
        <v>10039</v>
      </c>
      <c r="BN90" s="19">
        <v>9787</v>
      </c>
      <c r="BO90" s="19">
        <v>9601</v>
      </c>
      <c r="BP90" s="19">
        <v>9580</v>
      </c>
      <c r="BQ90" s="19">
        <v>10104</v>
      </c>
      <c r="BR90" s="19">
        <v>10324</v>
      </c>
      <c r="BS90" s="19">
        <v>10430</v>
      </c>
      <c r="BT90" s="19">
        <v>10460</v>
      </c>
      <c r="BU90" s="19">
        <v>10351</v>
      </c>
      <c r="BV90" s="19">
        <v>10290</v>
      </c>
      <c r="BW90" s="19">
        <v>10766</v>
      </c>
      <c r="BX90" s="19">
        <v>10971</v>
      </c>
      <c r="BY90" s="19">
        <v>10830</v>
      </c>
      <c r="BZ90" s="19">
        <v>10469</v>
      </c>
      <c r="CA90" s="19">
        <v>10215</v>
      </c>
      <c r="CB90" s="19">
        <v>10073</v>
      </c>
      <c r="CC90" s="19">
        <v>10512</v>
      </c>
      <c r="CD90" s="19">
        <v>10700</v>
      </c>
      <c r="CE90" s="19">
        <v>10511</v>
      </c>
      <c r="CF90" s="19">
        <v>10321</v>
      </c>
      <c r="CG90" s="19">
        <v>10099</v>
      </c>
      <c r="CH90" s="49">
        <v>9889</v>
      </c>
      <c r="CI90" s="49">
        <v>10033</v>
      </c>
      <c r="CJ90" s="49">
        <v>10030</v>
      </c>
      <c r="CK90" s="49">
        <v>9741</v>
      </c>
      <c r="CL90" s="49">
        <v>9516</v>
      </c>
      <c r="CM90" s="49">
        <v>9337</v>
      </c>
      <c r="CN90" s="49">
        <v>9400</v>
      </c>
      <c r="CO90" s="49">
        <v>9680</v>
      </c>
      <c r="CP90" s="49">
        <v>9932</v>
      </c>
      <c r="CQ90" s="49">
        <v>9745</v>
      </c>
      <c r="CR90" s="49">
        <v>9607</v>
      </c>
      <c r="CS90" s="49">
        <v>9432</v>
      </c>
      <c r="CT90" s="49">
        <v>9239</v>
      </c>
      <c r="CU90" s="49">
        <v>9137</v>
      </c>
      <c r="CV90" s="49">
        <v>8824</v>
      </c>
      <c r="CW90" s="49">
        <v>8494</v>
      </c>
      <c r="CX90" s="49">
        <v>8183</v>
      </c>
      <c r="CY90" s="49">
        <v>7867</v>
      </c>
      <c r="CZ90" s="17" t="s">
        <v>141</v>
      </c>
      <c r="DE90" t="s">
        <v>141</v>
      </c>
      <c r="DG90" t="s">
        <v>141</v>
      </c>
      <c r="DI90">
        <v>149200</v>
      </c>
      <c r="DJ90">
        <v>150400</v>
      </c>
      <c r="DK90">
        <v>148200</v>
      </c>
      <c r="DL90">
        <v>151800</v>
      </c>
      <c r="DM90">
        <v>153600</v>
      </c>
      <c r="DN90">
        <v>152700</v>
      </c>
      <c r="DO90">
        <v>154900</v>
      </c>
      <c r="DP90">
        <v>153500</v>
      </c>
      <c r="DQ90">
        <v>153300</v>
      </c>
      <c r="DR90">
        <v>152400</v>
      </c>
      <c r="DS90">
        <v>149300</v>
      </c>
      <c r="DT90">
        <v>147500</v>
      </c>
      <c r="DU90">
        <v>144500</v>
      </c>
      <c r="DV90">
        <v>147700</v>
      </c>
      <c r="DW90">
        <v>148200</v>
      </c>
      <c r="DX90">
        <v>151100</v>
      </c>
      <c r="DY90">
        <v>153900</v>
      </c>
      <c r="DZ90">
        <v>149600</v>
      </c>
      <c r="EA90">
        <v>151900</v>
      </c>
      <c r="EB90">
        <v>150000</v>
      </c>
      <c r="EC90">
        <v>151100</v>
      </c>
      <c r="ED90">
        <v>152200</v>
      </c>
      <c r="EE90">
        <v>148600</v>
      </c>
      <c r="EF90">
        <v>146000</v>
      </c>
      <c r="EG90">
        <v>147700</v>
      </c>
      <c r="EH90">
        <v>148400</v>
      </c>
      <c r="EI90">
        <v>148700</v>
      </c>
      <c r="EJ90" s="19">
        <v>149800</v>
      </c>
      <c r="EK90" s="19">
        <v>146500</v>
      </c>
      <c r="EL90" s="19">
        <v>149800</v>
      </c>
      <c r="EM90" s="19"/>
      <c r="EO90" s="31">
        <f t="shared" si="30"/>
        <v>4.6876675603217156E-2</v>
      </c>
      <c r="EP90" s="31">
        <f t="shared" si="31"/>
        <v>4.7386968085106382E-2</v>
      </c>
      <c r="EQ90" s="31">
        <f t="shared" si="32"/>
        <v>4.7968960863697709E-2</v>
      </c>
      <c r="ER90" s="31">
        <f t="shared" si="33"/>
        <v>4.9756258234519103E-2</v>
      </c>
      <c r="ES90" s="31">
        <f t="shared" si="34"/>
        <v>5.20703125E-2</v>
      </c>
      <c r="ET90" s="31">
        <f t="shared" si="35"/>
        <v>4.989521938441388E-2</v>
      </c>
      <c r="EU90" s="31">
        <f t="shared" si="36"/>
        <v>4.6184635248547448E-2</v>
      </c>
      <c r="EV90" s="31">
        <f t="shared" si="37"/>
        <v>4.1361563517915312E-2</v>
      </c>
      <c r="EW90" s="31">
        <f t="shared" si="38"/>
        <v>4.4377038486627531E-2</v>
      </c>
      <c r="EX90" s="31">
        <f t="shared" si="39"/>
        <v>4.3891076115485567E-2</v>
      </c>
      <c r="EY90" s="31">
        <f t="shared" si="40"/>
        <v>4.7039517749497654E-2</v>
      </c>
      <c r="EZ90" s="31">
        <f t="shared" si="41"/>
        <v>5.4949152542372884E-2</v>
      </c>
      <c r="FA90" s="31">
        <f t="shared" si="42"/>
        <v>7.3508650519031146E-2</v>
      </c>
      <c r="FB90" s="31">
        <f t="shared" si="43"/>
        <v>7.5768449559918752E-2</v>
      </c>
      <c r="FC90" s="31">
        <f t="shared" si="44"/>
        <v>7.7361673414304999E-2</v>
      </c>
      <c r="FD90" s="31">
        <f t="shared" si="45"/>
        <v>7.307081403044341E-2</v>
      </c>
      <c r="FE90" s="31">
        <f t="shared" si="46"/>
        <v>7.3079922027290453E-2</v>
      </c>
      <c r="FF90" s="31">
        <f t="shared" si="47"/>
        <v>6.9451871657754016E-2</v>
      </c>
      <c r="FG90" s="31">
        <f t="shared" si="48"/>
        <v>6.6089532587228439E-2</v>
      </c>
      <c r="FH90" s="31">
        <f t="shared" si="49"/>
        <v>6.3866666666666669E-2</v>
      </c>
      <c r="FI90" s="31">
        <f t="shared" si="50"/>
        <v>6.9027134348113833E-2</v>
      </c>
      <c r="FJ90" s="31">
        <f t="shared" si="51"/>
        <v>6.7608409986859394E-2</v>
      </c>
      <c r="FK90" s="31">
        <f t="shared" si="52"/>
        <v>7.2880215343203228E-2</v>
      </c>
      <c r="FL90" s="31">
        <f t="shared" si="53"/>
        <v>6.8993150684931503E-2</v>
      </c>
      <c r="FM90" s="50">
        <f t="shared" si="54"/>
        <v>7.1164522681110357E-2</v>
      </c>
      <c r="FN90" s="50">
        <f t="shared" si="55"/>
        <v>6.6637466307277626E-2</v>
      </c>
      <c r="FO90" s="50">
        <f t="shared" si="56"/>
        <v>6.5507733691997305E-2</v>
      </c>
      <c r="FP90" s="50">
        <f t="shared" si="57"/>
        <v>6.2750333778371165E-2</v>
      </c>
      <c r="FQ90" s="50">
        <f t="shared" si="58"/>
        <v>6.6518771331058019E-2</v>
      </c>
      <c r="FR90" s="50">
        <f t="shared" si="59"/>
        <v>6.1675567423230972E-2</v>
      </c>
    </row>
    <row r="91" spans="1:174" ht="14">
      <c r="A91" s="17" t="s">
        <v>142</v>
      </c>
      <c r="B91" s="19">
        <v>228</v>
      </c>
      <c r="C91" s="19">
        <v>235</v>
      </c>
      <c r="D91" s="19">
        <v>262</v>
      </c>
      <c r="E91" s="19">
        <v>277</v>
      </c>
      <c r="F91" s="19">
        <v>300</v>
      </c>
      <c r="G91" s="19">
        <v>311</v>
      </c>
      <c r="H91" s="19">
        <v>295</v>
      </c>
      <c r="I91" s="19">
        <v>322</v>
      </c>
      <c r="J91" s="19">
        <v>341</v>
      </c>
      <c r="K91" s="19">
        <v>325</v>
      </c>
      <c r="L91" s="19">
        <v>305</v>
      </c>
      <c r="M91" s="19">
        <v>300</v>
      </c>
      <c r="N91" s="19">
        <v>297</v>
      </c>
      <c r="O91" s="19">
        <v>317</v>
      </c>
      <c r="P91" s="19">
        <v>350</v>
      </c>
      <c r="Q91" s="19">
        <v>354</v>
      </c>
      <c r="R91" s="19">
        <v>353</v>
      </c>
      <c r="S91" s="19">
        <v>346</v>
      </c>
      <c r="T91" s="19">
        <v>364</v>
      </c>
      <c r="U91" s="19">
        <v>365</v>
      </c>
      <c r="V91" s="19">
        <v>354</v>
      </c>
      <c r="W91" s="19">
        <v>348</v>
      </c>
      <c r="X91" s="19">
        <v>323</v>
      </c>
      <c r="Y91" s="19">
        <v>281</v>
      </c>
      <c r="Z91" s="19">
        <v>288</v>
      </c>
      <c r="AA91" s="19">
        <v>296</v>
      </c>
      <c r="AB91" s="19">
        <v>302</v>
      </c>
      <c r="AC91" s="19">
        <v>299</v>
      </c>
      <c r="AD91" s="19">
        <v>252</v>
      </c>
      <c r="AE91" s="19">
        <v>271</v>
      </c>
      <c r="AF91" s="19">
        <v>274</v>
      </c>
      <c r="AG91" s="19">
        <v>316</v>
      </c>
      <c r="AH91" s="19">
        <v>318</v>
      </c>
      <c r="AI91" s="19">
        <v>306</v>
      </c>
      <c r="AJ91" s="19">
        <v>314</v>
      </c>
      <c r="AK91" s="19">
        <v>284</v>
      </c>
      <c r="AL91" s="19">
        <v>292</v>
      </c>
      <c r="AM91" s="19">
        <v>326</v>
      </c>
      <c r="AN91" s="19">
        <v>353</v>
      </c>
      <c r="AO91" s="19">
        <v>374</v>
      </c>
      <c r="AP91" s="19">
        <v>386</v>
      </c>
      <c r="AQ91" s="19">
        <v>428</v>
      </c>
      <c r="AR91" s="19">
        <v>455</v>
      </c>
      <c r="AS91" s="19">
        <v>536</v>
      </c>
      <c r="AT91" s="19">
        <v>660</v>
      </c>
      <c r="AU91" s="19">
        <v>672</v>
      </c>
      <c r="AV91" s="19">
        <v>670</v>
      </c>
      <c r="AW91" s="19">
        <v>669</v>
      </c>
      <c r="AX91" s="19">
        <v>644</v>
      </c>
      <c r="AY91" s="19">
        <v>642</v>
      </c>
      <c r="AZ91" s="19">
        <v>656</v>
      </c>
      <c r="BA91" s="19">
        <v>673</v>
      </c>
      <c r="BB91" s="19">
        <v>671</v>
      </c>
      <c r="BC91" s="19">
        <v>697</v>
      </c>
      <c r="BD91" s="19">
        <v>711</v>
      </c>
      <c r="BE91" s="19">
        <v>773</v>
      </c>
      <c r="BF91" s="19">
        <v>762</v>
      </c>
      <c r="BG91" s="19">
        <v>721</v>
      </c>
      <c r="BH91" s="19">
        <v>693</v>
      </c>
      <c r="BI91" s="19">
        <v>667</v>
      </c>
      <c r="BJ91" s="19">
        <v>651</v>
      </c>
      <c r="BK91" s="19">
        <v>671</v>
      </c>
      <c r="BL91" s="19">
        <v>668</v>
      </c>
      <c r="BM91" s="19">
        <v>646</v>
      </c>
      <c r="BN91" s="19">
        <v>630</v>
      </c>
      <c r="BO91" s="19">
        <v>631</v>
      </c>
      <c r="BP91" s="19">
        <v>653</v>
      </c>
      <c r="BQ91" s="19">
        <v>689</v>
      </c>
      <c r="BR91" s="19">
        <v>700</v>
      </c>
      <c r="BS91" s="19">
        <v>713</v>
      </c>
      <c r="BT91" s="19">
        <v>683</v>
      </c>
      <c r="BU91" s="19">
        <v>664</v>
      </c>
      <c r="BV91" s="19">
        <v>672</v>
      </c>
      <c r="BW91" s="19">
        <v>684</v>
      </c>
      <c r="BX91" s="19">
        <v>718</v>
      </c>
      <c r="BY91" s="19">
        <v>712</v>
      </c>
      <c r="BZ91" s="19">
        <v>694</v>
      </c>
      <c r="CA91" s="19">
        <v>700</v>
      </c>
      <c r="CB91" s="19">
        <v>724</v>
      </c>
      <c r="CC91" s="19">
        <v>756</v>
      </c>
      <c r="CD91" s="19">
        <v>762</v>
      </c>
      <c r="CE91" s="19">
        <v>793</v>
      </c>
      <c r="CF91" s="19">
        <v>751</v>
      </c>
      <c r="CG91" s="19">
        <v>730</v>
      </c>
      <c r="CH91" s="49">
        <v>702</v>
      </c>
      <c r="CI91" s="49">
        <v>726</v>
      </c>
      <c r="CJ91" s="49">
        <v>747</v>
      </c>
      <c r="CK91" s="49">
        <v>712</v>
      </c>
      <c r="CL91" s="49">
        <v>695</v>
      </c>
      <c r="CM91" s="49">
        <v>688</v>
      </c>
      <c r="CN91" s="49">
        <v>662</v>
      </c>
      <c r="CO91" s="49">
        <v>682</v>
      </c>
      <c r="CP91" s="49">
        <v>628</v>
      </c>
      <c r="CQ91" s="49">
        <v>591</v>
      </c>
      <c r="CR91" s="49">
        <v>571</v>
      </c>
      <c r="CS91" s="49">
        <v>560</v>
      </c>
      <c r="CT91" s="49">
        <v>558</v>
      </c>
      <c r="CU91" s="49">
        <v>532</v>
      </c>
      <c r="CV91" s="49">
        <v>521</v>
      </c>
      <c r="CW91" s="49">
        <v>499</v>
      </c>
      <c r="CX91" s="49">
        <v>502</v>
      </c>
      <c r="CY91" s="49">
        <v>494</v>
      </c>
      <c r="CZ91" s="17" t="s">
        <v>142</v>
      </c>
      <c r="DE91" t="s">
        <v>142</v>
      </c>
      <c r="DG91" t="s">
        <v>142</v>
      </c>
      <c r="DI91">
        <v>27400</v>
      </c>
      <c r="DJ91">
        <v>28200</v>
      </c>
      <c r="DK91">
        <v>27000</v>
      </c>
      <c r="DL91">
        <v>27800</v>
      </c>
      <c r="DM91">
        <v>28400</v>
      </c>
      <c r="DN91">
        <v>27100</v>
      </c>
      <c r="DO91">
        <v>26900</v>
      </c>
      <c r="DP91">
        <v>27200</v>
      </c>
      <c r="DQ91">
        <v>27100</v>
      </c>
      <c r="DR91">
        <v>26900</v>
      </c>
      <c r="DS91">
        <v>27100</v>
      </c>
      <c r="DT91">
        <v>26100</v>
      </c>
      <c r="DU91">
        <v>24100</v>
      </c>
      <c r="DV91">
        <v>24600</v>
      </c>
      <c r="DW91">
        <v>23500</v>
      </c>
      <c r="DX91">
        <v>23600</v>
      </c>
      <c r="DY91">
        <v>24900</v>
      </c>
      <c r="DZ91">
        <v>25600</v>
      </c>
      <c r="EA91">
        <v>26400</v>
      </c>
      <c r="EB91">
        <v>26800</v>
      </c>
      <c r="EC91">
        <v>26600</v>
      </c>
      <c r="ED91">
        <v>26500</v>
      </c>
      <c r="EE91">
        <v>26600</v>
      </c>
      <c r="EF91">
        <v>26300</v>
      </c>
      <c r="EG91">
        <v>26500</v>
      </c>
      <c r="EH91">
        <v>26300</v>
      </c>
      <c r="EI91">
        <v>26300</v>
      </c>
      <c r="EJ91" s="19">
        <v>27200</v>
      </c>
      <c r="EK91" s="19">
        <v>28200</v>
      </c>
      <c r="EL91" s="19">
        <v>28500</v>
      </c>
      <c r="EM91" s="19"/>
      <c r="EO91" s="31">
        <f t="shared" si="30"/>
        <v>1.1861313868613138E-2</v>
      </c>
      <c r="EP91" s="31">
        <f t="shared" si="31"/>
        <v>1.0531914893617021E-2</v>
      </c>
      <c r="EQ91" s="31">
        <f t="shared" si="32"/>
        <v>1.3111111111111112E-2</v>
      </c>
      <c r="ER91" s="31">
        <f t="shared" si="33"/>
        <v>1.3093525179856114E-2</v>
      </c>
      <c r="ES91" s="31">
        <f t="shared" si="34"/>
        <v>1.2253521126760564E-2</v>
      </c>
      <c r="ET91" s="31">
        <f t="shared" si="35"/>
        <v>1.062730627306273E-2</v>
      </c>
      <c r="EU91" s="31">
        <f t="shared" si="36"/>
        <v>1.1115241635687733E-2</v>
      </c>
      <c r="EV91" s="31">
        <f t="shared" si="37"/>
        <v>1.0073529411764705E-2</v>
      </c>
      <c r="EW91" s="31">
        <f t="shared" si="38"/>
        <v>1.1291512915129151E-2</v>
      </c>
      <c r="EX91" s="31">
        <f t="shared" si="39"/>
        <v>1.0855018587360595E-2</v>
      </c>
      <c r="EY91" s="31">
        <f t="shared" si="40"/>
        <v>1.3800738007380074E-2</v>
      </c>
      <c r="EZ91" s="31">
        <f t="shared" si="41"/>
        <v>1.743295019157088E-2</v>
      </c>
      <c r="FA91" s="31">
        <f t="shared" si="42"/>
        <v>2.7883817427385892E-2</v>
      </c>
      <c r="FB91" s="31">
        <f t="shared" si="43"/>
        <v>2.6178861788617887E-2</v>
      </c>
      <c r="FC91" s="31">
        <f t="shared" si="44"/>
        <v>2.8638297872340426E-2</v>
      </c>
      <c r="FD91" s="31">
        <f t="shared" si="45"/>
        <v>3.0127118644067797E-2</v>
      </c>
      <c r="FE91" s="31">
        <f t="shared" si="46"/>
        <v>2.895582329317269E-2</v>
      </c>
      <c r="FF91" s="31">
        <f t="shared" si="47"/>
        <v>2.5429687499999999E-2</v>
      </c>
      <c r="FG91" s="31">
        <f t="shared" si="48"/>
        <v>2.4469696969696971E-2</v>
      </c>
      <c r="FH91" s="31">
        <f t="shared" si="49"/>
        <v>2.4365671641791046E-2</v>
      </c>
      <c r="FI91" s="31">
        <f t="shared" si="50"/>
        <v>2.6804511278195487E-2</v>
      </c>
      <c r="FJ91" s="31">
        <f t="shared" si="51"/>
        <v>2.5358490566037735E-2</v>
      </c>
      <c r="FK91" s="31">
        <f t="shared" si="52"/>
        <v>2.6766917293233081E-2</v>
      </c>
      <c r="FL91" s="31">
        <f t="shared" si="53"/>
        <v>2.752851711026616E-2</v>
      </c>
      <c r="FM91" s="50">
        <f t="shared" si="54"/>
        <v>2.9924528301886792E-2</v>
      </c>
      <c r="FN91" s="50">
        <f t="shared" si="55"/>
        <v>2.6692015209125477E-2</v>
      </c>
      <c r="FO91" s="50">
        <f t="shared" si="56"/>
        <v>2.7072243346007604E-2</v>
      </c>
      <c r="FP91" s="50">
        <f t="shared" si="57"/>
        <v>2.4338235294117647E-2</v>
      </c>
      <c r="FQ91" s="50">
        <f t="shared" si="58"/>
        <v>2.0957446808510638E-2</v>
      </c>
      <c r="FR91" s="50">
        <f t="shared" si="59"/>
        <v>1.9578947368421053E-2</v>
      </c>
    </row>
    <row r="92" spans="1:174" ht="14">
      <c r="A92" s="17" t="s">
        <v>143</v>
      </c>
      <c r="B92" s="19">
        <v>1039</v>
      </c>
      <c r="C92" s="19">
        <v>1016</v>
      </c>
      <c r="D92" s="19">
        <v>963</v>
      </c>
      <c r="E92" s="19">
        <v>957</v>
      </c>
      <c r="F92" s="19">
        <v>916</v>
      </c>
      <c r="G92" s="19">
        <v>902</v>
      </c>
      <c r="H92" s="19">
        <v>859</v>
      </c>
      <c r="I92" s="19">
        <v>995</v>
      </c>
      <c r="J92" s="19">
        <v>1070</v>
      </c>
      <c r="K92" s="19">
        <v>1051</v>
      </c>
      <c r="L92" s="19">
        <v>1087</v>
      </c>
      <c r="M92" s="19">
        <v>1184</v>
      </c>
      <c r="N92" s="19">
        <v>1086</v>
      </c>
      <c r="O92" s="19">
        <v>1116</v>
      </c>
      <c r="P92" s="19">
        <v>1119</v>
      </c>
      <c r="Q92" s="19">
        <v>1056</v>
      </c>
      <c r="R92" s="19">
        <v>1086</v>
      </c>
      <c r="S92" s="19">
        <v>1021</v>
      </c>
      <c r="T92" s="19">
        <v>939</v>
      </c>
      <c r="U92" s="19">
        <v>993</v>
      </c>
      <c r="V92" s="19">
        <v>1042</v>
      </c>
      <c r="W92" s="19">
        <v>1020</v>
      </c>
      <c r="X92" s="19">
        <v>949</v>
      </c>
      <c r="Y92" s="19">
        <v>994</v>
      </c>
      <c r="Z92" s="19">
        <v>844</v>
      </c>
      <c r="AA92" s="19">
        <v>824</v>
      </c>
      <c r="AB92" s="19">
        <v>833</v>
      </c>
      <c r="AC92" s="19">
        <v>785</v>
      </c>
      <c r="AD92" s="19">
        <v>783</v>
      </c>
      <c r="AE92" s="19">
        <v>782</v>
      </c>
      <c r="AF92" s="19">
        <v>829</v>
      </c>
      <c r="AG92" s="19">
        <v>877</v>
      </c>
      <c r="AH92" s="19">
        <v>950</v>
      </c>
      <c r="AI92" s="19">
        <v>995</v>
      </c>
      <c r="AJ92" s="19">
        <v>923</v>
      </c>
      <c r="AK92" s="19">
        <v>966</v>
      </c>
      <c r="AL92" s="19">
        <v>946</v>
      </c>
      <c r="AM92" s="19">
        <v>1059</v>
      </c>
      <c r="AN92" s="19">
        <v>1160</v>
      </c>
      <c r="AO92" s="19">
        <v>1306</v>
      </c>
      <c r="AP92" s="19">
        <v>1511</v>
      </c>
      <c r="AQ92" s="19">
        <v>1618</v>
      </c>
      <c r="AR92" s="19">
        <v>1726</v>
      </c>
      <c r="AS92" s="19">
        <v>1999</v>
      </c>
      <c r="AT92" s="19">
        <v>2401</v>
      </c>
      <c r="AU92" s="19">
        <v>2473</v>
      </c>
      <c r="AV92" s="19">
        <v>2564</v>
      </c>
      <c r="AW92" s="19">
        <v>2584</v>
      </c>
      <c r="AX92" s="19">
        <v>2563</v>
      </c>
      <c r="AY92" s="19">
        <v>2569</v>
      </c>
      <c r="AZ92" s="19">
        <v>2543</v>
      </c>
      <c r="BA92" s="19">
        <v>2577</v>
      </c>
      <c r="BB92" s="19">
        <v>2595</v>
      </c>
      <c r="BC92" s="19">
        <v>2638</v>
      </c>
      <c r="BD92" s="19">
        <v>2585</v>
      </c>
      <c r="BE92" s="19">
        <v>2737</v>
      </c>
      <c r="BF92" s="19">
        <v>2783</v>
      </c>
      <c r="BG92" s="19">
        <v>2719</v>
      </c>
      <c r="BH92" s="19">
        <v>2668</v>
      </c>
      <c r="BI92" s="19">
        <v>2522</v>
      </c>
      <c r="BJ92" s="19">
        <v>2377</v>
      </c>
      <c r="BK92" s="19">
        <v>2300</v>
      </c>
      <c r="BL92" s="19">
        <v>2309</v>
      </c>
      <c r="BM92" s="19">
        <v>2260</v>
      </c>
      <c r="BN92" s="19">
        <v>2172</v>
      </c>
      <c r="BO92" s="19">
        <v>2169</v>
      </c>
      <c r="BP92" s="19">
        <v>2149</v>
      </c>
      <c r="BQ92" s="19">
        <v>2287</v>
      </c>
      <c r="BR92" s="19">
        <v>2376</v>
      </c>
      <c r="BS92" s="19">
        <v>2340</v>
      </c>
      <c r="BT92" s="19">
        <v>2354</v>
      </c>
      <c r="BU92" s="19">
        <v>2294</v>
      </c>
      <c r="BV92" s="19">
        <v>2260</v>
      </c>
      <c r="BW92" s="19">
        <v>2249</v>
      </c>
      <c r="BX92" s="19">
        <v>2241</v>
      </c>
      <c r="BY92" s="19">
        <v>2267</v>
      </c>
      <c r="BZ92" s="19">
        <v>2222</v>
      </c>
      <c r="CA92" s="19">
        <v>2159</v>
      </c>
      <c r="CB92" s="19">
        <v>2108</v>
      </c>
      <c r="CC92" s="19">
        <v>2282</v>
      </c>
      <c r="CD92" s="19">
        <v>2427</v>
      </c>
      <c r="CE92" s="19">
        <v>2401</v>
      </c>
      <c r="CF92" s="19">
        <v>2234</v>
      </c>
      <c r="CG92" s="19">
        <v>2201</v>
      </c>
      <c r="CH92" s="49">
        <v>2145</v>
      </c>
      <c r="CI92" s="49">
        <v>2118</v>
      </c>
      <c r="CJ92" s="49">
        <v>2062</v>
      </c>
      <c r="CK92" s="49">
        <v>2028</v>
      </c>
      <c r="CL92" s="49">
        <v>2049</v>
      </c>
      <c r="CM92" s="49">
        <v>1970</v>
      </c>
      <c r="CN92" s="49">
        <v>1877</v>
      </c>
      <c r="CO92" s="49">
        <v>1981</v>
      </c>
      <c r="CP92" s="49">
        <v>2053</v>
      </c>
      <c r="CQ92" s="49">
        <v>2047</v>
      </c>
      <c r="CR92" s="49">
        <v>1956</v>
      </c>
      <c r="CS92" s="49">
        <v>1842</v>
      </c>
      <c r="CT92" s="49">
        <v>1732</v>
      </c>
      <c r="CU92" s="49">
        <v>1688</v>
      </c>
      <c r="CV92" s="49">
        <v>1626</v>
      </c>
      <c r="CW92" s="49">
        <v>1546</v>
      </c>
      <c r="CX92" s="49">
        <v>1473</v>
      </c>
      <c r="CY92" s="49">
        <v>1457</v>
      </c>
      <c r="CZ92" s="17" t="s">
        <v>143</v>
      </c>
      <c r="DE92" t="s">
        <v>143</v>
      </c>
      <c r="DG92" t="s">
        <v>143</v>
      </c>
      <c r="DI92">
        <v>55400</v>
      </c>
      <c r="DJ92">
        <v>55500</v>
      </c>
      <c r="DK92">
        <v>54000</v>
      </c>
      <c r="DL92">
        <v>52600</v>
      </c>
      <c r="DM92">
        <v>52500</v>
      </c>
      <c r="DN92">
        <v>53900</v>
      </c>
      <c r="DO92">
        <v>53900</v>
      </c>
      <c r="DP92">
        <v>54600</v>
      </c>
      <c r="DQ92">
        <v>54000</v>
      </c>
      <c r="DR92">
        <v>55000</v>
      </c>
      <c r="DS92">
        <v>54000</v>
      </c>
      <c r="DT92">
        <v>55000</v>
      </c>
      <c r="DU92">
        <v>55500</v>
      </c>
      <c r="DV92">
        <v>54500</v>
      </c>
      <c r="DW92">
        <v>53600</v>
      </c>
      <c r="DX92">
        <v>53200</v>
      </c>
      <c r="DY92">
        <v>52300</v>
      </c>
      <c r="DZ92">
        <v>51000</v>
      </c>
      <c r="EA92">
        <v>55200</v>
      </c>
      <c r="EB92">
        <v>58500</v>
      </c>
      <c r="EC92">
        <v>60700</v>
      </c>
      <c r="ED92">
        <v>62700</v>
      </c>
      <c r="EE92">
        <v>60900</v>
      </c>
      <c r="EF92">
        <v>59000</v>
      </c>
      <c r="EG92">
        <v>60800</v>
      </c>
      <c r="EH92">
        <v>59000</v>
      </c>
      <c r="EI92">
        <v>58400</v>
      </c>
      <c r="EJ92" s="19">
        <v>58900</v>
      </c>
      <c r="EK92" s="19">
        <v>58700</v>
      </c>
      <c r="EL92" s="19">
        <v>59600</v>
      </c>
      <c r="EM92" s="19"/>
      <c r="EO92" s="31">
        <f t="shared" si="30"/>
        <v>1.8971119133574008E-2</v>
      </c>
      <c r="EP92" s="31">
        <f t="shared" si="31"/>
        <v>1.9567567567567567E-2</v>
      </c>
      <c r="EQ92" s="31">
        <f t="shared" si="32"/>
        <v>1.9555555555555555E-2</v>
      </c>
      <c r="ER92" s="31">
        <f t="shared" si="33"/>
        <v>1.7851711026615969E-2</v>
      </c>
      <c r="ES92" s="31">
        <f t="shared" si="34"/>
        <v>1.9428571428571427E-2</v>
      </c>
      <c r="ET92" s="31">
        <f t="shared" si="35"/>
        <v>1.5658627087198517E-2</v>
      </c>
      <c r="EU92" s="31">
        <f t="shared" si="36"/>
        <v>1.4564007421150278E-2</v>
      </c>
      <c r="EV92" s="31">
        <f t="shared" si="37"/>
        <v>1.5183150183150184E-2</v>
      </c>
      <c r="EW92" s="31">
        <f t="shared" si="38"/>
        <v>1.8425925925925925E-2</v>
      </c>
      <c r="EX92" s="31">
        <f t="shared" si="39"/>
        <v>1.72E-2</v>
      </c>
      <c r="EY92" s="31">
        <f t="shared" si="40"/>
        <v>2.4185185185185185E-2</v>
      </c>
      <c r="EZ92" s="31">
        <f t="shared" si="41"/>
        <v>3.1381818181818184E-2</v>
      </c>
      <c r="FA92" s="31">
        <f t="shared" si="42"/>
        <v>4.4558558558558559E-2</v>
      </c>
      <c r="FB92" s="31">
        <f t="shared" si="43"/>
        <v>4.7027522935779817E-2</v>
      </c>
      <c r="FC92" s="31">
        <f t="shared" si="44"/>
        <v>4.8078358208955223E-2</v>
      </c>
      <c r="FD92" s="31">
        <f t="shared" si="45"/>
        <v>4.8590225563909774E-2</v>
      </c>
      <c r="FE92" s="31">
        <f t="shared" si="46"/>
        <v>5.198852772466539E-2</v>
      </c>
      <c r="FF92" s="31">
        <f t="shared" si="47"/>
        <v>4.6607843137254905E-2</v>
      </c>
      <c r="FG92" s="31">
        <f t="shared" si="48"/>
        <v>4.0942028985507244E-2</v>
      </c>
      <c r="FH92" s="31">
        <f t="shared" si="49"/>
        <v>3.6735042735042737E-2</v>
      </c>
      <c r="FI92" s="31">
        <f t="shared" si="50"/>
        <v>3.8550247116968701E-2</v>
      </c>
      <c r="FJ92" s="31">
        <f t="shared" si="51"/>
        <v>3.6044657097288678E-2</v>
      </c>
      <c r="FK92" s="31">
        <f t="shared" si="52"/>
        <v>3.722495894909688E-2</v>
      </c>
      <c r="FL92" s="31">
        <f t="shared" si="53"/>
        <v>3.5728813559322031E-2</v>
      </c>
      <c r="FM92" s="50">
        <f t="shared" si="54"/>
        <v>3.9490131578947367E-2</v>
      </c>
      <c r="FN92" s="50">
        <f t="shared" si="55"/>
        <v>3.6355932203389833E-2</v>
      </c>
      <c r="FO92" s="50">
        <f t="shared" si="56"/>
        <v>3.4726027397260273E-2</v>
      </c>
      <c r="FP92" s="50">
        <f t="shared" si="57"/>
        <v>3.1867572156196941E-2</v>
      </c>
      <c r="FQ92" s="50">
        <f t="shared" si="58"/>
        <v>3.4872231686541737E-2</v>
      </c>
      <c r="FR92" s="50">
        <f t="shared" si="59"/>
        <v>2.9060402684563759E-2</v>
      </c>
    </row>
    <row r="93" spans="1:174" ht="14">
      <c r="A93" s="17" t="s">
        <v>144</v>
      </c>
      <c r="B93" s="19">
        <v>6196</v>
      </c>
      <c r="C93" s="19">
        <v>6100</v>
      </c>
      <c r="D93" s="19">
        <v>6287</v>
      </c>
      <c r="E93" s="19">
        <v>6096</v>
      </c>
      <c r="F93" s="19">
        <v>6179</v>
      </c>
      <c r="G93" s="19">
        <v>6321</v>
      </c>
      <c r="H93" s="19">
        <v>6350</v>
      </c>
      <c r="I93" s="19">
        <v>6479</v>
      </c>
      <c r="J93" s="19">
        <v>6454</v>
      </c>
      <c r="K93" s="19">
        <v>6385</v>
      </c>
      <c r="L93" s="19">
        <v>6396</v>
      </c>
      <c r="M93" s="19">
        <v>6247</v>
      </c>
      <c r="N93" s="19">
        <v>6164</v>
      </c>
      <c r="O93" s="19">
        <v>6536</v>
      </c>
      <c r="P93" s="19">
        <v>5780</v>
      </c>
      <c r="Q93" s="19">
        <v>6384</v>
      </c>
      <c r="R93" s="19">
        <v>6173</v>
      </c>
      <c r="S93" s="19">
        <v>6068</v>
      </c>
      <c r="T93" s="19">
        <v>6005</v>
      </c>
      <c r="U93" s="19">
        <v>6020</v>
      </c>
      <c r="V93" s="19">
        <v>5948</v>
      </c>
      <c r="W93" s="19">
        <v>5841</v>
      </c>
      <c r="X93" s="19">
        <v>5602</v>
      </c>
      <c r="Y93" s="19">
        <v>5538</v>
      </c>
      <c r="Z93" s="19">
        <v>5305</v>
      </c>
      <c r="AA93" s="19">
        <v>5278</v>
      </c>
      <c r="AB93" s="19">
        <v>5356</v>
      </c>
      <c r="AC93" s="19">
        <v>5301</v>
      </c>
      <c r="AD93" s="19">
        <v>5080</v>
      </c>
      <c r="AE93" s="19">
        <v>4905</v>
      </c>
      <c r="AF93" s="19">
        <v>4917</v>
      </c>
      <c r="AG93" s="19">
        <v>5011</v>
      </c>
      <c r="AH93" s="19">
        <v>5094</v>
      </c>
      <c r="AI93" s="19">
        <v>5107</v>
      </c>
      <c r="AJ93" s="19">
        <v>5075</v>
      </c>
      <c r="AK93" s="19">
        <v>5118</v>
      </c>
      <c r="AL93" s="19">
        <v>5089</v>
      </c>
      <c r="AM93" s="19">
        <v>5306</v>
      </c>
      <c r="AN93" s="19">
        <v>5487</v>
      </c>
      <c r="AO93" s="19">
        <v>5612</v>
      </c>
      <c r="AP93" s="19">
        <v>5721</v>
      </c>
      <c r="AQ93" s="19">
        <v>5970</v>
      </c>
      <c r="AR93" s="19">
        <v>6418</v>
      </c>
      <c r="AS93" s="19">
        <v>6907</v>
      </c>
      <c r="AT93" s="19">
        <v>8041</v>
      </c>
      <c r="AU93" s="19">
        <v>8622</v>
      </c>
      <c r="AV93" s="19">
        <v>9001</v>
      </c>
      <c r="AW93" s="19">
        <v>8931</v>
      </c>
      <c r="AX93" s="19">
        <v>9052</v>
      </c>
      <c r="AY93" s="19">
        <v>9288</v>
      </c>
      <c r="AZ93" s="19">
        <v>9696</v>
      </c>
      <c r="BA93" s="19">
        <v>9731</v>
      </c>
      <c r="BB93" s="19">
        <v>9635</v>
      </c>
      <c r="BC93" s="19">
        <v>9487</v>
      </c>
      <c r="BD93" s="19">
        <v>9329</v>
      </c>
      <c r="BE93" s="19">
        <v>9634</v>
      </c>
      <c r="BF93" s="19">
        <v>9806</v>
      </c>
      <c r="BG93" s="19">
        <v>9653</v>
      </c>
      <c r="BH93" s="19">
        <v>9580</v>
      </c>
      <c r="BI93" s="19">
        <v>9472</v>
      </c>
      <c r="BJ93" s="19">
        <v>9223</v>
      </c>
      <c r="BK93" s="19">
        <v>9252</v>
      </c>
      <c r="BL93" s="19">
        <v>9558</v>
      </c>
      <c r="BM93" s="19">
        <v>9546</v>
      </c>
      <c r="BN93" s="19">
        <v>9548</v>
      </c>
      <c r="BO93" s="19">
        <v>9360</v>
      </c>
      <c r="BP93" s="19">
        <v>9362</v>
      </c>
      <c r="BQ93" s="19">
        <v>9556</v>
      </c>
      <c r="BR93" s="19">
        <v>9783</v>
      </c>
      <c r="BS93" s="19">
        <v>9809</v>
      </c>
      <c r="BT93" s="19">
        <v>10049</v>
      </c>
      <c r="BU93" s="19">
        <v>9957</v>
      </c>
      <c r="BV93" s="19">
        <v>10007</v>
      </c>
      <c r="BW93" s="19">
        <v>10321</v>
      </c>
      <c r="BX93" s="19">
        <v>10768</v>
      </c>
      <c r="BY93" s="19">
        <v>10950</v>
      </c>
      <c r="BZ93" s="19">
        <v>10838</v>
      </c>
      <c r="CA93" s="19">
        <v>10799</v>
      </c>
      <c r="CB93" s="19">
        <v>10816</v>
      </c>
      <c r="CC93" s="19">
        <v>10940</v>
      </c>
      <c r="CD93" s="19">
        <v>11058</v>
      </c>
      <c r="CE93" s="19">
        <v>10952</v>
      </c>
      <c r="CF93" s="19">
        <v>10881</v>
      </c>
      <c r="CG93" s="19">
        <v>10723</v>
      </c>
      <c r="CH93" s="49">
        <v>10699</v>
      </c>
      <c r="CI93" s="49">
        <v>10653</v>
      </c>
      <c r="CJ93" s="49">
        <v>10353</v>
      </c>
      <c r="CK93" s="49">
        <v>10242</v>
      </c>
      <c r="CL93" s="49">
        <v>10298</v>
      </c>
      <c r="CM93" s="49">
        <v>10100</v>
      </c>
      <c r="CN93" s="49">
        <v>9920</v>
      </c>
      <c r="CO93" s="49">
        <v>9986</v>
      </c>
      <c r="CP93" s="49">
        <v>10142</v>
      </c>
      <c r="CQ93" s="49">
        <v>9918</v>
      </c>
      <c r="CR93" s="49">
        <v>9733</v>
      </c>
      <c r="CS93" s="49">
        <v>9477</v>
      </c>
      <c r="CT93" s="49">
        <v>9110</v>
      </c>
      <c r="CU93" s="49">
        <v>8877</v>
      </c>
      <c r="CV93" s="49">
        <v>8633</v>
      </c>
      <c r="CW93" s="49">
        <v>8247</v>
      </c>
      <c r="CX93" s="49">
        <v>7844</v>
      </c>
      <c r="CY93" s="49">
        <v>7501</v>
      </c>
      <c r="CZ93" s="17" t="s">
        <v>144</v>
      </c>
      <c r="DE93" t="s">
        <v>144</v>
      </c>
      <c r="DG93" t="s">
        <v>144</v>
      </c>
      <c r="DI93">
        <v>173300</v>
      </c>
      <c r="DJ93">
        <v>171000</v>
      </c>
      <c r="DK93">
        <v>175800</v>
      </c>
      <c r="DL93">
        <v>173500</v>
      </c>
      <c r="DM93">
        <v>172600</v>
      </c>
      <c r="DN93">
        <v>178000</v>
      </c>
      <c r="DO93">
        <v>175800</v>
      </c>
      <c r="DP93">
        <v>176800</v>
      </c>
      <c r="DQ93">
        <v>180100</v>
      </c>
      <c r="DR93">
        <v>179800</v>
      </c>
      <c r="DS93">
        <v>176500</v>
      </c>
      <c r="DT93">
        <v>178100</v>
      </c>
      <c r="DU93">
        <v>175900</v>
      </c>
      <c r="DV93">
        <v>177100</v>
      </c>
      <c r="DW93">
        <v>182000</v>
      </c>
      <c r="DX93">
        <v>182700</v>
      </c>
      <c r="DY93">
        <v>181700</v>
      </c>
      <c r="DZ93">
        <v>178800</v>
      </c>
      <c r="EA93">
        <v>179100</v>
      </c>
      <c r="EB93">
        <v>178900</v>
      </c>
      <c r="EC93">
        <v>179400</v>
      </c>
      <c r="ED93">
        <v>176200</v>
      </c>
      <c r="EE93">
        <v>171800</v>
      </c>
      <c r="EF93">
        <v>172800</v>
      </c>
      <c r="EG93">
        <v>176600</v>
      </c>
      <c r="EH93">
        <v>180200</v>
      </c>
      <c r="EI93">
        <v>183000</v>
      </c>
      <c r="EJ93" s="19">
        <v>182800</v>
      </c>
      <c r="EK93" s="19">
        <v>181800</v>
      </c>
      <c r="EL93" s="19">
        <v>182100</v>
      </c>
      <c r="EM93" s="19"/>
      <c r="EO93" s="31">
        <f t="shared" si="30"/>
        <v>3.6843623773802653E-2</v>
      </c>
      <c r="EP93" s="31">
        <f t="shared" si="31"/>
        <v>3.6046783625730994E-2</v>
      </c>
      <c r="EQ93" s="31">
        <f t="shared" si="32"/>
        <v>3.6313993174061435E-2</v>
      </c>
      <c r="ER93" s="31">
        <f t="shared" si="33"/>
        <v>3.4610951008645537E-2</v>
      </c>
      <c r="ES93" s="31">
        <f t="shared" si="34"/>
        <v>3.3841251448435687E-2</v>
      </c>
      <c r="ET93" s="31">
        <f t="shared" si="35"/>
        <v>2.9803370786516854E-2</v>
      </c>
      <c r="EU93" s="31">
        <f t="shared" si="36"/>
        <v>3.0153583617747441E-2</v>
      </c>
      <c r="EV93" s="31">
        <f t="shared" si="37"/>
        <v>2.7811085972850678E-2</v>
      </c>
      <c r="EW93" s="31">
        <f t="shared" si="38"/>
        <v>2.8356468628539699E-2</v>
      </c>
      <c r="EX93" s="31">
        <f t="shared" si="39"/>
        <v>2.8303670745272524E-2</v>
      </c>
      <c r="EY93" s="31">
        <f t="shared" si="40"/>
        <v>3.1796033994334276E-2</v>
      </c>
      <c r="EZ93" s="31">
        <f t="shared" si="41"/>
        <v>3.6035934868051657E-2</v>
      </c>
      <c r="FA93" s="31">
        <f t="shared" si="42"/>
        <v>4.9016486640136442E-2</v>
      </c>
      <c r="FB93" s="31">
        <f t="shared" si="43"/>
        <v>5.1112365894974587E-2</v>
      </c>
      <c r="FC93" s="31">
        <f t="shared" si="44"/>
        <v>5.3467032967032965E-2</v>
      </c>
      <c r="FD93" s="31">
        <f t="shared" si="45"/>
        <v>5.1061850027367267E-2</v>
      </c>
      <c r="FE93" s="31">
        <f t="shared" si="46"/>
        <v>5.3126031920748489E-2</v>
      </c>
      <c r="FF93" s="31">
        <f t="shared" si="47"/>
        <v>5.1582774049217003E-2</v>
      </c>
      <c r="FG93" s="31">
        <f t="shared" si="48"/>
        <v>5.3299832495812396E-2</v>
      </c>
      <c r="FH93" s="31">
        <f t="shared" si="49"/>
        <v>5.2330911123532699E-2</v>
      </c>
      <c r="FI93" s="31">
        <f t="shared" si="50"/>
        <v>5.4676700111482721E-2</v>
      </c>
      <c r="FJ93" s="31">
        <f t="shared" si="51"/>
        <v>5.6793416572077184E-2</v>
      </c>
      <c r="FK93" s="31">
        <f t="shared" si="52"/>
        <v>6.373690337601863E-2</v>
      </c>
      <c r="FL93" s="31">
        <f t="shared" si="53"/>
        <v>6.2592592592592589E-2</v>
      </c>
      <c r="FM93" s="50">
        <f t="shared" si="54"/>
        <v>6.20158550396376E-2</v>
      </c>
      <c r="FN93" s="50">
        <f t="shared" si="55"/>
        <v>5.9372918978912323E-2</v>
      </c>
      <c r="FO93" s="50">
        <f t="shared" si="56"/>
        <v>5.5967213114754097E-2</v>
      </c>
      <c r="FP93" s="50">
        <f t="shared" si="57"/>
        <v>5.4266958424507655E-2</v>
      </c>
      <c r="FQ93" s="50">
        <f t="shared" si="58"/>
        <v>5.4554455445544554E-2</v>
      </c>
      <c r="FR93" s="50">
        <f t="shared" si="59"/>
        <v>5.0027457440966504E-2</v>
      </c>
    </row>
    <row r="94" spans="1:174" ht="14">
      <c r="A94" s="17" t="s">
        <v>13</v>
      </c>
      <c r="B94" s="19">
        <v>5516</v>
      </c>
      <c r="C94" s="19">
        <v>5568</v>
      </c>
      <c r="D94" s="19">
        <v>5631</v>
      </c>
      <c r="E94" s="19">
        <v>5542</v>
      </c>
      <c r="F94" s="19">
        <v>5444</v>
      </c>
      <c r="G94" s="19">
        <v>5612</v>
      </c>
      <c r="H94" s="19">
        <v>5676</v>
      </c>
      <c r="I94" s="19">
        <v>6257</v>
      </c>
      <c r="J94" s="19">
        <v>6368</v>
      </c>
      <c r="K94" s="19">
        <v>6264</v>
      </c>
      <c r="L94" s="19">
        <v>6071</v>
      </c>
      <c r="M94" s="19">
        <v>5853</v>
      </c>
      <c r="N94" s="19">
        <v>5731</v>
      </c>
      <c r="O94" s="19">
        <v>5721</v>
      </c>
      <c r="P94" s="19">
        <v>5752</v>
      </c>
      <c r="Q94" s="19">
        <v>5607</v>
      </c>
      <c r="R94" s="19">
        <v>5465</v>
      </c>
      <c r="S94" s="19">
        <v>5346</v>
      </c>
      <c r="T94" s="19">
        <v>5407</v>
      </c>
      <c r="U94" s="19">
        <v>5869</v>
      </c>
      <c r="V94" s="19">
        <v>5911</v>
      </c>
      <c r="W94" s="19">
        <v>5672</v>
      </c>
      <c r="X94" s="19">
        <v>5244</v>
      </c>
      <c r="Y94" s="19">
        <v>4962</v>
      </c>
      <c r="Z94" s="19">
        <v>4777</v>
      </c>
      <c r="AA94" s="19">
        <v>4876</v>
      </c>
      <c r="AB94" s="19">
        <v>4784</v>
      </c>
      <c r="AC94" s="19">
        <v>4709</v>
      </c>
      <c r="AD94" s="19">
        <v>4629</v>
      </c>
      <c r="AE94" s="19">
        <v>4586</v>
      </c>
      <c r="AF94" s="19">
        <v>4585</v>
      </c>
      <c r="AG94" s="19">
        <v>5009</v>
      </c>
      <c r="AH94" s="19">
        <v>5115</v>
      </c>
      <c r="AI94" s="19">
        <v>5006</v>
      </c>
      <c r="AJ94" s="19">
        <v>4972</v>
      </c>
      <c r="AK94" s="19">
        <v>4838</v>
      </c>
      <c r="AL94" s="19">
        <v>4788</v>
      </c>
      <c r="AM94" s="19">
        <v>4996</v>
      </c>
      <c r="AN94" s="19">
        <v>5217</v>
      </c>
      <c r="AO94" s="19">
        <v>5286</v>
      </c>
      <c r="AP94" s="19">
        <v>5399</v>
      </c>
      <c r="AQ94" s="19">
        <v>5902</v>
      </c>
      <c r="AR94" s="19">
        <v>6370</v>
      </c>
      <c r="AS94" s="19">
        <v>7369</v>
      </c>
      <c r="AT94" s="19">
        <v>8135</v>
      </c>
      <c r="AU94" s="19">
        <v>8196</v>
      </c>
      <c r="AV94" s="19">
        <v>8086</v>
      </c>
      <c r="AW94" s="19">
        <v>7960</v>
      </c>
      <c r="AX94" s="19">
        <v>7836</v>
      </c>
      <c r="AY94" s="19">
        <v>7944</v>
      </c>
      <c r="AZ94" s="19">
        <v>8167</v>
      </c>
      <c r="BA94" s="19">
        <v>8048</v>
      </c>
      <c r="BB94" s="19">
        <v>7995</v>
      </c>
      <c r="BC94" s="19">
        <v>8013</v>
      </c>
      <c r="BD94" s="19">
        <v>8011</v>
      </c>
      <c r="BE94" s="19">
        <v>8786</v>
      </c>
      <c r="BF94" s="19">
        <v>8791</v>
      </c>
      <c r="BG94" s="19">
        <v>8452</v>
      </c>
      <c r="BH94" s="19">
        <v>8216</v>
      </c>
      <c r="BI94" s="19">
        <v>7901</v>
      </c>
      <c r="BJ94" s="19">
        <v>7572</v>
      </c>
      <c r="BK94" s="19">
        <v>7639</v>
      </c>
      <c r="BL94" s="19">
        <v>7803</v>
      </c>
      <c r="BM94" s="19">
        <v>7595</v>
      </c>
      <c r="BN94" s="19">
        <v>7525</v>
      </c>
      <c r="BO94" s="19">
        <v>7485</v>
      </c>
      <c r="BP94" s="19">
        <v>7617</v>
      </c>
      <c r="BQ94" s="19">
        <v>8367</v>
      </c>
      <c r="BR94" s="19">
        <v>8730</v>
      </c>
      <c r="BS94" s="19">
        <v>8732</v>
      </c>
      <c r="BT94" s="19">
        <v>8573</v>
      </c>
      <c r="BU94" s="19">
        <v>8469</v>
      </c>
      <c r="BV94" s="19">
        <v>8188</v>
      </c>
      <c r="BW94" s="19">
        <v>8496</v>
      </c>
      <c r="BX94" s="19">
        <v>8729</v>
      </c>
      <c r="BY94" s="19">
        <v>8829</v>
      </c>
      <c r="BZ94" s="19">
        <v>8743</v>
      </c>
      <c r="CA94" s="19">
        <v>8728</v>
      </c>
      <c r="CB94" s="19">
        <v>8823</v>
      </c>
      <c r="CC94" s="19">
        <v>9615</v>
      </c>
      <c r="CD94" s="19">
        <v>9853</v>
      </c>
      <c r="CE94" s="19">
        <v>9772</v>
      </c>
      <c r="CF94" s="19">
        <v>9438</v>
      </c>
      <c r="CG94" s="19">
        <v>9122</v>
      </c>
      <c r="CH94" s="49">
        <v>8779</v>
      </c>
      <c r="CI94" s="49">
        <v>8948</v>
      </c>
      <c r="CJ94" s="49">
        <v>8800</v>
      </c>
      <c r="CK94" s="49">
        <v>8710</v>
      </c>
      <c r="CL94" s="49">
        <v>8675</v>
      </c>
      <c r="CM94" s="49">
        <v>8531</v>
      </c>
      <c r="CN94" s="49">
        <v>8438</v>
      </c>
      <c r="CO94" s="49">
        <v>8982</v>
      </c>
      <c r="CP94" s="49">
        <v>9135</v>
      </c>
      <c r="CQ94" s="49">
        <v>8861</v>
      </c>
      <c r="CR94" s="49">
        <v>8455</v>
      </c>
      <c r="CS94" s="49">
        <v>8238</v>
      </c>
      <c r="CT94" s="49">
        <v>7918</v>
      </c>
      <c r="CU94" s="49">
        <v>7685</v>
      </c>
      <c r="CV94" s="49">
        <v>7341</v>
      </c>
      <c r="CW94" s="49">
        <v>7003</v>
      </c>
      <c r="CX94" s="49">
        <v>6554</v>
      </c>
      <c r="CY94" s="49">
        <v>6357</v>
      </c>
      <c r="CZ94" s="17" t="s">
        <v>13</v>
      </c>
      <c r="DE94" t="s">
        <v>13</v>
      </c>
      <c r="DG94" t="s">
        <v>13</v>
      </c>
      <c r="DI94">
        <v>241300</v>
      </c>
      <c r="DJ94">
        <v>239300</v>
      </c>
      <c r="DK94">
        <v>237600</v>
      </c>
      <c r="DL94">
        <v>239700</v>
      </c>
      <c r="DM94">
        <v>240000</v>
      </c>
      <c r="DN94">
        <v>241000</v>
      </c>
      <c r="DO94">
        <v>240600</v>
      </c>
      <c r="DP94">
        <v>238800</v>
      </c>
      <c r="DQ94">
        <v>242000</v>
      </c>
      <c r="DR94">
        <v>244900</v>
      </c>
      <c r="DS94">
        <v>246400</v>
      </c>
      <c r="DT94">
        <v>240800</v>
      </c>
      <c r="DU94">
        <v>242100</v>
      </c>
      <c r="DV94">
        <v>242200</v>
      </c>
      <c r="DW94">
        <v>241800</v>
      </c>
      <c r="DX94">
        <v>243100</v>
      </c>
      <c r="DY94">
        <v>240900</v>
      </c>
      <c r="DZ94">
        <v>237700</v>
      </c>
      <c r="EA94">
        <v>236600</v>
      </c>
      <c r="EB94">
        <v>241100</v>
      </c>
      <c r="EC94">
        <v>236500</v>
      </c>
      <c r="ED94">
        <v>241900</v>
      </c>
      <c r="EE94">
        <v>240400</v>
      </c>
      <c r="EF94">
        <v>237600</v>
      </c>
      <c r="EG94">
        <v>240500</v>
      </c>
      <c r="EH94">
        <v>241900</v>
      </c>
      <c r="EI94">
        <v>241300</v>
      </c>
      <c r="EJ94" s="19">
        <v>238800</v>
      </c>
      <c r="EK94" s="19">
        <v>238200</v>
      </c>
      <c r="EL94" s="19">
        <v>237500</v>
      </c>
      <c r="EM94" s="19"/>
      <c r="EO94" s="31">
        <f t="shared" si="30"/>
        <v>2.5959386655615417E-2</v>
      </c>
      <c r="EP94" s="31">
        <f t="shared" si="31"/>
        <v>2.3949017969076471E-2</v>
      </c>
      <c r="EQ94" s="31">
        <f t="shared" si="32"/>
        <v>2.3598484848484848E-2</v>
      </c>
      <c r="ER94" s="31">
        <f t="shared" si="33"/>
        <v>2.2557363370880268E-2</v>
      </c>
      <c r="ES94" s="31">
        <f t="shared" si="34"/>
        <v>2.3633333333333333E-2</v>
      </c>
      <c r="ET94" s="31">
        <f t="shared" si="35"/>
        <v>1.9821576763485477E-2</v>
      </c>
      <c r="EU94" s="31">
        <f t="shared" si="36"/>
        <v>1.957190357439734E-2</v>
      </c>
      <c r="EV94" s="31">
        <f t="shared" si="37"/>
        <v>1.9200167504187605E-2</v>
      </c>
      <c r="EW94" s="31">
        <f t="shared" si="38"/>
        <v>2.0685950413223141E-2</v>
      </c>
      <c r="EX94" s="31">
        <f t="shared" si="39"/>
        <v>1.9550837076357696E-2</v>
      </c>
      <c r="EY94" s="31">
        <f t="shared" si="40"/>
        <v>2.1452922077922078E-2</v>
      </c>
      <c r="EZ94" s="31">
        <f t="shared" si="41"/>
        <v>2.6453488372093024E-2</v>
      </c>
      <c r="FA94" s="31">
        <f t="shared" si="42"/>
        <v>3.3853779429987609E-2</v>
      </c>
      <c r="FB94" s="31">
        <f t="shared" si="43"/>
        <v>3.235342691990091E-2</v>
      </c>
      <c r="FC94" s="31">
        <f t="shared" si="44"/>
        <v>3.3283705541770056E-2</v>
      </c>
      <c r="FD94" s="31">
        <f t="shared" si="45"/>
        <v>3.2953517071164132E-2</v>
      </c>
      <c r="FE94" s="31">
        <f t="shared" si="46"/>
        <v>3.5085097550850979E-2</v>
      </c>
      <c r="FF94" s="31">
        <f t="shared" si="47"/>
        <v>3.1855279764408918E-2</v>
      </c>
      <c r="FG94" s="31">
        <f t="shared" si="48"/>
        <v>3.2100591715976332E-2</v>
      </c>
      <c r="FH94" s="31">
        <f t="shared" si="49"/>
        <v>3.1592700124429697E-2</v>
      </c>
      <c r="FI94" s="31">
        <f t="shared" si="50"/>
        <v>3.6921775898520082E-2</v>
      </c>
      <c r="FJ94" s="31">
        <f t="shared" si="51"/>
        <v>3.3848697809011986E-2</v>
      </c>
      <c r="FK94" s="31">
        <f t="shared" si="52"/>
        <v>3.6726289517470881E-2</v>
      </c>
      <c r="FL94" s="31">
        <f t="shared" si="53"/>
        <v>3.7133838383838387E-2</v>
      </c>
      <c r="FM94" s="50">
        <f t="shared" si="54"/>
        <v>4.0632016632016633E-2</v>
      </c>
      <c r="FN94" s="50">
        <f t="shared" si="55"/>
        <v>3.6291856138900375E-2</v>
      </c>
      <c r="FO94" s="50">
        <f t="shared" si="56"/>
        <v>3.6096145876502277E-2</v>
      </c>
      <c r="FP94" s="50">
        <f t="shared" si="57"/>
        <v>3.5335008375209379E-2</v>
      </c>
      <c r="FQ94" s="50">
        <f t="shared" si="58"/>
        <v>3.7199832073887489E-2</v>
      </c>
      <c r="FR94" s="50">
        <f t="shared" si="59"/>
        <v>3.3338947368421051E-2</v>
      </c>
    </row>
    <row r="95" spans="1:174" ht="14">
      <c r="A95" s="17" t="s">
        <v>145</v>
      </c>
      <c r="B95" s="19">
        <v>1393</v>
      </c>
      <c r="C95" s="19">
        <v>1454</v>
      </c>
      <c r="D95" s="19">
        <v>1492</v>
      </c>
      <c r="E95" s="19">
        <v>1495</v>
      </c>
      <c r="F95" s="19">
        <v>1467</v>
      </c>
      <c r="G95" s="19">
        <v>1492</v>
      </c>
      <c r="H95" s="19">
        <v>1430</v>
      </c>
      <c r="I95" s="19">
        <v>1594</v>
      </c>
      <c r="J95" s="19">
        <v>1703</v>
      </c>
      <c r="K95" s="19">
        <v>1694</v>
      </c>
      <c r="L95" s="19">
        <v>1694</v>
      </c>
      <c r="M95" s="19">
        <v>1677</v>
      </c>
      <c r="N95" s="19">
        <v>1686</v>
      </c>
      <c r="O95" s="19">
        <v>1741</v>
      </c>
      <c r="P95" s="19">
        <v>1657</v>
      </c>
      <c r="Q95" s="19">
        <v>1660</v>
      </c>
      <c r="R95" s="19">
        <v>1669</v>
      </c>
      <c r="S95" s="19">
        <v>1651</v>
      </c>
      <c r="T95" s="19">
        <v>1523</v>
      </c>
      <c r="U95" s="19">
        <v>1658</v>
      </c>
      <c r="V95" s="19">
        <v>1644</v>
      </c>
      <c r="W95" s="19">
        <v>1607</v>
      </c>
      <c r="X95" s="19">
        <v>1491</v>
      </c>
      <c r="Y95" s="19">
        <v>1465</v>
      </c>
      <c r="Z95" s="19">
        <v>1416</v>
      </c>
      <c r="AA95" s="19">
        <v>1368</v>
      </c>
      <c r="AB95" s="19">
        <v>1375</v>
      </c>
      <c r="AC95" s="19">
        <v>1248</v>
      </c>
      <c r="AD95" s="19">
        <v>1179</v>
      </c>
      <c r="AE95" s="19">
        <v>1121</v>
      </c>
      <c r="AF95" s="19">
        <v>1093</v>
      </c>
      <c r="AG95" s="19">
        <v>1173</v>
      </c>
      <c r="AH95" s="19">
        <v>1234</v>
      </c>
      <c r="AI95" s="19">
        <v>1269</v>
      </c>
      <c r="AJ95" s="19">
        <v>1275</v>
      </c>
      <c r="AK95" s="19">
        <v>1225</v>
      </c>
      <c r="AL95" s="19">
        <v>1277</v>
      </c>
      <c r="AM95" s="19">
        <v>1331</v>
      </c>
      <c r="AN95" s="19">
        <v>1475</v>
      </c>
      <c r="AO95" s="19">
        <v>1520</v>
      </c>
      <c r="AP95" s="19">
        <v>1615</v>
      </c>
      <c r="AQ95" s="19">
        <v>1708</v>
      </c>
      <c r="AR95" s="19">
        <v>1775</v>
      </c>
      <c r="AS95" s="19">
        <v>2104</v>
      </c>
      <c r="AT95" s="19">
        <v>2510</v>
      </c>
      <c r="AU95" s="19">
        <v>2674</v>
      </c>
      <c r="AV95" s="19">
        <v>2831</v>
      </c>
      <c r="AW95" s="19">
        <v>2989</v>
      </c>
      <c r="AX95" s="19">
        <v>2855</v>
      </c>
      <c r="AY95" s="19">
        <v>2853</v>
      </c>
      <c r="AZ95" s="19">
        <v>2922</v>
      </c>
      <c r="BA95" s="19">
        <v>2814</v>
      </c>
      <c r="BB95" s="19">
        <v>2754</v>
      </c>
      <c r="BC95" s="19">
        <v>2623</v>
      </c>
      <c r="BD95" s="19">
        <v>2578</v>
      </c>
      <c r="BE95" s="19">
        <v>2751</v>
      </c>
      <c r="BF95" s="19">
        <v>2855</v>
      </c>
      <c r="BG95" s="19">
        <v>2725</v>
      </c>
      <c r="BH95" s="19">
        <v>2726</v>
      </c>
      <c r="BI95" s="19">
        <v>2577</v>
      </c>
      <c r="BJ95" s="19">
        <v>2423</v>
      </c>
      <c r="BK95" s="19">
        <v>2324</v>
      </c>
      <c r="BL95" s="19">
        <v>2302</v>
      </c>
      <c r="BM95" s="19">
        <v>2273</v>
      </c>
      <c r="BN95" s="19">
        <v>2165</v>
      </c>
      <c r="BO95" s="19">
        <v>2180</v>
      </c>
      <c r="BP95" s="19">
        <v>2107</v>
      </c>
      <c r="BQ95" s="19">
        <v>2248</v>
      </c>
      <c r="BR95" s="19">
        <v>2418</v>
      </c>
      <c r="BS95" s="19">
        <v>2432</v>
      </c>
      <c r="BT95" s="19">
        <v>2442</v>
      </c>
      <c r="BU95" s="19">
        <v>2390</v>
      </c>
      <c r="BV95" s="19">
        <v>2378</v>
      </c>
      <c r="BW95" s="19">
        <v>2527</v>
      </c>
      <c r="BX95" s="19">
        <v>2504</v>
      </c>
      <c r="BY95" s="19">
        <v>2512</v>
      </c>
      <c r="BZ95" s="19">
        <v>2397</v>
      </c>
      <c r="CA95" s="19">
        <v>2359</v>
      </c>
      <c r="CB95" s="19">
        <v>2303</v>
      </c>
      <c r="CC95" s="19">
        <v>2406</v>
      </c>
      <c r="CD95" s="19">
        <v>2509</v>
      </c>
      <c r="CE95" s="19">
        <v>2465</v>
      </c>
      <c r="CF95" s="19">
        <v>2299</v>
      </c>
      <c r="CG95" s="19">
        <v>2275</v>
      </c>
      <c r="CH95" s="49">
        <v>2202</v>
      </c>
      <c r="CI95" s="49">
        <v>2194</v>
      </c>
      <c r="CJ95" s="49">
        <v>2179</v>
      </c>
      <c r="CK95" s="49">
        <v>2149</v>
      </c>
      <c r="CL95" s="49">
        <v>2135</v>
      </c>
      <c r="CM95" s="49">
        <v>2024</v>
      </c>
      <c r="CN95" s="49">
        <v>1976</v>
      </c>
      <c r="CO95" s="49">
        <v>2106</v>
      </c>
      <c r="CP95" s="49">
        <v>2258</v>
      </c>
      <c r="CQ95" s="49">
        <v>2227</v>
      </c>
      <c r="CR95" s="49">
        <v>2204</v>
      </c>
      <c r="CS95" s="49">
        <v>2122</v>
      </c>
      <c r="CT95" s="49">
        <v>2005</v>
      </c>
      <c r="CU95" s="49">
        <v>1971</v>
      </c>
      <c r="CV95" s="49">
        <v>1932</v>
      </c>
      <c r="CW95" s="49">
        <v>1798</v>
      </c>
      <c r="CX95" s="49">
        <v>1707</v>
      </c>
      <c r="CY95" s="49">
        <v>1620</v>
      </c>
      <c r="CZ95" s="17" t="s">
        <v>145</v>
      </c>
      <c r="DE95" t="s">
        <v>145</v>
      </c>
      <c r="DG95" t="s">
        <v>145</v>
      </c>
      <c r="DI95">
        <v>74300</v>
      </c>
      <c r="DJ95">
        <v>74200</v>
      </c>
      <c r="DK95">
        <v>75600</v>
      </c>
      <c r="DL95">
        <v>73600</v>
      </c>
      <c r="DM95">
        <v>72000</v>
      </c>
      <c r="DN95">
        <v>72000</v>
      </c>
      <c r="DO95">
        <v>70700</v>
      </c>
      <c r="DP95">
        <v>72000</v>
      </c>
      <c r="DQ95">
        <v>72900</v>
      </c>
      <c r="DR95">
        <v>73900</v>
      </c>
      <c r="DS95">
        <v>73800</v>
      </c>
      <c r="DT95">
        <v>74100</v>
      </c>
      <c r="DU95">
        <v>73700</v>
      </c>
      <c r="DV95">
        <v>72100</v>
      </c>
      <c r="DW95">
        <v>70000</v>
      </c>
      <c r="DX95">
        <v>69300</v>
      </c>
      <c r="DY95">
        <v>68200</v>
      </c>
      <c r="DZ95">
        <v>70400</v>
      </c>
      <c r="EA95">
        <v>70200</v>
      </c>
      <c r="EB95">
        <v>72000</v>
      </c>
      <c r="EC95">
        <v>73000</v>
      </c>
      <c r="ED95">
        <v>72000</v>
      </c>
      <c r="EE95">
        <v>72700</v>
      </c>
      <c r="EF95">
        <v>73400</v>
      </c>
      <c r="EG95">
        <v>73800</v>
      </c>
      <c r="EH95">
        <v>72500</v>
      </c>
      <c r="EI95">
        <v>73400</v>
      </c>
      <c r="EJ95" s="19">
        <v>72300</v>
      </c>
      <c r="EK95" s="19">
        <v>71100</v>
      </c>
      <c r="EL95" s="19">
        <v>72100</v>
      </c>
      <c r="EM95" s="19"/>
      <c r="EO95" s="31">
        <f t="shared" si="30"/>
        <v>2.2799461641991925E-2</v>
      </c>
      <c r="EP95" s="31">
        <f t="shared" si="31"/>
        <v>2.2722371967654986E-2</v>
      </c>
      <c r="EQ95" s="31">
        <f t="shared" si="32"/>
        <v>2.1957671957671957E-2</v>
      </c>
      <c r="ER95" s="31">
        <f t="shared" si="33"/>
        <v>2.0692934782608696E-2</v>
      </c>
      <c r="ES95" s="31">
        <f t="shared" si="34"/>
        <v>2.2319444444444444E-2</v>
      </c>
      <c r="ET95" s="31">
        <f t="shared" si="35"/>
        <v>1.9666666666666666E-2</v>
      </c>
      <c r="EU95" s="31">
        <f t="shared" si="36"/>
        <v>1.7652050919377653E-2</v>
      </c>
      <c r="EV95" s="31">
        <f t="shared" si="37"/>
        <v>1.5180555555555555E-2</v>
      </c>
      <c r="EW95" s="31">
        <f t="shared" si="38"/>
        <v>1.7407407407407406E-2</v>
      </c>
      <c r="EX95" s="31">
        <f t="shared" si="39"/>
        <v>1.7280108254397835E-2</v>
      </c>
      <c r="EY95" s="31">
        <f t="shared" si="40"/>
        <v>2.0596205962059622E-2</v>
      </c>
      <c r="EZ95" s="31">
        <f t="shared" si="41"/>
        <v>2.3954116059379218E-2</v>
      </c>
      <c r="FA95" s="31">
        <f t="shared" si="42"/>
        <v>3.6282225237449117E-2</v>
      </c>
      <c r="FB95" s="31">
        <f t="shared" si="43"/>
        <v>3.9597780859916783E-2</v>
      </c>
      <c r="FC95" s="31">
        <f t="shared" si="44"/>
        <v>4.02E-2</v>
      </c>
      <c r="FD95" s="31">
        <f t="shared" si="45"/>
        <v>3.7200577200577199E-2</v>
      </c>
      <c r="FE95" s="31">
        <f t="shared" si="46"/>
        <v>3.9956011730205278E-2</v>
      </c>
      <c r="FF95" s="31">
        <f t="shared" si="47"/>
        <v>3.4417613636363635E-2</v>
      </c>
      <c r="FG95" s="31">
        <f t="shared" si="48"/>
        <v>3.2378917378917377E-2</v>
      </c>
      <c r="FH95" s="31">
        <f t="shared" si="49"/>
        <v>2.9263888888888888E-2</v>
      </c>
      <c r="FI95" s="31">
        <f t="shared" si="50"/>
        <v>3.3315068493150683E-2</v>
      </c>
      <c r="FJ95" s="31">
        <f t="shared" si="51"/>
        <v>3.3027777777777781E-2</v>
      </c>
      <c r="FK95" s="31">
        <f t="shared" si="52"/>
        <v>3.455295735900963E-2</v>
      </c>
      <c r="FL95" s="31">
        <f t="shared" si="53"/>
        <v>3.1376021798365121E-2</v>
      </c>
      <c r="FM95" s="50">
        <f t="shared" si="54"/>
        <v>3.3401084010840111E-2</v>
      </c>
      <c r="FN95" s="50">
        <f t="shared" si="55"/>
        <v>3.0372413793103448E-2</v>
      </c>
      <c r="FO95" s="50">
        <f t="shared" si="56"/>
        <v>2.927792915531335E-2</v>
      </c>
      <c r="FP95" s="50">
        <f t="shared" si="57"/>
        <v>2.7330567081604425E-2</v>
      </c>
      <c r="FQ95" s="50">
        <f t="shared" si="58"/>
        <v>3.132208157524613E-2</v>
      </c>
      <c r="FR95" s="50">
        <f t="shared" si="59"/>
        <v>2.7808599167822468E-2</v>
      </c>
    </row>
    <row r="96" spans="1:174" ht="14">
      <c r="A96" s="17" t="s">
        <v>146</v>
      </c>
      <c r="B96" s="19">
        <v>1670</v>
      </c>
      <c r="C96" s="19">
        <v>1672</v>
      </c>
      <c r="D96" s="19">
        <v>1654</v>
      </c>
      <c r="E96" s="19">
        <v>1619</v>
      </c>
      <c r="F96" s="19">
        <v>1621</v>
      </c>
      <c r="G96" s="19">
        <v>1662</v>
      </c>
      <c r="H96" s="19">
        <v>1699</v>
      </c>
      <c r="I96" s="19">
        <v>1857</v>
      </c>
      <c r="J96" s="19">
        <v>1898</v>
      </c>
      <c r="K96" s="19">
        <v>1917</v>
      </c>
      <c r="L96" s="19">
        <v>1850</v>
      </c>
      <c r="M96" s="19">
        <v>1768</v>
      </c>
      <c r="N96" s="19">
        <v>1730</v>
      </c>
      <c r="O96" s="19">
        <v>1682</v>
      </c>
      <c r="P96" s="19">
        <v>1733</v>
      </c>
      <c r="Q96" s="19">
        <v>1674</v>
      </c>
      <c r="R96" s="19">
        <v>1704</v>
      </c>
      <c r="S96" s="19">
        <v>1732</v>
      </c>
      <c r="T96" s="19">
        <v>1817</v>
      </c>
      <c r="U96" s="19">
        <v>1948</v>
      </c>
      <c r="V96" s="19">
        <v>1937</v>
      </c>
      <c r="W96" s="19">
        <v>1910</v>
      </c>
      <c r="X96" s="19">
        <v>1843</v>
      </c>
      <c r="Y96" s="19">
        <v>1707</v>
      </c>
      <c r="Z96" s="19">
        <v>1714</v>
      </c>
      <c r="AA96" s="19">
        <v>1774</v>
      </c>
      <c r="AB96" s="19">
        <v>1792</v>
      </c>
      <c r="AC96" s="19">
        <v>1755</v>
      </c>
      <c r="AD96" s="19">
        <v>1720</v>
      </c>
      <c r="AE96" s="19">
        <v>1714</v>
      </c>
      <c r="AF96" s="19">
        <v>1687</v>
      </c>
      <c r="AG96" s="19">
        <v>1825</v>
      </c>
      <c r="AH96" s="19">
        <v>1843</v>
      </c>
      <c r="AI96" s="19">
        <v>1810</v>
      </c>
      <c r="AJ96" s="19">
        <v>1776</v>
      </c>
      <c r="AK96" s="19">
        <v>1804</v>
      </c>
      <c r="AL96" s="19">
        <v>1734</v>
      </c>
      <c r="AM96" s="19">
        <v>1856</v>
      </c>
      <c r="AN96" s="19">
        <v>1938</v>
      </c>
      <c r="AO96" s="19">
        <v>2037</v>
      </c>
      <c r="AP96" s="19">
        <v>2084</v>
      </c>
      <c r="AQ96" s="19">
        <v>2305</v>
      </c>
      <c r="AR96" s="19">
        <v>2559</v>
      </c>
      <c r="AS96" s="19">
        <v>2840</v>
      </c>
      <c r="AT96" s="19">
        <v>3096</v>
      </c>
      <c r="AU96" s="19">
        <v>3182</v>
      </c>
      <c r="AV96" s="19">
        <v>3219</v>
      </c>
      <c r="AW96" s="19">
        <v>3160</v>
      </c>
      <c r="AX96" s="19">
        <v>3120</v>
      </c>
      <c r="AY96" s="19">
        <v>3125</v>
      </c>
      <c r="AZ96" s="19">
        <v>3225</v>
      </c>
      <c r="BA96" s="19">
        <v>3148</v>
      </c>
      <c r="BB96" s="19">
        <v>3186</v>
      </c>
      <c r="BC96" s="19">
        <v>3180</v>
      </c>
      <c r="BD96" s="19">
        <v>3224</v>
      </c>
      <c r="BE96" s="19">
        <v>3389</v>
      </c>
      <c r="BF96" s="19">
        <v>3394</v>
      </c>
      <c r="BG96" s="19">
        <v>3271</v>
      </c>
      <c r="BH96" s="19">
        <v>3176</v>
      </c>
      <c r="BI96" s="19">
        <v>3018</v>
      </c>
      <c r="BJ96" s="19">
        <v>2907</v>
      </c>
      <c r="BK96" s="19">
        <v>2897</v>
      </c>
      <c r="BL96" s="19">
        <v>2796</v>
      </c>
      <c r="BM96" s="19">
        <v>2826</v>
      </c>
      <c r="BN96" s="19">
        <v>2800</v>
      </c>
      <c r="BO96" s="19">
        <v>2786</v>
      </c>
      <c r="BP96" s="19">
        <v>2894</v>
      </c>
      <c r="BQ96" s="19">
        <v>3175</v>
      </c>
      <c r="BR96" s="19">
        <v>3293</v>
      </c>
      <c r="BS96" s="19">
        <v>3247</v>
      </c>
      <c r="BT96" s="19">
        <v>3192</v>
      </c>
      <c r="BU96" s="19">
        <v>3294</v>
      </c>
      <c r="BV96" s="19">
        <v>3304</v>
      </c>
      <c r="BW96" s="19">
        <v>3407</v>
      </c>
      <c r="BX96" s="19">
        <v>3458</v>
      </c>
      <c r="BY96" s="19">
        <v>3499</v>
      </c>
      <c r="BZ96" s="19">
        <v>3478</v>
      </c>
      <c r="CA96" s="19">
        <v>3413</v>
      </c>
      <c r="CB96" s="19">
        <v>3513</v>
      </c>
      <c r="CC96" s="19">
        <v>3756</v>
      </c>
      <c r="CD96" s="19">
        <v>3800</v>
      </c>
      <c r="CE96" s="19">
        <v>3770</v>
      </c>
      <c r="CF96" s="19">
        <v>3699</v>
      </c>
      <c r="CG96" s="19">
        <v>3673</v>
      </c>
      <c r="CH96" s="49">
        <v>3608</v>
      </c>
      <c r="CI96" s="49">
        <v>3561</v>
      </c>
      <c r="CJ96" s="49">
        <v>3583</v>
      </c>
      <c r="CK96" s="49">
        <v>3615</v>
      </c>
      <c r="CL96" s="49">
        <v>3590</v>
      </c>
      <c r="CM96" s="49">
        <v>3595</v>
      </c>
      <c r="CN96" s="49">
        <v>3658</v>
      </c>
      <c r="CO96" s="49">
        <v>3826</v>
      </c>
      <c r="CP96" s="49">
        <v>3832</v>
      </c>
      <c r="CQ96" s="49">
        <v>3730</v>
      </c>
      <c r="CR96" s="49">
        <v>3571</v>
      </c>
      <c r="CS96" s="49">
        <v>3522</v>
      </c>
      <c r="CT96" s="49">
        <v>3363</v>
      </c>
      <c r="CU96" s="49">
        <v>3300</v>
      </c>
      <c r="CV96" s="49">
        <v>3229</v>
      </c>
      <c r="CW96" s="49">
        <v>3138</v>
      </c>
      <c r="CX96" s="49">
        <v>2937</v>
      </c>
      <c r="CY96" s="49">
        <v>2874</v>
      </c>
      <c r="CZ96" s="17" t="s">
        <v>146</v>
      </c>
      <c r="DE96" t="s">
        <v>146</v>
      </c>
      <c r="DG96" t="s">
        <v>146</v>
      </c>
      <c r="DI96">
        <v>46300</v>
      </c>
      <c r="DJ96">
        <v>47100</v>
      </c>
      <c r="DK96">
        <v>47800</v>
      </c>
      <c r="DL96">
        <v>48100</v>
      </c>
      <c r="DM96">
        <v>48600</v>
      </c>
      <c r="DN96">
        <v>49000</v>
      </c>
      <c r="DO96">
        <v>48400</v>
      </c>
      <c r="DP96">
        <v>48300</v>
      </c>
      <c r="DQ96">
        <v>47200</v>
      </c>
      <c r="DR96">
        <v>47300</v>
      </c>
      <c r="DS96">
        <v>47600</v>
      </c>
      <c r="DT96">
        <v>48000</v>
      </c>
      <c r="DU96">
        <v>47900</v>
      </c>
      <c r="DV96">
        <v>47300</v>
      </c>
      <c r="DW96">
        <v>47600</v>
      </c>
      <c r="DX96">
        <v>47100</v>
      </c>
      <c r="DY96">
        <v>47500</v>
      </c>
      <c r="DZ96">
        <v>47400</v>
      </c>
      <c r="EA96">
        <v>47200</v>
      </c>
      <c r="EB96">
        <v>47400</v>
      </c>
      <c r="EC96">
        <v>47800</v>
      </c>
      <c r="ED96">
        <v>47600</v>
      </c>
      <c r="EE96">
        <v>47600</v>
      </c>
      <c r="EF96">
        <v>47200</v>
      </c>
      <c r="EG96">
        <v>47500</v>
      </c>
      <c r="EH96">
        <v>47900</v>
      </c>
      <c r="EI96">
        <v>48500</v>
      </c>
      <c r="EJ96" s="19">
        <v>49000</v>
      </c>
      <c r="EK96" s="19">
        <v>48900</v>
      </c>
      <c r="EL96" s="19">
        <v>49000</v>
      </c>
      <c r="EM96" s="19"/>
      <c r="EO96" s="31">
        <f t="shared" si="30"/>
        <v>4.1403887688984883E-2</v>
      </c>
      <c r="EP96" s="31">
        <f t="shared" si="31"/>
        <v>3.6730360934182589E-2</v>
      </c>
      <c r="EQ96" s="31">
        <f t="shared" si="32"/>
        <v>3.5020920502092052E-2</v>
      </c>
      <c r="ER96" s="31">
        <f t="shared" si="33"/>
        <v>3.7775467775467773E-2</v>
      </c>
      <c r="ES96" s="31">
        <f t="shared" si="34"/>
        <v>3.9300411522633742E-2</v>
      </c>
      <c r="ET96" s="31">
        <f t="shared" si="35"/>
        <v>3.4979591836734693E-2</v>
      </c>
      <c r="EU96" s="31">
        <f t="shared" si="36"/>
        <v>3.6260330578512398E-2</v>
      </c>
      <c r="EV96" s="31">
        <f t="shared" si="37"/>
        <v>3.4927536231884056E-2</v>
      </c>
      <c r="EW96" s="31">
        <f t="shared" si="38"/>
        <v>3.8347457627118643E-2</v>
      </c>
      <c r="EX96" s="31">
        <f t="shared" si="39"/>
        <v>3.6659619450317121E-2</v>
      </c>
      <c r="EY96" s="31">
        <f t="shared" si="40"/>
        <v>4.2794117647058823E-2</v>
      </c>
      <c r="EZ96" s="31">
        <f t="shared" si="41"/>
        <v>5.3312499999999999E-2</v>
      </c>
      <c r="FA96" s="31">
        <f t="shared" si="42"/>
        <v>6.6430062630480166E-2</v>
      </c>
      <c r="FB96" s="31">
        <f t="shared" si="43"/>
        <v>6.5961945031712474E-2</v>
      </c>
      <c r="FC96" s="31">
        <f t="shared" si="44"/>
        <v>6.61344537815126E-2</v>
      </c>
      <c r="FD96" s="31">
        <f t="shared" si="45"/>
        <v>6.8450106157112528E-2</v>
      </c>
      <c r="FE96" s="31">
        <f t="shared" si="46"/>
        <v>6.8863157894736848E-2</v>
      </c>
      <c r="FF96" s="31">
        <f t="shared" si="47"/>
        <v>6.1329113924050632E-2</v>
      </c>
      <c r="FG96" s="31">
        <f t="shared" si="48"/>
        <v>5.9872881355932203E-2</v>
      </c>
      <c r="FH96" s="31">
        <f t="shared" si="49"/>
        <v>6.1054852320675104E-2</v>
      </c>
      <c r="FI96" s="31">
        <f t="shared" si="50"/>
        <v>6.7928870292887022E-2</v>
      </c>
      <c r="FJ96" s="31">
        <f t="shared" si="51"/>
        <v>6.9411764705882353E-2</v>
      </c>
      <c r="FK96" s="31">
        <f t="shared" si="52"/>
        <v>7.3508403361344538E-2</v>
      </c>
      <c r="FL96" s="31">
        <f t="shared" si="53"/>
        <v>7.4427966101694915E-2</v>
      </c>
      <c r="FM96" s="50">
        <f t="shared" si="54"/>
        <v>7.9368421052631574E-2</v>
      </c>
      <c r="FN96" s="50">
        <f t="shared" si="55"/>
        <v>7.5323590814196248E-2</v>
      </c>
      <c r="FO96" s="50">
        <f t="shared" si="56"/>
        <v>7.45360824742268E-2</v>
      </c>
      <c r="FP96" s="50">
        <f t="shared" si="57"/>
        <v>7.4653061224489795E-2</v>
      </c>
      <c r="FQ96" s="50">
        <f t="shared" si="58"/>
        <v>7.6278118609406947E-2</v>
      </c>
      <c r="FR96" s="50">
        <f t="shared" si="59"/>
        <v>6.8632653061224486E-2</v>
      </c>
    </row>
    <row r="97" spans="1:174" ht="14">
      <c r="A97" s="17" t="s">
        <v>147</v>
      </c>
      <c r="B97" s="19">
        <v>1045</v>
      </c>
      <c r="C97" s="19">
        <v>1044</v>
      </c>
      <c r="D97" s="19">
        <v>1039</v>
      </c>
      <c r="E97" s="19">
        <v>1054</v>
      </c>
      <c r="F97" s="19">
        <v>1090</v>
      </c>
      <c r="G97" s="19">
        <v>1050</v>
      </c>
      <c r="H97" s="19">
        <v>1037</v>
      </c>
      <c r="I97" s="19">
        <v>1147</v>
      </c>
      <c r="J97" s="19">
        <v>1184</v>
      </c>
      <c r="K97" s="19">
        <v>1169</v>
      </c>
      <c r="L97" s="19">
        <v>1174</v>
      </c>
      <c r="M97" s="19">
        <v>1260</v>
      </c>
      <c r="N97" s="19">
        <v>1141</v>
      </c>
      <c r="O97" s="19">
        <v>1168</v>
      </c>
      <c r="P97" s="19">
        <v>1174</v>
      </c>
      <c r="Q97" s="19">
        <v>1043</v>
      </c>
      <c r="R97" s="19">
        <v>1056</v>
      </c>
      <c r="S97" s="19">
        <v>1019</v>
      </c>
      <c r="T97" s="19">
        <v>980</v>
      </c>
      <c r="U97" s="19">
        <v>1027</v>
      </c>
      <c r="V97" s="19">
        <v>1055</v>
      </c>
      <c r="W97" s="19">
        <v>993</v>
      </c>
      <c r="X97" s="19">
        <v>960</v>
      </c>
      <c r="Y97" s="19">
        <v>924</v>
      </c>
      <c r="Z97" s="19">
        <v>900</v>
      </c>
      <c r="AA97" s="19">
        <v>929</v>
      </c>
      <c r="AB97" s="19">
        <v>926</v>
      </c>
      <c r="AC97" s="19">
        <v>899</v>
      </c>
      <c r="AD97" s="19">
        <v>884</v>
      </c>
      <c r="AE97" s="19">
        <v>849</v>
      </c>
      <c r="AF97" s="19">
        <v>821</v>
      </c>
      <c r="AG97" s="19">
        <v>819</v>
      </c>
      <c r="AH97" s="19">
        <v>835</v>
      </c>
      <c r="AI97" s="19">
        <v>843</v>
      </c>
      <c r="AJ97" s="19">
        <v>818</v>
      </c>
      <c r="AK97" s="19">
        <v>843</v>
      </c>
      <c r="AL97" s="19">
        <v>843</v>
      </c>
      <c r="AM97" s="19">
        <v>880</v>
      </c>
      <c r="AN97" s="19">
        <v>950</v>
      </c>
      <c r="AO97" s="19">
        <v>1010</v>
      </c>
      <c r="AP97" s="19">
        <v>1001</v>
      </c>
      <c r="AQ97" s="19">
        <v>1111</v>
      </c>
      <c r="AR97" s="19">
        <v>1220</v>
      </c>
      <c r="AS97" s="19">
        <v>1384</v>
      </c>
      <c r="AT97" s="19">
        <v>1773</v>
      </c>
      <c r="AU97" s="19">
        <v>1894</v>
      </c>
      <c r="AV97" s="19">
        <v>1898</v>
      </c>
      <c r="AW97" s="19">
        <v>2001</v>
      </c>
      <c r="AX97" s="19">
        <v>1972</v>
      </c>
      <c r="AY97" s="19">
        <v>1974</v>
      </c>
      <c r="AZ97" s="19">
        <v>2062</v>
      </c>
      <c r="BA97" s="19">
        <v>2119</v>
      </c>
      <c r="BB97" s="19">
        <v>2106</v>
      </c>
      <c r="BC97" s="19">
        <v>2017</v>
      </c>
      <c r="BD97" s="19">
        <v>1951</v>
      </c>
      <c r="BE97" s="19">
        <v>2148</v>
      </c>
      <c r="BF97" s="19">
        <v>2210</v>
      </c>
      <c r="BG97" s="19">
        <v>2157</v>
      </c>
      <c r="BH97" s="19">
        <v>2120</v>
      </c>
      <c r="BI97" s="19">
        <v>2042</v>
      </c>
      <c r="BJ97" s="19">
        <v>1895</v>
      </c>
      <c r="BK97" s="19">
        <v>1897</v>
      </c>
      <c r="BL97" s="19">
        <v>1895</v>
      </c>
      <c r="BM97" s="19">
        <v>1825</v>
      </c>
      <c r="BN97" s="19">
        <v>1792</v>
      </c>
      <c r="BO97" s="19">
        <v>1753</v>
      </c>
      <c r="BP97" s="19">
        <v>1746</v>
      </c>
      <c r="BQ97" s="19">
        <v>1920</v>
      </c>
      <c r="BR97" s="19">
        <v>1975</v>
      </c>
      <c r="BS97" s="19">
        <v>1973</v>
      </c>
      <c r="BT97" s="19">
        <v>1988</v>
      </c>
      <c r="BU97" s="19">
        <v>1985</v>
      </c>
      <c r="BV97" s="19">
        <v>1942</v>
      </c>
      <c r="BW97" s="19">
        <v>1970</v>
      </c>
      <c r="BX97" s="19">
        <v>1920</v>
      </c>
      <c r="BY97" s="19">
        <v>1969</v>
      </c>
      <c r="BZ97" s="19">
        <v>1937</v>
      </c>
      <c r="CA97" s="19">
        <v>1876</v>
      </c>
      <c r="CB97" s="19">
        <v>1877</v>
      </c>
      <c r="CC97" s="19">
        <v>1974</v>
      </c>
      <c r="CD97" s="19">
        <v>2040</v>
      </c>
      <c r="CE97" s="19">
        <v>2036</v>
      </c>
      <c r="CF97" s="19">
        <v>2006</v>
      </c>
      <c r="CG97" s="19">
        <v>1938</v>
      </c>
      <c r="CH97" s="49">
        <v>1856</v>
      </c>
      <c r="CI97" s="49">
        <v>1847</v>
      </c>
      <c r="CJ97" s="49">
        <v>1830</v>
      </c>
      <c r="CK97" s="49">
        <v>1742</v>
      </c>
      <c r="CL97" s="49">
        <v>1751</v>
      </c>
      <c r="CM97" s="49">
        <v>1731</v>
      </c>
      <c r="CN97" s="49">
        <v>1706</v>
      </c>
      <c r="CO97" s="49">
        <v>1825</v>
      </c>
      <c r="CP97" s="49">
        <v>1921</v>
      </c>
      <c r="CQ97" s="49">
        <v>1867</v>
      </c>
      <c r="CR97" s="49">
        <v>1786</v>
      </c>
      <c r="CS97" s="49">
        <v>1694</v>
      </c>
      <c r="CT97" s="49">
        <v>1623</v>
      </c>
      <c r="CU97" s="49">
        <v>1592</v>
      </c>
      <c r="CV97" s="49">
        <v>1529</v>
      </c>
      <c r="CW97" s="49">
        <v>1479</v>
      </c>
      <c r="CX97" s="49">
        <v>1411</v>
      </c>
      <c r="CY97" s="49">
        <v>1351</v>
      </c>
      <c r="CZ97" s="17" t="s">
        <v>147</v>
      </c>
      <c r="DE97" t="s">
        <v>147</v>
      </c>
      <c r="DG97" t="s">
        <v>147</v>
      </c>
      <c r="DI97">
        <v>46000</v>
      </c>
      <c r="DJ97">
        <v>45200</v>
      </c>
      <c r="DK97">
        <v>45700</v>
      </c>
      <c r="DL97">
        <v>47200</v>
      </c>
      <c r="DM97">
        <v>47700</v>
      </c>
      <c r="DN97">
        <v>49900</v>
      </c>
      <c r="DO97">
        <v>48300</v>
      </c>
      <c r="DP97">
        <v>47800</v>
      </c>
      <c r="DQ97">
        <v>44300</v>
      </c>
      <c r="DR97">
        <v>44800</v>
      </c>
      <c r="DS97">
        <v>45200</v>
      </c>
      <c r="DT97">
        <v>45800</v>
      </c>
      <c r="DU97">
        <v>49800</v>
      </c>
      <c r="DV97">
        <v>49000</v>
      </c>
      <c r="DW97">
        <v>49000</v>
      </c>
      <c r="DX97">
        <v>48900</v>
      </c>
      <c r="DY97">
        <v>50500</v>
      </c>
      <c r="DZ97">
        <v>50500</v>
      </c>
      <c r="EA97">
        <v>49400</v>
      </c>
      <c r="EB97">
        <v>51400</v>
      </c>
      <c r="EC97">
        <v>48800</v>
      </c>
      <c r="ED97">
        <v>50800</v>
      </c>
      <c r="EE97">
        <v>51600</v>
      </c>
      <c r="EF97">
        <v>51800</v>
      </c>
      <c r="EG97">
        <v>51600</v>
      </c>
      <c r="EH97">
        <v>52400</v>
      </c>
      <c r="EI97">
        <v>53600</v>
      </c>
      <c r="EJ97" s="19">
        <v>52700</v>
      </c>
      <c r="EK97" s="19">
        <v>51500</v>
      </c>
      <c r="EL97" s="19">
        <v>51900</v>
      </c>
      <c r="EM97" s="19"/>
      <c r="EO97" s="31">
        <f t="shared" si="30"/>
        <v>2.5413043478260868E-2</v>
      </c>
      <c r="EP97" s="31">
        <f t="shared" si="31"/>
        <v>2.5243362831858407E-2</v>
      </c>
      <c r="EQ97" s="31">
        <f t="shared" si="32"/>
        <v>2.2822757111597373E-2</v>
      </c>
      <c r="ER97" s="31">
        <f t="shared" si="33"/>
        <v>2.0762711864406778E-2</v>
      </c>
      <c r="ES97" s="31">
        <f t="shared" si="34"/>
        <v>2.0817610062893083E-2</v>
      </c>
      <c r="ET97" s="31">
        <f t="shared" si="35"/>
        <v>1.8036072144288578E-2</v>
      </c>
      <c r="EU97" s="31">
        <f t="shared" si="36"/>
        <v>1.8612836438923395E-2</v>
      </c>
      <c r="EV97" s="31">
        <f t="shared" si="37"/>
        <v>1.7175732217573222E-2</v>
      </c>
      <c r="EW97" s="31">
        <f t="shared" si="38"/>
        <v>1.9029345372460496E-2</v>
      </c>
      <c r="EX97" s="31">
        <f t="shared" si="39"/>
        <v>1.8816964285714284E-2</v>
      </c>
      <c r="EY97" s="31">
        <f t="shared" si="40"/>
        <v>2.2345132743362833E-2</v>
      </c>
      <c r="EZ97" s="31">
        <f t="shared" si="41"/>
        <v>2.6637554585152837E-2</v>
      </c>
      <c r="FA97" s="31">
        <f t="shared" si="42"/>
        <v>3.8032128514056227E-2</v>
      </c>
      <c r="FB97" s="31">
        <f t="shared" si="43"/>
        <v>4.0244897959183672E-2</v>
      </c>
      <c r="FC97" s="31">
        <f t="shared" si="44"/>
        <v>4.3244897959183674E-2</v>
      </c>
      <c r="FD97" s="31">
        <f t="shared" si="45"/>
        <v>3.9897750511247443E-2</v>
      </c>
      <c r="FE97" s="31">
        <f t="shared" si="46"/>
        <v>4.2712871287128716E-2</v>
      </c>
      <c r="FF97" s="31">
        <f t="shared" si="47"/>
        <v>3.7524752475247523E-2</v>
      </c>
      <c r="FG97" s="31">
        <f t="shared" si="48"/>
        <v>3.6943319838056682E-2</v>
      </c>
      <c r="FH97" s="31">
        <f t="shared" si="49"/>
        <v>3.3968871595330741E-2</v>
      </c>
      <c r="FI97" s="31">
        <f t="shared" si="50"/>
        <v>4.0430327868852457E-2</v>
      </c>
      <c r="FJ97" s="31">
        <f t="shared" si="51"/>
        <v>3.8228346456692916E-2</v>
      </c>
      <c r="FK97" s="31">
        <f t="shared" si="52"/>
        <v>3.8158914728682172E-2</v>
      </c>
      <c r="FL97" s="31">
        <f t="shared" si="53"/>
        <v>3.6235521235521234E-2</v>
      </c>
      <c r="FM97" s="50">
        <f t="shared" si="54"/>
        <v>3.9457364341085273E-2</v>
      </c>
      <c r="FN97" s="50">
        <f t="shared" si="55"/>
        <v>3.5419847328244276E-2</v>
      </c>
      <c r="FO97" s="50">
        <f t="shared" si="56"/>
        <v>3.2500000000000001E-2</v>
      </c>
      <c r="FP97" s="50">
        <f t="shared" si="57"/>
        <v>3.2371916508538899E-2</v>
      </c>
      <c r="FQ97" s="50">
        <f t="shared" si="58"/>
        <v>3.6252427184466023E-2</v>
      </c>
      <c r="FR97" s="50">
        <f t="shared" si="59"/>
        <v>3.1271676300578033E-2</v>
      </c>
    </row>
    <row r="98" spans="1:174" ht="14">
      <c r="A98" s="17" t="s">
        <v>148</v>
      </c>
      <c r="B98" s="19">
        <v>554</v>
      </c>
      <c r="C98" s="19">
        <v>567</v>
      </c>
      <c r="D98" s="19">
        <v>567</v>
      </c>
      <c r="E98" s="19">
        <v>536</v>
      </c>
      <c r="F98" s="19">
        <v>548</v>
      </c>
      <c r="G98" s="19">
        <v>566</v>
      </c>
      <c r="H98" s="19">
        <v>559</v>
      </c>
      <c r="I98" s="19">
        <v>650</v>
      </c>
      <c r="J98" s="19">
        <v>689</v>
      </c>
      <c r="K98" s="19">
        <v>674</v>
      </c>
      <c r="L98" s="19">
        <v>703</v>
      </c>
      <c r="M98" s="19">
        <v>657</v>
      </c>
      <c r="N98" s="19">
        <v>618</v>
      </c>
      <c r="O98" s="19">
        <v>610</v>
      </c>
      <c r="P98" s="19">
        <v>619</v>
      </c>
      <c r="Q98" s="19">
        <v>589</v>
      </c>
      <c r="R98" s="19">
        <v>591</v>
      </c>
      <c r="S98" s="19">
        <v>605</v>
      </c>
      <c r="T98" s="19">
        <v>628</v>
      </c>
      <c r="U98" s="19">
        <v>692</v>
      </c>
      <c r="V98" s="19">
        <v>761</v>
      </c>
      <c r="W98" s="19">
        <v>702</v>
      </c>
      <c r="X98" s="19">
        <v>659</v>
      </c>
      <c r="Y98" s="19">
        <v>628</v>
      </c>
      <c r="Z98" s="19">
        <v>624</v>
      </c>
      <c r="AA98" s="19">
        <v>614</v>
      </c>
      <c r="AB98" s="19">
        <v>641</v>
      </c>
      <c r="AC98" s="19">
        <v>627</v>
      </c>
      <c r="AD98" s="19">
        <v>598</v>
      </c>
      <c r="AE98" s="19">
        <v>588</v>
      </c>
      <c r="AF98" s="19">
        <v>488</v>
      </c>
      <c r="AG98" s="19">
        <v>535</v>
      </c>
      <c r="AH98" s="19">
        <v>594</v>
      </c>
      <c r="AI98" s="19">
        <v>620</v>
      </c>
      <c r="AJ98" s="19">
        <v>622</v>
      </c>
      <c r="AK98" s="19">
        <v>615</v>
      </c>
      <c r="AL98" s="19">
        <v>624</v>
      </c>
      <c r="AM98" s="19">
        <v>651</v>
      </c>
      <c r="AN98" s="19">
        <v>690</v>
      </c>
      <c r="AO98" s="19">
        <v>677</v>
      </c>
      <c r="AP98" s="19">
        <v>672</v>
      </c>
      <c r="AQ98" s="19">
        <v>776</v>
      </c>
      <c r="AR98" s="19">
        <v>860</v>
      </c>
      <c r="AS98" s="19">
        <v>1071</v>
      </c>
      <c r="AT98" s="19">
        <v>1331</v>
      </c>
      <c r="AU98" s="19">
        <v>1464</v>
      </c>
      <c r="AV98" s="19">
        <v>1533</v>
      </c>
      <c r="AW98" s="19">
        <v>1592</v>
      </c>
      <c r="AX98" s="19">
        <v>1587</v>
      </c>
      <c r="AY98" s="19">
        <v>1587</v>
      </c>
      <c r="AZ98" s="19">
        <v>1607</v>
      </c>
      <c r="BA98" s="19">
        <v>1544</v>
      </c>
      <c r="BB98" s="19">
        <v>1506</v>
      </c>
      <c r="BC98" s="19">
        <v>1405</v>
      </c>
      <c r="BD98" s="19">
        <v>1348</v>
      </c>
      <c r="BE98" s="19">
        <v>1461</v>
      </c>
      <c r="BF98" s="19">
        <v>1476</v>
      </c>
      <c r="BG98" s="19">
        <v>1414</v>
      </c>
      <c r="BH98" s="19">
        <v>1327</v>
      </c>
      <c r="BI98" s="19">
        <v>1217</v>
      </c>
      <c r="BJ98" s="19">
        <v>1143</v>
      </c>
      <c r="BK98" s="19">
        <v>1127</v>
      </c>
      <c r="BL98" s="19">
        <v>1133</v>
      </c>
      <c r="BM98" s="19">
        <v>1144</v>
      </c>
      <c r="BN98" s="19">
        <v>1066</v>
      </c>
      <c r="BO98" s="19">
        <v>980</v>
      </c>
      <c r="BP98" s="19">
        <v>981</v>
      </c>
      <c r="BQ98" s="19">
        <v>1069</v>
      </c>
      <c r="BR98" s="19">
        <v>1111</v>
      </c>
      <c r="BS98" s="19">
        <v>1103</v>
      </c>
      <c r="BT98" s="19">
        <v>1091</v>
      </c>
      <c r="BU98" s="19">
        <v>1067</v>
      </c>
      <c r="BV98" s="19">
        <v>1057</v>
      </c>
      <c r="BW98" s="19">
        <v>1069</v>
      </c>
      <c r="BX98" s="19">
        <v>1137</v>
      </c>
      <c r="BY98" s="19">
        <v>1098</v>
      </c>
      <c r="BZ98" s="19">
        <v>1047</v>
      </c>
      <c r="CA98" s="19">
        <v>1015</v>
      </c>
      <c r="CB98" s="19">
        <v>1058</v>
      </c>
      <c r="CC98" s="19">
        <v>1231</v>
      </c>
      <c r="CD98" s="19">
        <v>1277</v>
      </c>
      <c r="CE98" s="19">
        <v>1287</v>
      </c>
      <c r="CF98" s="19">
        <v>1297</v>
      </c>
      <c r="CG98" s="19">
        <v>1240</v>
      </c>
      <c r="CH98" s="49">
        <v>1219</v>
      </c>
      <c r="CI98" s="49">
        <v>1250</v>
      </c>
      <c r="CJ98" s="49">
        <v>1228</v>
      </c>
      <c r="CK98" s="49">
        <v>1205</v>
      </c>
      <c r="CL98" s="49">
        <v>1119</v>
      </c>
      <c r="CM98" s="49">
        <v>1113</v>
      </c>
      <c r="CN98" s="49">
        <v>1134</v>
      </c>
      <c r="CO98" s="49">
        <v>1209</v>
      </c>
      <c r="CP98" s="49">
        <v>1264</v>
      </c>
      <c r="CQ98" s="49">
        <v>1219</v>
      </c>
      <c r="CR98" s="49">
        <v>1177</v>
      </c>
      <c r="CS98" s="49">
        <v>1150</v>
      </c>
      <c r="CT98" s="49">
        <v>1091</v>
      </c>
      <c r="CU98" s="49">
        <v>1096</v>
      </c>
      <c r="CV98" s="49">
        <v>1001</v>
      </c>
      <c r="CW98" s="49">
        <v>917</v>
      </c>
      <c r="CX98" s="49">
        <v>853</v>
      </c>
      <c r="CY98" s="49">
        <v>830</v>
      </c>
      <c r="CZ98" s="17" t="s">
        <v>148</v>
      </c>
      <c r="DE98" t="s">
        <v>148</v>
      </c>
      <c r="DG98" t="s">
        <v>148</v>
      </c>
      <c r="DI98">
        <v>40500</v>
      </c>
      <c r="DJ98">
        <v>40600</v>
      </c>
      <c r="DK98">
        <v>40200</v>
      </c>
      <c r="DL98">
        <v>40200</v>
      </c>
      <c r="DM98">
        <v>40700</v>
      </c>
      <c r="DN98">
        <v>40500</v>
      </c>
      <c r="DO98">
        <v>40200</v>
      </c>
      <c r="DP98">
        <v>39300</v>
      </c>
      <c r="DQ98">
        <v>39400</v>
      </c>
      <c r="DR98">
        <v>40500</v>
      </c>
      <c r="DS98">
        <v>42000</v>
      </c>
      <c r="DT98">
        <v>41400</v>
      </c>
      <c r="DU98">
        <v>42500</v>
      </c>
      <c r="DV98">
        <v>41900</v>
      </c>
      <c r="DW98">
        <v>41000</v>
      </c>
      <c r="DX98">
        <v>41800</v>
      </c>
      <c r="DY98">
        <v>40900</v>
      </c>
      <c r="DZ98">
        <v>39600</v>
      </c>
      <c r="EA98">
        <v>39100</v>
      </c>
      <c r="EB98">
        <v>38200</v>
      </c>
      <c r="EC98">
        <v>37300</v>
      </c>
      <c r="ED98">
        <v>37300</v>
      </c>
      <c r="EE98">
        <v>36600</v>
      </c>
      <c r="EF98">
        <v>36900</v>
      </c>
      <c r="EG98">
        <v>36400</v>
      </c>
      <c r="EH98">
        <v>36100</v>
      </c>
      <c r="EI98">
        <v>34900</v>
      </c>
      <c r="EJ98" s="19">
        <v>35600</v>
      </c>
      <c r="EK98" s="19">
        <v>36800</v>
      </c>
      <c r="EL98" s="19">
        <v>37300</v>
      </c>
      <c r="EM98" s="19"/>
      <c r="EO98" s="31">
        <f t="shared" si="30"/>
        <v>1.6641975308641976E-2</v>
      </c>
      <c r="EP98" s="31">
        <f t="shared" si="31"/>
        <v>1.522167487684729E-2</v>
      </c>
      <c r="EQ98" s="31">
        <f t="shared" si="32"/>
        <v>1.4651741293532338E-2</v>
      </c>
      <c r="ER98" s="31">
        <f t="shared" si="33"/>
        <v>1.5621890547263682E-2</v>
      </c>
      <c r="ES98" s="31">
        <f t="shared" si="34"/>
        <v>1.7248157248157248E-2</v>
      </c>
      <c r="ET98" s="31">
        <f t="shared" si="35"/>
        <v>1.5407407407407408E-2</v>
      </c>
      <c r="EU98" s="31">
        <f t="shared" si="36"/>
        <v>1.5597014925373135E-2</v>
      </c>
      <c r="EV98" s="31">
        <f t="shared" si="37"/>
        <v>1.2417302798982188E-2</v>
      </c>
      <c r="EW98" s="31">
        <f t="shared" si="38"/>
        <v>1.5736040609137057E-2</v>
      </c>
      <c r="EX98" s="31">
        <f t="shared" si="39"/>
        <v>1.5407407407407408E-2</v>
      </c>
      <c r="EY98" s="31">
        <f t="shared" si="40"/>
        <v>1.611904761904762E-2</v>
      </c>
      <c r="EZ98" s="31">
        <f t="shared" si="41"/>
        <v>2.0772946859903382E-2</v>
      </c>
      <c r="FA98" s="31">
        <f t="shared" si="42"/>
        <v>3.4447058823529414E-2</v>
      </c>
      <c r="FB98" s="31">
        <f t="shared" si="43"/>
        <v>3.7875894988066823E-2</v>
      </c>
      <c r="FC98" s="31">
        <f t="shared" si="44"/>
        <v>3.7658536585365852E-2</v>
      </c>
      <c r="FD98" s="31">
        <f t="shared" si="45"/>
        <v>3.2248803827751193E-2</v>
      </c>
      <c r="FE98" s="31">
        <f t="shared" si="46"/>
        <v>3.4572127139364306E-2</v>
      </c>
      <c r="FF98" s="31">
        <f t="shared" si="47"/>
        <v>2.8863636363636362E-2</v>
      </c>
      <c r="FG98" s="31">
        <f t="shared" si="48"/>
        <v>2.9258312020460357E-2</v>
      </c>
      <c r="FH98" s="31">
        <f t="shared" si="49"/>
        <v>2.5680628272251309E-2</v>
      </c>
      <c r="FI98" s="31">
        <f t="shared" si="50"/>
        <v>2.9571045576407506E-2</v>
      </c>
      <c r="FJ98" s="31">
        <f t="shared" si="51"/>
        <v>2.8337801608579089E-2</v>
      </c>
      <c r="FK98" s="31">
        <f t="shared" si="52"/>
        <v>0.03</v>
      </c>
      <c r="FL98" s="31">
        <f t="shared" si="53"/>
        <v>2.8672086720867209E-2</v>
      </c>
      <c r="FM98" s="50">
        <f t="shared" si="54"/>
        <v>3.5357142857142858E-2</v>
      </c>
      <c r="FN98" s="50">
        <f t="shared" si="55"/>
        <v>3.376731301939058E-2</v>
      </c>
      <c r="FO98" s="50">
        <f t="shared" si="56"/>
        <v>3.4527220630372495E-2</v>
      </c>
      <c r="FP98" s="50">
        <f t="shared" si="57"/>
        <v>3.1853932584269662E-2</v>
      </c>
      <c r="FQ98" s="50">
        <f t="shared" si="58"/>
        <v>3.3125000000000002E-2</v>
      </c>
      <c r="FR98" s="50">
        <f t="shared" si="59"/>
        <v>2.9249329758713138E-2</v>
      </c>
    </row>
    <row r="99" spans="1:174" ht="14">
      <c r="A99" s="17" t="s">
        <v>149</v>
      </c>
      <c r="B99" s="19">
        <v>1066</v>
      </c>
      <c r="C99" s="19">
        <v>1040</v>
      </c>
      <c r="D99" s="19">
        <v>1086</v>
      </c>
      <c r="E99" s="19">
        <v>1093</v>
      </c>
      <c r="F99" s="19">
        <v>1117</v>
      </c>
      <c r="G99" s="19">
        <v>1187</v>
      </c>
      <c r="H99" s="19">
        <v>1324</v>
      </c>
      <c r="I99" s="19">
        <v>1307</v>
      </c>
      <c r="J99" s="19">
        <v>1374</v>
      </c>
      <c r="K99" s="19">
        <v>1366</v>
      </c>
      <c r="L99" s="19">
        <v>1318</v>
      </c>
      <c r="M99" s="19">
        <v>1271</v>
      </c>
      <c r="N99" s="19">
        <v>1257</v>
      </c>
      <c r="O99" s="19">
        <v>1244</v>
      </c>
      <c r="P99" s="19">
        <v>1280</v>
      </c>
      <c r="Q99" s="19">
        <v>1281</v>
      </c>
      <c r="R99" s="19">
        <v>1281</v>
      </c>
      <c r="S99" s="19">
        <v>1287</v>
      </c>
      <c r="T99" s="19">
        <v>1350</v>
      </c>
      <c r="U99" s="19">
        <v>1431</v>
      </c>
      <c r="V99" s="19">
        <v>1454</v>
      </c>
      <c r="W99" s="19">
        <v>1436</v>
      </c>
      <c r="X99" s="19">
        <v>1345</v>
      </c>
      <c r="Y99" s="19">
        <v>1262</v>
      </c>
      <c r="Z99" s="19">
        <v>1211</v>
      </c>
      <c r="AA99" s="19">
        <v>1277</v>
      </c>
      <c r="AB99" s="19">
        <v>1314</v>
      </c>
      <c r="AC99" s="19">
        <v>1285</v>
      </c>
      <c r="AD99" s="19">
        <v>1266</v>
      </c>
      <c r="AE99" s="19">
        <v>1271</v>
      </c>
      <c r="AF99" s="19">
        <v>1369</v>
      </c>
      <c r="AG99" s="19">
        <v>1463</v>
      </c>
      <c r="AH99" s="19">
        <v>1499</v>
      </c>
      <c r="AI99" s="19">
        <v>1496</v>
      </c>
      <c r="AJ99" s="19">
        <v>1378</v>
      </c>
      <c r="AK99" s="19">
        <v>1336</v>
      </c>
      <c r="AL99" s="19">
        <v>1298</v>
      </c>
      <c r="AM99" s="19">
        <v>1371</v>
      </c>
      <c r="AN99" s="19">
        <v>1452</v>
      </c>
      <c r="AO99" s="19">
        <v>1474</v>
      </c>
      <c r="AP99" s="19">
        <v>1509</v>
      </c>
      <c r="AQ99" s="19">
        <v>1724</v>
      </c>
      <c r="AR99" s="19">
        <v>1995</v>
      </c>
      <c r="AS99" s="19">
        <v>2187</v>
      </c>
      <c r="AT99" s="19">
        <v>2369</v>
      </c>
      <c r="AU99" s="19">
        <v>2420</v>
      </c>
      <c r="AV99" s="19">
        <v>2381</v>
      </c>
      <c r="AW99" s="19">
        <v>2334</v>
      </c>
      <c r="AX99" s="19">
        <v>2256</v>
      </c>
      <c r="AY99" s="19">
        <v>2266</v>
      </c>
      <c r="AZ99" s="19">
        <v>2284</v>
      </c>
      <c r="BA99" s="19">
        <v>2282</v>
      </c>
      <c r="BB99" s="19">
        <v>2332</v>
      </c>
      <c r="BC99" s="19">
        <v>2402</v>
      </c>
      <c r="BD99" s="19">
        <v>2465</v>
      </c>
      <c r="BE99" s="19">
        <v>2600</v>
      </c>
      <c r="BF99" s="19">
        <v>2569</v>
      </c>
      <c r="BG99" s="19">
        <v>2467</v>
      </c>
      <c r="BH99" s="19">
        <v>2270</v>
      </c>
      <c r="BI99" s="19">
        <v>2127</v>
      </c>
      <c r="BJ99" s="19">
        <v>2030</v>
      </c>
      <c r="BK99" s="19">
        <v>2013</v>
      </c>
      <c r="BL99" s="19">
        <v>2046</v>
      </c>
      <c r="BM99" s="19">
        <v>2085</v>
      </c>
      <c r="BN99" s="19">
        <v>2065</v>
      </c>
      <c r="BO99" s="19">
        <v>2105</v>
      </c>
      <c r="BP99" s="19">
        <v>2216</v>
      </c>
      <c r="BQ99" s="19">
        <v>2353</v>
      </c>
      <c r="BR99" s="19">
        <v>2399</v>
      </c>
      <c r="BS99" s="19">
        <v>2312</v>
      </c>
      <c r="BT99" s="19">
        <v>2133</v>
      </c>
      <c r="BU99" s="19">
        <v>2018</v>
      </c>
      <c r="BV99" s="19">
        <v>1990</v>
      </c>
      <c r="BW99" s="19">
        <v>2050</v>
      </c>
      <c r="BX99" s="19">
        <v>2125</v>
      </c>
      <c r="BY99" s="19">
        <v>2155</v>
      </c>
      <c r="BZ99" s="19">
        <v>2250</v>
      </c>
      <c r="CA99" s="19">
        <v>2354</v>
      </c>
      <c r="CB99" s="19">
        <v>2447</v>
      </c>
      <c r="CC99" s="19">
        <v>2578</v>
      </c>
      <c r="CD99" s="19">
        <v>2526</v>
      </c>
      <c r="CE99" s="19">
        <v>2446</v>
      </c>
      <c r="CF99" s="19">
        <v>2236</v>
      </c>
      <c r="CG99" s="19">
        <v>2196</v>
      </c>
      <c r="CH99" s="49">
        <v>2174</v>
      </c>
      <c r="CI99" s="49">
        <v>2286</v>
      </c>
      <c r="CJ99" s="49">
        <v>2269</v>
      </c>
      <c r="CK99" s="49">
        <v>2265</v>
      </c>
      <c r="CL99" s="49">
        <v>2284</v>
      </c>
      <c r="CM99" s="49">
        <v>2311</v>
      </c>
      <c r="CN99" s="49">
        <v>2403</v>
      </c>
      <c r="CO99" s="49">
        <v>2554</v>
      </c>
      <c r="CP99" s="49">
        <v>2593</v>
      </c>
      <c r="CQ99" s="49">
        <v>2373</v>
      </c>
      <c r="CR99" s="49">
        <v>2260</v>
      </c>
      <c r="CS99" s="49">
        <v>2190</v>
      </c>
      <c r="CT99" s="49">
        <v>2045</v>
      </c>
      <c r="CU99" s="49">
        <v>2028</v>
      </c>
      <c r="CV99" s="49">
        <v>1992</v>
      </c>
      <c r="CW99" s="49">
        <v>1908</v>
      </c>
      <c r="CX99" s="49">
        <v>1868</v>
      </c>
      <c r="CY99" s="49">
        <v>1932</v>
      </c>
      <c r="CZ99" s="17" t="s">
        <v>149</v>
      </c>
      <c r="DE99" t="s">
        <v>149</v>
      </c>
      <c r="DG99" t="s">
        <v>149</v>
      </c>
      <c r="DI99">
        <v>43100</v>
      </c>
      <c r="DJ99">
        <v>42900</v>
      </c>
      <c r="DK99">
        <v>42900</v>
      </c>
      <c r="DL99">
        <v>42200</v>
      </c>
      <c r="DM99">
        <v>42700</v>
      </c>
      <c r="DN99">
        <v>42300</v>
      </c>
      <c r="DO99">
        <v>41800</v>
      </c>
      <c r="DP99">
        <v>41700</v>
      </c>
      <c r="DQ99">
        <v>42000</v>
      </c>
      <c r="DR99">
        <v>42500</v>
      </c>
      <c r="DS99">
        <v>42200</v>
      </c>
      <c r="DT99">
        <v>42200</v>
      </c>
      <c r="DU99">
        <v>42700</v>
      </c>
      <c r="DV99">
        <v>42700</v>
      </c>
      <c r="DW99">
        <v>42000</v>
      </c>
      <c r="DX99">
        <v>42300</v>
      </c>
      <c r="DY99">
        <v>42000</v>
      </c>
      <c r="DZ99">
        <v>42500</v>
      </c>
      <c r="EA99">
        <v>43000</v>
      </c>
      <c r="EB99">
        <v>43300</v>
      </c>
      <c r="EC99">
        <v>42900</v>
      </c>
      <c r="ED99">
        <v>43600</v>
      </c>
      <c r="EE99">
        <v>43600</v>
      </c>
      <c r="EF99">
        <v>44100</v>
      </c>
      <c r="EG99">
        <v>44000</v>
      </c>
      <c r="EH99">
        <v>43600</v>
      </c>
      <c r="EI99">
        <v>43600</v>
      </c>
      <c r="EJ99" s="19">
        <v>43000</v>
      </c>
      <c r="EK99" s="19">
        <v>43100</v>
      </c>
      <c r="EL99" s="19">
        <v>43000</v>
      </c>
      <c r="EM99" s="19"/>
      <c r="EO99" s="31">
        <f t="shared" si="30"/>
        <v>3.1693735498839908E-2</v>
      </c>
      <c r="EP99" s="31">
        <f t="shared" si="31"/>
        <v>2.9300699300699302E-2</v>
      </c>
      <c r="EQ99" s="31">
        <f t="shared" si="32"/>
        <v>2.9860139860139859E-2</v>
      </c>
      <c r="ER99" s="31">
        <f t="shared" si="33"/>
        <v>3.1990521327014215E-2</v>
      </c>
      <c r="ES99" s="31">
        <f t="shared" si="34"/>
        <v>3.362997658079625E-2</v>
      </c>
      <c r="ET99" s="31">
        <f t="shared" si="35"/>
        <v>2.8628841607565011E-2</v>
      </c>
      <c r="EU99" s="31">
        <f t="shared" si="36"/>
        <v>3.0741626794258372E-2</v>
      </c>
      <c r="EV99" s="31">
        <f t="shared" si="37"/>
        <v>3.2829736211031177E-2</v>
      </c>
      <c r="EW99" s="31">
        <f t="shared" si="38"/>
        <v>3.561904761904762E-2</v>
      </c>
      <c r="EX99" s="31">
        <f t="shared" si="39"/>
        <v>3.0541176470588235E-2</v>
      </c>
      <c r="EY99" s="31">
        <f t="shared" si="40"/>
        <v>3.4928909952606634E-2</v>
      </c>
      <c r="EZ99" s="31">
        <f t="shared" si="41"/>
        <v>4.727488151658768E-2</v>
      </c>
      <c r="FA99" s="31">
        <f t="shared" si="42"/>
        <v>5.667447306791569E-2</v>
      </c>
      <c r="FB99" s="31">
        <f t="shared" si="43"/>
        <v>5.2833723653395788E-2</v>
      </c>
      <c r="FC99" s="31">
        <f t="shared" si="44"/>
        <v>5.4333333333333331E-2</v>
      </c>
      <c r="FD99" s="31">
        <f t="shared" si="45"/>
        <v>5.8274231678486998E-2</v>
      </c>
      <c r="FE99" s="31">
        <f t="shared" si="46"/>
        <v>5.8738095238095235E-2</v>
      </c>
      <c r="FF99" s="31">
        <f t="shared" si="47"/>
        <v>4.7764705882352938E-2</v>
      </c>
      <c r="FG99" s="31">
        <f t="shared" si="48"/>
        <v>4.8488372093023258E-2</v>
      </c>
      <c r="FH99" s="31">
        <f t="shared" si="49"/>
        <v>5.1177829099307161E-2</v>
      </c>
      <c r="FI99" s="31">
        <f t="shared" si="50"/>
        <v>5.3892773892773894E-2</v>
      </c>
      <c r="FJ99" s="31">
        <f t="shared" si="51"/>
        <v>4.5642201834862388E-2</v>
      </c>
      <c r="FK99" s="31">
        <f t="shared" si="52"/>
        <v>4.9426605504587155E-2</v>
      </c>
      <c r="FL99" s="31">
        <f t="shared" si="53"/>
        <v>5.5487528344671203E-2</v>
      </c>
      <c r="FM99" s="50">
        <f t="shared" si="54"/>
        <v>5.5590909090909094E-2</v>
      </c>
      <c r="FN99" s="50">
        <f t="shared" si="55"/>
        <v>4.9862385321100919E-2</v>
      </c>
      <c r="FO99" s="50">
        <f t="shared" si="56"/>
        <v>5.1949541284403669E-2</v>
      </c>
      <c r="FP99" s="50">
        <f t="shared" si="57"/>
        <v>5.5883720930232555E-2</v>
      </c>
      <c r="FQ99" s="50">
        <f t="shared" si="58"/>
        <v>5.5058004640371229E-2</v>
      </c>
      <c r="FR99" s="50">
        <f t="shared" si="59"/>
        <v>4.755813953488372E-2</v>
      </c>
    </row>
    <row r="100" spans="1:174" ht="14">
      <c r="A100" s="17" t="s">
        <v>150</v>
      </c>
      <c r="B100" s="19">
        <v>4149</v>
      </c>
      <c r="C100" s="19">
        <v>4236</v>
      </c>
      <c r="D100" s="19">
        <v>4229</v>
      </c>
      <c r="E100" s="19">
        <v>4132</v>
      </c>
      <c r="F100" s="19">
        <v>4145</v>
      </c>
      <c r="G100" s="19">
        <v>4310</v>
      </c>
      <c r="H100" s="19">
        <v>4455</v>
      </c>
      <c r="I100" s="19">
        <v>4725</v>
      </c>
      <c r="J100" s="19">
        <v>5040</v>
      </c>
      <c r="K100" s="19">
        <v>5073</v>
      </c>
      <c r="L100" s="19">
        <v>5103</v>
      </c>
      <c r="M100" s="19">
        <v>5002</v>
      </c>
      <c r="N100" s="19">
        <v>4966</v>
      </c>
      <c r="O100" s="19">
        <v>4955</v>
      </c>
      <c r="P100" s="19">
        <v>4923</v>
      </c>
      <c r="Q100" s="19">
        <v>4912</v>
      </c>
      <c r="R100" s="19">
        <v>4667</v>
      </c>
      <c r="S100" s="19">
        <v>4509</v>
      </c>
      <c r="T100" s="19">
        <v>4499</v>
      </c>
      <c r="U100" s="19">
        <v>4675</v>
      </c>
      <c r="V100" s="19">
        <v>4640</v>
      </c>
      <c r="W100" s="19">
        <v>4587</v>
      </c>
      <c r="X100" s="19">
        <v>4441</v>
      </c>
      <c r="Y100" s="19">
        <v>4365</v>
      </c>
      <c r="Z100" s="19">
        <v>4276</v>
      </c>
      <c r="AA100" s="19">
        <v>4202</v>
      </c>
      <c r="AB100" s="19">
        <v>4232</v>
      </c>
      <c r="AC100" s="19">
        <v>4080</v>
      </c>
      <c r="AD100" s="19">
        <v>3759</v>
      </c>
      <c r="AE100" s="19">
        <v>3659</v>
      </c>
      <c r="AF100" s="19">
        <v>3777</v>
      </c>
      <c r="AG100" s="19">
        <v>3919</v>
      </c>
      <c r="AH100" s="19">
        <v>3966</v>
      </c>
      <c r="AI100" s="19">
        <v>3960</v>
      </c>
      <c r="AJ100" s="19">
        <v>4031</v>
      </c>
      <c r="AK100" s="19">
        <v>4183</v>
      </c>
      <c r="AL100" s="19">
        <v>4161</v>
      </c>
      <c r="AM100" s="19">
        <v>4329</v>
      </c>
      <c r="AN100" s="19">
        <v>4562</v>
      </c>
      <c r="AO100" s="19">
        <v>4675</v>
      </c>
      <c r="AP100" s="19">
        <v>4593</v>
      </c>
      <c r="AQ100" s="19">
        <v>5069</v>
      </c>
      <c r="AR100" s="19">
        <v>5456</v>
      </c>
      <c r="AS100" s="19">
        <v>5995</v>
      </c>
      <c r="AT100" s="19">
        <v>6988</v>
      </c>
      <c r="AU100" s="19">
        <v>7235</v>
      </c>
      <c r="AV100" s="19">
        <v>7374</v>
      </c>
      <c r="AW100" s="19">
        <v>7512</v>
      </c>
      <c r="AX100" s="19">
        <v>7392</v>
      </c>
      <c r="AY100" s="19">
        <v>7467</v>
      </c>
      <c r="AZ100" s="19">
        <v>7464</v>
      </c>
      <c r="BA100" s="19">
        <v>7444</v>
      </c>
      <c r="BB100" s="19">
        <v>7412</v>
      </c>
      <c r="BC100" s="19">
        <v>7390</v>
      </c>
      <c r="BD100" s="19">
        <v>7498</v>
      </c>
      <c r="BE100" s="19">
        <v>7807</v>
      </c>
      <c r="BF100" s="19">
        <v>7916</v>
      </c>
      <c r="BG100" s="19">
        <v>7817</v>
      </c>
      <c r="BH100" s="19">
        <v>7645</v>
      </c>
      <c r="BI100" s="19">
        <v>7345</v>
      </c>
      <c r="BJ100" s="19">
        <v>7060</v>
      </c>
      <c r="BK100" s="19">
        <v>7149</v>
      </c>
      <c r="BL100" s="19">
        <v>7217</v>
      </c>
      <c r="BM100" s="19">
        <v>7084</v>
      </c>
      <c r="BN100" s="19">
        <v>6917</v>
      </c>
      <c r="BO100" s="19">
        <v>6629</v>
      </c>
      <c r="BP100" s="19">
        <v>6684</v>
      </c>
      <c r="BQ100" s="19">
        <v>7133</v>
      </c>
      <c r="BR100" s="19">
        <v>7270</v>
      </c>
      <c r="BS100" s="19">
        <v>7263</v>
      </c>
      <c r="BT100" s="19">
        <v>7363</v>
      </c>
      <c r="BU100" s="19">
        <v>7400</v>
      </c>
      <c r="BV100" s="19">
        <v>7519</v>
      </c>
      <c r="BW100" s="19">
        <v>7758</v>
      </c>
      <c r="BX100" s="19">
        <v>7955</v>
      </c>
      <c r="BY100" s="19">
        <v>8010</v>
      </c>
      <c r="BZ100" s="19">
        <v>7816</v>
      </c>
      <c r="CA100" s="19">
        <v>7970</v>
      </c>
      <c r="CB100" s="19">
        <v>8072</v>
      </c>
      <c r="CC100" s="19">
        <v>8558</v>
      </c>
      <c r="CD100" s="19">
        <v>8867</v>
      </c>
      <c r="CE100" s="19">
        <v>8923</v>
      </c>
      <c r="CF100" s="19">
        <v>8747</v>
      </c>
      <c r="CG100" s="19">
        <v>8584</v>
      </c>
      <c r="CH100" s="49">
        <v>8340</v>
      </c>
      <c r="CI100" s="49">
        <v>8511</v>
      </c>
      <c r="CJ100" s="49">
        <v>8507</v>
      </c>
      <c r="CK100" s="49">
        <v>8386</v>
      </c>
      <c r="CL100" s="49">
        <v>8090</v>
      </c>
      <c r="CM100" s="49">
        <v>7883</v>
      </c>
      <c r="CN100" s="49">
        <v>7677</v>
      </c>
      <c r="CO100" s="49">
        <v>7883</v>
      </c>
      <c r="CP100" s="49">
        <v>7891</v>
      </c>
      <c r="CQ100" s="49">
        <v>7726</v>
      </c>
      <c r="CR100" s="49">
        <v>7466</v>
      </c>
      <c r="CS100" s="49">
        <v>7282</v>
      </c>
      <c r="CT100" s="49">
        <v>6841</v>
      </c>
      <c r="CU100" s="49">
        <v>6584</v>
      </c>
      <c r="CV100" s="49">
        <v>6445</v>
      </c>
      <c r="CW100" s="49">
        <v>6104</v>
      </c>
      <c r="CX100" s="49">
        <v>5771</v>
      </c>
      <c r="CY100" s="49">
        <v>5348</v>
      </c>
      <c r="CZ100" s="17" t="s">
        <v>150</v>
      </c>
      <c r="DE100" t="s">
        <v>150</v>
      </c>
      <c r="DG100" t="s">
        <v>150</v>
      </c>
      <c r="DI100">
        <v>109800</v>
      </c>
      <c r="DJ100">
        <v>111100</v>
      </c>
      <c r="DK100">
        <v>108900</v>
      </c>
      <c r="DL100">
        <v>112200</v>
      </c>
      <c r="DM100">
        <v>113800</v>
      </c>
      <c r="DN100">
        <v>115800</v>
      </c>
      <c r="DO100">
        <v>117400</v>
      </c>
      <c r="DP100">
        <v>116300</v>
      </c>
      <c r="DQ100">
        <v>115000</v>
      </c>
      <c r="DR100">
        <v>117100</v>
      </c>
      <c r="DS100">
        <v>118400</v>
      </c>
      <c r="DT100">
        <v>118900</v>
      </c>
      <c r="DU100">
        <v>118700</v>
      </c>
      <c r="DV100">
        <v>119500</v>
      </c>
      <c r="DW100">
        <v>120600</v>
      </c>
      <c r="DX100">
        <v>122100</v>
      </c>
      <c r="DY100">
        <v>121500</v>
      </c>
      <c r="DZ100">
        <v>121400</v>
      </c>
      <c r="EA100">
        <v>122200</v>
      </c>
      <c r="EB100">
        <v>119900</v>
      </c>
      <c r="EC100">
        <v>121500</v>
      </c>
      <c r="ED100">
        <v>119300</v>
      </c>
      <c r="EE100">
        <v>119200</v>
      </c>
      <c r="EF100">
        <v>122300</v>
      </c>
      <c r="EG100">
        <v>122600</v>
      </c>
      <c r="EH100">
        <v>123400</v>
      </c>
      <c r="EI100">
        <v>126000</v>
      </c>
      <c r="EJ100" s="19">
        <v>124800</v>
      </c>
      <c r="EK100" s="19">
        <v>126300</v>
      </c>
      <c r="EL100" s="19">
        <v>126900</v>
      </c>
      <c r="EM100" s="19"/>
      <c r="EO100" s="31">
        <f t="shared" si="30"/>
        <v>4.6202185792349727E-2</v>
      </c>
      <c r="EP100" s="31">
        <f t="shared" si="31"/>
        <v>4.4698469846984695E-2</v>
      </c>
      <c r="EQ100" s="31">
        <f t="shared" si="32"/>
        <v>4.5105601469237831E-2</v>
      </c>
      <c r="ER100" s="31">
        <f t="shared" si="33"/>
        <v>4.0098039215686276E-2</v>
      </c>
      <c r="ES100" s="31">
        <f t="shared" si="34"/>
        <v>4.0307557117750442E-2</v>
      </c>
      <c r="ET100" s="31">
        <f t="shared" si="35"/>
        <v>3.6925734024179618E-2</v>
      </c>
      <c r="EU100" s="31">
        <f t="shared" si="36"/>
        <v>3.475298126064736E-2</v>
      </c>
      <c r="EV100" s="31">
        <f t="shared" si="37"/>
        <v>3.247635425623388E-2</v>
      </c>
      <c r="EW100" s="31">
        <f t="shared" si="38"/>
        <v>3.4434782608695653E-2</v>
      </c>
      <c r="EX100" s="31">
        <f t="shared" si="39"/>
        <v>3.5533731853116993E-2</v>
      </c>
      <c r="EY100" s="31">
        <f t="shared" si="40"/>
        <v>3.94847972972973E-2</v>
      </c>
      <c r="EZ100" s="31">
        <f t="shared" si="41"/>
        <v>4.5887300252312871E-2</v>
      </c>
      <c r="FA100" s="31">
        <f t="shared" si="42"/>
        <v>6.0951979780960404E-2</v>
      </c>
      <c r="FB100" s="31">
        <f t="shared" si="43"/>
        <v>6.1857740585774056E-2</v>
      </c>
      <c r="FC100" s="31">
        <f t="shared" si="44"/>
        <v>6.1724709784411275E-2</v>
      </c>
      <c r="FD100" s="31">
        <f t="shared" si="45"/>
        <v>6.1408681408681408E-2</v>
      </c>
      <c r="FE100" s="31">
        <f t="shared" si="46"/>
        <v>6.4337448559670787E-2</v>
      </c>
      <c r="FF100" s="31">
        <f t="shared" si="47"/>
        <v>5.8154859967051067E-2</v>
      </c>
      <c r="FG100" s="31">
        <f t="shared" si="48"/>
        <v>5.7970540098199672E-2</v>
      </c>
      <c r="FH100" s="31">
        <f t="shared" si="49"/>
        <v>5.5746455379482904E-2</v>
      </c>
      <c r="FI100" s="31">
        <f t="shared" si="50"/>
        <v>5.9777777777777777E-2</v>
      </c>
      <c r="FJ100" s="31">
        <f t="shared" si="51"/>
        <v>6.3025984911986591E-2</v>
      </c>
      <c r="FK100" s="31">
        <f t="shared" si="52"/>
        <v>6.7197986577181207E-2</v>
      </c>
      <c r="FL100" s="31">
        <f t="shared" si="53"/>
        <v>6.6001635322976288E-2</v>
      </c>
      <c r="FM100" s="50">
        <f t="shared" si="54"/>
        <v>7.278140293637847E-2</v>
      </c>
      <c r="FN100" s="50">
        <f t="shared" si="55"/>
        <v>6.7585089141004862E-2</v>
      </c>
      <c r="FO100" s="50">
        <f t="shared" si="56"/>
        <v>6.6555555555555562E-2</v>
      </c>
      <c r="FP100" s="50">
        <f t="shared" si="57"/>
        <v>6.1514423076923078E-2</v>
      </c>
      <c r="FQ100" s="50">
        <f t="shared" si="58"/>
        <v>6.1171813143309578E-2</v>
      </c>
      <c r="FR100" s="50">
        <f t="shared" si="59"/>
        <v>5.3908589440504334E-2</v>
      </c>
    </row>
    <row r="101" spans="1:174" ht="14">
      <c r="A101" s="17" t="s">
        <v>151</v>
      </c>
      <c r="B101" s="19">
        <v>8103</v>
      </c>
      <c r="C101" s="19">
        <v>8221</v>
      </c>
      <c r="D101" s="19">
        <v>8301</v>
      </c>
      <c r="E101" s="19">
        <v>8234</v>
      </c>
      <c r="F101" s="19">
        <v>8303</v>
      </c>
      <c r="G101" s="19">
        <v>8632</v>
      </c>
      <c r="H101" s="19">
        <v>8868</v>
      </c>
      <c r="I101" s="19">
        <v>9846</v>
      </c>
      <c r="J101" s="19">
        <v>10430</v>
      </c>
      <c r="K101" s="19">
        <v>10358</v>
      </c>
      <c r="L101" s="19">
        <v>10131</v>
      </c>
      <c r="M101" s="19">
        <v>9795</v>
      </c>
      <c r="N101" s="19">
        <v>9580</v>
      </c>
      <c r="O101" s="19">
        <v>9680</v>
      </c>
      <c r="P101" s="19">
        <v>9762</v>
      </c>
      <c r="Q101" s="19">
        <v>9694</v>
      </c>
      <c r="R101" s="19">
        <v>9396</v>
      </c>
      <c r="S101" s="19">
        <v>9356</v>
      </c>
      <c r="T101" s="19">
        <v>9280</v>
      </c>
      <c r="U101" s="19">
        <v>10009</v>
      </c>
      <c r="V101" s="19">
        <v>10083</v>
      </c>
      <c r="W101" s="19">
        <v>9969</v>
      </c>
      <c r="X101" s="19">
        <v>9331</v>
      </c>
      <c r="Y101" s="19">
        <v>8974</v>
      </c>
      <c r="Z101" s="19">
        <v>8453</v>
      </c>
      <c r="AA101" s="19">
        <v>8508</v>
      </c>
      <c r="AB101" s="19">
        <v>8402</v>
      </c>
      <c r="AC101" s="19">
        <v>7983</v>
      </c>
      <c r="AD101" s="19">
        <v>7744</v>
      </c>
      <c r="AE101" s="19">
        <v>7599</v>
      </c>
      <c r="AF101" s="19">
        <v>7574</v>
      </c>
      <c r="AG101" s="19">
        <v>8300</v>
      </c>
      <c r="AH101" s="19">
        <v>8376</v>
      </c>
      <c r="AI101" s="19">
        <v>8261</v>
      </c>
      <c r="AJ101" s="19">
        <v>8185</v>
      </c>
      <c r="AK101" s="19">
        <v>8174</v>
      </c>
      <c r="AL101" s="19">
        <v>8146</v>
      </c>
      <c r="AM101" s="19">
        <v>8715</v>
      </c>
      <c r="AN101" s="19">
        <v>9423</v>
      </c>
      <c r="AO101" s="19">
        <v>9769</v>
      </c>
      <c r="AP101" s="19">
        <v>10203</v>
      </c>
      <c r="AQ101" s="19">
        <v>11409</v>
      </c>
      <c r="AR101" s="19">
        <v>12796</v>
      </c>
      <c r="AS101" s="19">
        <v>14668</v>
      </c>
      <c r="AT101" s="19">
        <v>16887</v>
      </c>
      <c r="AU101" s="19">
        <v>17425</v>
      </c>
      <c r="AV101" s="19">
        <v>17847</v>
      </c>
      <c r="AW101" s="19">
        <v>17732</v>
      </c>
      <c r="AX101" s="19">
        <v>17345</v>
      </c>
      <c r="AY101" s="19">
        <v>17371</v>
      </c>
      <c r="AZ101" s="19">
        <v>17606</v>
      </c>
      <c r="BA101" s="19">
        <v>17388</v>
      </c>
      <c r="BB101" s="19">
        <v>17443</v>
      </c>
      <c r="BC101" s="19">
        <v>17115</v>
      </c>
      <c r="BD101" s="19">
        <v>17266</v>
      </c>
      <c r="BE101" s="19">
        <v>18401</v>
      </c>
      <c r="BF101" s="19">
        <v>18454</v>
      </c>
      <c r="BG101" s="19">
        <v>17787</v>
      </c>
      <c r="BH101" s="19">
        <v>17201</v>
      </c>
      <c r="BI101" s="19">
        <v>16111</v>
      </c>
      <c r="BJ101" s="19">
        <v>15308</v>
      </c>
      <c r="BK101" s="19">
        <v>15050</v>
      </c>
      <c r="BL101" s="19">
        <v>15024</v>
      </c>
      <c r="BM101" s="19">
        <v>15060</v>
      </c>
      <c r="BN101" s="19">
        <v>14513</v>
      </c>
      <c r="BO101" s="19">
        <v>14362</v>
      </c>
      <c r="BP101" s="19">
        <v>14711</v>
      </c>
      <c r="BQ101" s="19">
        <v>15605</v>
      </c>
      <c r="BR101" s="19">
        <v>15779</v>
      </c>
      <c r="BS101" s="19">
        <v>16018</v>
      </c>
      <c r="BT101" s="19">
        <v>15995</v>
      </c>
      <c r="BU101" s="19">
        <v>15652</v>
      </c>
      <c r="BV101" s="19">
        <v>15530</v>
      </c>
      <c r="BW101" s="19">
        <v>16041</v>
      </c>
      <c r="BX101" s="19">
        <v>16383</v>
      </c>
      <c r="BY101" s="19">
        <v>16454</v>
      </c>
      <c r="BZ101" s="19">
        <v>16004</v>
      </c>
      <c r="CA101" s="19">
        <v>15993</v>
      </c>
      <c r="CB101" s="19">
        <v>16099</v>
      </c>
      <c r="CC101" s="19">
        <v>17359</v>
      </c>
      <c r="CD101" s="19">
        <v>17681</v>
      </c>
      <c r="CE101" s="19">
        <v>17421</v>
      </c>
      <c r="CF101" s="19">
        <v>16765</v>
      </c>
      <c r="CG101" s="19">
        <v>16314</v>
      </c>
      <c r="CH101" s="49">
        <v>15661</v>
      </c>
      <c r="CI101" s="49">
        <v>15615</v>
      </c>
      <c r="CJ101" s="49">
        <v>15674</v>
      </c>
      <c r="CK101" s="49">
        <v>15328</v>
      </c>
      <c r="CL101" s="49">
        <v>15045</v>
      </c>
      <c r="CM101" s="49">
        <v>14697</v>
      </c>
      <c r="CN101" s="49">
        <v>14400</v>
      </c>
      <c r="CO101" s="49">
        <v>15103</v>
      </c>
      <c r="CP101" s="49">
        <v>15470</v>
      </c>
      <c r="CQ101" s="49">
        <v>15143</v>
      </c>
      <c r="CR101" s="49">
        <v>14660</v>
      </c>
      <c r="CS101" s="49">
        <v>13903</v>
      </c>
      <c r="CT101" s="49">
        <v>12960</v>
      </c>
      <c r="CU101" s="49">
        <v>12550</v>
      </c>
      <c r="CV101" s="49">
        <v>12308</v>
      </c>
      <c r="CW101" s="49">
        <v>11828</v>
      </c>
      <c r="CX101" s="49">
        <v>11192</v>
      </c>
      <c r="CY101" s="49">
        <v>10435</v>
      </c>
      <c r="CZ101" s="17" t="s">
        <v>151</v>
      </c>
      <c r="DE101" t="s">
        <v>151</v>
      </c>
      <c r="DG101" t="s">
        <v>151</v>
      </c>
      <c r="DI101">
        <v>386800</v>
      </c>
      <c r="DJ101">
        <v>386600</v>
      </c>
      <c r="DK101">
        <v>383000</v>
      </c>
      <c r="DL101">
        <v>380100</v>
      </c>
      <c r="DM101">
        <v>383800</v>
      </c>
      <c r="DN101">
        <v>380000</v>
      </c>
      <c r="DO101">
        <v>379600</v>
      </c>
      <c r="DP101">
        <v>372200</v>
      </c>
      <c r="DQ101">
        <v>374000</v>
      </c>
      <c r="DR101">
        <v>383600</v>
      </c>
      <c r="DS101">
        <v>387300</v>
      </c>
      <c r="DT101">
        <v>386100</v>
      </c>
      <c r="DU101">
        <v>387900</v>
      </c>
      <c r="DV101">
        <v>390200</v>
      </c>
      <c r="DW101">
        <v>392200</v>
      </c>
      <c r="DX101">
        <v>391900</v>
      </c>
      <c r="DY101">
        <v>387000</v>
      </c>
      <c r="DZ101">
        <v>384700</v>
      </c>
      <c r="EA101">
        <v>378200</v>
      </c>
      <c r="EB101">
        <v>380000</v>
      </c>
      <c r="EC101">
        <v>382200</v>
      </c>
      <c r="ED101">
        <v>383900</v>
      </c>
      <c r="EE101">
        <v>381800</v>
      </c>
      <c r="EF101">
        <v>383900</v>
      </c>
      <c r="EG101">
        <v>380100</v>
      </c>
      <c r="EH101">
        <v>382400</v>
      </c>
      <c r="EI101">
        <v>380400</v>
      </c>
      <c r="EJ101" s="19">
        <v>377100</v>
      </c>
      <c r="EK101" s="19">
        <v>382000</v>
      </c>
      <c r="EL101" s="19">
        <v>378300</v>
      </c>
      <c r="EM101" s="19"/>
      <c r="EO101" s="31">
        <f t="shared" si="30"/>
        <v>2.6778697001034125E-2</v>
      </c>
      <c r="EP101" s="31">
        <f t="shared" si="31"/>
        <v>2.4780134505949302E-2</v>
      </c>
      <c r="EQ101" s="31">
        <f t="shared" si="32"/>
        <v>2.5310704960835508E-2</v>
      </c>
      <c r="ER101" s="31">
        <f t="shared" si="33"/>
        <v>2.4414627729544856E-2</v>
      </c>
      <c r="ES101" s="31">
        <f t="shared" si="34"/>
        <v>2.5974465867639396E-2</v>
      </c>
      <c r="ET101" s="31">
        <f t="shared" si="35"/>
        <v>2.2244736842105262E-2</v>
      </c>
      <c r="EU101" s="31">
        <f t="shared" si="36"/>
        <v>2.1030031612223395E-2</v>
      </c>
      <c r="EV101" s="31">
        <f t="shared" si="37"/>
        <v>2.0349274583557227E-2</v>
      </c>
      <c r="EW101" s="31">
        <f t="shared" si="38"/>
        <v>2.2088235294117648E-2</v>
      </c>
      <c r="EX101" s="31">
        <f t="shared" si="39"/>
        <v>2.1235662148070909E-2</v>
      </c>
      <c r="EY101" s="31">
        <f t="shared" si="40"/>
        <v>2.5223341079266718E-2</v>
      </c>
      <c r="EZ101" s="31">
        <f t="shared" si="41"/>
        <v>3.3141673141673142E-2</v>
      </c>
      <c r="FA101" s="31">
        <f t="shared" si="42"/>
        <v>4.4921371487496781E-2</v>
      </c>
      <c r="FB101" s="31">
        <f t="shared" si="43"/>
        <v>4.4451563300871348E-2</v>
      </c>
      <c r="FC101" s="31">
        <f t="shared" si="44"/>
        <v>4.4334523202447733E-2</v>
      </c>
      <c r="FD101" s="31">
        <f t="shared" si="45"/>
        <v>4.4057157438121969E-2</v>
      </c>
      <c r="FE101" s="31">
        <f t="shared" si="46"/>
        <v>4.596124031007752E-2</v>
      </c>
      <c r="FF101" s="31">
        <f t="shared" si="47"/>
        <v>3.9792045749935015E-2</v>
      </c>
      <c r="FG101" s="31">
        <f t="shared" si="48"/>
        <v>3.9820200951877313E-2</v>
      </c>
      <c r="FH101" s="31">
        <f t="shared" si="49"/>
        <v>3.8713157894736845E-2</v>
      </c>
      <c r="FI101" s="31">
        <f t="shared" si="50"/>
        <v>4.1909994767137623E-2</v>
      </c>
      <c r="FJ101" s="31">
        <f t="shared" si="51"/>
        <v>4.0453243032039593E-2</v>
      </c>
      <c r="FK101" s="31">
        <f t="shared" si="52"/>
        <v>4.309586170770037E-2</v>
      </c>
      <c r="FL101" s="31">
        <f t="shared" si="53"/>
        <v>4.1935399843709302E-2</v>
      </c>
      <c r="FM101" s="50">
        <f t="shared" si="54"/>
        <v>4.583267561168114E-2</v>
      </c>
      <c r="FN101" s="50">
        <f t="shared" si="55"/>
        <v>4.0954497907949791E-2</v>
      </c>
      <c r="FO101" s="50">
        <f t="shared" si="56"/>
        <v>4.0294426919032594E-2</v>
      </c>
      <c r="FP101" s="50">
        <f t="shared" si="57"/>
        <v>3.8186157517899763E-2</v>
      </c>
      <c r="FQ101" s="50">
        <f t="shared" si="58"/>
        <v>3.9641361256544501E-2</v>
      </c>
      <c r="FR101" s="50">
        <f t="shared" si="59"/>
        <v>3.4258524980174468E-2</v>
      </c>
    </row>
    <row r="102" spans="1:174" ht="14">
      <c r="A102" s="17" t="s">
        <v>152</v>
      </c>
      <c r="B102" s="19">
        <v>346</v>
      </c>
      <c r="C102" s="19">
        <v>359</v>
      </c>
      <c r="D102" s="19">
        <v>373</v>
      </c>
      <c r="E102" s="19">
        <v>375</v>
      </c>
      <c r="F102" s="19">
        <v>387</v>
      </c>
      <c r="G102" s="19">
        <v>404</v>
      </c>
      <c r="H102" s="19">
        <v>421</v>
      </c>
      <c r="I102" s="19">
        <v>474</v>
      </c>
      <c r="J102" s="19">
        <v>482</v>
      </c>
      <c r="K102" s="19">
        <v>462</v>
      </c>
      <c r="L102" s="19">
        <v>433</v>
      </c>
      <c r="M102" s="19">
        <v>416</v>
      </c>
      <c r="N102" s="19">
        <v>392</v>
      </c>
      <c r="O102" s="19">
        <v>384</v>
      </c>
      <c r="P102" s="19">
        <v>413</v>
      </c>
      <c r="Q102" s="19">
        <v>434</v>
      </c>
      <c r="R102" s="19">
        <v>460</v>
      </c>
      <c r="S102" s="19">
        <v>472</v>
      </c>
      <c r="T102" s="19">
        <v>459</v>
      </c>
      <c r="U102" s="19">
        <v>491</v>
      </c>
      <c r="V102" s="19">
        <v>511</v>
      </c>
      <c r="W102" s="19">
        <v>482</v>
      </c>
      <c r="X102" s="19">
        <v>423</v>
      </c>
      <c r="Y102" s="19">
        <v>405</v>
      </c>
      <c r="Z102" s="19">
        <v>378</v>
      </c>
      <c r="AA102" s="19">
        <v>393</v>
      </c>
      <c r="AB102" s="19">
        <v>401</v>
      </c>
      <c r="AC102" s="19">
        <v>371</v>
      </c>
      <c r="AD102" s="19">
        <v>364</v>
      </c>
      <c r="AE102" s="19">
        <v>362</v>
      </c>
      <c r="AF102" s="19">
        <v>345</v>
      </c>
      <c r="AG102" s="19">
        <v>388</v>
      </c>
      <c r="AH102" s="19">
        <v>395</v>
      </c>
      <c r="AI102" s="19">
        <v>390</v>
      </c>
      <c r="AJ102" s="19">
        <v>365</v>
      </c>
      <c r="AK102" s="19">
        <v>350</v>
      </c>
      <c r="AL102" s="19">
        <v>324</v>
      </c>
      <c r="AM102" s="19">
        <v>346</v>
      </c>
      <c r="AN102" s="19">
        <v>403</v>
      </c>
      <c r="AO102" s="19">
        <v>442</v>
      </c>
      <c r="AP102" s="19">
        <v>453</v>
      </c>
      <c r="AQ102" s="19">
        <v>535</v>
      </c>
      <c r="AR102" s="19">
        <v>610</v>
      </c>
      <c r="AS102" s="19">
        <v>688</v>
      </c>
      <c r="AT102" s="19">
        <v>806</v>
      </c>
      <c r="AU102" s="19">
        <v>820</v>
      </c>
      <c r="AV102" s="19">
        <v>818</v>
      </c>
      <c r="AW102" s="19">
        <v>818</v>
      </c>
      <c r="AX102" s="19">
        <v>798</v>
      </c>
      <c r="AY102" s="19">
        <v>845</v>
      </c>
      <c r="AZ102" s="19">
        <v>859</v>
      </c>
      <c r="BA102" s="19">
        <v>834</v>
      </c>
      <c r="BB102" s="19">
        <v>847</v>
      </c>
      <c r="BC102" s="19">
        <v>823</v>
      </c>
      <c r="BD102" s="19">
        <v>814</v>
      </c>
      <c r="BE102" s="19">
        <v>854</v>
      </c>
      <c r="BF102" s="19">
        <v>859</v>
      </c>
      <c r="BG102" s="19">
        <v>797</v>
      </c>
      <c r="BH102" s="19">
        <v>745</v>
      </c>
      <c r="BI102" s="19">
        <v>705</v>
      </c>
      <c r="BJ102" s="19">
        <v>659</v>
      </c>
      <c r="BK102" s="19">
        <v>674</v>
      </c>
      <c r="BL102" s="19">
        <v>707</v>
      </c>
      <c r="BM102" s="19">
        <v>728</v>
      </c>
      <c r="BN102" s="19">
        <v>722</v>
      </c>
      <c r="BO102" s="19">
        <v>745</v>
      </c>
      <c r="BP102" s="19">
        <v>775</v>
      </c>
      <c r="BQ102" s="19">
        <v>796</v>
      </c>
      <c r="BR102" s="19">
        <v>853</v>
      </c>
      <c r="BS102" s="19">
        <v>822</v>
      </c>
      <c r="BT102" s="19">
        <v>754</v>
      </c>
      <c r="BU102" s="19">
        <v>708</v>
      </c>
      <c r="BV102" s="19">
        <v>702</v>
      </c>
      <c r="BW102" s="19">
        <v>724</v>
      </c>
      <c r="BX102" s="19">
        <v>763</v>
      </c>
      <c r="BY102" s="19">
        <v>787</v>
      </c>
      <c r="BZ102" s="19">
        <v>747</v>
      </c>
      <c r="CA102" s="19">
        <v>766</v>
      </c>
      <c r="CB102" s="19">
        <v>767</v>
      </c>
      <c r="CC102" s="19">
        <v>835</v>
      </c>
      <c r="CD102" s="19">
        <v>832</v>
      </c>
      <c r="CE102" s="19">
        <v>829</v>
      </c>
      <c r="CF102" s="19">
        <v>763</v>
      </c>
      <c r="CG102" s="19">
        <v>748</v>
      </c>
      <c r="CH102" s="49">
        <v>670</v>
      </c>
      <c r="CI102" s="49">
        <v>733</v>
      </c>
      <c r="CJ102" s="49">
        <v>759</v>
      </c>
      <c r="CK102" s="49">
        <v>728</v>
      </c>
      <c r="CL102" s="49">
        <v>694</v>
      </c>
      <c r="CM102" s="49">
        <v>671</v>
      </c>
      <c r="CN102" s="49">
        <v>655</v>
      </c>
      <c r="CO102" s="49">
        <v>667</v>
      </c>
      <c r="CP102" s="49">
        <v>670</v>
      </c>
      <c r="CQ102" s="49">
        <v>637</v>
      </c>
      <c r="CR102" s="49">
        <v>589</v>
      </c>
      <c r="CS102" s="49">
        <v>549</v>
      </c>
      <c r="CT102" s="49">
        <v>530</v>
      </c>
      <c r="CU102" s="49">
        <v>542</v>
      </c>
      <c r="CV102" s="49">
        <v>516</v>
      </c>
      <c r="CW102" s="49">
        <v>526</v>
      </c>
      <c r="CX102" s="49">
        <v>469</v>
      </c>
      <c r="CY102" s="49">
        <v>440</v>
      </c>
      <c r="CZ102" s="17" t="s">
        <v>152</v>
      </c>
      <c r="DE102" t="s">
        <v>152</v>
      </c>
      <c r="DG102" t="s">
        <v>152</v>
      </c>
      <c r="DI102">
        <v>35900</v>
      </c>
      <c r="DJ102">
        <v>35000</v>
      </c>
      <c r="DK102">
        <v>35400</v>
      </c>
      <c r="DL102">
        <v>33100</v>
      </c>
      <c r="DM102">
        <v>33500</v>
      </c>
      <c r="DN102">
        <v>32300</v>
      </c>
      <c r="DO102">
        <v>31000</v>
      </c>
      <c r="DP102">
        <v>30400</v>
      </c>
      <c r="DQ102">
        <v>32100</v>
      </c>
      <c r="DR102">
        <v>33400</v>
      </c>
      <c r="DS102">
        <v>33700</v>
      </c>
      <c r="DT102">
        <v>34300</v>
      </c>
      <c r="DU102">
        <v>32700</v>
      </c>
      <c r="DV102">
        <v>32700</v>
      </c>
      <c r="DW102">
        <v>32300</v>
      </c>
      <c r="DX102">
        <v>31100</v>
      </c>
      <c r="DY102">
        <v>32700</v>
      </c>
      <c r="DZ102">
        <v>32500</v>
      </c>
      <c r="EA102">
        <v>31800</v>
      </c>
      <c r="EB102">
        <v>33800</v>
      </c>
      <c r="EC102">
        <v>33200</v>
      </c>
      <c r="ED102">
        <v>35300</v>
      </c>
      <c r="EE102">
        <v>34700</v>
      </c>
      <c r="EF102">
        <v>34600</v>
      </c>
      <c r="EG102">
        <v>34100</v>
      </c>
      <c r="EH102">
        <v>32500</v>
      </c>
      <c r="EI102">
        <v>31300</v>
      </c>
      <c r="EJ102" s="19">
        <v>29800</v>
      </c>
      <c r="EK102" s="19">
        <v>30800</v>
      </c>
      <c r="EL102" s="19">
        <v>30400</v>
      </c>
      <c r="EM102" s="19"/>
      <c r="EO102" s="31">
        <f t="shared" si="30"/>
        <v>1.2869080779944289E-2</v>
      </c>
      <c r="EP102" s="31">
        <f t="shared" si="31"/>
        <v>1.12E-2</v>
      </c>
      <c r="EQ102" s="31">
        <f t="shared" si="32"/>
        <v>1.2259887005649717E-2</v>
      </c>
      <c r="ER102" s="31">
        <f t="shared" si="33"/>
        <v>1.3867069486404834E-2</v>
      </c>
      <c r="ES102" s="31">
        <f t="shared" si="34"/>
        <v>1.4388059701492538E-2</v>
      </c>
      <c r="ET102" s="31">
        <f t="shared" si="35"/>
        <v>1.1702786377708978E-2</v>
      </c>
      <c r="EU102" s="31">
        <f t="shared" si="36"/>
        <v>1.1967741935483871E-2</v>
      </c>
      <c r="EV102" s="31">
        <f t="shared" si="37"/>
        <v>1.1348684210526316E-2</v>
      </c>
      <c r="EW102" s="31">
        <f t="shared" si="38"/>
        <v>1.2149532710280374E-2</v>
      </c>
      <c r="EX102" s="31">
        <f t="shared" si="39"/>
        <v>9.7005988023952088E-3</v>
      </c>
      <c r="EY102" s="31">
        <f t="shared" si="40"/>
        <v>1.311572700296736E-2</v>
      </c>
      <c r="EZ102" s="31">
        <f t="shared" si="41"/>
        <v>1.7784256559766762E-2</v>
      </c>
      <c r="FA102" s="31">
        <f t="shared" si="42"/>
        <v>2.5076452599388378E-2</v>
      </c>
      <c r="FB102" s="31">
        <f t="shared" si="43"/>
        <v>2.4403669724770642E-2</v>
      </c>
      <c r="FC102" s="31">
        <f t="shared" si="44"/>
        <v>2.5820433436532508E-2</v>
      </c>
      <c r="FD102" s="31">
        <f t="shared" si="45"/>
        <v>2.617363344051447E-2</v>
      </c>
      <c r="FE102" s="31">
        <f t="shared" si="46"/>
        <v>2.4373088685015292E-2</v>
      </c>
      <c r="FF102" s="31">
        <f t="shared" si="47"/>
        <v>2.0276923076923078E-2</v>
      </c>
      <c r="FG102" s="31">
        <f t="shared" si="48"/>
        <v>2.2893081761006288E-2</v>
      </c>
      <c r="FH102" s="31">
        <f t="shared" si="49"/>
        <v>2.2928994082840236E-2</v>
      </c>
      <c r="FI102" s="31">
        <f t="shared" si="50"/>
        <v>2.4759036144578313E-2</v>
      </c>
      <c r="FJ102" s="31">
        <f t="shared" si="51"/>
        <v>1.9886685552407933E-2</v>
      </c>
      <c r="FK102" s="31">
        <f t="shared" si="52"/>
        <v>2.2680115273775215E-2</v>
      </c>
      <c r="FL102" s="31">
        <f t="shared" si="53"/>
        <v>2.2167630057803468E-2</v>
      </c>
      <c r="FM102" s="50">
        <f t="shared" si="54"/>
        <v>2.4310850439882698E-2</v>
      </c>
      <c r="FN102" s="50">
        <f t="shared" si="55"/>
        <v>2.0615384615384615E-2</v>
      </c>
      <c r="FO102" s="50">
        <f t="shared" si="56"/>
        <v>2.3258785942492012E-2</v>
      </c>
      <c r="FP102" s="50">
        <f t="shared" si="57"/>
        <v>2.1979865771812081E-2</v>
      </c>
      <c r="FQ102" s="50">
        <f t="shared" si="58"/>
        <v>2.0681818181818183E-2</v>
      </c>
      <c r="FR102" s="50">
        <f t="shared" si="59"/>
        <v>1.7434210526315788E-2</v>
      </c>
    </row>
    <row r="103" spans="1:174" ht="14">
      <c r="A103" s="17" t="s">
        <v>153</v>
      </c>
      <c r="B103" s="19">
        <v>4839</v>
      </c>
      <c r="C103" s="19">
        <v>4932</v>
      </c>
      <c r="D103" s="19">
        <v>5067</v>
      </c>
      <c r="E103" s="19">
        <v>4860</v>
      </c>
      <c r="F103" s="19">
        <v>5046</v>
      </c>
      <c r="G103" s="19">
        <v>5155</v>
      </c>
      <c r="H103" s="19">
        <v>5547</v>
      </c>
      <c r="I103" s="19">
        <v>5963</v>
      </c>
      <c r="J103" s="19">
        <v>6139</v>
      </c>
      <c r="K103" s="19">
        <v>6197</v>
      </c>
      <c r="L103" s="19">
        <v>6108</v>
      </c>
      <c r="M103" s="19">
        <v>5826</v>
      </c>
      <c r="N103" s="19">
        <v>5643</v>
      </c>
      <c r="O103" s="19">
        <v>5584</v>
      </c>
      <c r="P103" s="19">
        <v>5701</v>
      </c>
      <c r="Q103" s="19">
        <v>5603</v>
      </c>
      <c r="R103" s="19">
        <v>5470</v>
      </c>
      <c r="S103" s="19">
        <v>5750</v>
      </c>
      <c r="T103" s="19">
        <v>6023</v>
      </c>
      <c r="U103" s="19">
        <v>6461</v>
      </c>
      <c r="V103" s="19">
        <v>6523</v>
      </c>
      <c r="W103" s="19">
        <v>6242</v>
      </c>
      <c r="X103" s="19">
        <v>5518</v>
      </c>
      <c r="Y103" s="19">
        <v>5390</v>
      </c>
      <c r="Z103" s="19">
        <v>5015</v>
      </c>
      <c r="AA103" s="19">
        <v>4936</v>
      </c>
      <c r="AB103" s="19">
        <v>4917</v>
      </c>
      <c r="AC103" s="19">
        <v>4672</v>
      </c>
      <c r="AD103" s="19">
        <v>4627</v>
      </c>
      <c r="AE103" s="19">
        <v>4613</v>
      </c>
      <c r="AF103" s="19">
        <v>4827</v>
      </c>
      <c r="AG103" s="19">
        <v>5223</v>
      </c>
      <c r="AH103" s="19">
        <v>5213</v>
      </c>
      <c r="AI103" s="19">
        <v>4853</v>
      </c>
      <c r="AJ103" s="19">
        <v>4592</v>
      </c>
      <c r="AK103" s="19">
        <v>4580</v>
      </c>
      <c r="AL103" s="19">
        <v>4552</v>
      </c>
      <c r="AM103" s="19">
        <v>4967</v>
      </c>
      <c r="AN103" s="19">
        <v>5766</v>
      </c>
      <c r="AO103" s="19">
        <v>5787</v>
      </c>
      <c r="AP103" s="19">
        <v>6372</v>
      </c>
      <c r="AQ103" s="19">
        <v>7381</v>
      </c>
      <c r="AR103" s="19">
        <v>8567</v>
      </c>
      <c r="AS103" s="19">
        <v>9611</v>
      </c>
      <c r="AT103" s="19">
        <v>11336</v>
      </c>
      <c r="AU103" s="19">
        <v>11432</v>
      </c>
      <c r="AV103" s="19">
        <v>11499</v>
      </c>
      <c r="AW103" s="19">
        <v>11204</v>
      </c>
      <c r="AX103" s="19">
        <v>10522</v>
      </c>
      <c r="AY103" s="19">
        <v>10387</v>
      </c>
      <c r="AZ103" s="19">
        <v>10267</v>
      </c>
      <c r="BA103" s="19">
        <v>10081</v>
      </c>
      <c r="BB103" s="19">
        <v>9645</v>
      </c>
      <c r="BC103" s="19">
        <v>9837</v>
      </c>
      <c r="BD103" s="19">
        <v>9734</v>
      </c>
      <c r="BE103" s="19">
        <v>10704</v>
      </c>
      <c r="BF103" s="19">
        <v>10766</v>
      </c>
      <c r="BG103" s="19">
        <v>10328</v>
      </c>
      <c r="BH103" s="19">
        <v>9463</v>
      </c>
      <c r="BI103" s="19">
        <v>8714</v>
      </c>
      <c r="BJ103" s="19">
        <v>8292</v>
      </c>
      <c r="BK103" s="19">
        <v>8269</v>
      </c>
      <c r="BL103" s="19">
        <v>8208</v>
      </c>
      <c r="BM103" s="19">
        <v>8188</v>
      </c>
      <c r="BN103" s="19">
        <v>8215</v>
      </c>
      <c r="BO103" s="19">
        <v>8660</v>
      </c>
      <c r="BP103" s="19">
        <v>8878</v>
      </c>
      <c r="BQ103" s="19">
        <v>9659</v>
      </c>
      <c r="BR103" s="19">
        <v>10159</v>
      </c>
      <c r="BS103" s="19">
        <v>9988</v>
      </c>
      <c r="BT103" s="19">
        <v>9451</v>
      </c>
      <c r="BU103" s="19">
        <v>8999</v>
      </c>
      <c r="BV103" s="19">
        <v>8855</v>
      </c>
      <c r="BW103" s="19">
        <v>9104</v>
      </c>
      <c r="BX103" s="19">
        <v>9409</v>
      </c>
      <c r="BY103" s="19">
        <v>9556</v>
      </c>
      <c r="BZ103" s="19">
        <v>9516</v>
      </c>
      <c r="CA103" s="19">
        <v>9829</v>
      </c>
      <c r="CB103" s="19">
        <v>10194</v>
      </c>
      <c r="CC103" s="19">
        <v>10979</v>
      </c>
      <c r="CD103" s="19">
        <v>11315</v>
      </c>
      <c r="CE103" s="19">
        <v>11009</v>
      </c>
      <c r="CF103" s="19">
        <v>10158</v>
      </c>
      <c r="CG103" s="19">
        <v>9767</v>
      </c>
      <c r="CH103" s="49">
        <v>9327</v>
      </c>
      <c r="CI103" s="49">
        <v>9271</v>
      </c>
      <c r="CJ103" s="49">
        <v>9273</v>
      </c>
      <c r="CK103" s="49">
        <v>9010</v>
      </c>
      <c r="CL103" s="49">
        <v>9205</v>
      </c>
      <c r="CM103" s="49">
        <v>9207</v>
      </c>
      <c r="CN103" s="49">
        <v>9273</v>
      </c>
      <c r="CO103" s="49">
        <v>9818</v>
      </c>
      <c r="CP103" s="49">
        <v>9842</v>
      </c>
      <c r="CQ103" s="49">
        <v>9603</v>
      </c>
      <c r="CR103" s="49">
        <v>8849</v>
      </c>
      <c r="CS103" s="49">
        <v>8337</v>
      </c>
      <c r="CT103" s="49">
        <v>7741</v>
      </c>
      <c r="CU103" s="49">
        <v>7497</v>
      </c>
      <c r="CV103" s="49">
        <v>7215</v>
      </c>
      <c r="CW103" s="49">
        <v>6717</v>
      </c>
      <c r="CX103" s="49">
        <v>6513</v>
      </c>
      <c r="CY103" s="49">
        <v>6579</v>
      </c>
      <c r="CZ103" s="17" t="s">
        <v>153</v>
      </c>
      <c r="DE103" t="s">
        <v>153</v>
      </c>
      <c r="DG103" t="s">
        <v>153</v>
      </c>
      <c r="DI103">
        <v>346800</v>
      </c>
      <c r="DJ103">
        <v>350500</v>
      </c>
      <c r="DK103">
        <v>350000</v>
      </c>
      <c r="DL103">
        <v>348100</v>
      </c>
      <c r="DM103">
        <v>350700</v>
      </c>
      <c r="DN103">
        <v>354500</v>
      </c>
      <c r="DO103">
        <v>357300</v>
      </c>
      <c r="DP103">
        <v>354000</v>
      </c>
      <c r="DQ103">
        <v>353800</v>
      </c>
      <c r="DR103">
        <v>357000</v>
      </c>
      <c r="DS103">
        <v>357300</v>
      </c>
      <c r="DT103">
        <v>360200</v>
      </c>
      <c r="DU103">
        <v>365200</v>
      </c>
      <c r="DV103">
        <v>361900</v>
      </c>
      <c r="DW103">
        <v>360800</v>
      </c>
      <c r="DX103">
        <v>360700</v>
      </c>
      <c r="DY103">
        <v>353200</v>
      </c>
      <c r="DZ103">
        <v>353700</v>
      </c>
      <c r="EA103">
        <v>353700</v>
      </c>
      <c r="EB103">
        <v>348800</v>
      </c>
      <c r="EC103">
        <v>348600</v>
      </c>
      <c r="ED103">
        <v>342100</v>
      </c>
      <c r="EE103">
        <v>344200</v>
      </c>
      <c r="EF103">
        <v>347700</v>
      </c>
      <c r="EG103">
        <v>351900</v>
      </c>
      <c r="EH103">
        <v>353700</v>
      </c>
      <c r="EI103">
        <v>351500</v>
      </c>
      <c r="EJ103" s="19">
        <v>349500</v>
      </c>
      <c r="EK103" s="19">
        <v>351300</v>
      </c>
      <c r="EL103" s="19">
        <v>351900</v>
      </c>
      <c r="EM103" s="19"/>
      <c r="EO103" s="31">
        <f t="shared" si="30"/>
        <v>1.7869088811995386E-2</v>
      </c>
      <c r="EP103" s="31">
        <f t="shared" si="31"/>
        <v>1.6099857346647647E-2</v>
      </c>
      <c r="EQ103" s="31">
        <f t="shared" si="32"/>
        <v>1.6008571428571428E-2</v>
      </c>
      <c r="ER103" s="31">
        <f t="shared" si="33"/>
        <v>1.730249928181557E-2</v>
      </c>
      <c r="ES103" s="31">
        <f t="shared" si="34"/>
        <v>1.7798688337610492E-2</v>
      </c>
      <c r="ET103" s="31">
        <f t="shared" si="35"/>
        <v>1.4146685472496473E-2</v>
      </c>
      <c r="EU103" s="31">
        <f t="shared" si="36"/>
        <v>1.3075846627483907E-2</v>
      </c>
      <c r="EV103" s="31">
        <f t="shared" si="37"/>
        <v>1.3635593220338983E-2</v>
      </c>
      <c r="EW103" s="31">
        <f t="shared" si="38"/>
        <v>1.3716789146410401E-2</v>
      </c>
      <c r="EX103" s="31">
        <f t="shared" si="39"/>
        <v>1.2750700280112045E-2</v>
      </c>
      <c r="EY103" s="31">
        <f t="shared" si="40"/>
        <v>1.619647355163728E-2</v>
      </c>
      <c r="EZ103" s="31">
        <f t="shared" si="41"/>
        <v>2.3784008883953361E-2</v>
      </c>
      <c r="FA103" s="31">
        <f t="shared" si="42"/>
        <v>3.1303395399780942E-2</v>
      </c>
      <c r="FB103" s="31">
        <f t="shared" si="43"/>
        <v>2.9074329925393754E-2</v>
      </c>
      <c r="FC103" s="31">
        <f t="shared" si="44"/>
        <v>2.7940687361419067E-2</v>
      </c>
      <c r="FD103" s="31">
        <f t="shared" si="45"/>
        <v>2.6986415303576379E-2</v>
      </c>
      <c r="FE103" s="31">
        <f t="shared" si="46"/>
        <v>2.9241223103057757E-2</v>
      </c>
      <c r="FF103" s="31">
        <f t="shared" si="47"/>
        <v>2.344359626802375E-2</v>
      </c>
      <c r="FG103" s="31">
        <f t="shared" si="48"/>
        <v>2.3149561775515973E-2</v>
      </c>
      <c r="FH103" s="31">
        <f t="shared" si="49"/>
        <v>2.5452981651376147E-2</v>
      </c>
      <c r="FI103" s="31">
        <f t="shared" si="50"/>
        <v>2.8651749856569132E-2</v>
      </c>
      <c r="FJ103" s="31">
        <f t="shared" si="51"/>
        <v>2.5884244372990355E-2</v>
      </c>
      <c r="FK103" s="31">
        <f t="shared" si="52"/>
        <v>2.7762928529924461E-2</v>
      </c>
      <c r="FL103" s="31">
        <f t="shared" si="53"/>
        <v>2.9318377911993099E-2</v>
      </c>
      <c r="FM103" s="50">
        <f t="shared" si="54"/>
        <v>3.1284455811310029E-2</v>
      </c>
      <c r="FN103" s="50">
        <f t="shared" si="55"/>
        <v>2.6369804919423239E-2</v>
      </c>
      <c r="FO103" s="50">
        <f t="shared" si="56"/>
        <v>2.5633001422475106E-2</v>
      </c>
      <c r="FP103" s="50">
        <f t="shared" si="57"/>
        <v>2.6532188841201718E-2</v>
      </c>
      <c r="FQ103" s="50">
        <f t="shared" si="58"/>
        <v>2.7335610589239966E-2</v>
      </c>
      <c r="FR103" s="50">
        <f t="shared" si="59"/>
        <v>2.1997726626882638E-2</v>
      </c>
    </row>
    <row r="104" spans="1:174" ht="14">
      <c r="A104" s="17" t="s">
        <v>154</v>
      </c>
      <c r="B104" s="19">
        <v>5087</v>
      </c>
      <c r="C104" s="19">
        <v>5228</v>
      </c>
      <c r="D104" s="19">
        <v>5302</v>
      </c>
      <c r="E104" s="19">
        <v>5299</v>
      </c>
      <c r="F104" s="19">
        <v>5401</v>
      </c>
      <c r="G104" s="19">
        <v>5546</v>
      </c>
      <c r="H104" s="19">
        <v>5672</v>
      </c>
      <c r="I104" s="19">
        <v>6164</v>
      </c>
      <c r="J104" s="19">
        <v>6430</v>
      </c>
      <c r="K104" s="19">
        <v>6278</v>
      </c>
      <c r="L104" s="19">
        <v>6127</v>
      </c>
      <c r="M104" s="19">
        <v>6078</v>
      </c>
      <c r="N104" s="19">
        <v>5615</v>
      </c>
      <c r="O104" s="19">
        <v>5816</v>
      </c>
      <c r="P104" s="19">
        <v>5598</v>
      </c>
      <c r="Q104" s="19">
        <v>5757</v>
      </c>
      <c r="R104" s="19">
        <v>5564</v>
      </c>
      <c r="S104" s="19">
        <v>5435</v>
      </c>
      <c r="T104" s="19">
        <v>5355</v>
      </c>
      <c r="U104" s="19">
        <v>5739</v>
      </c>
      <c r="V104" s="19">
        <v>5845</v>
      </c>
      <c r="W104" s="19">
        <v>5797</v>
      </c>
      <c r="X104" s="19">
        <v>5511</v>
      </c>
      <c r="Y104" s="19">
        <v>5305</v>
      </c>
      <c r="Z104" s="19">
        <v>5183</v>
      </c>
      <c r="AA104" s="19">
        <v>5169</v>
      </c>
      <c r="AB104" s="19">
        <v>5082</v>
      </c>
      <c r="AC104" s="19">
        <v>4788</v>
      </c>
      <c r="AD104" s="19">
        <v>4709</v>
      </c>
      <c r="AE104" s="19">
        <v>4624</v>
      </c>
      <c r="AF104" s="19">
        <v>4645</v>
      </c>
      <c r="AG104" s="19">
        <v>4997</v>
      </c>
      <c r="AH104" s="19">
        <v>5237</v>
      </c>
      <c r="AI104" s="19">
        <v>5185</v>
      </c>
      <c r="AJ104" s="19">
        <v>5151</v>
      </c>
      <c r="AK104" s="19">
        <v>5188</v>
      </c>
      <c r="AL104" s="19">
        <v>5164</v>
      </c>
      <c r="AM104" s="19">
        <v>5366</v>
      </c>
      <c r="AN104" s="19">
        <v>5849</v>
      </c>
      <c r="AO104" s="19">
        <v>6008</v>
      </c>
      <c r="AP104" s="19">
        <v>6287</v>
      </c>
      <c r="AQ104" s="19">
        <v>6759</v>
      </c>
      <c r="AR104" s="19">
        <v>7353</v>
      </c>
      <c r="AS104" s="19">
        <v>8243</v>
      </c>
      <c r="AT104" s="19">
        <v>9439</v>
      </c>
      <c r="AU104" s="19">
        <v>9759</v>
      </c>
      <c r="AV104" s="19">
        <v>10089</v>
      </c>
      <c r="AW104" s="19">
        <v>10274</v>
      </c>
      <c r="AX104" s="19">
        <v>10210</v>
      </c>
      <c r="AY104" s="19">
        <v>10237</v>
      </c>
      <c r="AZ104" s="19">
        <v>10350</v>
      </c>
      <c r="BA104" s="19">
        <v>10067</v>
      </c>
      <c r="BB104" s="19">
        <v>10059</v>
      </c>
      <c r="BC104" s="19">
        <v>10035</v>
      </c>
      <c r="BD104" s="19">
        <v>10174</v>
      </c>
      <c r="BE104" s="19">
        <v>10723</v>
      </c>
      <c r="BF104" s="19">
        <v>10847</v>
      </c>
      <c r="BG104" s="19">
        <v>10763</v>
      </c>
      <c r="BH104" s="19">
        <v>10415</v>
      </c>
      <c r="BI104" s="19">
        <v>9965</v>
      </c>
      <c r="BJ104" s="19">
        <v>9438</v>
      </c>
      <c r="BK104" s="19">
        <v>9264</v>
      </c>
      <c r="BL104" s="19">
        <v>8992</v>
      </c>
      <c r="BM104" s="19">
        <v>8899</v>
      </c>
      <c r="BN104" s="19">
        <v>8522</v>
      </c>
      <c r="BO104" s="19">
        <v>8422</v>
      </c>
      <c r="BP104" s="19">
        <v>8424</v>
      </c>
      <c r="BQ104" s="19">
        <v>9419</v>
      </c>
      <c r="BR104" s="19">
        <v>9740</v>
      </c>
      <c r="BS104" s="19">
        <v>9683</v>
      </c>
      <c r="BT104" s="19">
        <v>9738</v>
      </c>
      <c r="BU104" s="19">
        <v>9821</v>
      </c>
      <c r="BV104" s="19">
        <v>9787</v>
      </c>
      <c r="BW104" s="19">
        <v>10008</v>
      </c>
      <c r="BX104" s="19">
        <v>10126</v>
      </c>
      <c r="BY104" s="19">
        <v>10166</v>
      </c>
      <c r="BZ104" s="19">
        <v>9987</v>
      </c>
      <c r="CA104" s="19">
        <v>9888</v>
      </c>
      <c r="CB104" s="19">
        <v>9842</v>
      </c>
      <c r="CC104" s="19">
        <v>10959</v>
      </c>
      <c r="CD104" s="19">
        <v>11252</v>
      </c>
      <c r="CE104" s="19">
        <v>11220</v>
      </c>
      <c r="CF104" s="19">
        <v>10897</v>
      </c>
      <c r="CG104" s="19">
        <v>10879</v>
      </c>
      <c r="CH104" s="49">
        <v>10851</v>
      </c>
      <c r="CI104" s="49">
        <v>10814</v>
      </c>
      <c r="CJ104" s="49">
        <v>10727</v>
      </c>
      <c r="CK104" s="49">
        <v>10456</v>
      </c>
      <c r="CL104" s="49">
        <v>10235</v>
      </c>
      <c r="CM104" s="49">
        <v>9991</v>
      </c>
      <c r="CN104" s="49">
        <v>10056</v>
      </c>
      <c r="CO104" s="49">
        <v>10658</v>
      </c>
      <c r="CP104" s="49">
        <v>11015</v>
      </c>
      <c r="CQ104" s="49">
        <v>10709</v>
      </c>
      <c r="CR104" s="49">
        <v>10471</v>
      </c>
      <c r="CS104" s="49">
        <v>10201</v>
      </c>
      <c r="CT104" s="49">
        <v>9824</v>
      </c>
      <c r="CU104" s="49">
        <v>9540</v>
      </c>
      <c r="CV104" s="49">
        <v>9344</v>
      </c>
      <c r="CW104" s="49">
        <v>8941</v>
      </c>
      <c r="CX104" s="49">
        <v>8490</v>
      </c>
      <c r="CY104" s="49">
        <v>7970</v>
      </c>
      <c r="CZ104" s="17" t="s">
        <v>154</v>
      </c>
      <c r="DE104" t="s">
        <v>154</v>
      </c>
      <c r="DG104" t="s">
        <v>154</v>
      </c>
      <c r="DI104">
        <v>131800</v>
      </c>
      <c r="DJ104">
        <v>134400</v>
      </c>
      <c r="DK104">
        <v>132800</v>
      </c>
      <c r="DL104">
        <v>132400</v>
      </c>
      <c r="DM104">
        <v>134200</v>
      </c>
      <c r="DN104">
        <v>131600</v>
      </c>
      <c r="DO104">
        <v>132600</v>
      </c>
      <c r="DP104">
        <v>136800</v>
      </c>
      <c r="DQ104">
        <v>135000</v>
      </c>
      <c r="DR104">
        <v>135600</v>
      </c>
      <c r="DS104">
        <v>136900</v>
      </c>
      <c r="DT104">
        <v>135400</v>
      </c>
      <c r="DU104">
        <v>134700</v>
      </c>
      <c r="DV104">
        <v>135000</v>
      </c>
      <c r="DW104">
        <v>133400</v>
      </c>
      <c r="DX104">
        <v>131200</v>
      </c>
      <c r="DY104">
        <v>134100</v>
      </c>
      <c r="DZ104">
        <v>132800</v>
      </c>
      <c r="EA104">
        <v>134300</v>
      </c>
      <c r="EB104">
        <v>137100</v>
      </c>
      <c r="EC104">
        <v>139000</v>
      </c>
      <c r="ED104">
        <v>137400</v>
      </c>
      <c r="EE104">
        <v>135000</v>
      </c>
      <c r="EF104">
        <v>134600</v>
      </c>
      <c r="EG104">
        <v>132000</v>
      </c>
      <c r="EH104">
        <v>135500</v>
      </c>
      <c r="EI104">
        <v>138300</v>
      </c>
      <c r="EJ104" s="19">
        <v>137200</v>
      </c>
      <c r="EK104" s="19">
        <v>137400</v>
      </c>
      <c r="EL104" s="19">
        <v>136200</v>
      </c>
      <c r="EM104" s="19"/>
      <c r="EO104" s="31">
        <f t="shared" si="30"/>
        <v>4.763277693474962E-2</v>
      </c>
      <c r="EP104" s="31">
        <f t="shared" si="31"/>
        <v>4.1778273809523807E-2</v>
      </c>
      <c r="EQ104" s="31">
        <f t="shared" si="32"/>
        <v>4.3350903614457828E-2</v>
      </c>
      <c r="ER104" s="31">
        <f t="shared" si="33"/>
        <v>4.0445619335347432E-2</v>
      </c>
      <c r="ES104" s="31">
        <f t="shared" si="34"/>
        <v>4.3196721311475408E-2</v>
      </c>
      <c r="ET104" s="31">
        <f t="shared" si="35"/>
        <v>3.9384498480243162E-2</v>
      </c>
      <c r="EU104" s="31">
        <f t="shared" si="36"/>
        <v>3.6108597285067871E-2</v>
      </c>
      <c r="EV104" s="31">
        <f t="shared" si="37"/>
        <v>3.3954678362573099E-2</v>
      </c>
      <c r="EW104" s="31">
        <f t="shared" si="38"/>
        <v>3.8407407407407404E-2</v>
      </c>
      <c r="EX104" s="31">
        <f t="shared" si="39"/>
        <v>3.8082595870206487E-2</v>
      </c>
      <c r="EY104" s="31">
        <f t="shared" si="40"/>
        <v>4.3886048210372536E-2</v>
      </c>
      <c r="EZ104" s="31">
        <f t="shared" si="41"/>
        <v>5.4305760709010338E-2</v>
      </c>
      <c r="FA104" s="31">
        <f t="shared" si="42"/>
        <v>7.2449888641425389E-2</v>
      </c>
      <c r="FB104" s="31">
        <f t="shared" si="43"/>
        <v>7.562962962962963E-2</v>
      </c>
      <c r="FC104" s="31">
        <f t="shared" si="44"/>
        <v>7.5464767616191905E-2</v>
      </c>
      <c r="FD104" s="31">
        <f t="shared" si="45"/>
        <v>7.7545731707317073E-2</v>
      </c>
      <c r="FE104" s="31">
        <f t="shared" si="46"/>
        <v>8.026099925428784E-2</v>
      </c>
      <c r="FF104" s="31">
        <f t="shared" si="47"/>
        <v>7.1069277108433734E-2</v>
      </c>
      <c r="FG104" s="31">
        <f t="shared" si="48"/>
        <v>6.626209977661951E-2</v>
      </c>
      <c r="FH104" s="31">
        <f t="shared" si="49"/>
        <v>6.1444201312910285E-2</v>
      </c>
      <c r="FI104" s="31">
        <f t="shared" si="50"/>
        <v>6.9661870503597123E-2</v>
      </c>
      <c r="FJ104" s="31">
        <f t="shared" si="51"/>
        <v>7.122998544395924E-2</v>
      </c>
      <c r="FK104" s="31">
        <f t="shared" si="52"/>
        <v>7.5303703703703706E-2</v>
      </c>
      <c r="FL104" s="31">
        <f t="shared" si="53"/>
        <v>7.3120356612184245E-2</v>
      </c>
      <c r="FM104" s="50">
        <f t="shared" si="54"/>
        <v>8.5000000000000006E-2</v>
      </c>
      <c r="FN104" s="50">
        <f t="shared" si="55"/>
        <v>8.0081180811808123E-2</v>
      </c>
      <c r="FO104" s="50">
        <f t="shared" si="56"/>
        <v>7.5603759942154736E-2</v>
      </c>
      <c r="FP104" s="50">
        <f t="shared" si="57"/>
        <v>7.3294460641399412E-2</v>
      </c>
      <c r="FQ104" s="50">
        <f t="shared" si="58"/>
        <v>7.7940320232896654E-2</v>
      </c>
      <c r="FR104" s="50">
        <f t="shared" si="59"/>
        <v>7.2129221732745968E-2</v>
      </c>
    </row>
    <row r="105" spans="1:174" ht="14">
      <c r="A105" s="17" t="s">
        <v>19</v>
      </c>
      <c r="B105" s="19">
        <v>1840</v>
      </c>
      <c r="C105" s="19">
        <v>1790</v>
      </c>
      <c r="D105" s="19">
        <v>1861</v>
      </c>
      <c r="E105" s="19">
        <v>1823</v>
      </c>
      <c r="F105" s="19">
        <v>1883</v>
      </c>
      <c r="G105" s="19">
        <v>2224</v>
      </c>
      <c r="H105" s="19">
        <v>2237</v>
      </c>
      <c r="I105" s="19">
        <v>2564</v>
      </c>
      <c r="J105" s="19">
        <v>2758</v>
      </c>
      <c r="K105" s="19">
        <v>2733</v>
      </c>
      <c r="L105" s="19">
        <v>2521</v>
      </c>
      <c r="M105" s="19">
        <v>2423</v>
      </c>
      <c r="N105" s="19">
        <v>2357</v>
      </c>
      <c r="O105" s="19">
        <v>2310</v>
      </c>
      <c r="P105" s="19">
        <v>2291</v>
      </c>
      <c r="Q105" s="19">
        <v>2244</v>
      </c>
      <c r="R105" s="19">
        <v>2308</v>
      </c>
      <c r="S105" s="19">
        <v>2440</v>
      </c>
      <c r="T105" s="19">
        <v>2462</v>
      </c>
      <c r="U105" s="19">
        <v>2623</v>
      </c>
      <c r="V105" s="19">
        <v>2654</v>
      </c>
      <c r="W105" s="19">
        <v>2454</v>
      </c>
      <c r="X105" s="19">
        <v>2105</v>
      </c>
      <c r="Y105" s="19">
        <v>1886</v>
      </c>
      <c r="Z105" s="19">
        <v>1716</v>
      </c>
      <c r="AA105" s="19">
        <v>1763</v>
      </c>
      <c r="AB105" s="19">
        <v>1801</v>
      </c>
      <c r="AC105" s="19">
        <v>1728</v>
      </c>
      <c r="AD105" s="19">
        <v>1734</v>
      </c>
      <c r="AE105" s="19">
        <v>1737</v>
      </c>
      <c r="AF105" s="19">
        <v>1864</v>
      </c>
      <c r="AG105" s="19">
        <v>2046</v>
      </c>
      <c r="AH105" s="19">
        <v>2104</v>
      </c>
      <c r="AI105" s="19">
        <v>1968</v>
      </c>
      <c r="AJ105" s="19">
        <v>1856</v>
      </c>
      <c r="AK105" s="19">
        <v>1769</v>
      </c>
      <c r="AL105" s="19">
        <v>1742</v>
      </c>
      <c r="AM105" s="19">
        <v>1878</v>
      </c>
      <c r="AN105" s="19">
        <v>2113</v>
      </c>
      <c r="AO105" s="19">
        <v>2317</v>
      </c>
      <c r="AP105" s="19">
        <v>2527</v>
      </c>
      <c r="AQ105" s="19">
        <v>3022</v>
      </c>
      <c r="AR105" s="19">
        <v>3457</v>
      </c>
      <c r="AS105" s="19">
        <v>4033</v>
      </c>
      <c r="AT105" s="19">
        <v>4832</v>
      </c>
      <c r="AU105" s="19">
        <v>4999</v>
      </c>
      <c r="AV105" s="19">
        <v>4931</v>
      </c>
      <c r="AW105" s="19">
        <v>4710</v>
      </c>
      <c r="AX105" s="19">
        <v>4548</v>
      </c>
      <c r="AY105" s="19">
        <v>4546</v>
      </c>
      <c r="AZ105" s="19">
        <v>4622</v>
      </c>
      <c r="BA105" s="19">
        <v>4468</v>
      </c>
      <c r="BB105" s="19">
        <v>4457</v>
      </c>
      <c r="BC105" s="19">
        <v>4801</v>
      </c>
      <c r="BD105" s="19">
        <v>4909</v>
      </c>
      <c r="BE105" s="19">
        <v>5445</v>
      </c>
      <c r="BF105" s="19">
        <v>5362</v>
      </c>
      <c r="BG105" s="19">
        <v>4994</v>
      </c>
      <c r="BH105" s="19">
        <v>4519</v>
      </c>
      <c r="BI105" s="19">
        <v>4200</v>
      </c>
      <c r="BJ105" s="19">
        <v>3811</v>
      </c>
      <c r="BK105" s="19">
        <v>3699</v>
      </c>
      <c r="BL105" s="19">
        <v>3761</v>
      </c>
      <c r="BM105" s="19">
        <v>3738</v>
      </c>
      <c r="BN105" s="19">
        <v>3727</v>
      </c>
      <c r="BO105" s="19">
        <v>3935</v>
      </c>
      <c r="BP105" s="19">
        <v>4158</v>
      </c>
      <c r="BQ105" s="19">
        <v>4496</v>
      </c>
      <c r="BR105" s="19">
        <v>4518</v>
      </c>
      <c r="BS105" s="19">
        <v>4249</v>
      </c>
      <c r="BT105" s="19">
        <v>3805</v>
      </c>
      <c r="BU105" s="19">
        <v>3635</v>
      </c>
      <c r="BV105" s="19">
        <v>3536</v>
      </c>
      <c r="BW105" s="19">
        <v>3511</v>
      </c>
      <c r="BX105" s="19">
        <v>3608</v>
      </c>
      <c r="BY105" s="19">
        <v>3712</v>
      </c>
      <c r="BZ105" s="19">
        <v>3804</v>
      </c>
      <c r="CA105" s="19">
        <v>4067</v>
      </c>
      <c r="CB105" s="19">
        <v>4272</v>
      </c>
      <c r="CC105" s="19">
        <v>4689</v>
      </c>
      <c r="CD105" s="19">
        <v>4729</v>
      </c>
      <c r="CE105" s="19">
        <v>4532</v>
      </c>
      <c r="CF105" s="19">
        <v>3958</v>
      </c>
      <c r="CG105" s="19">
        <v>3815</v>
      </c>
      <c r="CH105" s="49">
        <v>3635</v>
      </c>
      <c r="CI105" s="49">
        <v>3586</v>
      </c>
      <c r="CJ105" s="49">
        <v>3500</v>
      </c>
      <c r="CK105" s="49">
        <v>3512</v>
      </c>
      <c r="CL105" s="49">
        <v>3612</v>
      </c>
      <c r="CM105" s="49">
        <v>3792</v>
      </c>
      <c r="CN105" s="49">
        <v>3992</v>
      </c>
      <c r="CO105" s="49">
        <v>4145</v>
      </c>
      <c r="CP105" s="49">
        <v>4215</v>
      </c>
      <c r="CQ105" s="49">
        <v>4028</v>
      </c>
      <c r="CR105" s="49">
        <v>3784</v>
      </c>
      <c r="CS105" s="49">
        <v>3639</v>
      </c>
      <c r="CT105" s="49">
        <v>3389</v>
      </c>
      <c r="CU105" s="49">
        <v>3303</v>
      </c>
      <c r="CV105" s="49">
        <v>3131</v>
      </c>
      <c r="CW105" s="49">
        <v>3063</v>
      </c>
      <c r="CX105" s="49">
        <v>2954</v>
      </c>
      <c r="CY105" s="49">
        <v>3085</v>
      </c>
      <c r="CZ105" s="17" t="s">
        <v>19</v>
      </c>
      <c r="DE105" t="s">
        <v>19</v>
      </c>
      <c r="DG105" t="s">
        <v>19</v>
      </c>
      <c r="DI105">
        <v>177200</v>
      </c>
      <c r="DJ105">
        <v>178800</v>
      </c>
      <c r="DK105">
        <v>178100</v>
      </c>
      <c r="DL105">
        <v>180400</v>
      </c>
      <c r="DM105">
        <v>180800</v>
      </c>
      <c r="DN105">
        <v>182900</v>
      </c>
      <c r="DO105">
        <v>185100</v>
      </c>
      <c r="DP105">
        <v>186500</v>
      </c>
      <c r="DQ105">
        <v>184600</v>
      </c>
      <c r="DR105">
        <v>184400</v>
      </c>
      <c r="DS105">
        <v>181300</v>
      </c>
      <c r="DT105">
        <v>181900</v>
      </c>
      <c r="DU105">
        <v>182100</v>
      </c>
      <c r="DV105">
        <v>179300</v>
      </c>
      <c r="DW105">
        <v>177800</v>
      </c>
      <c r="DX105">
        <v>174400</v>
      </c>
      <c r="DY105">
        <v>172800</v>
      </c>
      <c r="DZ105">
        <v>171500</v>
      </c>
      <c r="EA105">
        <v>172900</v>
      </c>
      <c r="EB105">
        <v>173700</v>
      </c>
      <c r="EC105">
        <v>175400</v>
      </c>
      <c r="ED105">
        <v>178200</v>
      </c>
      <c r="EE105">
        <v>177100</v>
      </c>
      <c r="EF105">
        <v>178700</v>
      </c>
      <c r="EG105">
        <v>179900</v>
      </c>
      <c r="EH105">
        <v>178100</v>
      </c>
      <c r="EI105">
        <v>181300</v>
      </c>
      <c r="EJ105" s="19">
        <v>181000</v>
      </c>
      <c r="EK105" s="19">
        <v>183100</v>
      </c>
      <c r="EL105" s="19">
        <v>186100</v>
      </c>
      <c r="EM105" s="19"/>
      <c r="EO105" s="31">
        <f t="shared" si="30"/>
        <v>1.5423250564334086E-2</v>
      </c>
      <c r="EP105" s="31">
        <f t="shared" si="31"/>
        <v>1.3182326621923937E-2</v>
      </c>
      <c r="EQ105" s="31">
        <f t="shared" si="32"/>
        <v>1.2599663110612015E-2</v>
      </c>
      <c r="ER105" s="31">
        <f t="shared" si="33"/>
        <v>1.3647450110864745E-2</v>
      </c>
      <c r="ES105" s="31">
        <f t="shared" si="34"/>
        <v>1.3573008849557523E-2</v>
      </c>
      <c r="ET105" s="31">
        <f t="shared" si="35"/>
        <v>9.382176052487699E-3</v>
      </c>
      <c r="EU105" s="31">
        <f t="shared" si="36"/>
        <v>9.3354943273906005E-3</v>
      </c>
      <c r="EV105" s="31">
        <f t="shared" si="37"/>
        <v>9.9946380697050943E-3</v>
      </c>
      <c r="EW105" s="31">
        <f t="shared" si="38"/>
        <v>1.0660888407367281E-2</v>
      </c>
      <c r="EX105" s="31">
        <f t="shared" si="39"/>
        <v>9.4468546637744028E-3</v>
      </c>
      <c r="EY105" s="31">
        <f t="shared" si="40"/>
        <v>1.277992277992278E-2</v>
      </c>
      <c r="EZ105" s="31">
        <f t="shared" si="41"/>
        <v>1.9004947773501923E-2</v>
      </c>
      <c r="FA105" s="31">
        <f t="shared" si="42"/>
        <v>2.7451949478308622E-2</v>
      </c>
      <c r="FB105" s="31">
        <f t="shared" si="43"/>
        <v>2.5365309537088678E-2</v>
      </c>
      <c r="FC105" s="31">
        <f t="shared" si="44"/>
        <v>2.512935883014623E-2</v>
      </c>
      <c r="FD105" s="31">
        <f t="shared" si="45"/>
        <v>2.8147935779816512E-2</v>
      </c>
      <c r="FE105" s="31">
        <f t="shared" si="46"/>
        <v>2.8900462962962965E-2</v>
      </c>
      <c r="FF105" s="31">
        <f t="shared" si="47"/>
        <v>2.2221574344023325E-2</v>
      </c>
      <c r="FG105" s="31">
        <f t="shared" si="48"/>
        <v>2.1619433198380566E-2</v>
      </c>
      <c r="FH105" s="31">
        <f t="shared" si="49"/>
        <v>2.3937823834196893E-2</v>
      </c>
      <c r="FI105" s="31">
        <f t="shared" si="50"/>
        <v>2.4224629418472064E-2</v>
      </c>
      <c r="FJ105" s="31">
        <f t="shared" si="51"/>
        <v>1.9842873176206508E-2</v>
      </c>
      <c r="FK105" s="31">
        <f t="shared" si="52"/>
        <v>2.0959909655561829E-2</v>
      </c>
      <c r="FL105" s="31">
        <f t="shared" si="53"/>
        <v>2.3905987688864018E-2</v>
      </c>
      <c r="FM105" s="50">
        <f t="shared" si="54"/>
        <v>2.5191773207337408E-2</v>
      </c>
      <c r="FN105" s="50">
        <f t="shared" si="55"/>
        <v>2.0409882088714207E-2</v>
      </c>
      <c r="FO105" s="50">
        <f t="shared" si="56"/>
        <v>1.9371207942636515E-2</v>
      </c>
      <c r="FP105" s="50">
        <f t="shared" si="57"/>
        <v>2.205524861878453E-2</v>
      </c>
      <c r="FQ105" s="50">
        <f t="shared" si="58"/>
        <v>2.1998907700709995E-2</v>
      </c>
      <c r="FR105" s="50">
        <f t="shared" si="59"/>
        <v>1.8210639441160668E-2</v>
      </c>
    </row>
    <row r="106" spans="1:174" ht="14">
      <c r="A106" s="17" t="s">
        <v>155</v>
      </c>
      <c r="B106" s="19">
        <v>1437</v>
      </c>
      <c r="C106" s="19">
        <v>1449</v>
      </c>
      <c r="D106" s="19">
        <v>1454</v>
      </c>
      <c r="E106" s="19">
        <v>1527</v>
      </c>
      <c r="F106" s="19">
        <v>1515</v>
      </c>
      <c r="G106" s="19">
        <v>1631</v>
      </c>
      <c r="H106" s="19">
        <v>1685</v>
      </c>
      <c r="I106" s="19">
        <v>1799</v>
      </c>
      <c r="J106" s="19">
        <v>1885</v>
      </c>
      <c r="K106" s="19">
        <v>1894</v>
      </c>
      <c r="L106" s="19">
        <v>1848</v>
      </c>
      <c r="M106" s="19">
        <v>1933</v>
      </c>
      <c r="N106" s="19">
        <v>1892</v>
      </c>
      <c r="O106" s="19">
        <v>1770</v>
      </c>
      <c r="P106" s="19">
        <v>1727</v>
      </c>
      <c r="Q106" s="19">
        <v>1630</v>
      </c>
      <c r="R106" s="19">
        <v>1606</v>
      </c>
      <c r="S106" s="19">
        <v>1610</v>
      </c>
      <c r="T106" s="19">
        <v>1632</v>
      </c>
      <c r="U106" s="19">
        <v>1707</v>
      </c>
      <c r="V106" s="19">
        <v>1725</v>
      </c>
      <c r="W106" s="19">
        <v>1697</v>
      </c>
      <c r="X106" s="19">
        <v>1599</v>
      </c>
      <c r="Y106" s="19">
        <v>1464</v>
      </c>
      <c r="Z106" s="19">
        <v>1363</v>
      </c>
      <c r="AA106" s="19">
        <v>1336</v>
      </c>
      <c r="AB106" s="19">
        <v>1324</v>
      </c>
      <c r="AC106" s="19">
        <v>1254</v>
      </c>
      <c r="AD106" s="19">
        <v>1208</v>
      </c>
      <c r="AE106" s="19">
        <v>1162</v>
      </c>
      <c r="AF106" s="19">
        <v>1159</v>
      </c>
      <c r="AG106" s="19">
        <v>1292</v>
      </c>
      <c r="AH106" s="19">
        <v>1278</v>
      </c>
      <c r="AI106" s="19">
        <v>1214</v>
      </c>
      <c r="AJ106" s="19">
        <v>1242</v>
      </c>
      <c r="AK106" s="19">
        <v>1319</v>
      </c>
      <c r="AL106" s="19">
        <v>1239</v>
      </c>
      <c r="AM106" s="19">
        <v>1252</v>
      </c>
      <c r="AN106" s="19">
        <v>1272</v>
      </c>
      <c r="AO106" s="19">
        <v>1362</v>
      </c>
      <c r="AP106" s="19">
        <v>1410</v>
      </c>
      <c r="AQ106" s="19">
        <v>1648</v>
      </c>
      <c r="AR106" s="19">
        <v>1848</v>
      </c>
      <c r="AS106" s="19">
        <v>2051</v>
      </c>
      <c r="AT106" s="19">
        <v>2270</v>
      </c>
      <c r="AU106" s="19">
        <v>2298</v>
      </c>
      <c r="AV106" s="19">
        <v>2311</v>
      </c>
      <c r="AW106" s="19">
        <v>2328</v>
      </c>
      <c r="AX106" s="19">
        <v>2188</v>
      </c>
      <c r="AY106" s="19">
        <v>2136</v>
      </c>
      <c r="AZ106" s="19">
        <v>2180</v>
      </c>
      <c r="BA106" s="19">
        <v>2149</v>
      </c>
      <c r="BB106" s="19">
        <v>2248</v>
      </c>
      <c r="BC106" s="19">
        <v>2373</v>
      </c>
      <c r="BD106" s="19">
        <v>2435</v>
      </c>
      <c r="BE106" s="19">
        <v>2526</v>
      </c>
      <c r="BF106" s="19">
        <v>2608</v>
      </c>
      <c r="BG106" s="19">
        <v>2527</v>
      </c>
      <c r="BH106" s="19">
        <v>2422</v>
      </c>
      <c r="BI106" s="19">
        <v>2266</v>
      </c>
      <c r="BJ106" s="19">
        <v>2134</v>
      </c>
      <c r="BK106" s="19">
        <v>2045</v>
      </c>
      <c r="BL106" s="19">
        <v>2005</v>
      </c>
      <c r="BM106" s="19">
        <v>1941</v>
      </c>
      <c r="BN106" s="19">
        <v>2003</v>
      </c>
      <c r="BO106" s="19">
        <v>2080</v>
      </c>
      <c r="BP106" s="19">
        <v>2150</v>
      </c>
      <c r="BQ106" s="19">
        <v>2275</v>
      </c>
      <c r="BR106" s="19">
        <v>2362</v>
      </c>
      <c r="BS106" s="19">
        <v>2341</v>
      </c>
      <c r="BT106" s="19">
        <v>2227</v>
      </c>
      <c r="BU106" s="19">
        <v>2269</v>
      </c>
      <c r="BV106" s="19">
        <v>2203</v>
      </c>
      <c r="BW106" s="19">
        <v>2256</v>
      </c>
      <c r="BX106" s="19">
        <v>2359</v>
      </c>
      <c r="BY106" s="19">
        <v>2430</v>
      </c>
      <c r="BZ106" s="19">
        <v>2405</v>
      </c>
      <c r="CA106" s="19">
        <v>2523</v>
      </c>
      <c r="CB106" s="19">
        <v>2601</v>
      </c>
      <c r="CC106" s="19">
        <v>2735</v>
      </c>
      <c r="CD106" s="19">
        <v>2790</v>
      </c>
      <c r="CE106" s="19">
        <v>2802</v>
      </c>
      <c r="CF106" s="19">
        <v>2783</v>
      </c>
      <c r="CG106" s="19">
        <v>2704</v>
      </c>
      <c r="CH106" s="49">
        <v>2649</v>
      </c>
      <c r="CI106" s="49">
        <v>2643</v>
      </c>
      <c r="CJ106" s="49">
        <v>2604</v>
      </c>
      <c r="CK106" s="49">
        <v>2477</v>
      </c>
      <c r="CL106" s="49">
        <v>2547</v>
      </c>
      <c r="CM106" s="49">
        <v>2504</v>
      </c>
      <c r="CN106" s="49">
        <v>2625</v>
      </c>
      <c r="CO106" s="49">
        <v>2682</v>
      </c>
      <c r="CP106" s="49">
        <v>2755</v>
      </c>
      <c r="CQ106" s="49">
        <v>2706</v>
      </c>
      <c r="CR106" s="49">
        <v>2630</v>
      </c>
      <c r="CS106" s="49">
        <v>2498</v>
      </c>
      <c r="CT106" s="49">
        <v>2293</v>
      </c>
      <c r="CU106" s="49">
        <v>2214</v>
      </c>
      <c r="CV106" s="49">
        <v>2108</v>
      </c>
      <c r="CW106" s="49">
        <v>2024</v>
      </c>
      <c r="CX106" s="49">
        <v>1987</v>
      </c>
      <c r="CY106" s="49">
        <v>2056</v>
      </c>
      <c r="CZ106" s="17" t="s">
        <v>155</v>
      </c>
      <c r="DE106" t="s">
        <v>155</v>
      </c>
      <c r="DG106" t="s">
        <v>155</v>
      </c>
      <c r="DI106">
        <v>47600</v>
      </c>
      <c r="DJ106">
        <v>47200</v>
      </c>
      <c r="DK106">
        <v>45900</v>
      </c>
      <c r="DL106">
        <v>46700</v>
      </c>
      <c r="DM106">
        <v>47600</v>
      </c>
      <c r="DN106">
        <v>48200</v>
      </c>
      <c r="DO106">
        <v>48500</v>
      </c>
      <c r="DP106">
        <v>48400</v>
      </c>
      <c r="DQ106">
        <v>49400</v>
      </c>
      <c r="DR106">
        <v>49800</v>
      </c>
      <c r="DS106">
        <v>50900</v>
      </c>
      <c r="DT106">
        <v>50600</v>
      </c>
      <c r="DU106">
        <v>50200</v>
      </c>
      <c r="DV106">
        <v>50800</v>
      </c>
      <c r="DW106">
        <v>49700</v>
      </c>
      <c r="DX106">
        <v>49200</v>
      </c>
      <c r="DY106">
        <v>48800</v>
      </c>
      <c r="DZ106">
        <v>48900</v>
      </c>
      <c r="EA106">
        <v>49400</v>
      </c>
      <c r="EB106">
        <v>49600</v>
      </c>
      <c r="EC106">
        <v>48800</v>
      </c>
      <c r="ED106">
        <v>47600</v>
      </c>
      <c r="EE106">
        <v>47900</v>
      </c>
      <c r="EF106">
        <v>48300</v>
      </c>
      <c r="EG106">
        <v>47500</v>
      </c>
      <c r="EH106">
        <v>48600</v>
      </c>
      <c r="EI106">
        <v>47400</v>
      </c>
      <c r="EJ106" s="19">
        <v>47800</v>
      </c>
      <c r="EK106" s="19">
        <v>48900</v>
      </c>
      <c r="EL106" s="19">
        <v>48600</v>
      </c>
      <c r="EM106" s="19"/>
      <c r="EO106" s="31">
        <f t="shared" si="30"/>
        <v>3.9789915966386556E-2</v>
      </c>
      <c r="EP106" s="31">
        <f t="shared" si="31"/>
        <v>4.0084745762711864E-2</v>
      </c>
      <c r="EQ106" s="31">
        <f t="shared" si="32"/>
        <v>3.5511982570806101E-2</v>
      </c>
      <c r="ER106" s="31">
        <f t="shared" si="33"/>
        <v>3.4946466809421844E-2</v>
      </c>
      <c r="ES106" s="31">
        <f t="shared" si="34"/>
        <v>3.5651260504201678E-2</v>
      </c>
      <c r="ET106" s="31">
        <f t="shared" si="35"/>
        <v>2.8278008298755188E-2</v>
      </c>
      <c r="EU106" s="31">
        <f t="shared" si="36"/>
        <v>2.5855670103092785E-2</v>
      </c>
      <c r="EV106" s="31">
        <f t="shared" si="37"/>
        <v>2.3946280991735538E-2</v>
      </c>
      <c r="EW106" s="31">
        <f t="shared" si="38"/>
        <v>2.4574898785425101E-2</v>
      </c>
      <c r="EX106" s="31">
        <f t="shared" si="39"/>
        <v>2.4879518072289157E-2</v>
      </c>
      <c r="EY106" s="31">
        <f t="shared" si="40"/>
        <v>2.675834970530452E-2</v>
      </c>
      <c r="EZ106" s="31">
        <f t="shared" si="41"/>
        <v>3.6521739130434785E-2</v>
      </c>
      <c r="FA106" s="31">
        <f t="shared" si="42"/>
        <v>4.5776892430278882E-2</v>
      </c>
      <c r="FB106" s="31">
        <f t="shared" si="43"/>
        <v>4.3070866141732285E-2</v>
      </c>
      <c r="FC106" s="31">
        <f t="shared" si="44"/>
        <v>4.3239436619718311E-2</v>
      </c>
      <c r="FD106" s="31">
        <f t="shared" si="45"/>
        <v>4.9491869918699187E-2</v>
      </c>
      <c r="FE106" s="31">
        <f t="shared" si="46"/>
        <v>5.1782786885245902E-2</v>
      </c>
      <c r="FF106" s="31">
        <f t="shared" si="47"/>
        <v>4.3640081799591002E-2</v>
      </c>
      <c r="FG106" s="31">
        <f t="shared" si="48"/>
        <v>3.9291497975708502E-2</v>
      </c>
      <c r="FH106" s="31">
        <f t="shared" si="49"/>
        <v>4.334677419354839E-2</v>
      </c>
      <c r="FI106" s="31">
        <f t="shared" si="50"/>
        <v>4.7971311475409839E-2</v>
      </c>
      <c r="FJ106" s="31">
        <f t="shared" si="51"/>
        <v>4.6281512605042013E-2</v>
      </c>
      <c r="FK106" s="31">
        <f t="shared" si="52"/>
        <v>5.0730688935281834E-2</v>
      </c>
      <c r="FL106" s="31">
        <f t="shared" si="53"/>
        <v>5.3850931677018633E-2</v>
      </c>
      <c r="FM106" s="50">
        <f t="shared" si="54"/>
        <v>5.8989473684210529E-2</v>
      </c>
      <c r="FN106" s="50">
        <f t="shared" si="55"/>
        <v>5.4506172839506171E-2</v>
      </c>
      <c r="FO106" s="50">
        <f t="shared" si="56"/>
        <v>5.2257383966244728E-2</v>
      </c>
      <c r="FP106" s="50">
        <f t="shared" si="57"/>
        <v>5.4916317991631797E-2</v>
      </c>
      <c r="FQ106" s="50">
        <f t="shared" si="58"/>
        <v>5.5337423312883438E-2</v>
      </c>
      <c r="FR106" s="50">
        <f t="shared" si="59"/>
        <v>4.7181069958847736E-2</v>
      </c>
    </row>
    <row r="107" spans="1:174" ht="14">
      <c r="A107" s="17" t="s">
        <v>156</v>
      </c>
      <c r="B107" s="19">
        <v>5931</v>
      </c>
      <c r="C107" s="19">
        <v>5897</v>
      </c>
      <c r="D107" s="19">
        <v>5942</v>
      </c>
      <c r="E107" s="19">
        <v>5980</v>
      </c>
      <c r="F107" s="19">
        <v>6083</v>
      </c>
      <c r="G107" s="19">
        <v>6102</v>
      </c>
      <c r="H107" s="19">
        <v>6188</v>
      </c>
      <c r="I107" s="19">
        <v>6656</v>
      </c>
      <c r="J107" s="19">
        <v>6776</v>
      </c>
      <c r="K107" s="19">
        <v>6965</v>
      </c>
      <c r="L107" s="19">
        <v>7070</v>
      </c>
      <c r="M107" s="19">
        <v>6999</v>
      </c>
      <c r="N107" s="19">
        <v>6927</v>
      </c>
      <c r="O107" s="19">
        <v>7058</v>
      </c>
      <c r="P107" s="19">
        <v>7018</v>
      </c>
      <c r="Q107" s="19">
        <v>6892</v>
      </c>
      <c r="R107" s="19">
        <v>6728</v>
      </c>
      <c r="S107" s="19">
        <v>6627</v>
      </c>
      <c r="T107" s="19">
        <v>6574</v>
      </c>
      <c r="U107" s="19">
        <v>6779</v>
      </c>
      <c r="V107" s="19">
        <v>6785</v>
      </c>
      <c r="W107" s="19">
        <v>6567</v>
      </c>
      <c r="X107" s="19">
        <v>6264</v>
      </c>
      <c r="Y107" s="19">
        <v>6094</v>
      </c>
      <c r="Z107" s="19">
        <v>5842</v>
      </c>
      <c r="AA107" s="19">
        <v>5792</v>
      </c>
      <c r="AB107" s="19">
        <v>5867</v>
      </c>
      <c r="AC107" s="19">
        <v>5642</v>
      </c>
      <c r="AD107" s="19">
        <v>5456</v>
      </c>
      <c r="AE107" s="19">
        <v>5346</v>
      </c>
      <c r="AF107" s="19">
        <v>5358</v>
      </c>
      <c r="AG107" s="19">
        <v>5591</v>
      </c>
      <c r="AH107" s="19">
        <v>5569</v>
      </c>
      <c r="AI107" s="19">
        <v>5480</v>
      </c>
      <c r="AJ107" s="19">
        <v>5427</v>
      </c>
      <c r="AK107" s="19">
        <v>5447</v>
      </c>
      <c r="AL107" s="19">
        <v>5509</v>
      </c>
      <c r="AM107" s="19">
        <v>5646</v>
      </c>
      <c r="AN107" s="19">
        <v>6051</v>
      </c>
      <c r="AO107" s="19">
        <v>6213</v>
      </c>
      <c r="AP107" s="19">
        <v>6409</v>
      </c>
      <c r="AQ107" s="19">
        <v>6923</v>
      </c>
      <c r="AR107" s="19">
        <v>7654</v>
      </c>
      <c r="AS107" s="19">
        <v>8446</v>
      </c>
      <c r="AT107" s="19">
        <v>9545</v>
      </c>
      <c r="AU107" s="19">
        <v>9984</v>
      </c>
      <c r="AV107" s="19">
        <v>10374</v>
      </c>
      <c r="AW107" s="19">
        <v>10569</v>
      </c>
      <c r="AX107" s="19">
        <v>10624</v>
      </c>
      <c r="AY107" s="19">
        <v>10693</v>
      </c>
      <c r="AZ107" s="19">
        <v>11081</v>
      </c>
      <c r="BA107" s="19">
        <v>11143</v>
      </c>
      <c r="BB107" s="19">
        <v>11100</v>
      </c>
      <c r="BC107" s="19">
        <v>10813</v>
      </c>
      <c r="BD107" s="19">
        <v>10744</v>
      </c>
      <c r="BE107" s="19">
        <v>11196</v>
      </c>
      <c r="BF107" s="19">
        <v>11226</v>
      </c>
      <c r="BG107" s="19">
        <v>10731</v>
      </c>
      <c r="BH107" s="19">
        <v>10379</v>
      </c>
      <c r="BI107" s="19">
        <v>9782</v>
      </c>
      <c r="BJ107" s="19">
        <v>9426</v>
      </c>
      <c r="BK107" s="19">
        <v>9463</v>
      </c>
      <c r="BL107" s="19">
        <v>9478</v>
      </c>
      <c r="BM107" s="19">
        <v>9451</v>
      </c>
      <c r="BN107" s="19">
        <v>9226</v>
      </c>
      <c r="BO107" s="19">
        <v>9083</v>
      </c>
      <c r="BP107" s="19">
        <v>9186</v>
      </c>
      <c r="BQ107" s="19">
        <v>9776</v>
      </c>
      <c r="BR107" s="19">
        <v>9781</v>
      </c>
      <c r="BS107" s="19">
        <v>9729</v>
      </c>
      <c r="BT107" s="19">
        <v>9738</v>
      </c>
      <c r="BU107" s="19">
        <v>9704</v>
      </c>
      <c r="BV107" s="19">
        <v>9592</v>
      </c>
      <c r="BW107" s="19">
        <v>9818</v>
      </c>
      <c r="BX107" s="19">
        <v>10043</v>
      </c>
      <c r="BY107" s="19">
        <v>10066</v>
      </c>
      <c r="BZ107" s="19">
        <v>9999</v>
      </c>
      <c r="CA107" s="19">
        <v>9903</v>
      </c>
      <c r="CB107" s="19">
        <v>9982</v>
      </c>
      <c r="CC107" s="19">
        <v>10371</v>
      </c>
      <c r="CD107" s="19">
        <v>10425</v>
      </c>
      <c r="CE107" s="19">
        <v>10352</v>
      </c>
      <c r="CF107" s="19">
        <v>10154</v>
      </c>
      <c r="CG107" s="19">
        <v>10122</v>
      </c>
      <c r="CH107" s="49">
        <v>10071</v>
      </c>
      <c r="CI107" s="49">
        <v>10216</v>
      </c>
      <c r="CJ107" s="49">
        <v>10316</v>
      </c>
      <c r="CK107" s="49">
        <v>10256</v>
      </c>
      <c r="CL107" s="49">
        <v>10209</v>
      </c>
      <c r="CM107" s="49">
        <v>10116</v>
      </c>
      <c r="CN107" s="49">
        <v>10064</v>
      </c>
      <c r="CO107" s="49">
        <v>10339</v>
      </c>
      <c r="CP107" s="49">
        <v>10437</v>
      </c>
      <c r="CQ107" s="49">
        <v>10351</v>
      </c>
      <c r="CR107" s="49">
        <v>10177</v>
      </c>
      <c r="CS107" s="49">
        <v>9969</v>
      </c>
      <c r="CT107" s="49">
        <v>9657</v>
      </c>
      <c r="CU107" s="49">
        <v>9583</v>
      </c>
      <c r="CV107" s="49">
        <v>9414</v>
      </c>
      <c r="CW107" s="49">
        <v>8975</v>
      </c>
      <c r="CX107" s="49">
        <v>8696</v>
      </c>
      <c r="CY107" s="49">
        <v>8188</v>
      </c>
      <c r="CZ107" s="17" t="s">
        <v>156</v>
      </c>
      <c r="DE107" t="s">
        <v>156</v>
      </c>
      <c r="DG107" t="s">
        <v>156</v>
      </c>
      <c r="DI107">
        <v>146700</v>
      </c>
      <c r="DJ107">
        <v>149400</v>
      </c>
      <c r="DK107">
        <v>147300</v>
      </c>
      <c r="DL107">
        <v>145500</v>
      </c>
      <c r="DM107">
        <v>148500</v>
      </c>
      <c r="DN107">
        <v>147800</v>
      </c>
      <c r="DO107">
        <v>146700</v>
      </c>
      <c r="DP107">
        <v>148400</v>
      </c>
      <c r="DQ107">
        <v>148600</v>
      </c>
      <c r="DR107">
        <v>150000</v>
      </c>
      <c r="DS107">
        <v>147600</v>
      </c>
      <c r="DT107">
        <v>146100</v>
      </c>
      <c r="DU107">
        <v>148100</v>
      </c>
      <c r="DV107">
        <v>146500</v>
      </c>
      <c r="DW107">
        <v>148400</v>
      </c>
      <c r="DX107">
        <v>147700</v>
      </c>
      <c r="DY107">
        <v>148800</v>
      </c>
      <c r="DZ107">
        <v>148100</v>
      </c>
      <c r="EA107">
        <v>147900</v>
      </c>
      <c r="EB107">
        <v>148900</v>
      </c>
      <c r="EC107">
        <v>145000</v>
      </c>
      <c r="ED107">
        <v>143800</v>
      </c>
      <c r="EE107">
        <v>146300</v>
      </c>
      <c r="EF107">
        <v>149100</v>
      </c>
      <c r="EG107">
        <v>147800</v>
      </c>
      <c r="EH107">
        <v>148700</v>
      </c>
      <c r="EI107">
        <v>146000</v>
      </c>
      <c r="EJ107" s="19">
        <v>147400</v>
      </c>
      <c r="EK107" s="19">
        <v>148900</v>
      </c>
      <c r="EL107" s="19">
        <v>149700</v>
      </c>
      <c r="EM107" s="19"/>
      <c r="EO107" s="31">
        <f t="shared" si="30"/>
        <v>4.7477845944103612E-2</v>
      </c>
      <c r="EP107" s="31">
        <f t="shared" si="31"/>
        <v>4.6365461847389558E-2</v>
      </c>
      <c r="EQ107" s="31">
        <f t="shared" si="32"/>
        <v>4.6788866259334691E-2</v>
      </c>
      <c r="ER107" s="31">
        <f t="shared" si="33"/>
        <v>4.5182130584192438E-2</v>
      </c>
      <c r="ES107" s="31">
        <f t="shared" si="34"/>
        <v>4.4222222222222225E-2</v>
      </c>
      <c r="ET107" s="31">
        <f t="shared" si="35"/>
        <v>3.9526387009472259E-2</v>
      </c>
      <c r="EU107" s="31">
        <f t="shared" si="36"/>
        <v>3.8459441036128153E-2</v>
      </c>
      <c r="EV107" s="31">
        <f t="shared" si="37"/>
        <v>3.6105121293800536E-2</v>
      </c>
      <c r="EW107" s="31">
        <f t="shared" si="38"/>
        <v>3.6877523553162851E-2</v>
      </c>
      <c r="EX107" s="31">
        <f t="shared" si="39"/>
        <v>3.6726666666666664E-2</v>
      </c>
      <c r="EY107" s="31">
        <f t="shared" si="40"/>
        <v>4.2093495934959348E-2</v>
      </c>
      <c r="EZ107" s="31">
        <f t="shared" si="41"/>
        <v>5.2388774811772759E-2</v>
      </c>
      <c r="FA107" s="31">
        <f t="shared" si="42"/>
        <v>6.7413909520594187E-2</v>
      </c>
      <c r="FB107" s="31">
        <f t="shared" si="43"/>
        <v>7.2518771331058024E-2</v>
      </c>
      <c r="FC107" s="31">
        <f t="shared" si="44"/>
        <v>7.5087601078167115E-2</v>
      </c>
      <c r="FD107" s="31">
        <f t="shared" si="45"/>
        <v>7.2742044685172647E-2</v>
      </c>
      <c r="FE107" s="31">
        <f t="shared" si="46"/>
        <v>7.2116935483870964E-2</v>
      </c>
      <c r="FF107" s="31">
        <f t="shared" si="47"/>
        <v>6.3646185010128295E-2</v>
      </c>
      <c r="FG107" s="31">
        <f t="shared" si="48"/>
        <v>6.3901284651791748E-2</v>
      </c>
      <c r="FH107" s="31">
        <f t="shared" si="49"/>
        <v>6.1692411014103422E-2</v>
      </c>
      <c r="FI107" s="31">
        <f t="shared" si="50"/>
        <v>6.7096551724137934E-2</v>
      </c>
      <c r="FJ107" s="31">
        <f t="shared" si="51"/>
        <v>6.6703755215577185E-2</v>
      </c>
      <c r="FK107" s="31">
        <f t="shared" si="52"/>
        <v>6.8803827751196173E-2</v>
      </c>
      <c r="FL107" s="31">
        <f t="shared" si="53"/>
        <v>6.6948356807511739E-2</v>
      </c>
      <c r="FM107" s="50">
        <f t="shared" si="54"/>
        <v>7.0040595399188096E-2</v>
      </c>
      <c r="FN107" s="50">
        <f t="shared" si="55"/>
        <v>6.7726967047747139E-2</v>
      </c>
      <c r="FO107" s="50">
        <f t="shared" si="56"/>
        <v>7.0246575342465756E-2</v>
      </c>
      <c r="FP107" s="50">
        <f t="shared" si="57"/>
        <v>6.8276797829036631E-2</v>
      </c>
      <c r="FQ107" s="50">
        <f t="shared" si="58"/>
        <v>6.9516453995970451E-2</v>
      </c>
      <c r="FR107" s="50">
        <f t="shared" si="59"/>
        <v>6.4509018036072147E-2</v>
      </c>
    </row>
    <row r="108" spans="1:174" ht="14">
      <c r="A108" s="17" t="s">
        <v>157</v>
      </c>
      <c r="B108" s="19">
        <v>2142</v>
      </c>
      <c r="C108" s="19">
        <v>2162</v>
      </c>
      <c r="D108" s="19">
        <v>2162</v>
      </c>
      <c r="E108" s="19">
        <v>2067</v>
      </c>
      <c r="F108" s="19">
        <v>2080</v>
      </c>
      <c r="G108" s="19">
        <v>2167</v>
      </c>
      <c r="H108" s="19">
        <v>2216</v>
      </c>
      <c r="I108" s="19">
        <v>2499</v>
      </c>
      <c r="J108" s="19">
        <v>2486</v>
      </c>
      <c r="K108" s="19">
        <v>2423</v>
      </c>
      <c r="L108" s="19">
        <v>2298</v>
      </c>
      <c r="M108" s="19">
        <v>2268</v>
      </c>
      <c r="N108" s="19">
        <v>2287</v>
      </c>
      <c r="O108" s="19">
        <v>2281</v>
      </c>
      <c r="P108" s="19">
        <v>2297</v>
      </c>
      <c r="Q108" s="19">
        <v>2145</v>
      </c>
      <c r="R108" s="19">
        <v>2142</v>
      </c>
      <c r="S108" s="19">
        <v>2213</v>
      </c>
      <c r="T108" s="19">
        <v>2169</v>
      </c>
      <c r="U108" s="19">
        <v>2298</v>
      </c>
      <c r="V108" s="19">
        <v>2297</v>
      </c>
      <c r="W108" s="19">
        <v>2331</v>
      </c>
      <c r="X108" s="19">
        <v>2228</v>
      </c>
      <c r="Y108" s="19">
        <v>2063</v>
      </c>
      <c r="Z108" s="19">
        <v>2005</v>
      </c>
      <c r="AA108" s="19">
        <v>2057</v>
      </c>
      <c r="AB108" s="19">
        <v>2098</v>
      </c>
      <c r="AC108" s="19">
        <v>1984</v>
      </c>
      <c r="AD108" s="19">
        <v>1917</v>
      </c>
      <c r="AE108" s="19">
        <v>1942</v>
      </c>
      <c r="AF108" s="19">
        <v>1971</v>
      </c>
      <c r="AG108" s="19">
        <v>2132</v>
      </c>
      <c r="AH108" s="19">
        <v>2147</v>
      </c>
      <c r="AI108" s="19">
        <v>2038</v>
      </c>
      <c r="AJ108" s="19">
        <v>1969</v>
      </c>
      <c r="AK108" s="19">
        <v>1933</v>
      </c>
      <c r="AL108" s="19">
        <v>1940</v>
      </c>
      <c r="AM108" s="19">
        <v>2063</v>
      </c>
      <c r="AN108" s="19">
        <v>2209</v>
      </c>
      <c r="AO108" s="19">
        <v>2210</v>
      </c>
      <c r="AP108" s="19">
        <v>2223</v>
      </c>
      <c r="AQ108" s="19">
        <v>2434</v>
      </c>
      <c r="AR108" s="19">
        <v>2630</v>
      </c>
      <c r="AS108" s="19">
        <v>2960</v>
      </c>
      <c r="AT108" s="19">
        <v>3298</v>
      </c>
      <c r="AU108" s="19">
        <v>3199</v>
      </c>
      <c r="AV108" s="19">
        <v>3115</v>
      </c>
      <c r="AW108" s="19">
        <v>3000</v>
      </c>
      <c r="AX108" s="19">
        <v>2981</v>
      </c>
      <c r="AY108" s="19">
        <v>3018</v>
      </c>
      <c r="AZ108" s="19">
        <v>2990</v>
      </c>
      <c r="BA108" s="19">
        <v>2868</v>
      </c>
      <c r="BB108" s="19">
        <v>2883</v>
      </c>
      <c r="BC108" s="19">
        <v>2924</v>
      </c>
      <c r="BD108" s="19">
        <v>3022</v>
      </c>
      <c r="BE108" s="19">
        <v>3301</v>
      </c>
      <c r="BF108" s="19">
        <v>3361</v>
      </c>
      <c r="BG108" s="19">
        <v>3248</v>
      </c>
      <c r="BH108" s="19">
        <v>3146</v>
      </c>
      <c r="BI108" s="19">
        <v>2963</v>
      </c>
      <c r="BJ108" s="19">
        <v>2856</v>
      </c>
      <c r="BK108" s="19">
        <v>2998</v>
      </c>
      <c r="BL108" s="19">
        <v>3009</v>
      </c>
      <c r="BM108" s="19">
        <v>2845</v>
      </c>
      <c r="BN108" s="19">
        <v>2691</v>
      </c>
      <c r="BO108" s="19">
        <v>2766</v>
      </c>
      <c r="BP108" s="19">
        <v>2783</v>
      </c>
      <c r="BQ108" s="19">
        <v>3048</v>
      </c>
      <c r="BR108" s="19">
        <v>3142</v>
      </c>
      <c r="BS108" s="19">
        <v>3193</v>
      </c>
      <c r="BT108" s="19">
        <v>3187</v>
      </c>
      <c r="BU108" s="19">
        <v>3119</v>
      </c>
      <c r="BV108" s="19">
        <v>3106</v>
      </c>
      <c r="BW108" s="19">
        <v>3224</v>
      </c>
      <c r="BX108" s="19">
        <v>3267</v>
      </c>
      <c r="BY108" s="19">
        <v>3146</v>
      </c>
      <c r="BZ108" s="19">
        <v>3042</v>
      </c>
      <c r="CA108" s="19">
        <v>3123</v>
      </c>
      <c r="CB108" s="19">
        <v>3227</v>
      </c>
      <c r="CC108" s="19">
        <v>3431</v>
      </c>
      <c r="CD108" s="19">
        <v>3573</v>
      </c>
      <c r="CE108" s="19">
        <v>3554</v>
      </c>
      <c r="CF108" s="19">
        <v>3398</v>
      </c>
      <c r="CG108" s="19">
        <v>3350</v>
      </c>
      <c r="CH108" s="49">
        <v>3289</v>
      </c>
      <c r="CI108" s="49">
        <v>3380</v>
      </c>
      <c r="CJ108" s="49">
        <v>3454</v>
      </c>
      <c r="CK108" s="49">
        <v>3210</v>
      </c>
      <c r="CL108" s="49">
        <v>3205</v>
      </c>
      <c r="CM108" s="49">
        <v>3209</v>
      </c>
      <c r="CN108" s="49">
        <v>3354</v>
      </c>
      <c r="CO108" s="49">
        <v>3542</v>
      </c>
      <c r="CP108" s="49">
        <v>3580</v>
      </c>
      <c r="CQ108" s="49">
        <v>3558</v>
      </c>
      <c r="CR108" s="49">
        <v>3392</v>
      </c>
      <c r="CS108" s="49">
        <v>3363</v>
      </c>
      <c r="CT108" s="49">
        <v>3256</v>
      </c>
      <c r="CU108" s="49">
        <v>3322</v>
      </c>
      <c r="CV108" s="49">
        <v>3235</v>
      </c>
      <c r="CW108" s="49">
        <v>2810</v>
      </c>
      <c r="CX108" s="49">
        <v>2696</v>
      </c>
      <c r="CY108" s="49">
        <v>2603</v>
      </c>
      <c r="CZ108" s="17" t="s">
        <v>157</v>
      </c>
      <c r="DE108" t="s">
        <v>157</v>
      </c>
      <c r="DG108" t="s">
        <v>157</v>
      </c>
      <c r="DI108">
        <v>72400</v>
      </c>
      <c r="DJ108">
        <v>72800</v>
      </c>
      <c r="DK108">
        <v>72600</v>
      </c>
      <c r="DL108">
        <v>73000</v>
      </c>
      <c r="DM108">
        <v>72200</v>
      </c>
      <c r="DN108">
        <v>71700</v>
      </c>
      <c r="DO108">
        <v>70500</v>
      </c>
      <c r="DP108">
        <v>70800</v>
      </c>
      <c r="DQ108">
        <v>71600</v>
      </c>
      <c r="DR108">
        <v>72600</v>
      </c>
      <c r="DS108">
        <v>72300</v>
      </c>
      <c r="DT108">
        <v>71400</v>
      </c>
      <c r="DU108">
        <v>71400</v>
      </c>
      <c r="DV108">
        <v>71700</v>
      </c>
      <c r="DW108">
        <v>71200</v>
      </c>
      <c r="DX108">
        <v>71800</v>
      </c>
      <c r="DY108">
        <v>70700</v>
      </c>
      <c r="DZ108">
        <v>68800</v>
      </c>
      <c r="EA108">
        <v>69500</v>
      </c>
      <c r="EB108">
        <v>68700</v>
      </c>
      <c r="EC108">
        <v>67800</v>
      </c>
      <c r="ED108">
        <v>67500</v>
      </c>
      <c r="EE108">
        <v>68200</v>
      </c>
      <c r="EF108">
        <v>67800</v>
      </c>
      <c r="EG108">
        <v>67100</v>
      </c>
      <c r="EH108">
        <v>68300</v>
      </c>
      <c r="EI108">
        <v>67400</v>
      </c>
      <c r="EJ108" s="19">
        <v>66600</v>
      </c>
      <c r="EK108" s="19">
        <v>66900</v>
      </c>
      <c r="EL108" s="19">
        <v>66400</v>
      </c>
      <c r="EM108" s="19"/>
      <c r="EO108" s="31">
        <f t="shared" si="30"/>
        <v>3.3466850828729279E-2</v>
      </c>
      <c r="EP108" s="31">
        <f t="shared" si="31"/>
        <v>3.1414835164835161E-2</v>
      </c>
      <c r="EQ108" s="31">
        <f t="shared" si="32"/>
        <v>2.9545454545454545E-2</v>
      </c>
      <c r="ER108" s="31">
        <f t="shared" si="33"/>
        <v>2.9712328767123288E-2</v>
      </c>
      <c r="ES108" s="31">
        <f t="shared" si="34"/>
        <v>3.228531855955679E-2</v>
      </c>
      <c r="ET108" s="31">
        <f t="shared" si="35"/>
        <v>2.7963737796373778E-2</v>
      </c>
      <c r="EU108" s="31">
        <f t="shared" si="36"/>
        <v>2.8141843971631206E-2</v>
      </c>
      <c r="EV108" s="31">
        <f t="shared" si="37"/>
        <v>2.7838983050847459E-2</v>
      </c>
      <c r="EW108" s="31">
        <f t="shared" si="38"/>
        <v>2.8463687150837989E-2</v>
      </c>
      <c r="EX108" s="31">
        <f t="shared" si="39"/>
        <v>2.672176308539945E-2</v>
      </c>
      <c r="EY108" s="31">
        <f t="shared" si="40"/>
        <v>3.0567081604426002E-2</v>
      </c>
      <c r="EZ108" s="31">
        <f t="shared" si="41"/>
        <v>3.6834733893557424E-2</v>
      </c>
      <c r="FA108" s="31">
        <f t="shared" si="42"/>
        <v>4.4803921568627454E-2</v>
      </c>
      <c r="FB108" s="31">
        <f t="shared" si="43"/>
        <v>4.1576011157601116E-2</v>
      </c>
      <c r="FC108" s="31">
        <f t="shared" si="44"/>
        <v>4.0280898876404493E-2</v>
      </c>
      <c r="FD108" s="31">
        <f t="shared" si="45"/>
        <v>4.2089136490250693E-2</v>
      </c>
      <c r="FE108" s="31">
        <f t="shared" si="46"/>
        <v>4.594059405940594E-2</v>
      </c>
      <c r="FF108" s="31">
        <f t="shared" si="47"/>
        <v>4.1511627906976746E-2</v>
      </c>
      <c r="FG108" s="31">
        <f t="shared" si="48"/>
        <v>4.0935251798561154E-2</v>
      </c>
      <c r="FH108" s="31">
        <f t="shared" si="49"/>
        <v>4.0509461426491991E-2</v>
      </c>
      <c r="FI108" s="31">
        <f t="shared" si="50"/>
        <v>4.7094395280235991E-2</v>
      </c>
      <c r="FJ108" s="31">
        <f t="shared" si="51"/>
        <v>4.6014814814814814E-2</v>
      </c>
      <c r="FK108" s="31">
        <f t="shared" si="52"/>
        <v>4.6129032258064515E-2</v>
      </c>
      <c r="FL108" s="31">
        <f t="shared" si="53"/>
        <v>4.7595870206489678E-2</v>
      </c>
      <c r="FM108" s="50">
        <f t="shared" si="54"/>
        <v>5.2965722801788379E-2</v>
      </c>
      <c r="FN108" s="50">
        <f t="shared" si="55"/>
        <v>4.8155197657393851E-2</v>
      </c>
      <c r="FO108" s="50">
        <f t="shared" si="56"/>
        <v>4.7626112759643915E-2</v>
      </c>
      <c r="FP108" s="50">
        <f t="shared" si="57"/>
        <v>5.0360360360360359E-2</v>
      </c>
      <c r="FQ108" s="50">
        <f t="shared" si="58"/>
        <v>5.3183856502242152E-2</v>
      </c>
      <c r="FR108" s="50">
        <f t="shared" si="59"/>
        <v>4.9036144578313255E-2</v>
      </c>
    </row>
    <row r="109" spans="1:174" ht="14">
      <c r="A109" s="17" t="s">
        <v>158</v>
      </c>
      <c r="B109" s="19">
        <v>3734</v>
      </c>
      <c r="C109" s="19">
        <v>3857</v>
      </c>
      <c r="D109" s="19">
        <v>3919</v>
      </c>
      <c r="E109" s="19">
        <v>3657</v>
      </c>
      <c r="F109" s="19">
        <v>3491</v>
      </c>
      <c r="G109" s="19">
        <v>3449</v>
      </c>
      <c r="H109" s="19">
        <v>3404</v>
      </c>
      <c r="I109" s="19">
        <v>3774</v>
      </c>
      <c r="J109" s="19">
        <v>3897</v>
      </c>
      <c r="K109" s="19">
        <v>3931</v>
      </c>
      <c r="L109" s="19">
        <v>3831</v>
      </c>
      <c r="M109" s="19">
        <v>3837</v>
      </c>
      <c r="N109" s="19">
        <v>3869</v>
      </c>
      <c r="O109" s="19">
        <v>4032</v>
      </c>
      <c r="P109" s="19">
        <v>3994</v>
      </c>
      <c r="Q109" s="19">
        <v>3701</v>
      </c>
      <c r="R109" s="19">
        <v>3574</v>
      </c>
      <c r="S109" s="19">
        <v>3500</v>
      </c>
      <c r="T109" s="19">
        <v>3475</v>
      </c>
      <c r="U109" s="19">
        <v>3682</v>
      </c>
      <c r="V109" s="19">
        <v>3759</v>
      </c>
      <c r="W109" s="19">
        <v>3652</v>
      </c>
      <c r="X109" s="19">
        <v>3515</v>
      </c>
      <c r="Y109" s="19">
        <v>3588</v>
      </c>
      <c r="Z109" s="19">
        <v>3462</v>
      </c>
      <c r="AA109" s="19">
        <v>3571</v>
      </c>
      <c r="AB109" s="19">
        <v>3721</v>
      </c>
      <c r="AC109" s="19">
        <v>3478</v>
      </c>
      <c r="AD109" s="19">
        <v>3295</v>
      </c>
      <c r="AE109" s="19">
        <v>3148</v>
      </c>
      <c r="AF109" s="19">
        <v>3232</v>
      </c>
      <c r="AG109" s="19">
        <v>3376</v>
      </c>
      <c r="AH109" s="19">
        <v>3282</v>
      </c>
      <c r="AI109" s="19">
        <v>3298</v>
      </c>
      <c r="AJ109" s="19">
        <v>3305</v>
      </c>
      <c r="AK109" s="19">
        <v>3299</v>
      </c>
      <c r="AL109" s="19">
        <v>3317</v>
      </c>
      <c r="AM109" s="19">
        <v>3474</v>
      </c>
      <c r="AN109" s="19">
        <v>3762</v>
      </c>
      <c r="AO109" s="19">
        <v>3608</v>
      </c>
      <c r="AP109" s="19">
        <v>3671</v>
      </c>
      <c r="AQ109" s="19">
        <v>3766</v>
      </c>
      <c r="AR109" s="19">
        <v>3999</v>
      </c>
      <c r="AS109" s="19">
        <v>4310</v>
      </c>
      <c r="AT109" s="19">
        <v>4669</v>
      </c>
      <c r="AU109" s="19">
        <v>4771</v>
      </c>
      <c r="AV109" s="19">
        <v>4762</v>
      </c>
      <c r="AW109" s="19">
        <v>4855</v>
      </c>
      <c r="AX109" s="19">
        <v>4847</v>
      </c>
      <c r="AY109" s="19">
        <v>5108</v>
      </c>
      <c r="AZ109" s="19">
        <v>5102</v>
      </c>
      <c r="BA109" s="19">
        <v>4733</v>
      </c>
      <c r="BB109" s="19">
        <v>4773</v>
      </c>
      <c r="BC109" s="19">
        <v>4842</v>
      </c>
      <c r="BD109" s="19">
        <v>4889</v>
      </c>
      <c r="BE109" s="19">
        <v>5259</v>
      </c>
      <c r="BF109" s="19">
        <v>5266</v>
      </c>
      <c r="BG109" s="19">
        <v>5112</v>
      </c>
      <c r="BH109" s="19">
        <v>4981</v>
      </c>
      <c r="BI109" s="19">
        <v>4871</v>
      </c>
      <c r="BJ109" s="19">
        <v>4858</v>
      </c>
      <c r="BK109" s="19">
        <v>5162</v>
      </c>
      <c r="BL109" s="19">
        <v>5230</v>
      </c>
      <c r="BM109" s="19">
        <v>4827</v>
      </c>
      <c r="BN109" s="19">
        <v>4854</v>
      </c>
      <c r="BO109" s="19">
        <v>4898</v>
      </c>
      <c r="BP109" s="19">
        <v>5160</v>
      </c>
      <c r="BQ109" s="19">
        <v>5542</v>
      </c>
      <c r="BR109" s="19">
        <v>5617</v>
      </c>
      <c r="BS109" s="19">
        <v>5524</v>
      </c>
      <c r="BT109" s="19">
        <v>5501</v>
      </c>
      <c r="BU109" s="19">
        <v>5473</v>
      </c>
      <c r="BV109" s="19">
        <v>5547</v>
      </c>
      <c r="BW109" s="19">
        <v>5859</v>
      </c>
      <c r="BX109" s="19">
        <v>5960</v>
      </c>
      <c r="BY109" s="19">
        <v>5516</v>
      </c>
      <c r="BZ109" s="19">
        <v>5312</v>
      </c>
      <c r="CA109" s="19">
        <v>5332</v>
      </c>
      <c r="CB109" s="19">
        <v>5314</v>
      </c>
      <c r="CC109" s="19">
        <v>5549</v>
      </c>
      <c r="CD109" s="19">
        <v>5673</v>
      </c>
      <c r="CE109" s="19">
        <v>5631</v>
      </c>
      <c r="CF109" s="19">
        <v>5600</v>
      </c>
      <c r="CG109" s="19">
        <v>5621</v>
      </c>
      <c r="CH109" s="49">
        <v>6011</v>
      </c>
      <c r="CI109" s="49">
        <v>6118</v>
      </c>
      <c r="CJ109" s="49">
        <v>6140</v>
      </c>
      <c r="CK109" s="49">
        <v>5523</v>
      </c>
      <c r="CL109" s="49">
        <v>5515</v>
      </c>
      <c r="CM109" s="49">
        <v>5401</v>
      </c>
      <c r="CN109" s="49">
        <v>5294</v>
      </c>
      <c r="CO109" s="49">
        <v>5604</v>
      </c>
      <c r="CP109" s="49">
        <v>5732</v>
      </c>
      <c r="CQ109" s="49">
        <v>5667</v>
      </c>
      <c r="CR109" s="49">
        <v>5572</v>
      </c>
      <c r="CS109" s="49">
        <v>5375</v>
      </c>
      <c r="CT109" s="49">
        <v>5635</v>
      </c>
      <c r="CU109" s="49">
        <v>5490</v>
      </c>
      <c r="CV109" s="49">
        <v>5346</v>
      </c>
      <c r="CW109" s="49">
        <v>4738</v>
      </c>
      <c r="CX109" s="49">
        <v>4496</v>
      </c>
      <c r="CY109" s="49">
        <v>4318</v>
      </c>
      <c r="CZ109" s="17" t="s">
        <v>158</v>
      </c>
      <c r="DE109" t="s">
        <v>158</v>
      </c>
      <c r="DG109" t="s">
        <v>158</v>
      </c>
      <c r="DI109">
        <v>68700</v>
      </c>
      <c r="DJ109">
        <v>68200</v>
      </c>
      <c r="DK109">
        <v>68400</v>
      </c>
      <c r="DL109">
        <v>69000</v>
      </c>
      <c r="DM109">
        <v>69900</v>
      </c>
      <c r="DN109">
        <v>70800</v>
      </c>
      <c r="DO109">
        <v>71100</v>
      </c>
      <c r="DP109">
        <v>69600</v>
      </c>
      <c r="DQ109">
        <v>70400</v>
      </c>
      <c r="DR109">
        <v>69400</v>
      </c>
      <c r="DS109">
        <v>69300</v>
      </c>
      <c r="DT109">
        <v>68700</v>
      </c>
      <c r="DU109">
        <v>67600</v>
      </c>
      <c r="DV109">
        <v>69200</v>
      </c>
      <c r="DW109">
        <v>69900</v>
      </c>
      <c r="DX109">
        <v>70300</v>
      </c>
      <c r="DY109">
        <v>71200</v>
      </c>
      <c r="DZ109">
        <v>71300</v>
      </c>
      <c r="EA109">
        <v>71900</v>
      </c>
      <c r="EB109">
        <v>72200</v>
      </c>
      <c r="EC109">
        <v>72800</v>
      </c>
      <c r="ED109">
        <v>73400</v>
      </c>
      <c r="EE109">
        <v>72000</v>
      </c>
      <c r="EF109">
        <v>70900</v>
      </c>
      <c r="EG109">
        <v>69900</v>
      </c>
      <c r="EH109">
        <v>69100</v>
      </c>
      <c r="EI109">
        <v>67400</v>
      </c>
      <c r="EJ109" s="19">
        <v>68400</v>
      </c>
      <c r="EK109" s="19">
        <v>68900</v>
      </c>
      <c r="EL109" s="19">
        <v>68300</v>
      </c>
      <c r="EM109" s="19"/>
      <c r="EO109" s="31">
        <f t="shared" si="30"/>
        <v>5.72197962154294E-2</v>
      </c>
      <c r="EP109" s="31">
        <f t="shared" si="31"/>
        <v>5.6730205278592377E-2</v>
      </c>
      <c r="EQ109" s="31">
        <f t="shared" si="32"/>
        <v>5.4108187134502925E-2</v>
      </c>
      <c r="ER109" s="31">
        <f t="shared" si="33"/>
        <v>5.0362318840579713E-2</v>
      </c>
      <c r="ES109" s="31">
        <f t="shared" si="34"/>
        <v>5.2246065808297569E-2</v>
      </c>
      <c r="ET109" s="31">
        <f t="shared" si="35"/>
        <v>4.8898305084745762E-2</v>
      </c>
      <c r="EU109" s="31">
        <f t="shared" si="36"/>
        <v>4.891701828410689E-2</v>
      </c>
      <c r="EV109" s="31">
        <f t="shared" si="37"/>
        <v>4.6436781609195399E-2</v>
      </c>
      <c r="EW109" s="31">
        <f t="shared" si="38"/>
        <v>4.6846590909090907E-2</v>
      </c>
      <c r="EX109" s="31">
        <f t="shared" si="39"/>
        <v>4.7795389048991353E-2</v>
      </c>
      <c r="EY109" s="31">
        <f t="shared" si="40"/>
        <v>5.2063492063492062E-2</v>
      </c>
      <c r="EZ109" s="31">
        <f t="shared" si="41"/>
        <v>5.8209606986899566E-2</v>
      </c>
      <c r="FA109" s="31">
        <f t="shared" si="42"/>
        <v>7.0576923076923079E-2</v>
      </c>
      <c r="FB109" s="31">
        <f t="shared" si="43"/>
        <v>7.0043352601156073E-2</v>
      </c>
      <c r="FC109" s="31">
        <f t="shared" si="44"/>
        <v>6.7711015736766814E-2</v>
      </c>
      <c r="FD109" s="31">
        <f t="shared" si="45"/>
        <v>6.95448079658606E-2</v>
      </c>
      <c r="FE109" s="31">
        <f t="shared" si="46"/>
        <v>7.1797752808988757E-2</v>
      </c>
      <c r="FF109" s="31">
        <f t="shared" si="47"/>
        <v>6.813464235624124E-2</v>
      </c>
      <c r="FG109" s="31">
        <f t="shared" si="48"/>
        <v>6.7134909596662032E-2</v>
      </c>
      <c r="FH109" s="31">
        <f t="shared" si="49"/>
        <v>7.1468144044321336E-2</v>
      </c>
      <c r="FI109" s="31">
        <f t="shared" si="50"/>
        <v>7.5879120879120882E-2</v>
      </c>
      <c r="FJ109" s="31">
        <f t="shared" si="51"/>
        <v>7.5572207084468671E-2</v>
      </c>
      <c r="FK109" s="31">
        <f t="shared" si="52"/>
        <v>7.6611111111111116E-2</v>
      </c>
      <c r="FL109" s="31">
        <f t="shared" si="53"/>
        <v>7.4950634696755988E-2</v>
      </c>
      <c r="FM109" s="50">
        <f t="shared" si="54"/>
        <v>8.0557939914163088E-2</v>
      </c>
      <c r="FN109" s="50">
        <f t="shared" si="55"/>
        <v>8.6989869753979737E-2</v>
      </c>
      <c r="FO109" s="50">
        <f t="shared" si="56"/>
        <v>8.1943620178041549E-2</v>
      </c>
      <c r="FP109" s="50">
        <f t="shared" si="57"/>
        <v>7.7397660818713451E-2</v>
      </c>
      <c r="FQ109" s="50">
        <f t="shared" si="58"/>
        <v>8.2249637155297539E-2</v>
      </c>
      <c r="FR109" s="50">
        <f t="shared" si="59"/>
        <v>8.2503660322108346E-2</v>
      </c>
    </row>
    <row r="110" spans="1:174" ht="14">
      <c r="A110" s="17" t="s">
        <v>159</v>
      </c>
      <c r="B110" s="19">
        <v>6005</v>
      </c>
      <c r="C110" s="19">
        <v>5922</v>
      </c>
      <c r="D110" s="19">
        <v>5987</v>
      </c>
      <c r="E110" s="19">
        <v>5827</v>
      </c>
      <c r="F110" s="19">
        <v>5654</v>
      </c>
      <c r="G110" s="19">
        <v>5885</v>
      </c>
      <c r="H110" s="19">
        <v>5937</v>
      </c>
      <c r="I110" s="19">
        <v>6019</v>
      </c>
      <c r="J110" s="19">
        <v>6155</v>
      </c>
      <c r="K110" s="19">
        <v>6240</v>
      </c>
      <c r="L110" s="19">
        <v>6275</v>
      </c>
      <c r="M110" s="19">
        <v>6290</v>
      </c>
      <c r="N110" s="19">
        <v>6210</v>
      </c>
      <c r="O110" s="19">
        <v>6217</v>
      </c>
      <c r="P110" s="19">
        <v>6261</v>
      </c>
      <c r="Q110" s="19">
        <v>6252</v>
      </c>
      <c r="R110" s="19">
        <v>6217</v>
      </c>
      <c r="S110" s="19">
        <v>5968</v>
      </c>
      <c r="T110" s="19">
        <v>5941</v>
      </c>
      <c r="U110" s="19">
        <v>6052</v>
      </c>
      <c r="V110" s="19">
        <v>6021</v>
      </c>
      <c r="W110" s="19">
        <v>5936</v>
      </c>
      <c r="X110" s="19">
        <v>5874</v>
      </c>
      <c r="Y110" s="19">
        <v>5800</v>
      </c>
      <c r="Z110" s="19">
        <v>5589</v>
      </c>
      <c r="AA110" s="19">
        <v>5491</v>
      </c>
      <c r="AB110" s="19">
        <v>5473</v>
      </c>
      <c r="AC110" s="19">
        <v>5266</v>
      </c>
      <c r="AD110" s="19">
        <v>5138</v>
      </c>
      <c r="AE110" s="19">
        <v>5006</v>
      </c>
      <c r="AF110" s="19">
        <v>4974</v>
      </c>
      <c r="AG110" s="19">
        <v>4881</v>
      </c>
      <c r="AH110" s="19">
        <v>5013</v>
      </c>
      <c r="AI110" s="19">
        <v>4987</v>
      </c>
      <c r="AJ110" s="19">
        <v>4874</v>
      </c>
      <c r="AK110" s="19">
        <v>4924</v>
      </c>
      <c r="AL110" s="19">
        <v>5003</v>
      </c>
      <c r="AM110" s="19">
        <v>5115</v>
      </c>
      <c r="AN110" s="19">
        <v>5285</v>
      </c>
      <c r="AO110" s="19">
        <v>5473</v>
      </c>
      <c r="AP110" s="19">
        <v>5597</v>
      </c>
      <c r="AQ110" s="19">
        <v>5727</v>
      </c>
      <c r="AR110" s="19">
        <v>6169</v>
      </c>
      <c r="AS110" s="19">
        <v>6690</v>
      </c>
      <c r="AT110" s="19">
        <v>7683</v>
      </c>
      <c r="AU110" s="19">
        <v>8154</v>
      </c>
      <c r="AV110" s="19">
        <v>8517</v>
      </c>
      <c r="AW110" s="19">
        <v>8815</v>
      </c>
      <c r="AX110" s="19">
        <v>8884</v>
      </c>
      <c r="AY110" s="19">
        <v>9152</v>
      </c>
      <c r="AZ110" s="19">
        <v>9298</v>
      </c>
      <c r="BA110" s="19">
        <v>9604</v>
      </c>
      <c r="BB110" s="19">
        <v>9600</v>
      </c>
      <c r="BC110" s="19">
        <v>9438</v>
      </c>
      <c r="BD110" s="19">
        <v>9403</v>
      </c>
      <c r="BE110" s="19">
        <v>9556</v>
      </c>
      <c r="BF110" s="19">
        <v>9486</v>
      </c>
      <c r="BG110" s="19">
        <v>9451</v>
      </c>
      <c r="BH110" s="19">
        <v>9263</v>
      </c>
      <c r="BI110" s="19">
        <v>8815</v>
      </c>
      <c r="BJ110" s="19">
        <v>8591</v>
      </c>
      <c r="BK110" s="19">
        <v>8613</v>
      </c>
      <c r="BL110" s="19">
        <v>8779</v>
      </c>
      <c r="BM110" s="19">
        <v>8851</v>
      </c>
      <c r="BN110" s="19">
        <v>8717</v>
      </c>
      <c r="BO110" s="19">
        <v>8594</v>
      </c>
      <c r="BP110" s="19">
        <v>8298</v>
      </c>
      <c r="BQ110" s="19">
        <v>8338</v>
      </c>
      <c r="BR110" s="19">
        <v>8591</v>
      </c>
      <c r="BS110" s="19">
        <v>8726</v>
      </c>
      <c r="BT110" s="19">
        <v>8980</v>
      </c>
      <c r="BU110" s="19">
        <v>8954</v>
      </c>
      <c r="BV110" s="19">
        <v>8852</v>
      </c>
      <c r="BW110" s="19">
        <v>9018</v>
      </c>
      <c r="BX110" s="19">
        <v>9269</v>
      </c>
      <c r="BY110" s="19">
        <v>9389</v>
      </c>
      <c r="BZ110" s="19">
        <v>9354</v>
      </c>
      <c r="CA110" s="19">
        <v>9185</v>
      </c>
      <c r="CB110" s="19">
        <v>9031</v>
      </c>
      <c r="CC110" s="19">
        <v>9148</v>
      </c>
      <c r="CD110" s="19">
        <v>9422</v>
      </c>
      <c r="CE110" s="19">
        <v>9397</v>
      </c>
      <c r="CF110" s="19">
        <v>9135</v>
      </c>
      <c r="CG110" s="19">
        <v>8956</v>
      </c>
      <c r="CH110" s="49">
        <v>8710</v>
      </c>
      <c r="CI110" s="49">
        <v>8677</v>
      </c>
      <c r="CJ110" s="49">
        <v>8474</v>
      </c>
      <c r="CK110" s="49">
        <v>8617</v>
      </c>
      <c r="CL110" s="49">
        <v>8701</v>
      </c>
      <c r="CM110" s="49">
        <v>8616</v>
      </c>
      <c r="CN110" s="49">
        <v>8491</v>
      </c>
      <c r="CO110" s="49">
        <v>8680</v>
      </c>
      <c r="CP110" s="49">
        <v>8926</v>
      </c>
      <c r="CQ110" s="49">
        <v>8935</v>
      </c>
      <c r="CR110" s="49">
        <v>8771</v>
      </c>
      <c r="CS110" s="49">
        <v>8623</v>
      </c>
      <c r="CT110" s="49">
        <v>8445</v>
      </c>
      <c r="CU110" s="49">
        <v>8398</v>
      </c>
      <c r="CV110" s="49">
        <v>8244</v>
      </c>
      <c r="CW110" s="49">
        <v>8037</v>
      </c>
      <c r="CX110" s="49">
        <v>7650</v>
      </c>
      <c r="CY110" s="49">
        <v>7357</v>
      </c>
      <c r="CZ110" s="17" t="s">
        <v>159</v>
      </c>
      <c r="DE110" t="s">
        <v>159</v>
      </c>
      <c r="DG110" t="s">
        <v>159</v>
      </c>
      <c r="DI110">
        <v>157000</v>
      </c>
      <c r="DJ110">
        <v>160600</v>
      </c>
      <c r="DK110">
        <v>159400</v>
      </c>
      <c r="DL110">
        <v>162900</v>
      </c>
      <c r="DM110">
        <v>163700</v>
      </c>
      <c r="DN110">
        <v>159500</v>
      </c>
      <c r="DO110">
        <v>159900</v>
      </c>
      <c r="DP110">
        <v>157000</v>
      </c>
      <c r="DQ110">
        <v>157800</v>
      </c>
      <c r="DR110">
        <v>161900</v>
      </c>
      <c r="DS110">
        <v>164700</v>
      </c>
      <c r="DT110">
        <v>162200</v>
      </c>
      <c r="DU110">
        <v>167000</v>
      </c>
      <c r="DV110">
        <v>164200</v>
      </c>
      <c r="DW110">
        <v>164700</v>
      </c>
      <c r="DX110">
        <v>164500</v>
      </c>
      <c r="DY110">
        <v>161900</v>
      </c>
      <c r="DZ110">
        <v>163700</v>
      </c>
      <c r="EA110">
        <v>163300</v>
      </c>
      <c r="EB110">
        <v>165700</v>
      </c>
      <c r="EC110">
        <v>165300</v>
      </c>
      <c r="ED110">
        <v>164100</v>
      </c>
      <c r="EE110">
        <v>167100</v>
      </c>
      <c r="EF110">
        <v>166900</v>
      </c>
      <c r="EG110">
        <v>164500</v>
      </c>
      <c r="EH110">
        <v>171600</v>
      </c>
      <c r="EI110">
        <v>171200</v>
      </c>
      <c r="EJ110" s="19">
        <v>170800</v>
      </c>
      <c r="EK110" s="19">
        <v>170900</v>
      </c>
      <c r="EL110" s="19">
        <v>168100</v>
      </c>
      <c r="EM110" s="19"/>
      <c r="EO110" s="31">
        <f t="shared" si="30"/>
        <v>3.9745222929936305E-2</v>
      </c>
      <c r="EP110" s="31">
        <f t="shared" si="31"/>
        <v>3.8667496886674972E-2</v>
      </c>
      <c r="EQ110" s="31">
        <f t="shared" si="32"/>
        <v>3.9222082810539523E-2</v>
      </c>
      <c r="ER110" s="31">
        <f t="shared" si="33"/>
        <v>3.6470227133210562E-2</v>
      </c>
      <c r="ES110" s="31">
        <f t="shared" si="34"/>
        <v>3.6261453879047036E-2</v>
      </c>
      <c r="ET110" s="31">
        <f t="shared" si="35"/>
        <v>3.5040752351097181E-2</v>
      </c>
      <c r="EU110" s="31">
        <f t="shared" si="36"/>
        <v>3.2933083176985616E-2</v>
      </c>
      <c r="EV110" s="31">
        <f t="shared" si="37"/>
        <v>3.1681528662420383E-2</v>
      </c>
      <c r="EW110" s="31">
        <f t="shared" si="38"/>
        <v>3.1603295310519648E-2</v>
      </c>
      <c r="EX110" s="31">
        <f t="shared" si="39"/>
        <v>3.0901791229153798E-2</v>
      </c>
      <c r="EY110" s="31">
        <f t="shared" si="40"/>
        <v>3.3230115361262899E-2</v>
      </c>
      <c r="EZ110" s="31">
        <f t="shared" si="41"/>
        <v>3.8033292231812579E-2</v>
      </c>
      <c r="FA110" s="31">
        <f t="shared" si="42"/>
        <v>4.882634730538922E-2</v>
      </c>
      <c r="FB110" s="31">
        <f t="shared" si="43"/>
        <v>5.4104750304506698E-2</v>
      </c>
      <c r="FC110" s="31">
        <f t="shared" si="44"/>
        <v>5.8312082574377658E-2</v>
      </c>
      <c r="FD110" s="31">
        <f t="shared" si="45"/>
        <v>5.7161094224924013E-2</v>
      </c>
      <c r="FE110" s="31">
        <f t="shared" si="46"/>
        <v>5.8375540457072266E-2</v>
      </c>
      <c r="FF110" s="31">
        <f t="shared" si="47"/>
        <v>5.24801466096518E-2</v>
      </c>
      <c r="FG110" s="31">
        <f t="shared" si="48"/>
        <v>5.4200857317819963E-2</v>
      </c>
      <c r="FH110" s="31">
        <f t="shared" si="49"/>
        <v>5.0078455039227518E-2</v>
      </c>
      <c r="FI110" s="31">
        <f t="shared" si="50"/>
        <v>5.2788868723532972E-2</v>
      </c>
      <c r="FJ110" s="31">
        <f t="shared" si="51"/>
        <v>5.3942717854966481E-2</v>
      </c>
      <c r="FK110" s="31">
        <f t="shared" si="52"/>
        <v>5.6187911430281269E-2</v>
      </c>
      <c r="FL110" s="31">
        <f t="shared" si="53"/>
        <v>5.4110245656081489E-2</v>
      </c>
      <c r="FM110" s="50">
        <f t="shared" si="54"/>
        <v>5.7124620060790277E-2</v>
      </c>
      <c r="FN110" s="50">
        <f t="shared" si="55"/>
        <v>5.0757575757575758E-2</v>
      </c>
      <c r="FO110" s="50">
        <f t="shared" si="56"/>
        <v>5.0332943925233645E-2</v>
      </c>
      <c r="FP110" s="50">
        <f t="shared" si="57"/>
        <v>4.9713114754098363E-2</v>
      </c>
      <c r="FQ110" s="50">
        <f t="shared" si="58"/>
        <v>5.2282036278525457E-2</v>
      </c>
      <c r="FR110" s="50">
        <f t="shared" si="59"/>
        <v>5.0237953599048188E-2</v>
      </c>
    </row>
    <row r="111" spans="1:174" ht="14">
      <c r="A111" s="17" t="s">
        <v>160</v>
      </c>
      <c r="B111" s="19">
        <v>3036</v>
      </c>
      <c r="C111" s="19">
        <v>3250</v>
      </c>
      <c r="D111" s="19">
        <v>3287</v>
      </c>
      <c r="E111" s="19">
        <v>2978</v>
      </c>
      <c r="F111" s="19">
        <v>2904</v>
      </c>
      <c r="G111" s="19">
        <v>2881</v>
      </c>
      <c r="H111" s="19">
        <v>2904</v>
      </c>
      <c r="I111" s="19">
        <v>3211</v>
      </c>
      <c r="J111" s="19">
        <v>3227</v>
      </c>
      <c r="K111" s="19">
        <v>3192</v>
      </c>
      <c r="L111" s="19">
        <v>3019</v>
      </c>
      <c r="M111" s="19">
        <v>2974</v>
      </c>
      <c r="N111" s="19">
        <v>2923</v>
      </c>
      <c r="O111" s="19">
        <v>3039</v>
      </c>
      <c r="P111" s="19">
        <v>3076</v>
      </c>
      <c r="Q111" s="19">
        <v>2833</v>
      </c>
      <c r="R111" s="19">
        <v>2796</v>
      </c>
      <c r="S111" s="19">
        <v>2781</v>
      </c>
      <c r="T111" s="19">
        <v>2831</v>
      </c>
      <c r="U111" s="19">
        <v>2965</v>
      </c>
      <c r="V111" s="19">
        <v>3028</v>
      </c>
      <c r="W111" s="19">
        <v>2944</v>
      </c>
      <c r="X111" s="19">
        <v>2852</v>
      </c>
      <c r="Y111" s="19">
        <v>2639</v>
      </c>
      <c r="Z111" s="19">
        <v>2596</v>
      </c>
      <c r="AA111" s="19">
        <v>2661</v>
      </c>
      <c r="AB111" s="19">
        <v>2572</v>
      </c>
      <c r="AC111" s="19">
        <v>2350</v>
      </c>
      <c r="AD111" s="19">
        <v>2312</v>
      </c>
      <c r="AE111" s="19">
        <v>2315</v>
      </c>
      <c r="AF111" s="19">
        <v>2356</v>
      </c>
      <c r="AG111" s="19">
        <v>2576</v>
      </c>
      <c r="AH111" s="19">
        <v>2534</v>
      </c>
      <c r="AI111" s="19">
        <v>2523</v>
      </c>
      <c r="AJ111" s="19">
        <v>2436</v>
      </c>
      <c r="AK111" s="19">
        <v>2356</v>
      </c>
      <c r="AL111" s="19">
        <v>2357</v>
      </c>
      <c r="AM111" s="19">
        <v>2513</v>
      </c>
      <c r="AN111" s="19">
        <v>2598</v>
      </c>
      <c r="AO111" s="19">
        <v>2618</v>
      </c>
      <c r="AP111" s="19">
        <v>2714</v>
      </c>
      <c r="AQ111" s="19">
        <v>2991</v>
      </c>
      <c r="AR111" s="19">
        <v>3366</v>
      </c>
      <c r="AS111" s="19">
        <v>3691</v>
      </c>
      <c r="AT111" s="19">
        <v>3989</v>
      </c>
      <c r="AU111" s="19">
        <v>4043</v>
      </c>
      <c r="AV111" s="19">
        <v>4048</v>
      </c>
      <c r="AW111" s="19">
        <v>4016</v>
      </c>
      <c r="AX111" s="19">
        <v>3984</v>
      </c>
      <c r="AY111" s="19">
        <v>4109</v>
      </c>
      <c r="AZ111" s="19">
        <v>4280</v>
      </c>
      <c r="BA111" s="19">
        <v>4121</v>
      </c>
      <c r="BB111" s="19">
        <v>4149</v>
      </c>
      <c r="BC111" s="19">
        <v>4229</v>
      </c>
      <c r="BD111" s="19">
        <v>4267</v>
      </c>
      <c r="BE111" s="19">
        <v>4577</v>
      </c>
      <c r="BF111" s="19">
        <v>4622</v>
      </c>
      <c r="BG111" s="19">
        <v>4534</v>
      </c>
      <c r="BH111" s="19">
        <v>4367</v>
      </c>
      <c r="BI111" s="19">
        <v>4154</v>
      </c>
      <c r="BJ111" s="19">
        <v>4102</v>
      </c>
      <c r="BK111" s="19">
        <v>4366</v>
      </c>
      <c r="BL111" s="19">
        <v>4395</v>
      </c>
      <c r="BM111" s="19">
        <v>4097</v>
      </c>
      <c r="BN111" s="19">
        <v>4012</v>
      </c>
      <c r="BO111" s="19">
        <v>4179</v>
      </c>
      <c r="BP111" s="19">
        <v>4433</v>
      </c>
      <c r="BQ111" s="19">
        <v>4747</v>
      </c>
      <c r="BR111" s="19">
        <v>4658</v>
      </c>
      <c r="BS111" s="19">
        <v>4564</v>
      </c>
      <c r="BT111" s="19">
        <v>4345</v>
      </c>
      <c r="BU111" s="19">
        <v>4285</v>
      </c>
      <c r="BV111" s="19">
        <v>4399</v>
      </c>
      <c r="BW111" s="19">
        <v>4691</v>
      </c>
      <c r="BX111" s="19">
        <v>4786</v>
      </c>
      <c r="BY111" s="19">
        <v>4384</v>
      </c>
      <c r="BZ111" s="19">
        <v>4406</v>
      </c>
      <c r="CA111" s="19">
        <v>4597</v>
      </c>
      <c r="CB111" s="19">
        <v>4647</v>
      </c>
      <c r="CC111" s="19">
        <v>4872</v>
      </c>
      <c r="CD111" s="19">
        <v>4925</v>
      </c>
      <c r="CE111" s="19">
        <v>4847</v>
      </c>
      <c r="CF111" s="19">
        <v>4690</v>
      </c>
      <c r="CG111" s="19">
        <v>4617</v>
      </c>
      <c r="CH111" s="49">
        <v>4788</v>
      </c>
      <c r="CI111" s="49">
        <v>5038</v>
      </c>
      <c r="CJ111" s="49">
        <v>5007</v>
      </c>
      <c r="CK111" s="49">
        <v>4512</v>
      </c>
      <c r="CL111" s="49">
        <v>4480</v>
      </c>
      <c r="CM111" s="49">
        <v>4515</v>
      </c>
      <c r="CN111" s="49">
        <v>4546</v>
      </c>
      <c r="CO111" s="49">
        <v>4704</v>
      </c>
      <c r="CP111" s="49">
        <v>4741</v>
      </c>
      <c r="CQ111" s="49">
        <v>4607</v>
      </c>
      <c r="CR111" s="49">
        <v>4430</v>
      </c>
      <c r="CS111" s="49">
        <v>4502</v>
      </c>
      <c r="CT111" s="49">
        <v>4424</v>
      </c>
      <c r="CU111" s="49">
        <v>4580</v>
      </c>
      <c r="CV111" s="49">
        <v>4487</v>
      </c>
      <c r="CW111" s="49">
        <v>3958</v>
      </c>
      <c r="CX111" s="49">
        <v>3849</v>
      </c>
      <c r="CY111" s="49">
        <v>3847</v>
      </c>
      <c r="CZ111" s="17" t="s">
        <v>160</v>
      </c>
      <c r="DE111" t="s">
        <v>160</v>
      </c>
      <c r="DG111" t="s">
        <v>160</v>
      </c>
      <c r="DI111">
        <v>57100</v>
      </c>
      <c r="DJ111">
        <v>57100</v>
      </c>
      <c r="DK111">
        <v>56900</v>
      </c>
      <c r="DL111">
        <v>58000</v>
      </c>
      <c r="DM111">
        <v>57100</v>
      </c>
      <c r="DN111">
        <v>57300</v>
      </c>
      <c r="DO111">
        <v>58000</v>
      </c>
      <c r="DP111">
        <v>58100</v>
      </c>
      <c r="DQ111">
        <v>58800</v>
      </c>
      <c r="DR111">
        <v>59500</v>
      </c>
      <c r="DS111">
        <v>59300</v>
      </c>
      <c r="DT111">
        <v>59300</v>
      </c>
      <c r="DU111">
        <v>59500</v>
      </c>
      <c r="DV111">
        <v>59900</v>
      </c>
      <c r="DW111">
        <v>59200</v>
      </c>
      <c r="DX111">
        <v>58700</v>
      </c>
      <c r="DY111">
        <v>59300</v>
      </c>
      <c r="DZ111">
        <v>58900</v>
      </c>
      <c r="EA111">
        <v>59700</v>
      </c>
      <c r="EB111">
        <v>59200</v>
      </c>
      <c r="EC111">
        <v>58800</v>
      </c>
      <c r="ED111">
        <v>58100</v>
      </c>
      <c r="EE111">
        <v>57800</v>
      </c>
      <c r="EF111">
        <v>57400</v>
      </c>
      <c r="EG111">
        <v>57900</v>
      </c>
      <c r="EH111">
        <v>57300</v>
      </c>
      <c r="EI111">
        <v>57400</v>
      </c>
      <c r="EJ111" s="19">
        <v>57900</v>
      </c>
      <c r="EK111" s="19">
        <v>57600</v>
      </c>
      <c r="EL111" s="19">
        <v>58300</v>
      </c>
      <c r="EM111" s="19"/>
      <c r="EO111" s="31">
        <f t="shared" si="30"/>
        <v>5.5901926444833626E-2</v>
      </c>
      <c r="EP111" s="31">
        <f t="shared" si="31"/>
        <v>5.1190893169877405E-2</v>
      </c>
      <c r="EQ111" s="31">
        <f t="shared" si="32"/>
        <v>4.9789103690685413E-2</v>
      </c>
      <c r="ER111" s="31">
        <f t="shared" si="33"/>
        <v>4.8810344827586206E-2</v>
      </c>
      <c r="ES111" s="31">
        <f t="shared" si="34"/>
        <v>5.1558669001751316E-2</v>
      </c>
      <c r="ET111" s="31">
        <f t="shared" si="35"/>
        <v>4.5305410122164047E-2</v>
      </c>
      <c r="EU111" s="31">
        <f t="shared" si="36"/>
        <v>4.0517241379310343E-2</v>
      </c>
      <c r="EV111" s="31">
        <f t="shared" si="37"/>
        <v>4.0550774526678143E-2</v>
      </c>
      <c r="EW111" s="31">
        <f t="shared" si="38"/>
        <v>4.2908163265306123E-2</v>
      </c>
      <c r="EX111" s="31">
        <f t="shared" si="39"/>
        <v>3.9613445378151257E-2</v>
      </c>
      <c r="EY111" s="31">
        <f t="shared" si="40"/>
        <v>4.4148397976391231E-2</v>
      </c>
      <c r="EZ111" s="31">
        <f t="shared" si="41"/>
        <v>5.676222596964587E-2</v>
      </c>
      <c r="FA111" s="31">
        <f t="shared" si="42"/>
        <v>6.7949579831932769E-2</v>
      </c>
      <c r="FB111" s="31">
        <f t="shared" si="43"/>
        <v>6.6510851419031722E-2</v>
      </c>
      <c r="FC111" s="31">
        <f t="shared" si="44"/>
        <v>6.961148648648649E-2</v>
      </c>
      <c r="FD111" s="31">
        <f t="shared" si="45"/>
        <v>7.2691652470187398E-2</v>
      </c>
      <c r="FE111" s="31">
        <f t="shared" si="46"/>
        <v>7.6458684654300169E-2</v>
      </c>
      <c r="FF111" s="31">
        <f t="shared" si="47"/>
        <v>6.9643463497453317E-2</v>
      </c>
      <c r="FG111" s="31">
        <f t="shared" si="48"/>
        <v>6.8626465661641545E-2</v>
      </c>
      <c r="FH111" s="31">
        <f t="shared" si="49"/>
        <v>7.4881756756756762E-2</v>
      </c>
      <c r="FI111" s="31">
        <f t="shared" si="50"/>
        <v>7.7619047619047615E-2</v>
      </c>
      <c r="FJ111" s="31">
        <f t="shared" si="51"/>
        <v>7.571428571428572E-2</v>
      </c>
      <c r="FK111" s="31">
        <f t="shared" si="52"/>
        <v>7.5847750865051897E-2</v>
      </c>
      <c r="FL111" s="31">
        <f t="shared" si="53"/>
        <v>8.0958188153310101E-2</v>
      </c>
      <c r="FM111" s="50">
        <f t="shared" si="54"/>
        <v>8.3713298791018992E-2</v>
      </c>
      <c r="FN111" s="50">
        <f t="shared" si="55"/>
        <v>8.3560209424083765E-2</v>
      </c>
      <c r="FO111" s="50">
        <f t="shared" si="56"/>
        <v>7.8606271777003481E-2</v>
      </c>
      <c r="FP111" s="50">
        <f t="shared" si="57"/>
        <v>7.8514680483592406E-2</v>
      </c>
      <c r="FQ111" s="50">
        <f t="shared" si="58"/>
        <v>7.9982638888888888E-2</v>
      </c>
      <c r="FR111" s="50">
        <f t="shared" si="59"/>
        <v>7.5883361921097764E-2</v>
      </c>
    </row>
    <row r="112" spans="1:174" ht="14">
      <c r="A112" s="17" t="s">
        <v>161</v>
      </c>
      <c r="B112" s="19">
        <v>588</v>
      </c>
      <c r="C112" s="19">
        <v>540</v>
      </c>
      <c r="D112" s="19">
        <v>496</v>
      </c>
      <c r="E112" s="19">
        <v>466</v>
      </c>
      <c r="F112" s="19">
        <v>507</v>
      </c>
      <c r="G112" s="19">
        <v>526</v>
      </c>
      <c r="H112" s="19">
        <v>548</v>
      </c>
      <c r="I112" s="19">
        <v>608</v>
      </c>
      <c r="J112" s="19">
        <v>642</v>
      </c>
      <c r="K112" s="19">
        <v>626</v>
      </c>
      <c r="L112" s="19">
        <v>614</v>
      </c>
      <c r="M112" s="19">
        <v>612</v>
      </c>
      <c r="N112" s="19">
        <v>597</v>
      </c>
      <c r="O112" s="19">
        <v>592</v>
      </c>
      <c r="P112" s="19">
        <v>574</v>
      </c>
      <c r="Q112" s="19">
        <v>532</v>
      </c>
      <c r="R112" s="19">
        <v>550</v>
      </c>
      <c r="S112" s="19">
        <v>548</v>
      </c>
      <c r="T112" s="19">
        <v>559</v>
      </c>
      <c r="U112" s="19">
        <v>619</v>
      </c>
      <c r="V112" s="19">
        <v>640</v>
      </c>
      <c r="W112" s="19">
        <v>638</v>
      </c>
      <c r="X112" s="19">
        <v>616</v>
      </c>
      <c r="Y112" s="19">
        <v>591</v>
      </c>
      <c r="Z112" s="19">
        <v>509</v>
      </c>
      <c r="AA112" s="19">
        <v>500</v>
      </c>
      <c r="AB112" s="19">
        <v>492</v>
      </c>
      <c r="AC112" s="19">
        <v>476</v>
      </c>
      <c r="AD112" s="19">
        <v>462</v>
      </c>
      <c r="AE112" s="19">
        <v>478</v>
      </c>
      <c r="AF112" s="19">
        <v>478</v>
      </c>
      <c r="AG112" s="19">
        <v>502</v>
      </c>
      <c r="AH112" s="19">
        <v>483</v>
      </c>
      <c r="AI112" s="19">
        <v>499</v>
      </c>
      <c r="AJ112" s="19">
        <v>506</v>
      </c>
      <c r="AK112" s="19">
        <v>519</v>
      </c>
      <c r="AL112" s="19">
        <v>538</v>
      </c>
      <c r="AM112" s="19">
        <v>554</v>
      </c>
      <c r="AN112" s="19">
        <v>591</v>
      </c>
      <c r="AO112" s="19">
        <v>614</v>
      </c>
      <c r="AP112" s="19">
        <v>658</v>
      </c>
      <c r="AQ112" s="19">
        <v>747</v>
      </c>
      <c r="AR112" s="19">
        <v>822</v>
      </c>
      <c r="AS112" s="19">
        <v>964</v>
      </c>
      <c r="AT112" s="19">
        <v>1132</v>
      </c>
      <c r="AU112" s="19">
        <v>1203</v>
      </c>
      <c r="AV112" s="19">
        <v>1234</v>
      </c>
      <c r="AW112" s="19">
        <v>1204</v>
      </c>
      <c r="AX112" s="19">
        <v>1212</v>
      </c>
      <c r="AY112" s="19">
        <v>1167</v>
      </c>
      <c r="AZ112" s="19">
        <v>1187</v>
      </c>
      <c r="BA112" s="19">
        <v>1181</v>
      </c>
      <c r="BB112" s="19">
        <v>1169</v>
      </c>
      <c r="BC112" s="19">
        <v>1111</v>
      </c>
      <c r="BD112" s="19">
        <v>1094</v>
      </c>
      <c r="BE112" s="19">
        <v>1210</v>
      </c>
      <c r="BF112" s="19">
        <v>1239</v>
      </c>
      <c r="BG112" s="19">
        <v>1230</v>
      </c>
      <c r="BH112" s="19">
        <v>1173</v>
      </c>
      <c r="BI112" s="19">
        <v>1100</v>
      </c>
      <c r="BJ112" s="19">
        <v>1040</v>
      </c>
      <c r="BK112" s="19">
        <v>1032</v>
      </c>
      <c r="BL112" s="19">
        <v>1008</v>
      </c>
      <c r="BM112" s="19">
        <v>1007</v>
      </c>
      <c r="BN112" s="19">
        <v>972</v>
      </c>
      <c r="BO112" s="19">
        <v>933</v>
      </c>
      <c r="BP112" s="19">
        <v>922</v>
      </c>
      <c r="BQ112" s="19">
        <v>1006</v>
      </c>
      <c r="BR112" s="19">
        <v>1040</v>
      </c>
      <c r="BS112" s="19">
        <v>1060</v>
      </c>
      <c r="BT112" s="19">
        <v>1081</v>
      </c>
      <c r="BU112" s="19">
        <v>1060</v>
      </c>
      <c r="BV112" s="19">
        <v>1101</v>
      </c>
      <c r="BW112" s="19">
        <v>1103</v>
      </c>
      <c r="BX112" s="19">
        <v>1082</v>
      </c>
      <c r="BY112" s="19">
        <v>1061</v>
      </c>
      <c r="BZ112" s="19">
        <v>1081</v>
      </c>
      <c r="CA112" s="19">
        <v>1102</v>
      </c>
      <c r="CB112" s="19">
        <v>1130</v>
      </c>
      <c r="CC112" s="19">
        <v>1182</v>
      </c>
      <c r="CD112" s="19">
        <v>1198</v>
      </c>
      <c r="CE112" s="19">
        <v>1163</v>
      </c>
      <c r="CF112" s="19">
        <v>1168</v>
      </c>
      <c r="CG112" s="19">
        <v>1146</v>
      </c>
      <c r="CH112" s="49">
        <v>1076</v>
      </c>
      <c r="CI112" s="49">
        <v>1096</v>
      </c>
      <c r="CJ112" s="49">
        <v>1111</v>
      </c>
      <c r="CK112" s="49">
        <v>1128</v>
      </c>
      <c r="CL112" s="49">
        <v>1102</v>
      </c>
      <c r="CM112" s="49">
        <v>1061</v>
      </c>
      <c r="CN112" s="49">
        <v>1076</v>
      </c>
      <c r="CO112" s="49">
        <v>1158</v>
      </c>
      <c r="CP112" s="49">
        <v>1193</v>
      </c>
      <c r="CQ112" s="49">
        <v>1159</v>
      </c>
      <c r="CR112" s="49">
        <v>1097</v>
      </c>
      <c r="CS112" s="49">
        <v>1022</v>
      </c>
      <c r="CT112" s="49">
        <v>999</v>
      </c>
      <c r="CU112" s="49">
        <v>972</v>
      </c>
      <c r="CV112" s="49">
        <v>927</v>
      </c>
      <c r="CW112" s="49">
        <v>866</v>
      </c>
      <c r="CX112" s="49">
        <v>801</v>
      </c>
      <c r="CY112" s="49">
        <v>788</v>
      </c>
      <c r="CZ112" s="17" t="s">
        <v>161</v>
      </c>
      <c r="DE112" t="s">
        <v>161</v>
      </c>
      <c r="DG112" t="s">
        <v>161</v>
      </c>
      <c r="DI112">
        <v>39100</v>
      </c>
      <c r="DJ112">
        <v>38100</v>
      </c>
      <c r="DK112">
        <v>40500</v>
      </c>
      <c r="DL112">
        <v>42600</v>
      </c>
      <c r="DM112">
        <v>42100</v>
      </c>
      <c r="DN112">
        <v>41700</v>
      </c>
      <c r="DO112">
        <v>40800</v>
      </c>
      <c r="DP112">
        <v>38900</v>
      </c>
      <c r="DQ112">
        <v>43200</v>
      </c>
      <c r="DR112">
        <v>44300</v>
      </c>
      <c r="DS112">
        <v>44900</v>
      </c>
      <c r="DT112">
        <v>45800</v>
      </c>
      <c r="DU112">
        <v>44600</v>
      </c>
      <c r="DV112">
        <v>44700</v>
      </c>
      <c r="DW112">
        <v>45000</v>
      </c>
      <c r="DX112">
        <v>44000</v>
      </c>
      <c r="DY112">
        <v>44100</v>
      </c>
      <c r="DZ112">
        <v>44600</v>
      </c>
      <c r="EA112">
        <v>44100</v>
      </c>
      <c r="EB112">
        <v>44700</v>
      </c>
      <c r="EC112">
        <v>44500</v>
      </c>
      <c r="ED112">
        <v>45400</v>
      </c>
      <c r="EE112">
        <v>45400</v>
      </c>
      <c r="EF112">
        <v>45000</v>
      </c>
      <c r="EG112">
        <v>46100</v>
      </c>
      <c r="EH112">
        <v>44400</v>
      </c>
      <c r="EI112">
        <v>44000</v>
      </c>
      <c r="EJ112" s="19">
        <v>44900</v>
      </c>
      <c r="EK112" s="19">
        <v>43900</v>
      </c>
      <c r="EL112" s="19">
        <v>45200</v>
      </c>
      <c r="EM112" s="19"/>
      <c r="EO112" s="31">
        <f t="shared" si="30"/>
        <v>1.6010230179028133E-2</v>
      </c>
      <c r="EP112" s="31">
        <f t="shared" si="31"/>
        <v>1.5669291338582678E-2</v>
      </c>
      <c r="EQ112" s="31">
        <f t="shared" si="32"/>
        <v>1.3135802469135802E-2</v>
      </c>
      <c r="ER112" s="31">
        <f t="shared" si="33"/>
        <v>1.3122065727699531E-2</v>
      </c>
      <c r="ES112" s="31">
        <f t="shared" si="34"/>
        <v>1.5154394299287411E-2</v>
      </c>
      <c r="ET112" s="31">
        <f t="shared" si="35"/>
        <v>1.2206235011990408E-2</v>
      </c>
      <c r="EU112" s="31">
        <f t="shared" si="36"/>
        <v>1.1666666666666667E-2</v>
      </c>
      <c r="EV112" s="31">
        <f t="shared" si="37"/>
        <v>1.2287917737789204E-2</v>
      </c>
      <c r="EW112" s="31">
        <f t="shared" si="38"/>
        <v>1.1550925925925926E-2</v>
      </c>
      <c r="EX112" s="31">
        <f t="shared" si="39"/>
        <v>1.2144469525959368E-2</v>
      </c>
      <c r="EY112" s="31">
        <f t="shared" si="40"/>
        <v>1.3674832962138084E-2</v>
      </c>
      <c r="EZ112" s="31">
        <f t="shared" si="41"/>
        <v>1.7947598253275108E-2</v>
      </c>
      <c r="FA112" s="31">
        <f t="shared" si="42"/>
        <v>2.6973094170403587E-2</v>
      </c>
      <c r="FB112" s="31">
        <f t="shared" si="43"/>
        <v>2.7114093959731543E-2</v>
      </c>
      <c r="FC112" s="31">
        <f t="shared" si="44"/>
        <v>2.6244444444444445E-2</v>
      </c>
      <c r="FD112" s="31">
        <f t="shared" si="45"/>
        <v>2.4863636363636362E-2</v>
      </c>
      <c r="FE112" s="31">
        <f t="shared" si="46"/>
        <v>2.7891156462585033E-2</v>
      </c>
      <c r="FF112" s="31">
        <f t="shared" si="47"/>
        <v>2.3318385650224215E-2</v>
      </c>
      <c r="FG112" s="31">
        <f t="shared" si="48"/>
        <v>2.2834467120181407E-2</v>
      </c>
      <c r="FH112" s="31">
        <f t="shared" si="49"/>
        <v>2.0626398210290827E-2</v>
      </c>
      <c r="FI112" s="31">
        <f t="shared" si="50"/>
        <v>2.3820224719101123E-2</v>
      </c>
      <c r="FJ112" s="31">
        <f t="shared" si="51"/>
        <v>2.4251101321585904E-2</v>
      </c>
      <c r="FK112" s="31">
        <f t="shared" si="52"/>
        <v>2.3370044052863435E-2</v>
      </c>
      <c r="FL112" s="31">
        <f t="shared" si="53"/>
        <v>2.5111111111111112E-2</v>
      </c>
      <c r="FM112" s="50">
        <f t="shared" si="54"/>
        <v>2.5227765726681128E-2</v>
      </c>
      <c r="FN112" s="50">
        <f t="shared" si="55"/>
        <v>2.4234234234234233E-2</v>
      </c>
      <c r="FO112" s="50">
        <f t="shared" si="56"/>
        <v>2.5636363636363638E-2</v>
      </c>
      <c r="FP112" s="50">
        <f t="shared" si="57"/>
        <v>2.396436525612472E-2</v>
      </c>
      <c r="FQ112" s="50">
        <f t="shared" si="58"/>
        <v>2.6400911161731207E-2</v>
      </c>
      <c r="FR112" s="50">
        <f t="shared" si="59"/>
        <v>2.2101769911504424E-2</v>
      </c>
    </row>
    <row r="113" spans="1:174" ht="14">
      <c r="A113" s="17" t="s">
        <v>162</v>
      </c>
      <c r="B113" s="19">
        <v>571</v>
      </c>
      <c r="C113" s="19">
        <v>597</v>
      </c>
      <c r="D113" s="19">
        <v>597</v>
      </c>
      <c r="E113" s="19">
        <v>534</v>
      </c>
      <c r="F113" s="19">
        <v>567</v>
      </c>
      <c r="G113" s="19">
        <v>570</v>
      </c>
      <c r="H113" s="19">
        <v>647</v>
      </c>
      <c r="I113" s="19">
        <v>706</v>
      </c>
      <c r="J113" s="19">
        <v>727</v>
      </c>
      <c r="K113" s="19">
        <v>740</v>
      </c>
      <c r="L113" s="19">
        <v>694</v>
      </c>
      <c r="M113" s="19">
        <v>694</v>
      </c>
      <c r="N113" s="19">
        <v>663</v>
      </c>
      <c r="O113" s="19">
        <v>660</v>
      </c>
      <c r="P113" s="19">
        <v>717</v>
      </c>
      <c r="Q113" s="19">
        <v>713</v>
      </c>
      <c r="R113" s="19">
        <v>671</v>
      </c>
      <c r="S113" s="19">
        <v>698</v>
      </c>
      <c r="T113" s="19">
        <v>753</v>
      </c>
      <c r="U113" s="19">
        <v>775</v>
      </c>
      <c r="V113" s="19">
        <v>800</v>
      </c>
      <c r="W113" s="19">
        <v>744</v>
      </c>
      <c r="X113" s="19">
        <v>658</v>
      </c>
      <c r="Y113" s="19">
        <v>605</v>
      </c>
      <c r="Z113" s="19">
        <v>580</v>
      </c>
      <c r="AA113" s="19">
        <v>576</v>
      </c>
      <c r="AB113" s="19">
        <v>569</v>
      </c>
      <c r="AC113" s="19">
        <v>573</v>
      </c>
      <c r="AD113" s="19">
        <v>604</v>
      </c>
      <c r="AE113" s="19">
        <v>590</v>
      </c>
      <c r="AF113" s="19">
        <v>624</v>
      </c>
      <c r="AG113" s="19">
        <v>663</v>
      </c>
      <c r="AH113" s="19">
        <v>653</v>
      </c>
      <c r="AI113" s="19">
        <v>586</v>
      </c>
      <c r="AJ113" s="19">
        <v>550</v>
      </c>
      <c r="AK113" s="19">
        <v>543</v>
      </c>
      <c r="AL113" s="19">
        <v>538</v>
      </c>
      <c r="AM113" s="19">
        <v>593</v>
      </c>
      <c r="AN113" s="19">
        <v>699</v>
      </c>
      <c r="AO113" s="19">
        <v>684</v>
      </c>
      <c r="AP113" s="19">
        <v>784</v>
      </c>
      <c r="AQ113" s="19">
        <v>936</v>
      </c>
      <c r="AR113" s="19">
        <v>1102</v>
      </c>
      <c r="AS113" s="19">
        <v>1269</v>
      </c>
      <c r="AT113" s="19">
        <v>1571</v>
      </c>
      <c r="AU113" s="19">
        <v>1564</v>
      </c>
      <c r="AV113" s="19">
        <v>1544</v>
      </c>
      <c r="AW113" s="19">
        <v>1521</v>
      </c>
      <c r="AX113" s="19">
        <v>1398</v>
      </c>
      <c r="AY113" s="19">
        <v>1370</v>
      </c>
      <c r="AZ113" s="19">
        <v>1402</v>
      </c>
      <c r="BA113" s="19">
        <v>1388</v>
      </c>
      <c r="BB113" s="19">
        <v>1337</v>
      </c>
      <c r="BC113" s="19">
        <v>1372</v>
      </c>
      <c r="BD113" s="19">
        <v>1363</v>
      </c>
      <c r="BE113" s="19">
        <v>1483</v>
      </c>
      <c r="BF113" s="19">
        <v>1518</v>
      </c>
      <c r="BG113" s="19">
        <v>1431</v>
      </c>
      <c r="BH113" s="19">
        <v>1327</v>
      </c>
      <c r="BI113" s="19">
        <v>1199</v>
      </c>
      <c r="BJ113" s="19">
        <v>1139</v>
      </c>
      <c r="BK113" s="19">
        <v>1116</v>
      </c>
      <c r="BL113" s="19">
        <v>1093</v>
      </c>
      <c r="BM113" s="19">
        <v>1089</v>
      </c>
      <c r="BN113" s="19">
        <v>1076</v>
      </c>
      <c r="BO113" s="19">
        <v>1190</v>
      </c>
      <c r="BP113" s="19">
        <v>1232</v>
      </c>
      <c r="BQ113" s="19">
        <v>1350</v>
      </c>
      <c r="BR113" s="19">
        <v>1378</v>
      </c>
      <c r="BS113" s="19">
        <v>1349</v>
      </c>
      <c r="BT113" s="19">
        <v>1267</v>
      </c>
      <c r="BU113" s="19">
        <v>1191</v>
      </c>
      <c r="BV113" s="19">
        <v>1160</v>
      </c>
      <c r="BW113" s="19">
        <v>1191</v>
      </c>
      <c r="BX113" s="19">
        <v>1227</v>
      </c>
      <c r="BY113" s="19">
        <v>1271</v>
      </c>
      <c r="BZ113" s="19">
        <v>1255</v>
      </c>
      <c r="CA113" s="19">
        <v>1352</v>
      </c>
      <c r="CB113" s="19">
        <v>1451</v>
      </c>
      <c r="CC113" s="19">
        <v>1494</v>
      </c>
      <c r="CD113" s="19">
        <v>1525</v>
      </c>
      <c r="CE113" s="19">
        <v>1443</v>
      </c>
      <c r="CF113" s="19">
        <v>1258</v>
      </c>
      <c r="CG113" s="19">
        <v>1215</v>
      </c>
      <c r="CH113" s="49">
        <v>1158</v>
      </c>
      <c r="CI113" s="49">
        <v>1187</v>
      </c>
      <c r="CJ113" s="49">
        <v>1207</v>
      </c>
      <c r="CK113" s="49">
        <v>1126</v>
      </c>
      <c r="CL113" s="49">
        <v>1161</v>
      </c>
      <c r="CM113" s="49">
        <v>1227</v>
      </c>
      <c r="CN113" s="49">
        <v>1187</v>
      </c>
      <c r="CO113" s="49">
        <v>1286</v>
      </c>
      <c r="CP113" s="49">
        <v>1315</v>
      </c>
      <c r="CQ113" s="49">
        <v>1298</v>
      </c>
      <c r="CR113" s="49">
        <v>1167</v>
      </c>
      <c r="CS113" s="49">
        <v>1044</v>
      </c>
      <c r="CT113" s="49">
        <v>924</v>
      </c>
      <c r="CU113" s="49">
        <v>887</v>
      </c>
      <c r="CV113" s="49">
        <v>853</v>
      </c>
      <c r="CW113" s="49">
        <v>802</v>
      </c>
      <c r="CX113" s="49">
        <v>801</v>
      </c>
      <c r="CY113" s="49">
        <v>826</v>
      </c>
      <c r="CZ113" s="17" t="s">
        <v>162</v>
      </c>
      <c r="DE113" t="s">
        <v>162</v>
      </c>
      <c r="DG113" t="s">
        <v>162</v>
      </c>
      <c r="DI113">
        <v>54600</v>
      </c>
      <c r="DJ113">
        <v>55800</v>
      </c>
      <c r="DK113">
        <v>56600</v>
      </c>
      <c r="DL113">
        <v>58400</v>
      </c>
      <c r="DM113">
        <v>60300</v>
      </c>
      <c r="DN113">
        <v>61700</v>
      </c>
      <c r="DO113">
        <v>64000</v>
      </c>
      <c r="DP113">
        <v>61100</v>
      </c>
      <c r="DQ113">
        <v>61400</v>
      </c>
      <c r="DR113">
        <v>63200</v>
      </c>
      <c r="DS113">
        <v>62400</v>
      </c>
      <c r="DT113">
        <v>61400</v>
      </c>
      <c r="DU113">
        <v>59800</v>
      </c>
      <c r="DV113">
        <v>58900</v>
      </c>
      <c r="DW113">
        <v>58500</v>
      </c>
      <c r="DX113">
        <v>59000</v>
      </c>
      <c r="DY113">
        <v>58300</v>
      </c>
      <c r="DZ113">
        <v>58000</v>
      </c>
      <c r="EA113">
        <v>56700</v>
      </c>
      <c r="EB113">
        <v>55100</v>
      </c>
      <c r="EC113">
        <v>55400</v>
      </c>
      <c r="ED113">
        <v>52500</v>
      </c>
      <c r="EE113">
        <v>55100</v>
      </c>
      <c r="EF113">
        <v>55700</v>
      </c>
      <c r="EG113">
        <v>55700</v>
      </c>
      <c r="EH113">
        <v>57000</v>
      </c>
      <c r="EI113">
        <v>54800</v>
      </c>
      <c r="EJ113" s="19">
        <v>55000</v>
      </c>
      <c r="EK113" s="19">
        <v>56200</v>
      </c>
      <c r="EL113" s="19">
        <v>58400</v>
      </c>
      <c r="EM113" s="19"/>
      <c r="EO113" s="31">
        <f t="shared" si="30"/>
        <v>1.3553113553113554E-2</v>
      </c>
      <c r="EP113" s="31">
        <f t="shared" si="31"/>
        <v>1.1881720430107526E-2</v>
      </c>
      <c r="EQ113" s="31">
        <f t="shared" si="32"/>
        <v>1.2597173144876326E-2</v>
      </c>
      <c r="ER113" s="31">
        <f t="shared" si="33"/>
        <v>1.2893835616438356E-2</v>
      </c>
      <c r="ES113" s="31">
        <f t="shared" si="34"/>
        <v>1.2338308457711443E-2</v>
      </c>
      <c r="ET113" s="31">
        <f t="shared" si="35"/>
        <v>9.4003241491085899E-3</v>
      </c>
      <c r="EU113" s="31">
        <f t="shared" si="36"/>
        <v>8.9531249999999993E-3</v>
      </c>
      <c r="EV113" s="31">
        <f t="shared" si="37"/>
        <v>1.0212765957446808E-2</v>
      </c>
      <c r="EW113" s="31">
        <f t="shared" si="38"/>
        <v>9.543973941368078E-3</v>
      </c>
      <c r="EX113" s="31">
        <f t="shared" si="39"/>
        <v>8.5126582278481008E-3</v>
      </c>
      <c r="EY113" s="31">
        <f t="shared" si="40"/>
        <v>1.0961538461538462E-2</v>
      </c>
      <c r="EZ113" s="31">
        <f t="shared" si="41"/>
        <v>1.7947882736156353E-2</v>
      </c>
      <c r="FA113" s="31">
        <f t="shared" si="42"/>
        <v>2.6153846153846153E-2</v>
      </c>
      <c r="FB113" s="31">
        <f t="shared" si="43"/>
        <v>2.3735144312393888E-2</v>
      </c>
      <c r="FC113" s="31">
        <f t="shared" si="44"/>
        <v>2.3726495726495725E-2</v>
      </c>
      <c r="FD113" s="31">
        <f t="shared" si="45"/>
        <v>2.3101694915254236E-2</v>
      </c>
      <c r="FE113" s="31">
        <f t="shared" si="46"/>
        <v>2.4545454545454544E-2</v>
      </c>
      <c r="FF113" s="31">
        <f t="shared" si="47"/>
        <v>1.9637931034482758E-2</v>
      </c>
      <c r="FG113" s="31">
        <f t="shared" si="48"/>
        <v>1.9206349206349206E-2</v>
      </c>
      <c r="FH113" s="31">
        <f t="shared" si="49"/>
        <v>2.235934664246824E-2</v>
      </c>
      <c r="FI113" s="31">
        <f t="shared" si="50"/>
        <v>2.4350180505415164E-2</v>
      </c>
      <c r="FJ113" s="31">
        <f t="shared" si="51"/>
        <v>2.2095238095238095E-2</v>
      </c>
      <c r="FK113" s="31">
        <f t="shared" si="52"/>
        <v>2.306715063520871E-2</v>
      </c>
      <c r="FL113" s="31">
        <f t="shared" si="53"/>
        <v>2.6050269299820468E-2</v>
      </c>
      <c r="FM113" s="50">
        <f t="shared" si="54"/>
        <v>2.5906642728904847E-2</v>
      </c>
      <c r="FN113" s="50">
        <f t="shared" si="55"/>
        <v>2.0315789473684211E-2</v>
      </c>
      <c r="FO113" s="50">
        <f t="shared" si="56"/>
        <v>2.0547445255474452E-2</v>
      </c>
      <c r="FP113" s="50">
        <f t="shared" si="57"/>
        <v>2.1581818181818181E-2</v>
      </c>
      <c r="FQ113" s="50">
        <f t="shared" si="58"/>
        <v>2.3096085409252669E-2</v>
      </c>
      <c r="FR113" s="50">
        <f t="shared" si="59"/>
        <v>1.5821917808219177E-2</v>
      </c>
    </row>
    <row r="114" spans="1:174" ht="14">
      <c r="A114" s="17" t="s">
        <v>163</v>
      </c>
      <c r="B114" s="19">
        <v>308</v>
      </c>
      <c r="C114" s="19">
        <v>320</v>
      </c>
      <c r="D114" s="19">
        <v>326</v>
      </c>
      <c r="E114" s="19">
        <v>330</v>
      </c>
      <c r="F114" s="19">
        <v>289</v>
      </c>
      <c r="G114" s="19">
        <v>340</v>
      </c>
      <c r="H114" s="19">
        <v>319</v>
      </c>
      <c r="I114" s="19">
        <v>363</v>
      </c>
      <c r="J114" s="19">
        <v>367</v>
      </c>
      <c r="K114" s="19">
        <v>377</v>
      </c>
      <c r="L114" s="19">
        <v>372</v>
      </c>
      <c r="M114" s="19">
        <v>389</v>
      </c>
      <c r="N114" s="19">
        <v>371</v>
      </c>
      <c r="O114" s="19">
        <v>351</v>
      </c>
      <c r="P114" s="19">
        <v>339</v>
      </c>
      <c r="Q114" s="19">
        <v>327</v>
      </c>
      <c r="R114" s="19">
        <v>317</v>
      </c>
      <c r="S114" s="19">
        <v>338</v>
      </c>
      <c r="T114" s="19">
        <v>336</v>
      </c>
      <c r="U114" s="19">
        <v>340</v>
      </c>
      <c r="V114" s="19">
        <v>342</v>
      </c>
      <c r="W114" s="19">
        <v>317</v>
      </c>
      <c r="X114" s="19">
        <v>286</v>
      </c>
      <c r="Y114" s="19">
        <v>254</v>
      </c>
      <c r="Z114" s="19">
        <v>245</v>
      </c>
      <c r="AA114" s="19">
        <v>274</v>
      </c>
      <c r="AB114" s="19">
        <v>277</v>
      </c>
      <c r="AC114" s="19">
        <v>258</v>
      </c>
      <c r="AD114" s="19">
        <v>257</v>
      </c>
      <c r="AE114" s="19">
        <v>254</v>
      </c>
      <c r="AF114" s="19">
        <v>269</v>
      </c>
      <c r="AG114" s="19">
        <v>284</v>
      </c>
      <c r="AH114" s="19">
        <v>299</v>
      </c>
      <c r="AI114" s="19">
        <v>294</v>
      </c>
      <c r="AJ114" s="19">
        <v>269</v>
      </c>
      <c r="AK114" s="19">
        <v>282</v>
      </c>
      <c r="AL114" s="19">
        <v>299</v>
      </c>
      <c r="AM114" s="19">
        <v>323</v>
      </c>
      <c r="AN114" s="19">
        <v>393</v>
      </c>
      <c r="AO114" s="19">
        <v>424</v>
      </c>
      <c r="AP114" s="19">
        <v>451</v>
      </c>
      <c r="AQ114" s="19">
        <v>512</v>
      </c>
      <c r="AR114" s="19">
        <v>584</v>
      </c>
      <c r="AS114" s="19">
        <v>698</v>
      </c>
      <c r="AT114" s="19">
        <v>880</v>
      </c>
      <c r="AU114" s="19">
        <v>904</v>
      </c>
      <c r="AV114" s="19">
        <v>924</v>
      </c>
      <c r="AW114" s="19">
        <v>898</v>
      </c>
      <c r="AX114" s="19">
        <v>916</v>
      </c>
      <c r="AY114" s="19">
        <v>895</v>
      </c>
      <c r="AZ114" s="19">
        <v>914</v>
      </c>
      <c r="BA114" s="19">
        <v>889</v>
      </c>
      <c r="BB114" s="19">
        <v>858</v>
      </c>
      <c r="BC114" s="19">
        <v>908</v>
      </c>
      <c r="BD114" s="19">
        <v>868</v>
      </c>
      <c r="BE114" s="19">
        <v>960</v>
      </c>
      <c r="BF114" s="19">
        <v>915</v>
      </c>
      <c r="BG114" s="19">
        <v>859</v>
      </c>
      <c r="BH114" s="19">
        <v>820</v>
      </c>
      <c r="BI114" s="19">
        <v>787</v>
      </c>
      <c r="BJ114" s="19">
        <v>691</v>
      </c>
      <c r="BK114" s="19">
        <v>685</v>
      </c>
      <c r="BL114" s="19">
        <v>703</v>
      </c>
      <c r="BM114" s="19">
        <v>688</v>
      </c>
      <c r="BN114" s="19">
        <v>639</v>
      </c>
      <c r="BO114" s="19">
        <v>675</v>
      </c>
      <c r="BP114" s="19">
        <v>695</v>
      </c>
      <c r="BQ114" s="19">
        <v>735</v>
      </c>
      <c r="BR114" s="19">
        <v>728</v>
      </c>
      <c r="BS114" s="19">
        <v>679</v>
      </c>
      <c r="BT114" s="19">
        <v>647</v>
      </c>
      <c r="BU114" s="19">
        <v>621</v>
      </c>
      <c r="BV114" s="19">
        <v>596</v>
      </c>
      <c r="BW114" s="19">
        <v>600</v>
      </c>
      <c r="BX114" s="19">
        <v>652</v>
      </c>
      <c r="BY114" s="19">
        <v>674</v>
      </c>
      <c r="BZ114" s="19">
        <v>660</v>
      </c>
      <c r="CA114" s="19">
        <v>667</v>
      </c>
      <c r="CB114" s="19">
        <v>645</v>
      </c>
      <c r="CC114" s="19">
        <v>723</v>
      </c>
      <c r="CD114" s="19">
        <v>713</v>
      </c>
      <c r="CE114" s="19">
        <v>710</v>
      </c>
      <c r="CF114" s="19">
        <v>618</v>
      </c>
      <c r="CG114" s="19">
        <v>621</v>
      </c>
      <c r="CH114" s="49">
        <v>627</v>
      </c>
      <c r="CI114" s="49">
        <v>620</v>
      </c>
      <c r="CJ114" s="49">
        <v>622</v>
      </c>
      <c r="CK114" s="49">
        <v>607</v>
      </c>
      <c r="CL114" s="49">
        <v>592</v>
      </c>
      <c r="CM114" s="49">
        <v>625</v>
      </c>
      <c r="CN114" s="49">
        <v>639</v>
      </c>
      <c r="CO114" s="49">
        <v>689</v>
      </c>
      <c r="CP114" s="49">
        <v>689</v>
      </c>
      <c r="CQ114" s="49">
        <v>652</v>
      </c>
      <c r="CR114" s="49">
        <v>665</v>
      </c>
      <c r="CS114" s="49">
        <v>638</v>
      </c>
      <c r="CT114" s="49">
        <v>620</v>
      </c>
      <c r="CU114" s="49">
        <v>597</v>
      </c>
      <c r="CV114" s="49">
        <v>554</v>
      </c>
      <c r="CW114" s="49">
        <v>512</v>
      </c>
      <c r="CX114" s="49">
        <v>504</v>
      </c>
      <c r="CY114" s="49">
        <v>494</v>
      </c>
      <c r="CZ114" s="17" t="s">
        <v>163</v>
      </c>
      <c r="DE114" t="s">
        <v>163</v>
      </c>
      <c r="DG114" t="s">
        <v>163</v>
      </c>
      <c r="DI114">
        <v>37800</v>
      </c>
      <c r="DJ114">
        <v>36200</v>
      </c>
      <c r="DK114">
        <v>35800</v>
      </c>
      <c r="DL114">
        <v>36700</v>
      </c>
      <c r="DM114">
        <v>36200</v>
      </c>
      <c r="DN114">
        <v>39300</v>
      </c>
      <c r="DO114">
        <v>41000</v>
      </c>
      <c r="DP114">
        <v>40400</v>
      </c>
      <c r="DQ114">
        <v>40600</v>
      </c>
      <c r="DR114">
        <v>40900</v>
      </c>
      <c r="DS114">
        <v>38900</v>
      </c>
      <c r="DT114">
        <v>38800</v>
      </c>
      <c r="DU114">
        <v>39000</v>
      </c>
      <c r="DV114">
        <v>38400</v>
      </c>
      <c r="DW114">
        <v>38200</v>
      </c>
      <c r="DX114">
        <v>37600</v>
      </c>
      <c r="DY114">
        <v>37900</v>
      </c>
      <c r="DZ114">
        <v>39000</v>
      </c>
      <c r="EA114">
        <v>39800</v>
      </c>
      <c r="EB114">
        <v>39000</v>
      </c>
      <c r="EC114">
        <v>38600</v>
      </c>
      <c r="ED114">
        <v>38800</v>
      </c>
      <c r="EE114">
        <v>39700</v>
      </c>
      <c r="EF114">
        <v>40800</v>
      </c>
      <c r="EG114">
        <v>41400</v>
      </c>
      <c r="EH114">
        <v>41900</v>
      </c>
      <c r="EI114">
        <v>41200</v>
      </c>
      <c r="EJ114" s="19">
        <v>41400</v>
      </c>
      <c r="EK114" s="19">
        <v>41600</v>
      </c>
      <c r="EL114" s="19">
        <v>41000</v>
      </c>
      <c r="EM114" s="19"/>
      <c r="EO114" s="31">
        <f t="shared" si="30"/>
        <v>9.9735449735449729E-3</v>
      </c>
      <c r="EP114" s="31">
        <f t="shared" si="31"/>
        <v>1.0248618784530386E-2</v>
      </c>
      <c r="EQ114" s="31">
        <f t="shared" si="32"/>
        <v>9.1340782122905032E-3</v>
      </c>
      <c r="ER114" s="31">
        <f t="shared" si="33"/>
        <v>9.1553133514986375E-3</v>
      </c>
      <c r="ES114" s="31">
        <f t="shared" si="34"/>
        <v>8.7569060773480655E-3</v>
      </c>
      <c r="ET114" s="31">
        <f t="shared" si="35"/>
        <v>6.2340966921119595E-3</v>
      </c>
      <c r="EU114" s="31">
        <f t="shared" si="36"/>
        <v>6.2926829268292687E-3</v>
      </c>
      <c r="EV114" s="31">
        <f t="shared" si="37"/>
        <v>6.6584158415841583E-3</v>
      </c>
      <c r="EW114" s="31">
        <f t="shared" si="38"/>
        <v>7.241379310344828E-3</v>
      </c>
      <c r="EX114" s="31">
        <f t="shared" si="39"/>
        <v>7.310513447432763E-3</v>
      </c>
      <c r="EY114" s="31">
        <f t="shared" si="40"/>
        <v>1.0899742930591259E-2</v>
      </c>
      <c r="EZ114" s="31">
        <f t="shared" si="41"/>
        <v>1.5051546391752577E-2</v>
      </c>
      <c r="FA114" s="31">
        <f t="shared" si="42"/>
        <v>2.3179487179487181E-2</v>
      </c>
      <c r="FB114" s="31">
        <f t="shared" si="43"/>
        <v>2.3854166666666666E-2</v>
      </c>
      <c r="FC114" s="31">
        <f t="shared" si="44"/>
        <v>2.3272251308900524E-2</v>
      </c>
      <c r="FD114" s="31">
        <f t="shared" si="45"/>
        <v>2.3085106382978723E-2</v>
      </c>
      <c r="FE114" s="31">
        <f t="shared" si="46"/>
        <v>2.2664907651715041E-2</v>
      </c>
      <c r="FF114" s="31">
        <f t="shared" si="47"/>
        <v>1.7717948717948719E-2</v>
      </c>
      <c r="FG114" s="31">
        <f t="shared" si="48"/>
        <v>1.728643216080402E-2</v>
      </c>
      <c r="FH114" s="31">
        <f t="shared" si="49"/>
        <v>1.7820512820512821E-2</v>
      </c>
      <c r="FI114" s="31">
        <f t="shared" si="50"/>
        <v>1.7590673575129535E-2</v>
      </c>
      <c r="FJ114" s="31">
        <f t="shared" si="51"/>
        <v>1.5360824742268041E-2</v>
      </c>
      <c r="FK114" s="31">
        <f t="shared" si="52"/>
        <v>1.6977329974811082E-2</v>
      </c>
      <c r="FL114" s="31">
        <f t="shared" si="53"/>
        <v>1.5808823529411764E-2</v>
      </c>
      <c r="FM114" s="50">
        <f t="shared" si="54"/>
        <v>1.7149758454106281E-2</v>
      </c>
      <c r="FN114" s="50">
        <f t="shared" si="55"/>
        <v>1.4964200477326968E-2</v>
      </c>
      <c r="FO114" s="50">
        <f t="shared" si="56"/>
        <v>1.4733009708737864E-2</v>
      </c>
      <c r="FP114" s="50">
        <f t="shared" si="57"/>
        <v>1.5434782608695652E-2</v>
      </c>
      <c r="FQ114" s="50">
        <f t="shared" si="58"/>
        <v>1.5673076923076922E-2</v>
      </c>
      <c r="FR114" s="50">
        <f t="shared" si="59"/>
        <v>1.5121951219512195E-2</v>
      </c>
    </row>
    <row r="115" spans="1:174" ht="14">
      <c r="A115" s="17" t="s">
        <v>164</v>
      </c>
      <c r="B115" s="19">
        <v>1074</v>
      </c>
      <c r="C115" s="19">
        <v>1111</v>
      </c>
      <c r="D115" s="19">
        <v>1116</v>
      </c>
      <c r="E115" s="19">
        <v>1049</v>
      </c>
      <c r="F115" s="19">
        <v>977</v>
      </c>
      <c r="G115" s="19">
        <v>952</v>
      </c>
      <c r="H115" s="19">
        <v>935</v>
      </c>
      <c r="I115" s="19">
        <v>1076</v>
      </c>
      <c r="J115" s="19">
        <v>1110</v>
      </c>
      <c r="K115" s="19">
        <v>1148</v>
      </c>
      <c r="L115" s="19">
        <v>1187</v>
      </c>
      <c r="M115" s="19">
        <v>1143</v>
      </c>
      <c r="N115" s="19">
        <v>1185</v>
      </c>
      <c r="O115" s="19">
        <v>1203</v>
      </c>
      <c r="P115" s="19">
        <v>1174</v>
      </c>
      <c r="Q115" s="19">
        <v>1093</v>
      </c>
      <c r="R115" s="19">
        <v>1053</v>
      </c>
      <c r="S115" s="19">
        <v>1002</v>
      </c>
      <c r="T115" s="19">
        <v>966</v>
      </c>
      <c r="U115" s="19">
        <v>1031</v>
      </c>
      <c r="V115" s="19">
        <v>1035</v>
      </c>
      <c r="W115" s="19">
        <v>994</v>
      </c>
      <c r="X115" s="19">
        <v>979</v>
      </c>
      <c r="Y115" s="19">
        <v>979</v>
      </c>
      <c r="Z115" s="19">
        <v>938</v>
      </c>
      <c r="AA115" s="19">
        <v>944</v>
      </c>
      <c r="AB115" s="19">
        <v>959</v>
      </c>
      <c r="AC115" s="19">
        <v>841</v>
      </c>
      <c r="AD115" s="19">
        <v>837</v>
      </c>
      <c r="AE115" s="19">
        <v>829</v>
      </c>
      <c r="AF115" s="19">
        <v>796</v>
      </c>
      <c r="AG115" s="19">
        <v>888</v>
      </c>
      <c r="AH115" s="19">
        <v>881</v>
      </c>
      <c r="AI115" s="19">
        <v>881</v>
      </c>
      <c r="AJ115" s="19">
        <v>900</v>
      </c>
      <c r="AK115" s="19">
        <v>893</v>
      </c>
      <c r="AL115" s="19">
        <v>935</v>
      </c>
      <c r="AM115" s="19">
        <v>975</v>
      </c>
      <c r="AN115" s="19">
        <v>1085</v>
      </c>
      <c r="AO115" s="19">
        <v>1101</v>
      </c>
      <c r="AP115" s="19">
        <v>1126</v>
      </c>
      <c r="AQ115" s="19">
        <v>1120</v>
      </c>
      <c r="AR115" s="19">
        <v>1196</v>
      </c>
      <c r="AS115" s="19">
        <v>1360</v>
      </c>
      <c r="AT115" s="19">
        <v>1628</v>
      </c>
      <c r="AU115" s="19">
        <v>1674</v>
      </c>
      <c r="AV115" s="19">
        <v>1679</v>
      </c>
      <c r="AW115" s="19">
        <v>1718</v>
      </c>
      <c r="AX115" s="19">
        <v>1774</v>
      </c>
      <c r="AY115" s="19">
        <v>1850</v>
      </c>
      <c r="AZ115" s="19">
        <v>1931</v>
      </c>
      <c r="BA115" s="19">
        <v>1881</v>
      </c>
      <c r="BB115" s="19">
        <v>1876</v>
      </c>
      <c r="BC115" s="19">
        <v>1864</v>
      </c>
      <c r="BD115" s="19">
        <v>1849</v>
      </c>
      <c r="BE115" s="19">
        <v>2011</v>
      </c>
      <c r="BF115" s="19">
        <v>2040</v>
      </c>
      <c r="BG115" s="19">
        <v>2010</v>
      </c>
      <c r="BH115" s="19">
        <v>1911</v>
      </c>
      <c r="BI115" s="19">
        <v>1879</v>
      </c>
      <c r="BJ115" s="19">
        <v>1856</v>
      </c>
      <c r="BK115" s="19">
        <v>1936</v>
      </c>
      <c r="BL115" s="19">
        <v>1987</v>
      </c>
      <c r="BM115" s="19">
        <v>1862</v>
      </c>
      <c r="BN115" s="19">
        <v>1803</v>
      </c>
      <c r="BO115" s="19">
        <v>1793</v>
      </c>
      <c r="BP115" s="19">
        <v>1784</v>
      </c>
      <c r="BQ115" s="19">
        <v>1952</v>
      </c>
      <c r="BR115" s="19">
        <v>1936</v>
      </c>
      <c r="BS115" s="19">
        <v>1916</v>
      </c>
      <c r="BT115" s="19">
        <v>1848</v>
      </c>
      <c r="BU115" s="19">
        <v>1763</v>
      </c>
      <c r="BV115" s="19">
        <v>1766</v>
      </c>
      <c r="BW115" s="19">
        <v>1857</v>
      </c>
      <c r="BX115" s="19">
        <v>1957</v>
      </c>
      <c r="BY115" s="19">
        <v>1821</v>
      </c>
      <c r="BZ115" s="19">
        <v>1833</v>
      </c>
      <c r="CA115" s="19">
        <v>1806</v>
      </c>
      <c r="CB115" s="19">
        <v>1781</v>
      </c>
      <c r="CC115" s="19">
        <v>1903</v>
      </c>
      <c r="CD115" s="19">
        <v>1898</v>
      </c>
      <c r="CE115" s="19">
        <v>1865</v>
      </c>
      <c r="CF115" s="19">
        <v>1752</v>
      </c>
      <c r="CG115" s="19">
        <v>1714</v>
      </c>
      <c r="CH115" s="49">
        <v>1749</v>
      </c>
      <c r="CI115" s="49">
        <v>1805</v>
      </c>
      <c r="CJ115" s="49">
        <v>1811</v>
      </c>
      <c r="CK115" s="49">
        <v>1679</v>
      </c>
      <c r="CL115" s="49">
        <v>1662</v>
      </c>
      <c r="CM115" s="49">
        <v>1614</v>
      </c>
      <c r="CN115" s="49">
        <v>1555</v>
      </c>
      <c r="CO115" s="49">
        <v>1647</v>
      </c>
      <c r="CP115" s="49">
        <v>1691</v>
      </c>
      <c r="CQ115" s="49">
        <v>1643</v>
      </c>
      <c r="CR115" s="49">
        <v>1582</v>
      </c>
      <c r="CS115" s="49">
        <v>1513</v>
      </c>
      <c r="CT115" s="49">
        <v>1471</v>
      </c>
      <c r="CU115" s="49">
        <v>1478</v>
      </c>
      <c r="CV115" s="49">
        <v>1490</v>
      </c>
      <c r="CW115" s="49">
        <v>1311</v>
      </c>
      <c r="CX115" s="49">
        <v>1218</v>
      </c>
      <c r="CY115" s="49">
        <v>1127</v>
      </c>
      <c r="CZ115" s="17" t="s">
        <v>164</v>
      </c>
      <c r="DE115" t="s">
        <v>164</v>
      </c>
      <c r="DG115" t="s">
        <v>164</v>
      </c>
      <c r="DI115">
        <v>55000</v>
      </c>
      <c r="DJ115">
        <v>55800</v>
      </c>
      <c r="DK115">
        <v>55600</v>
      </c>
      <c r="DL115">
        <v>55300</v>
      </c>
      <c r="DM115">
        <v>54600</v>
      </c>
      <c r="DN115">
        <v>53900</v>
      </c>
      <c r="DO115">
        <v>52700</v>
      </c>
      <c r="DP115">
        <v>52200</v>
      </c>
      <c r="DQ115">
        <v>51900</v>
      </c>
      <c r="DR115">
        <v>51900</v>
      </c>
      <c r="DS115">
        <v>51100</v>
      </c>
      <c r="DT115">
        <v>51700</v>
      </c>
      <c r="DU115">
        <v>51400</v>
      </c>
      <c r="DV115">
        <v>52300</v>
      </c>
      <c r="DW115">
        <v>52100</v>
      </c>
      <c r="DX115">
        <v>52300</v>
      </c>
      <c r="DY115">
        <v>52500</v>
      </c>
      <c r="DZ115">
        <v>52700</v>
      </c>
      <c r="EA115">
        <v>53000</v>
      </c>
      <c r="EB115">
        <v>52000</v>
      </c>
      <c r="EC115">
        <v>51600</v>
      </c>
      <c r="ED115">
        <v>50200</v>
      </c>
      <c r="EE115">
        <v>50300</v>
      </c>
      <c r="EF115">
        <v>51100</v>
      </c>
      <c r="EG115">
        <v>50900</v>
      </c>
      <c r="EH115">
        <v>51500</v>
      </c>
      <c r="EI115">
        <v>50700</v>
      </c>
      <c r="EJ115" s="19">
        <v>50500</v>
      </c>
      <c r="EK115" s="19">
        <v>51400</v>
      </c>
      <c r="EL115" s="19">
        <v>51800</v>
      </c>
      <c r="EM115" s="19"/>
      <c r="EO115" s="31">
        <f t="shared" si="30"/>
        <v>2.0872727272727272E-2</v>
      </c>
      <c r="EP115" s="31">
        <f t="shared" si="31"/>
        <v>2.1236559139784946E-2</v>
      </c>
      <c r="EQ115" s="31">
        <f t="shared" si="32"/>
        <v>1.9658273381294965E-2</v>
      </c>
      <c r="ER115" s="31">
        <f t="shared" si="33"/>
        <v>1.7468354430379748E-2</v>
      </c>
      <c r="ES115" s="31">
        <f t="shared" si="34"/>
        <v>1.8205128205128204E-2</v>
      </c>
      <c r="ET115" s="31">
        <f t="shared" si="35"/>
        <v>1.7402597402597402E-2</v>
      </c>
      <c r="EU115" s="31">
        <f t="shared" si="36"/>
        <v>1.5958254269449714E-2</v>
      </c>
      <c r="EV115" s="31">
        <f t="shared" si="37"/>
        <v>1.5249042145593869E-2</v>
      </c>
      <c r="EW115" s="31">
        <f t="shared" si="38"/>
        <v>1.6974951830443161E-2</v>
      </c>
      <c r="EX115" s="31">
        <f t="shared" si="39"/>
        <v>1.8015414258188825E-2</v>
      </c>
      <c r="EY115" s="31">
        <f t="shared" si="40"/>
        <v>2.1545988258317026E-2</v>
      </c>
      <c r="EZ115" s="31">
        <f t="shared" si="41"/>
        <v>2.3133462282398452E-2</v>
      </c>
      <c r="FA115" s="31">
        <f t="shared" si="42"/>
        <v>3.2568093385214006E-2</v>
      </c>
      <c r="FB115" s="31">
        <f t="shared" si="43"/>
        <v>3.3919694072657741E-2</v>
      </c>
      <c r="FC115" s="31">
        <f t="shared" si="44"/>
        <v>3.6103646833013439E-2</v>
      </c>
      <c r="FD115" s="31">
        <f t="shared" si="45"/>
        <v>3.5353728489483746E-2</v>
      </c>
      <c r="FE115" s="31">
        <f t="shared" si="46"/>
        <v>3.8285714285714284E-2</v>
      </c>
      <c r="FF115" s="31">
        <f t="shared" si="47"/>
        <v>3.5218216318785578E-2</v>
      </c>
      <c r="FG115" s="31">
        <f t="shared" si="48"/>
        <v>3.513207547169811E-2</v>
      </c>
      <c r="FH115" s="31">
        <f t="shared" si="49"/>
        <v>3.430769230769231E-2</v>
      </c>
      <c r="FI115" s="31">
        <f t="shared" si="50"/>
        <v>3.7131782945736436E-2</v>
      </c>
      <c r="FJ115" s="31">
        <f t="shared" si="51"/>
        <v>3.5179282868525896E-2</v>
      </c>
      <c r="FK115" s="31">
        <f t="shared" si="52"/>
        <v>3.6202783300198806E-2</v>
      </c>
      <c r="FL115" s="31">
        <f t="shared" si="53"/>
        <v>3.4853228962818006E-2</v>
      </c>
      <c r="FM115" s="50">
        <f t="shared" si="54"/>
        <v>3.664047151277014E-2</v>
      </c>
      <c r="FN115" s="50">
        <f t="shared" si="55"/>
        <v>3.3961165048543691E-2</v>
      </c>
      <c r="FO115" s="50">
        <f t="shared" si="56"/>
        <v>3.3116370808678498E-2</v>
      </c>
      <c r="FP115" s="50">
        <f t="shared" si="57"/>
        <v>3.0792079207920792E-2</v>
      </c>
      <c r="FQ115" s="50">
        <f t="shared" si="58"/>
        <v>3.1964980544747085E-2</v>
      </c>
      <c r="FR115" s="50">
        <f t="shared" si="59"/>
        <v>2.8397683397683397E-2</v>
      </c>
    </row>
    <row r="116" spans="1:174" ht="14">
      <c r="A116" s="17" t="s">
        <v>165</v>
      </c>
      <c r="B116" s="19">
        <v>498</v>
      </c>
      <c r="C116" s="19">
        <v>516</v>
      </c>
      <c r="D116" s="19">
        <v>529</v>
      </c>
      <c r="E116" s="19">
        <v>559</v>
      </c>
      <c r="F116" s="19">
        <v>565</v>
      </c>
      <c r="G116" s="19">
        <v>596</v>
      </c>
      <c r="H116" s="19">
        <v>617</v>
      </c>
      <c r="I116" s="19">
        <v>672</v>
      </c>
      <c r="J116" s="19">
        <v>687</v>
      </c>
      <c r="K116" s="19">
        <v>677</v>
      </c>
      <c r="L116" s="19">
        <v>647</v>
      </c>
      <c r="M116" s="19">
        <v>628</v>
      </c>
      <c r="N116" s="19">
        <v>613</v>
      </c>
      <c r="O116" s="19">
        <v>641</v>
      </c>
      <c r="P116" s="19">
        <v>624</v>
      </c>
      <c r="Q116" s="19">
        <v>626</v>
      </c>
      <c r="R116" s="19">
        <v>646</v>
      </c>
      <c r="S116" s="19">
        <v>631</v>
      </c>
      <c r="T116" s="19">
        <v>619</v>
      </c>
      <c r="U116" s="19">
        <v>656</v>
      </c>
      <c r="V116" s="19">
        <v>657</v>
      </c>
      <c r="W116" s="19">
        <v>653</v>
      </c>
      <c r="X116" s="19">
        <v>641</v>
      </c>
      <c r="Y116" s="19">
        <v>593</v>
      </c>
      <c r="Z116" s="19">
        <v>597</v>
      </c>
      <c r="AA116" s="19">
        <v>575</v>
      </c>
      <c r="AB116" s="19">
        <v>576</v>
      </c>
      <c r="AC116" s="19">
        <v>526</v>
      </c>
      <c r="AD116" s="19">
        <v>458</v>
      </c>
      <c r="AE116" s="19">
        <v>456</v>
      </c>
      <c r="AF116" s="19">
        <v>477</v>
      </c>
      <c r="AG116" s="19">
        <v>521</v>
      </c>
      <c r="AH116" s="19">
        <v>535</v>
      </c>
      <c r="AI116" s="19">
        <v>522</v>
      </c>
      <c r="AJ116" s="19">
        <v>545</v>
      </c>
      <c r="AK116" s="19">
        <v>567</v>
      </c>
      <c r="AL116" s="19">
        <v>622</v>
      </c>
      <c r="AM116" s="19">
        <v>641</v>
      </c>
      <c r="AN116" s="19">
        <v>682</v>
      </c>
      <c r="AO116" s="19">
        <v>706</v>
      </c>
      <c r="AP116" s="19">
        <v>752</v>
      </c>
      <c r="AQ116" s="19">
        <v>873</v>
      </c>
      <c r="AR116" s="19">
        <v>951</v>
      </c>
      <c r="AS116" s="19">
        <v>1089</v>
      </c>
      <c r="AT116" s="19">
        <v>1297</v>
      </c>
      <c r="AU116" s="19">
        <v>1385</v>
      </c>
      <c r="AV116" s="19">
        <v>1379</v>
      </c>
      <c r="AW116" s="19">
        <v>1388</v>
      </c>
      <c r="AX116" s="19">
        <v>1394</v>
      </c>
      <c r="AY116" s="19">
        <v>1426</v>
      </c>
      <c r="AZ116" s="19">
        <v>1486</v>
      </c>
      <c r="BA116" s="19">
        <v>1455</v>
      </c>
      <c r="BB116" s="19">
        <v>1455</v>
      </c>
      <c r="BC116" s="19">
        <v>1403</v>
      </c>
      <c r="BD116" s="19">
        <v>1400</v>
      </c>
      <c r="BE116" s="19">
        <v>1450</v>
      </c>
      <c r="BF116" s="19">
        <v>1432</v>
      </c>
      <c r="BG116" s="19">
        <v>1409</v>
      </c>
      <c r="BH116" s="19">
        <v>1312</v>
      </c>
      <c r="BI116" s="19">
        <v>1188</v>
      </c>
      <c r="BJ116" s="19">
        <v>1048</v>
      </c>
      <c r="BK116" s="19">
        <v>1022</v>
      </c>
      <c r="BL116" s="19">
        <v>984</v>
      </c>
      <c r="BM116" s="19">
        <v>1003</v>
      </c>
      <c r="BN116" s="19">
        <v>954</v>
      </c>
      <c r="BO116" s="19">
        <v>928</v>
      </c>
      <c r="BP116" s="19">
        <v>950</v>
      </c>
      <c r="BQ116" s="19">
        <v>1073</v>
      </c>
      <c r="BR116" s="19">
        <v>1106</v>
      </c>
      <c r="BS116" s="19">
        <v>1037</v>
      </c>
      <c r="BT116" s="19">
        <v>1018</v>
      </c>
      <c r="BU116" s="19">
        <v>967</v>
      </c>
      <c r="BV116" s="19">
        <v>941</v>
      </c>
      <c r="BW116" s="19">
        <v>1015</v>
      </c>
      <c r="BX116" s="19">
        <v>1063</v>
      </c>
      <c r="BY116" s="19">
        <v>1053</v>
      </c>
      <c r="BZ116" s="19">
        <v>1072</v>
      </c>
      <c r="CA116" s="19">
        <v>1066</v>
      </c>
      <c r="CB116" s="19">
        <v>1027</v>
      </c>
      <c r="CC116" s="19">
        <v>1108</v>
      </c>
      <c r="CD116" s="19">
        <v>1141</v>
      </c>
      <c r="CE116" s="19">
        <v>1140</v>
      </c>
      <c r="CF116" s="19">
        <v>1071</v>
      </c>
      <c r="CG116" s="19">
        <v>1029</v>
      </c>
      <c r="CH116" s="49">
        <v>951</v>
      </c>
      <c r="CI116" s="49">
        <v>970</v>
      </c>
      <c r="CJ116" s="49">
        <v>938</v>
      </c>
      <c r="CK116" s="49">
        <v>963</v>
      </c>
      <c r="CL116" s="49">
        <v>998</v>
      </c>
      <c r="CM116" s="49">
        <v>990</v>
      </c>
      <c r="CN116" s="49">
        <v>1043</v>
      </c>
      <c r="CO116" s="49">
        <v>1097</v>
      </c>
      <c r="CP116" s="49">
        <v>1108</v>
      </c>
      <c r="CQ116" s="49">
        <v>1038</v>
      </c>
      <c r="CR116" s="49">
        <v>979</v>
      </c>
      <c r="CS116" s="49">
        <v>930</v>
      </c>
      <c r="CT116" s="49">
        <v>873</v>
      </c>
      <c r="CU116" s="49">
        <v>870</v>
      </c>
      <c r="CV116" s="49">
        <v>841</v>
      </c>
      <c r="CW116" s="49">
        <v>817</v>
      </c>
      <c r="CX116" s="49">
        <v>832</v>
      </c>
      <c r="CY116" s="49">
        <v>806</v>
      </c>
      <c r="CZ116" s="17" t="s">
        <v>165</v>
      </c>
      <c r="DE116" t="s">
        <v>165</v>
      </c>
      <c r="DG116" t="s">
        <v>165</v>
      </c>
      <c r="DI116">
        <v>54400</v>
      </c>
      <c r="DJ116">
        <v>55300</v>
      </c>
      <c r="DK116">
        <v>56900</v>
      </c>
      <c r="DL116">
        <v>56500</v>
      </c>
      <c r="DM116">
        <v>56000</v>
      </c>
      <c r="DN116">
        <v>56300</v>
      </c>
      <c r="DO116">
        <v>53100</v>
      </c>
      <c r="DP116">
        <v>53000</v>
      </c>
      <c r="DQ116">
        <v>52800</v>
      </c>
      <c r="DR116">
        <v>52500</v>
      </c>
      <c r="DS116">
        <v>52600</v>
      </c>
      <c r="DT116">
        <v>53100</v>
      </c>
      <c r="DU116">
        <v>54000</v>
      </c>
      <c r="DV116">
        <v>52300</v>
      </c>
      <c r="DW116">
        <v>51200</v>
      </c>
      <c r="DX116">
        <v>52400</v>
      </c>
      <c r="DY116">
        <v>52600</v>
      </c>
      <c r="DZ116">
        <v>53400</v>
      </c>
      <c r="EA116">
        <v>53100</v>
      </c>
      <c r="EB116">
        <v>53600</v>
      </c>
      <c r="EC116">
        <v>53200</v>
      </c>
      <c r="ED116">
        <v>54100</v>
      </c>
      <c r="EE116">
        <v>56000</v>
      </c>
      <c r="EF116">
        <v>55300</v>
      </c>
      <c r="EG116">
        <v>54100</v>
      </c>
      <c r="EH116">
        <v>53800</v>
      </c>
      <c r="EI116">
        <v>55500</v>
      </c>
      <c r="EJ116" s="19">
        <v>55900</v>
      </c>
      <c r="EK116" s="19">
        <v>56600</v>
      </c>
      <c r="EL116" s="19">
        <v>56400</v>
      </c>
      <c r="EM116" s="19"/>
      <c r="EO116" s="31">
        <f t="shared" si="30"/>
        <v>1.2444852941176471E-2</v>
      </c>
      <c r="EP116" s="31">
        <f t="shared" si="31"/>
        <v>1.108499095840868E-2</v>
      </c>
      <c r="EQ116" s="31">
        <f t="shared" si="32"/>
        <v>1.1001757469244288E-2</v>
      </c>
      <c r="ER116" s="31">
        <f t="shared" si="33"/>
        <v>1.0955752212389381E-2</v>
      </c>
      <c r="ES116" s="31">
        <f t="shared" si="34"/>
        <v>1.1660714285714286E-2</v>
      </c>
      <c r="ET116" s="31">
        <f t="shared" si="35"/>
        <v>1.0603907637655417E-2</v>
      </c>
      <c r="EU116" s="31">
        <f t="shared" si="36"/>
        <v>9.9058380414312613E-3</v>
      </c>
      <c r="EV116" s="31">
        <f t="shared" si="37"/>
        <v>8.9999999999999993E-3</v>
      </c>
      <c r="EW116" s="31">
        <f t="shared" si="38"/>
        <v>9.8863636363636358E-3</v>
      </c>
      <c r="EX116" s="31">
        <f t="shared" si="39"/>
        <v>1.1847619047619048E-2</v>
      </c>
      <c r="EY116" s="31">
        <f t="shared" si="40"/>
        <v>1.3422053231939164E-2</v>
      </c>
      <c r="EZ116" s="31">
        <f t="shared" si="41"/>
        <v>1.7909604519774011E-2</v>
      </c>
      <c r="FA116" s="31">
        <f t="shared" si="42"/>
        <v>2.5648148148148149E-2</v>
      </c>
      <c r="FB116" s="31">
        <f t="shared" si="43"/>
        <v>2.6653919694072659E-2</v>
      </c>
      <c r="FC116" s="31">
        <f t="shared" si="44"/>
        <v>2.8417968750000001E-2</v>
      </c>
      <c r="FD116" s="31">
        <f t="shared" si="45"/>
        <v>2.6717557251908396E-2</v>
      </c>
      <c r="FE116" s="31">
        <f t="shared" si="46"/>
        <v>2.6787072243346009E-2</v>
      </c>
      <c r="FF116" s="31">
        <f t="shared" si="47"/>
        <v>1.9625468164794008E-2</v>
      </c>
      <c r="FG116" s="31">
        <f t="shared" si="48"/>
        <v>1.8888888888888889E-2</v>
      </c>
      <c r="FH116" s="31">
        <f t="shared" si="49"/>
        <v>1.7723880597014924E-2</v>
      </c>
      <c r="FI116" s="31">
        <f t="shared" si="50"/>
        <v>1.949248120300752E-2</v>
      </c>
      <c r="FJ116" s="31">
        <f t="shared" si="51"/>
        <v>1.7393715341959333E-2</v>
      </c>
      <c r="FK116" s="31">
        <f t="shared" si="52"/>
        <v>1.880357142857143E-2</v>
      </c>
      <c r="FL116" s="31">
        <f t="shared" si="53"/>
        <v>1.8571428571428572E-2</v>
      </c>
      <c r="FM116" s="50">
        <f t="shared" si="54"/>
        <v>2.1072088724584104E-2</v>
      </c>
      <c r="FN116" s="50">
        <f t="shared" si="55"/>
        <v>1.7676579925650557E-2</v>
      </c>
      <c r="FO116" s="50">
        <f t="shared" si="56"/>
        <v>1.7351351351351352E-2</v>
      </c>
      <c r="FP116" s="50">
        <f t="shared" si="57"/>
        <v>1.8658318425760285E-2</v>
      </c>
      <c r="FQ116" s="50">
        <f t="shared" si="58"/>
        <v>1.8339222614840989E-2</v>
      </c>
      <c r="FR116" s="50">
        <f t="shared" si="59"/>
        <v>1.547872340425532E-2</v>
      </c>
    </row>
    <row r="117" spans="1:174" ht="14">
      <c r="A117" s="17" t="s">
        <v>166</v>
      </c>
      <c r="B117" s="19">
        <v>642</v>
      </c>
      <c r="C117" s="19">
        <v>711</v>
      </c>
      <c r="D117" s="19">
        <v>797</v>
      </c>
      <c r="E117" s="19">
        <v>785</v>
      </c>
      <c r="F117" s="19">
        <v>758</v>
      </c>
      <c r="G117" s="19">
        <v>759</v>
      </c>
      <c r="H117" s="19">
        <v>752</v>
      </c>
      <c r="I117" s="19">
        <v>789</v>
      </c>
      <c r="J117" s="19">
        <v>832</v>
      </c>
      <c r="K117" s="19">
        <v>838</v>
      </c>
      <c r="L117" s="19">
        <v>815</v>
      </c>
      <c r="M117" s="19">
        <v>839</v>
      </c>
      <c r="N117" s="19">
        <v>871</v>
      </c>
      <c r="O117" s="19">
        <v>887</v>
      </c>
      <c r="P117" s="19">
        <v>867</v>
      </c>
      <c r="Q117" s="19">
        <v>836</v>
      </c>
      <c r="R117" s="19">
        <v>799</v>
      </c>
      <c r="S117" s="19">
        <v>802</v>
      </c>
      <c r="T117" s="19">
        <v>785</v>
      </c>
      <c r="U117" s="19">
        <v>838</v>
      </c>
      <c r="V117" s="19">
        <v>831</v>
      </c>
      <c r="W117" s="19">
        <v>791</v>
      </c>
      <c r="X117" s="19">
        <v>760</v>
      </c>
      <c r="Y117" s="19">
        <v>739</v>
      </c>
      <c r="Z117" s="19">
        <v>725</v>
      </c>
      <c r="AA117" s="19">
        <v>678</v>
      </c>
      <c r="AB117" s="19">
        <v>656</v>
      </c>
      <c r="AC117" s="19">
        <v>688</v>
      </c>
      <c r="AD117" s="19">
        <v>654</v>
      </c>
      <c r="AE117" s="19">
        <v>666</v>
      </c>
      <c r="AF117" s="19">
        <v>683</v>
      </c>
      <c r="AG117" s="19">
        <v>690</v>
      </c>
      <c r="AH117" s="19">
        <v>731</v>
      </c>
      <c r="AI117" s="19">
        <v>720</v>
      </c>
      <c r="AJ117" s="19">
        <v>683</v>
      </c>
      <c r="AK117" s="19">
        <v>681</v>
      </c>
      <c r="AL117" s="19">
        <v>708</v>
      </c>
      <c r="AM117" s="19">
        <v>733</v>
      </c>
      <c r="AN117" s="19">
        <v>819</v>
      </c>
      <c r="AO117" s="19">
        <v>887</v>
      </c>
      <c r="AP117" s="19">
        <v>960</v>
      </c>
      <c r="AQ117" s="19">
        <v>1068</v>
      </c>
      <c r="AR117" s="19">
        <v>1244</v>
      </c>
      <c r="AS117" s="19">
        <v>1398</v>
      </c>
      <c r="AT117" s="19">
        <v>1687</v>
      </c>
      <c r="AU117" s="19">
        <v>1792</v>
      </c>
      <c r="AV117" s="19">
        <v>1922</v>
      </c>
      <c r="AW117" s="19">
        <v>1965</v>
      </c>
      <c r="AX117" s="19">
        <v>1918</v>
      </c>
      <c r="AY117" s="19">
        <v>1978</v>
      </c>
      <c r="AZ117" s="19">
        <v>1971</v>
      </c>
      <c r="BA117" s="19">
        <v>1973</v>
      </c>
      <c r="BB117" s="19">
        <v>1905</v>
      </c>
      <c r="BC117" s="19">
        <v>1899</v>
      </c>
      <c r="BD117" s="19">
        <v>1870</v>
      </c>
      <c r="BE117" s="19">
        <v>1960</v>
      </c>
      <c r="BF117" s="19">
        <v>1930</v>
      </c>
      <c r="BG117" s="19">
        <v>1811</v>
      </c>
      <c r="BH117" s="19">
        <v>1807</v>
      </c>
      <c r="BI117" s="19">
        <v>1667</v>
      </c>
      <c r="BJ117" s="19">
        <v>1550</v>
      </c>
      <c r="BK117" s="19">
        <v>1534</v>
      </c>
      <c r="BL117" s="19">
        <v>1640</v>
      </c>
      <c r="BM117" s="19">
        <v>1594</v>
      </c>
      <c r="BN117" s="19">
        <v>1600</v>
      </c>
      <c r="BO117" s="19">
        <v>1597</v>
      </c>
      <c r="BP117" s="19">
        <v>1615</v>
      </c>
      <c r="BQ117" s="19">
        <v>1671</v>
      </c>
      <c r="BR117" s="19">
        <v>1720</v>
      </c>
      <c r="BS117" s="19">
        <v>1740</v>
      </c>
      <c r="BT117" s="19">
        <v>1692</v>
      </c>
      <c r="BU117" s="19">
        <v>1654</v>
      </c>
      <c r="BV117" s="19">
        <v>1681</v>
      </c>
      <c r="BW117" s="19">
        <v>1688</v>
      </c>
      <c r="BX117" s="19">
        <v>1728</v>
      </c>
      <c r="BY117" s="19">
        <v>1672</v>
      </c>
      <c r="BZ117" s="19">
        <v>1665</v>
      </c>
      <c r="CA117" s="19">
        <v>1650</v>
      </c>
      <c r="CB117" s="19">
        <v>1737</v>
      </c>
      <c r="CC117" s="19">
        <v>1812</v>
      </c>
      <c r="CD117" s="19">
        <v>1865</v>
      </c>
      <c r="CE117" s="19">
        <v>1878</v>
      </c>
      <c r="CF117" s="19">
        <v>1759</v>
      </c>
      <c r="CG117" s="19">
        <v>1718</v>
      </c>
      <c r="CH117" s="49">
        <v>1658</v>
      </c>
      <c r="CI117" s="49">
        <v>1665</v>
      </c>
      <c r="CJ117" s="49">
        <v>1625</v>
      </c>
      <c r="CK117" s="49">
        <v>1580</v>
      </c>
      <c r="CL117" s="49">
        <v>1571</v>
      </c>
      <c r="CM117" s="49">
        <v>1626</v>
      </c>
      <c r="CN117" s="49">
        <v>1599</v>
      </c>
      <c r="CO117" s="49">
        <v>1685</v>
      </c>
      <c r="CP117" s="49">
        <v>1755</v>
      </c>
      <c r="CQ117" s="49">
        <v>1710</v>
      </c>
      <c r="CR117" s="49">
        <v>1637</v>
      </c>
      <c r="CS117" s="49">
        <v>1575</v>
      </c>
      <c r="CT117" s="49">
        <v>1470</v>
      </c>
      <c r="CU117" s="49">
        <v>1466</v>
      </c>
      <c r="CV117" s="49">
        <v>1415</v>
      </c>
      <c r="CW117" s="49">
        <v>1326</v>
      </c>
      <c r="CX117" s="49">
        <v>1284</v>
      </c>
      <c r="CY117" s="49">
        <v>1210</v>
      </c>
      <c r="CZ117" s="17" t="s">
        <v>166</v>
      </c>
      <c r="DE117" t="s">
        <v>166</v>
      </c>
      <c r="DG117" t="s">
        <v>166</v>
      </c>
      <c r="DI117">
        <v>70400</v>
      </c>
      <c r="DJ117">
        <v>71100</v>
      </c>
      <c r="DK117">
        <v>69900</v>
      </c>
      <c r="DL117">
        <v>66600</v>
      </c>
      <c r="DM117">
        <v>67400</v>
      </c>
      <c r="DN117">
        <v>66900</v>
      </c>
      <c r="DO117">
        <v>66700</v>
      </c>
      <c r="DP117">
        <v>69900</v>
      </c>
      <c r="DQ117">
        <v>71700</v>
      </c>
      <c r="DR117">
        <v>73000</v>
      </c>
      <c r="DS117">
        <v>72500</v>
      </c>
      <c r="DT117">
        <v>73900</v>
      </c>
      <c r="DU117">
        <v>73600</v>
      </c>
      <c r="DV117">
        <v>72200</v>
      </c>
      <c r="DW117">
        <v>73100</v>
      </c>
      <c r="DX117">
        <v>71600</v>
      </c>
      <c r="DY117">
        <v>74000</v>
      </c>
      <c r="DZ117">
        <v>73700</v>
      </c>
      <c r="EA117">
        <v>73200</v>
      </c>
      <c r="EB117">
        <v>73400</v>
      </c>
      <c r="EC117">
        <v>69900</v>
      </c>
      <c r="ED117">
        <v>70300</v>
      </c>
      <c r="EE117">
        <v>71000</v>
      </c>
      <c r="EF117">
        <v>69900</v>
      </c>
      <c r="EG117">
        <v>71600</v>
      </c>
      <c r="EH117">
        <v>74100</v>
      </c>
      <c r="EI117">
        <v>74900</v>
      </c>
      <c r="EJ117" s="19">
        <v>75600</v>
      </c>
      <c r="EK117" s="19">
        <v>77000</v>
      </c>
      <c r="EL117" s="19">
        <v>76900</v>
      </c>
      <c r="EM117" s="19"/>
      <c r="EO117" s="31">
        <f t="shared" si="30"/>
        <v>1.1903409090909091E-2</v>
      </c>
      <c r="EP117" s="31">
        <f t="shared" si="31"/>
        <v>1.2250351617440225E-2</v>
      </c>
      <c r="EQ117" s="31">
        <f t="shared" si="32"/>
        <v>1.1959942775393419E-2</v>
      </c>
      <c r="ER117" s="31">
        <f t="shared" si="33"/>
        <v>1.1786786786786787E-2</v>
      </c>
      <c r="ES117" s="31">
        <f t="shared" si="34"/>
        <v>1.1735905044510386E-2</v>
      </c>
      <c r="ET117" s="31">
        <f t="shared" si="35"/>
        <v>1.0837070254110613E-2</v>
      </c>
      <c r="EU117" s="31">
        <f t="shared" si="36"/>
        <v>1.0314842578710645E-2</v>
      </c>
      <c r="EV117" s="31">
        <f t="shared" si="37"/>
        <v>9.7711015736766816E-3</v>
      </c>
      <c r="EW117" s="31">
        <f t="shared" si="38"/>
        <v>1.00418410041841E-2</v>
      </c>
      <c r="EX117" s="31">
        <f t="shared" si="39"/>
        <v>9.6986301369863005E-3</v>
      </c>
      <c r="EY117" s="31">
        <f t="shared" si="40"/>
        <v>1.223448275862069E-2</v>
      </c>
      <c r="EZ117" s="31">
        <f t="shared" si="41"/>
        <v>1.6833558863328824E-2</v>
      </c>
      <c r="FA117" s="31">
        <f t="shared" si="42"/>
        <v>2.4347826086956521E-2</v>
      </c>
      <c r="FB117" s="31">
        <f t="shared" si="43"/>
        <v>2.6565096952908589E-2</v>
      </c>
      <c r="FC117" s="31">
        <f t="shared" si="44"/>
        <v>2.6990424076607386E-2</v>
      </c>
      <c r="FD117" s="31">
        <f t="shared" si="45"/>
        <v>2.611731843575419E-2</v>
      </c>
      <c r="FE117" s="31">
        <f t="shared" si="46"/>
        <v>2.4472972972972972E-2</v>
      </c>
      <c r="FF117" s="31">
        <f t="shared" si="47"/>
        <v>2.1031207598371779E-2</v>
      </c>
      <c r="FG117" s="31">
        <f t="shared" si="48"/>
        <v>2.1775956284153006E-2</v>
      </c>
      <c r="FH117" s="31">
        <f t="shared" si="49"/>
        <v>2.2002724795640326E-2</v>
      </c>
      <c r="FI117" s="31">
        <f t="shared" si="50"/>
        <v>2.4892703862660945E-2</v>
      </c>
      <c r="FJ117" s="31">
        <f t="shared" si="51"/>
        <v>2.391180654338549E-2</v>
      </c>
      <c r="FK117" s="31">
        <f t="shared" si="52"/>
        <v>2.3549295774647889E-2</v>
      </c>
      <c r="FL117" s="31">
        <f t="shared" si="53"/>
        <v>2.4849785407725321E-2</v>
      </c>
      <c r="FM117" s="50">
        <f t="shared" si="54"/>
        <v>2.6229050279329608E-2</v>
      </c>
      <c r="FN117" s="50">
        <f t="shared" si="55"/>
        <v>2.2375168690958163E-2</v>
      </c>
      <c r="FO117" s="50">
        <f t="shared" si="56"/>
        <v>2.109479305740988E-2</v>
      </c>
      <c r="FP117" s="50">
        <f t="shared" si="57"/>
        <v>2.1150793650793649E-2</v>
      </c>
      <c r="FQ117" s="50">
        <f t="shared" si="58"/>
        <v>2.2207792207792208E-2</v>
      </c>
      <c r="FR117" s="50">
        <f t="shared" si="59"/>
        <v>1.9115734720416125E-2</v>
      </c>
    </row>
    <row r="118" spans="1:174" ht="14">
      <c r="A118" s="17" t="s">
        <v>167</v>
      </c>
      <c r="B118" s="19">
        <v>1286</v>
      </c>
      <c r="C118" s="19">
        <v>1246</v>
      </c>
      <c r="D118" s="19">
        <v>1246</v>
      </c>
      <c r="E118" s="19">
        <v>1288</v>
      </c>
      <c r="F118" s="19">
        <v>1458</v>
      </c>
      <c r="G118" s="19">
        <v>1636</v>
      </c>
      <c r="H118" s="19">
        <v>1831</v>
      </c>
      <c r="I118" s="19">
        <v>2002</v>
      </c>
      <c r="J118" s="19">
        <v>2018</v>
      </c>
      <c r="K118" s="19">
        <v>2009</v>
      </c>
      <c r="L118" s="19">
        <v>1722</v>
      </c>
      <c r="M118" s="19">
        <v>1638</v>
      </c>
      <c r="N118" s="19">
        <v>1556</v>
      </c>
      <c r="O118" s="19">
        <v>1539</v>
      </c>
      <c r="P118" s="19">
        <v>1515</v>
      </c>
      <c r="Q118" s="19">
        <v>1597</v>
      </c>
      <c r="R118" s="19">
        <v>1714</v>
      </c>
      <c r="S118" s="19">
        <v>1934</v>
      </c>
      <c r="T118" s="19">
        <v>2114</v>
      </c>
      <c r="U118" s="19">
        <v>2247</v>
      </c>
      <c r="V118" s="19">
        <v>2276</v>
      </c>
      <c r="W118" s="19">
        <v>2124</v>
      </c>
      <c r="X118" s="19">
        <v>1822</v>
      </c>
      <c r="Y118" s="19">
        <v>1626</v>
      </c>
      <c r="Z118" s="19">
        <v>1578</v>
      </c>
      <c r="AA118" s="19">
        <v>1594</v>
      </c>
      <c r="AB118" s="19">
        <v>1603</v>
      </c>
      <c r="AC118" s="19">
        <v>1703</v>
      </c>
      <c r="AD118" s="19">
        <v>1713</v>
      </c>
      <c r="AE118" s="19">
        <v>1824</v>
      </c>
      <c r="AF118" s="19">
        <v>1989</v>
      </c>
      <c r="AG118" s="19">
        <v>1995</v>
      </c>
      <c r="AH118" s="19">
        <v>1986</v>
      </c>
      <c r="AI118" s="19">
        <v>1800</v>
      </c>
      <c r="AJ118" s="19">
        <v>1584</v>
      </c>
      <c r="AK118" s="19">
        <v>1516</v>
      </c>
      <c r="AL118" s="19">
        <v>1503</v>
      </c>
      <c r="AM118" s="19">
        <v>1474</v>
      </c>
      <c r="AN118" s="19">
        <v>1529</v>
      </c>
      <c r="AO118" s="19">
        <v>1632</v>
      </c>
      <c r="AP118" s="19">
        <v>1813</v>
      </c>
      <c r="AQ118" s="19">
        <v>2338</v>
      </c>
      <c r="AR118" s="19">
        <v>2695</v>
      </c>
      <c r="AS118" s="19">
        <v>2947</v>
      </c>
      <c r="AT118" s="19">
        <v>3175</v>
      </c>
      <c r="AU118" s="19">
        <v>3081</v>
      </c>
      <c r="AV118" s="19">
        <v>2716</v>
      </c>
      <c r="AW118" s="19">
        <v>2620</v>
      </c>
      <c r="AX118" s="19">
        <v>2499</v>
      </c>
      <c r="AY118" s="19">
        <v>2460</v>
      </c>
      <c r="AZ118" s="19">
        <v>2478</v>
      </c>
      <c r="BA118" s="19">
        <v>2449</v>
      </c>
      <c r="BB118" s="19">
        <v>2653</v>
      </c>
      <c r="BC118" s="19">
        <v>3044</v>
      </c>
      <c r="BD118" s="19">
        <v>3319</v>
      </c>
      <c r="BE118" s="19">
        <v>3488</v>
      </c>
      <c r="BF118" s="19">
        <v>3427</v>
      </c>
      <c r="BG118" s="19">
        <v>3201</v>
      </c>
      <c r="BH118" s="19">
        <v>2703</v>
      </c>
      <c r="BI118" s="19">
        <v>2464</v>
      </c>
      <c r="BJ118" s="19">
        <v>2337</v>
      </c>
      <c r="BK118" s="19">
        <v>2282</v>
      </c>
      <c r="BL118" s="19">
        <v>2171</v>
      </c>
      <c r="BM118" s="19">
        <v>2292</v>
      </c>
      <c r="BN118" s="19">
        <v>2560</v>
      </c>
      <c r="BO118" s="19">
        <v>2850</v>
      </c>
      <c r="BP118" s="19">
        <v>3116</v>
      </c>
      <c r="BQ118" s="19">
        <v>3364</v>
      </c>
      <c r="BR118" s="19">
        <v>3301</v>
      </c>
      <c r="BS118" s="19">
        <v>3124</v>
      </c>
      <c r="BT118" s="19">
        <v>2683</v>
      </c>
      <c r="BU118" s="19">
        <v>2389</v>
      </c>
      <c r="BV118" s="19">
        <v>2286</v>
      </c>
      <c r="BW118" s="19">
        <v>2314</v>
      </c>
      <c r="BX118" s="19">
        <v>2362</v>
      </c>
      <c r="BY118" s="19">
        <v>2434</v>
      </c>
      <c r="BZ118" s="19">
        <v>2706</v>
      </c>
      <c r="CA118" s="19">
        <v>3082</v>
      </c>
      <c r="CB118" s="19">
        <v>3352</v>
      </c>
      <c r="CC118" s="19">
        <v>3587</v>
      </c>
      <c r="CD118" s="19">
        <v>3591</v>
      </c>
      <c r="CE118" s="19">
        <v>3373</v>
      </c>
      <c r="CF118" s="19">
        <v>2776</v>
      </c>
      <c r="CG118" s="19">
        <v>2670</v>
      </c>
      <c r="CH118" s="49">
        <v>2523</v>
      </c>
      <c r="CI118" s="49">
        <v>2512</v>
      </c>
      <c r="CJ118" s="49">
        <v>2392</v>
      </c>
      <c r="CK118" s="49">
        <v>2473</v>
      </c>
      <c r="CL118" s="49">
        <v>2652</v>
      </c>
      <c r="CM118" s="49">
        <v>2974</v>
      </c>
      <c r="CN118" s="49">
        <v>3329</v>
      </c>
      <c r="CO118" s="49">
        <v>3534</v>
      </c>
      <c r="CP118" s="49">
        <v>3507</v>
      </c>
      <c r="CQ118" s="49">
        <v>3235</v>
      </c>
      <c r="CR118" s="49">
        <v>2771</v>
      </c>
      <c r="CS118" s="49">
        <v>2583</v>
      </c>
      <c r="CT118" s="49">
        <v>2362</v>
      </c>
      <c r="CU118" s="49">
        <v>2288</v>
      </c>
      <c r="CV118" s="49">
        <v>2156</v>
      </c>
      <c r="CW118" s="49">
        <v>2159</v>
      </c>
      <c r="CX118" s="49">
        <v>2260</v>
      </c>
      <c r="CY118" s="49">
        <v>2611</v>
      </c>
      <c r="CZ118" s="17" t="s">
        <v>167</v>
      </c>
      <c r="DE118" t="s">
        <v>167</v>
      </c>
      <c r="DG118" t="s">
        <v>167</v>
      </c>
      <c r="DI118">
        <v>61600</v>
      </c>
      <c r="DJ118">
        <v>62800</v>
      </c>
      <c r="DK118">
        <v>62200</v>
      </c>
      <c r="DL118">
        <v>60000</v>
      </c>
      <c r="DM118">
        <v>59200</v>
      </c>
      <c r="DN118">
        <v>58700</v>
      </c>
      <c r="DO118">
        <v>61400</v>
      </c>
      <c r="DP118">
        <v>61000</v>
      </c>
      <c r="DQ118">
        <v>62000</v>
      </c>
      <c r="DR118">
        <v>62200</v>
      </c>
      <c r="DS118">
        <v>62900</v>
      </c>
      <c r="DT118">
        <v>64300</v>
      </c>
      <c r="DU118">
        <v>65700</v>
      </c>
      <c r="DV118">
        <v>64100</v>
      </c>
      <c r="DW118">
        <v>62800</v>
      </c>
      <c r="DX118">
        <v>59800</v>
      </c>
      <c r="DY118">
        <v>59000</v>
      </c>
      <c r="DZ118">
        <v>58600</v>
      </c>
      <c r="EA118">
        <v>59400</v>
      </c>
      <c r="EB118">
        <v>62400</v>
      </c>
      <c r="EC118">
        <v>64900</v>
      </c>
      <c r="ED118">
        <v>66900</v>
      </c>
      <c r="EE118">
        <v>64300</v>
      </c>
      <c r="EF118">
        <v>64900</v>
      </c>
      <c r="EG118">
        <v>62700</v>
      </c>
      <c r="EH118">
        <v>62900</v>
      </c>
      <c r="EI118">
        <v>61700</v>
      </c>
      <c r="EJ118" s="19">
        <v>60700</v>
      </c>
      <c r="EK118" s="19">
        <v>59100</v>
      </c>
      <c r="EL118" s="19">
        <v>54500</v>
      </c>
      <c r="EM118" s="19"/>
      <c r="EO118" s="31">
        <f t="shared" si="30"/>
        <v>3.2613636363636365E-2</v>
      </c>
      <c r="EP118" s="31">
        <f t="shared" si="31"/>
        <v>2.4777070063694267E-2</v>
      </c>
      <c r="EQ118" s="31">
        <f t="shared" si="32"/>
        <v>2.5675241157556272E-2</v>
      </c>
      <c r="ER118" s="31">
        <f t="shared" si="33"/>
        <v>3.5233333333333332E-2</v>
      </c>
      <c r="ES118" s="31">
        <f t="shared" si="34"/>
        <v>3.587837837837838E-2</v>
      </c>
      <c r="ET118" s="31">
        <f t="shared" si="35"/>
        <v>2.6882453151618399E-2</v>
      </c>
      <c r="EU118" s="31">
        <f t="shared" si="36"/>
        <v>2.7736156351791531E-2</v>
      </c>
      <c r="EV118" s="31">
        <f t="shared" si="37"/>
        <v>3.2606557377049178E-2</v>
      </c>
      <c r="EW118" s="31">
        <f t="shared" si="38"/>
        <v>2.903225806451613E-2</v>
      </c>
      <c r="EX118" s="31">
        <f t="shared" si="39"/>
        <v>2.4163987138263666E-2</v>
      </c>
      <c r="EY118" s="31">
        <f t="shared" si="40"/>
        <v>2.5945945945945945E-2</v>
      </c>
      <c r="EZ118" s="31">
        <f t="shared" si="41"/>
        <v>4.1912908242612755E-2</v>
      </c>
      <c r="FA118" s="31">
        <f t="shared" si="42"/>
        <v>4.6894977168949768E-2</v>
      </c>
      <c r="FB118" s="31">
        <f t="shared" si="43"/>
        <v>3.8985959438377536E-2</v>
      </c>
      <c r="FC118" s="31">
        <f t="shared" si="44"/>
        <v>3.8996815286624201E-2</v>
      </c>
      <c r="FD118" s="31">
        <f t="shared" si="45"/>
        <v>5.5501672240802678E-2</v>
      </c>
      <c r="FE118" s="31">
        <f t="shared" si="46"/>
        <v>5.4254237288135596E-2</v>
      </c>
      <c r="FF118" s="31">
        <f t="shared" si="47"/>
        <v>3.9880546075085323E-2</v>
      </c>
      <c r="FG118" s="31">
        <f t="shared" si="48"/>
        <v>3.8585858585858585E-2</v>
      </c>
      <c r="FH118" s="31">
        <f t="shared" si="49"/>
        <v>4.9935897435897436E-2</v>
      </c>
      <c r="FI118" s="31">
        <f t="shared" si="50"/>
        <v>4.8135593220338981E-2</v>
      </c>
      <c r="FJ118" s="31">
        <f t="shared" si="51"/>
        <v>3.417040358744395E-2</v>
      </c>
      <c r="FK118" s="31">
        <f t="shared" si="52"/>
        <v>3.7853810264385696E-2</v>
      </c>
      <c r="FL118" s="31">
        <f t="shared" si="53"/>
        <v>5.1648690292758093E-2</v>
      </c>
      <c r="FM118" s="50">
        <f t="shared" si="54"/>
        <v>5.379585326953748E-2</v>
      </c>
      <c r="FN118" s="50">
        <f t="shared" si="55"/>
        <v>4.0111287758346582E-2</v>
      </c>
      <c r="FO118" s="50">
        <f t="shared" si="56"/>
        <v>4.0081037277147485E-2</v>
      </c>
      <c r="FP118" s="50">
        <f t="shared" si="57"/>
        <v>5.484349258649094E-2</v>
      </c>
      <c r="FQ118" s="50">
        <f t="shared" si="58"/>
        <v>5.4737732656514382E-2</v>
      </c>
      <c r="FR118" s="50">
        <f t="shared" si="59"/>
        <v>4.3339449541284401E-2</v>
      </c>
    </row>
    <row r="119" spans="1:174" ht="14">
      <c r="A119" s="17" t="s">
        <v>168</v>
      </c>
      <c r="B119" s="19">
        <v>817</v>
      </c>
      <c r="C119" s="19">
        <v>771</v>
      </c>
      <c r="D119" s="19">
        <v>756</v>
      </c>
      <c r="E119" s="19">
        <v>741</v>
      </c>
      <c r="F119" s="19">
        <v>750</v>
      </c>
      <c r="G119" s="19">
        <v>740</v>
      </c>
      <c r="H119" s="19">
        <v>726</v>
      </c>
      <c r="I119" s="19">
        <v>793</v>
      </c>
      <c r="J119" s="19">
        <v>832</v>
      </c>
      <c r="K119" s="19">
        <v>852</v>
      </c>
      <c r="L119" s="19">
        <v>845</v>
      </c>
      <c r="M119" s="19">
        <v>823</v>
      </c>
      <c r="N119" s="19">
        <v>761</v>
      </c>
      <c r="O119" s="19">
        <v>780</v>
      </c>
      <c r="P119" s="19">
        <v>794</v>
      </c>
      <c r="Q119" s="19">
        <v>711</v>
      </c>
      <c r="R119" s="19">
        <v>731</v>
      </c>
      <c r="S119" s="19">
        <v>775</v>
      </c>
      <c r="T119" s="19">
        <v>749</v>
      </c>
      <c r="U119" s="19">
        <v>808</v>
      </c>
      <c r="V119" s="19">
        <v>860</v>
      </c>
      <c r="W119" s="19">
        <v>793</v>
      </c>
      <c r="X119" s="19">
        <v>730</v>
      </c>
      <c r="Y119" s="19">
        <v>702</v>
      </c>
      <c r="Z119" s="19">
        <v>634</v>
      </c>
      <c r="AA119" s="19">
        <v>636</v>
      </c>
      <c r="AB119" s="19">
        <v>677</v>
      </c>
      <c r="AC119" s="19">
        <v>627</v>
      </c>
      <c r="AD119" s="19">
        <v>601</v>
      </c>
      <c r="AE119" s="19">
        <v>615</v>
      </c>
      <c r="AF119" s="19">
        <v>628</v>
      </c>
      <c r="AG119" s="19">
        <v>678</v>
      </c>
      <c r="AH119" s="19">
        <v>701</v>
      </c>
      <c r="AI119" s="19">
        <v>702</v>
      </c>
      <c r="AJ119" s="19">
        <v>678</v>
      </c>
      <c r="AK119" s="19">
        <v>657</v>
      </c>
      <c r="AL119" s="19">
        <v>630</v>
      </c>
      <c r="AM119" s="19">
        <v>679</v>
      </c>
      <c r="AN119" s="19">
        <v>789</v>
      </c>
      <c r="AO119" s="19">
        <v>818</v>
      </c>
      <c r="AP119" s="19">
        <v>886</v>
      </c>
      <c r="AQ119" s="19">
        <v>993</v>
      </c>
      <c r="AR119" s="19">
        <v>1136</v>
      </c>
      <c r="AS119" s="19">
        <v>1332</v>
      </c>
      <c r="AT119" s="19">
        <v>1575</v>
      </c>
      <c r="AU119" s="19">
        <v>1615</v>
      </c>
      <c r="AV119" s="19">
        <v>1588</v>
      </c>
      <c r="AW119" s="19">
        <v>1609</v>
      </c>
      <c r="AX119" s="19">
        <v>1619</v>
      </c>
      <c r="AY119" s="19">
        <v>1701</v>
      </c>
      <c r="AZ119" s="19">
        <v>1737</v>
      </c>
      <c r="BA119" s="19">
        <v>1671</v>
      </c>
      <c r="BB119" s="19">
        <v>1719</v>
      </c>
      <c r="BC119" s="19">
        <v>1728</v>
      </c>
      <c r="BD119" s="19">
        <v>1828</v>
      </c>
      <c r="BE119" s="19">
        <v>1985</v>
      </c>
      <c r="BF119" s="19">
        <v>2034</v>
      </c>
      <c r="BG119" s="19">
        <v>2031</v>
      </c>
      <c r="BH119" s="19">
        <v>2006</v>
      </c>
      <c r="BI119" s="19">
        <v>1882</v>
      </c>
      <c r="BJ119" s="19">
        <v>1842</v>
      </c>
      <c r="BK119" s="19">
        <v>1873</v>
      </c>
      <c r="BL119" s="19">
        <v>1874</v>
      </c>
      <c r="BM119" s="19">
        <v>1725</v>
      </c>
      <c r="BN119" s="19">
        <v>1740</v>
      </c>
      <c r="BO119" s="19">
        <v>1756</v>
      </c>
      <c r="BP119" s="19">
        <v>1906</v>
      </c>
      <c r="BQ119" s="19">
        <v>2047</v>
      </c>
      <c r="BR119" s="19">
        <v>2081</v>
      </c>
      <c r="BS119" s="19">
        <v>2052</v>
      </c>
      <c r="BT119" s="19">
        <v>2036</v>
      </c>
      <c r="BU119" s="19">
        <v>1975</v>
      </c>
      <c r="BV119" s="19">
        <v>1929</v>
      </c>
      <c r="BW119" s="19">
        <v>1998</v>
      </c>
      <c r="BX119" s="19">
        <v>2035</v>
      </c>
      <c r="BY119" s="19">
        <v>1957</v>
      </c>
      <c r="BZ119" s="19">
        <v>1906</v>
      </c>
      <c r="CA119" s="19">
        <v>1972</v>
      </c>
      <c r="CB119" s="19">
        <v>2057</v>
      </c>
      <c r="CC119" s="19">
        <v>2205</v>
      </c>
      <c r="CD119" s="19">
        <v>2266</v>
      </c>
      <c r="CE119" s="19">
        <v>2193</v>
      </c>
      <c r="CF119" s="19">
        <v>2040</v>
      </c>
      <c r="CG119" s="19">
        <v>1989</v>
      </c>
      <c r="CH119" s="49">
        <v>1937</v>
      </c>
      <c r="CI119" s="49">
        <v>1982</v>
      </c>
      <c r="CJ119" s="49">
        <v>1963</v>
      </c>
      <c r="CK119" s="49">
        <v>1911</v>
      </c>
      <c r="CL119" s="49">
        <v>1919</v>
      </c>
      <c r="CM119" s="49">
        <v>1929</v>
      </c>
      <c r="CN119" s="49">
        <v>1932</v>
      </c>
      <c r="CO119" s="49">
        <v>2039</v>
      </c>
      <c r="CP119" s="49">
        <v>2170</v>
      </c>
      <c r="CQ119" s="49">
        <v>2118</v>
      </c>
      <c r="CR119" s="49">
        <v>2042</v>
      </c>
      <c r="CS119" s="49">
        <v>1977</v>
      </c>
      <c r="CT119" s="49">
        <v>1855</v>
      </c>
      <c r="CU119" s="49">
        <v>1825</v>
      </c>
      <c r="CV119" s="49">
        <v>1776</v>
      </c>
      <c r="CW119" s="49">
        <v>1599</v>
      </c>
      <c r="CX119" s="49">
        <v>1565</v>
      </c>
      <c r="CY119" s="49">
        <v>1624</v>
      </c>
      <c r="CZ119" s="17" t="s">
        <v>168</v>
      </c>
      <c r="DE119" t="s">
        <v>168</v>
      </c>
      <c r="DG119" t="s">
        <v>168</v>
      </c>
      <c r="DI119">
        <v>45200</v>
      </c>
      <c r="DJ119">
        <v>45500</v>
      </c>
      <c r="DK119">
        <v>45500</v>
      </c>
      <c r="DL119">
        <v>45300</v>
      </c>
      <c r="DM119">
        <v>45300</v>
      </c>
      <c r="DN119">
        <v>45200</v>
      </c>
      <c r="DO119">
        <v>45200</v>
      </c>
      <c r="DP119">
        <v>46700</v>
      </c>
      <c r="DQ119">
        <v>46500</v>
      </c>
      <c r="DR119">
        <v>47300</v>
      </c>
      <c r="DS119">
        <v>46800</v>
      </c>
      <c r="DT119">
        <v>46900</v>
      </c>
      <c r="DU119">
        <v>47600</v>
      </c>
      <c r="DV119">
        <v>47900</v>
      </c>
      <c r="DW119">
        <v>47600</v>
      </c>
      <c r="DX119">
        <v>47300</v>
      </c>
      <c r="DY119">
        <v>47800</v>
      </c>
      <c r="DZ119">
        <v>47300</v>
      </c>
      <c r="EA119">
        <v>47900</v>
      </c>
      <c r="EB119">
        <v>47300</v>
      </c>
      <c r="EC119">
        <v>47400</v>
      </c>
      <c r="ED119">
        <v>47000</v>
      </c>
      <c r="EE119">
        <v>47600</v>
      </c>
      <c r="EF119">
        <v>47900</v>
      </c>
      <c r="EG119">
        <v>48000</v>
      </c>
      <c r="EH119">
        <v>48400</v>
      </c>
      <c r="EI119">
        <v>48200</v>
      </c>
      <c r="EJ119" s="19">
        <v>48500</v>
      </c>
      <c r="EK119" s="19">
        <v>48400</v>
      </c>
      <c r="EL119" s="19">
        <v>48000</v>
      </c>
      <c r="EM119" s="19"/>
      <c r="EO119" s="31">
        <f t="shared" si="30"/>
        <v>1.8849557522123892E-2</v>
      </c>
      <c r="EP119" s="31">
        <f t="shared" si="31"/>
        <v>1.6725274725274724E-2</v>
      </c>
      <c r="EQ119" s="31">
        <f t="shared" si="32"/>
        <v>1.5626373626373626E-2</v>
      </c>
      <c r="ER119" s="31">
        <f t="shared" si="33"/>
        <v>1.6534216335540839E-2</v>
      </c>
      <c r="ES119" s="31">
        <f t="shared" si="34"/>
        <v>1.7505518763796909E-2</v>
      </c>
      <c r="ET119" s="31">
        <f t="shared" si="35"/>
        <v>1.4026548672566372E-2</v>
      </c>
      <c r="EU119" s="31">
        <f t="shared" si="36"/>
        <v>1.3871681415929203E-2</v>
      </c>
      <c r="EV119" s="31">
        <f t="shared" si="37"/>
        <v>1.3447537473233405E-2</v>
      </c>
      <c r="EW119" s="31">
        <f t="shared" si="38"/>
        <v>1.5096774193548388E-2</v>
      </c>
      <c r="EX119" s="31">
        <f t="shared" si="39"/>
        <v>1.331923890063425E-2</v>
      </c>
      <c r="EY119" s="31">
        <f t="shared" si="40"/>
        <v>1.7478632478632478E-2</v>
      </c>
      <c r="EZ119" s="31">
        <f t="shared" si="41"/>
        <v>2.422174840085288E-2</v>
      </c>
      <c r="FA119" s="31">
        <f t="shared" si="42"/>
        <v>3.3928571428571426E-2</v>
      </c>
      <c r="FB119" s="31">
        <f t="shared" si="43"/>
        <v>3.3799582463465552E-2</v>
      </c>
      <c r="FC119" s="31">
        <f t="shared" si="44"/>
        <v>3.5105042016806726E-2</v>
      </c>
      <c r="FD119" s="31">
        <f t="shared" si="45"/>
        <v>3.8646934460887947E-2</v>
      </c>
      <c r="FE119" s="31">
        <f t="shared" si="46"/>
        <v>4.2489539748953975E-2</v>
      </c>
      <c r="FF119" s="31">
        <f t="shared" si="47"/>
        <v>3.8942917547568713E-2</v>
      </c>
      <c r="FG119" s="31">
        <f t="shared" si="48"/>
        <v>3.60125260960334E-2</v>
      </c>
      <c r="FH119" s="31">
        <f t="shared" si="49"/>
        <v>4.029598308668076E-2</v>
      </c>
      <c r="FI119" s="31">
        <f t="shared" si="50"/>
        <v>4.3291139240506329E-2</v>
      </c>
      <c r="FJ119" s="31">
        <f t="shared" si="51"/>
        <v>4.1042553191489362E-2</v>
      </c>
      <c r="FK119" s="31">
        <f t="shared" si="52"/>
        <v>4.1113445378151259E-2</v>
      </c>
      <c r="FL119" s="31">
        <f t="shared" si="53"/>
        <v>4.2943632567849686E-2</v>
      </c>
      <c r="FM119" s="50">
        <f t="shared" si="54"/>
        <v>4.5687499999999999E-2</v>
      </c>
      <c r="FN119" s="50">
        <f t="shared" si="55"/>
        <v>4.0020661157024795E-2</v>
      </c>
      <c r="FO119" s="50">
        <f t="shared" si="56"/>
        <v>3.9647302904564315E-2</v>
      </c>
      <c r="FP119" s="50">
        <f t="shared" si="57"/>
        <v>3.9835051546391755E-2</v>
      </c>
      <c r="FQ119" s="50">
        <f t="shared" si="58"/>
        <v>4.3760330578512398E-2</v>
      </c>
      <c r="FR119" s="50">
        <f t="shared" si="59"/>
        <v>3.8645833333333331E-2</v>
      </c>
    </row>
    <row r="120" spans="1:174" ht="14">
      <c r="A120" s="17" t="s">
        <v>169</v>
      </c>
      <c r="B120" s="19">
        <v>666</v>
      </c>
      <c r="C120" s="19">
        <v>657</v>
      </c>
      <c r="D120" s="19">
        <v>669</v>
      </c>
      <c r="E120" s="19">
        <v>709</v>
      </c>
      <c r="F120" s="19">
        <v>680</v>
      </c>
      <c r="G120" s="19">
        <v>702</v>
      </c>
      <c r="H120" s="19">
        <v>718</v>
      </c>
      <c r="I120" s="19">
        <v>777</v>
      </c>
      <c r="J120" s="19">
        <v>815</v>
      </c>
      <c r="K120" s="19">
        <v>834</v>
      </c>
      <c r="L120" s="19">
        <v>868</v>
      </c>
      <c r="M120" s="19">
        <v>855</v>
      </c>
      <c r="N120" s="19">
        <v>834</v>
      </c>
      <c r="O120" s="19">
        <v>811</v>
      </c>
      <c r="P120" s="19">
        <v>847</v>
      </c>
      <c r="Q120" s="19">
        <v>776</v>
      </c>
      <c r="R120" s="19">
        <v>754</v>
      </c>
      <c r="S120" s="19">
        <v>777</v>
      </c>
      <c r="T120" s="19">
        <v>765</v>
      </c>
      <c r="U120" s="19">
        <v>843</v>
      </c>
      <c r="V120" s="19">
        <v>892</v>
      </c>
      <c r="W120" s="19">
        <v>868</v>
      </c>
      <c r="X120" s="19">
        <v>859</v>
      </c>
      <c r="Y120" s="19">
        <v>844</v>
      </c>
      <c r="Z120" s="19">
        <v>847</v>
      </c>
      <c r="AA120" s="19">
        <v>861</v>
      </c>
      <c r="AB120" s="19">
        <v>847</v>
      </c>
      <c r="AC120" s="19">
        <v>774</v>
      </c>
      <c r="AD120" s="19">
        <v>722</v>
      </c>
      <c r="AE120" s="19">
        <v>696</v>
      </c>
      <c r="AF120" s="19">
        <v>683</v>
      </c>
      <c r="AG120" s="19">
        <v>744</v>
      </c>
      <c r="AH120" s="19">
        <v>773</v>
      </c>
      <c r="AI120" s="19">
        <v>783</v>
      </c>
      <c r="AJ120" s="19">
        <v>769</v>
      </c>
      <c r="AK120" s="19">
        <v>779</v>
      </c>
      <c r="AL120" s="19">
        <v>794</v>
      </c>
      <c r="AM120" s="19">
        <v>846</v>
      </c>
      <c r="AN120" s="19">
        <v>968</v>
      </c>
      <c r="AO120" s="19">
        <v>945</v>
      </c>
      <c r="AP120" s="19">
        <v>953</v>
      </c>
      <c r="AQ120" s="19">
        <v>1058</v>
      </c>
      <c r="AR120" s="19">
        <v>1234</v>
      </c>
      <c r="AS120" s="19">
        <v>1478</v>
      </c>
      <c r="AT120" s="19">
        <v>1706</v>
      </c>
      <c r="AU120" s="19">
        <v>1774</v>
      </c>
      <c r="AV120" s="19">
        <v>1872</v>
      </c>
      <c r="AW120" s="19">
        <v>1822</v>
      </c>
      <c r="AX120" s="19">
        <v>1765</v>
      </c>
      <c r="AY120" s="19">
        <v>1761</v>
      </c>
      <c r="AZ120" s="19">
        <v>1761</v>
      </c>
      <c r="BA120" s="19">
        <v>1712</v>
      </c>
      <c r="BB120" s="19">
        <v>1653</v>
      </c>
      <c r="BC120" s="19">
        <v>1622</v>
      </c>
      <c r="BD120" s="19">
        <v>1593</v>
      </c>
      <c r="BE120" s="19">
        <v>1726</v>
      </c>
      <c r="BF120" s="19">
        <v>1734</v>
      </c>
      <c r="BG120" s="19">
        <v>1646</v>
      </c>
      <c r="BH120" s="19">
        <v>1576</v>
      </c>
      <c r="BI120" s="19">
        <v>1498</v>
      </c>
      <c r="BJ120" s="19">
        <v>1436</v>
      </c>
      <c r="BK120" s="19">
        <v>1408</v>
      </c>
      <c r="BL120" s="19">
        <v>1414</v>
      </c>
      <c r="BM120" s="19">
        <v>1359</v>
      </c>
      <c r="BN120" s="19">
        <v>1275</v>
      </c>
      <c r="BO120" s="19">
        <v>1275</v>
      </c>
      <c r="BP120" s="19">
        <v>1264</v>
      </c>
      <c r="BQ120" s="19">
        <v>1363</v>
      </c>
      <c r="BR120" s="19">
        <v>1419</v>
      </c>
      <c r="BS120" s="19">
        <v>1450</v>
      </c>
      <c r="BT120" s="19">
        <v>1428</v>
      </c>
      <c r="BU120" s="19">
        <v>1395</v>
      </c>
      <c r="BV120" s="19">
        <v>1327</v>
      </c>
      <c r="BW120" s="19">
        <v>1383</v>
      </c>
      <c r="BX120" s="19">
        <v>1419</v>
      </c>
      <c r="BY120" s="19">
        <v>1428</v>
      </c>
      <c r="BZ120" s="19">
        <v>1416</v>
      </c>
      <c r="CA120" s="19">
        <v>1395</v>
      </c>
      <c r="CB120" s="19">
        <v>1386</v>
      </c>
      <c r="CC120" s="19">
        <v>1512</v>
      </c>
      <c r="CD120" s="19">
        <v>1599</v>
      </c>
      <c r="CE120" s="19">
        <v>1587</v>
      </c>
      <c r="CF120" s="19">
        <v>1543</v>
      </c>
      <c r="CG120" s="19">
        <v>1550</v>
      </c>
      <c r="CH120" s="49">
        <v>1483</v>
      </c>
      <c r="CI120" s="49">
        <v>1531</v>
      </c>
      <c r="CJ120" s="49">
        <v>1500</v>
      </c>
      <c r="CK120" s="49">
        <v>1451</v>
      </c>
      <c r="CL120" s="49">
        <v>1437</v>
      </c>
      <c r="CM120" s="49">
        <v>1416</v>
      </c>
      <c r="CN120" s="49">
        <v>1428</v>
      </c>
      <c r="CO120" s="49">
        <v>1473</v>
      </c>
      <c r="CP120" s="49">
        <v>1588</v>
      </c>
      <c r="CQ120" s="49">
        <v>1563</v>
      </c>
      <c r="CR120" s="49">
        <v>1554</v>
      </c>
      <c r="CS120" s="49">
        <v>1518</v>
      </c>
      <c r="CT120" s="49">
        <v>1445</v>
      </c>
      <c r="CU120" s="49">
        <v>1416</v>
      </c>
      <c r="CV120" s="49">
        <v>1359</v>
      </c>
      <c r="CW120" s="49">
        <v>1248</v>
      </c>
      <c r="CX120" s="49">
        <v>1133</v>
      </c>
      <c r="CY120" s="49">
        <v>1068</v>
      </c>
      <c r="CZ120" s="17" t="s">
        <v>169</v>
      </c>
      <c r="DE120" t="s">
        <v>169</v>
      </c>
      <c r="DG120" t="s">
        <v>169</v>
      </c>
      <c r="DI120">
        <v>43500</v>
      </c>
      <c r="DJ120">
        <v>44500</v>
      </c>
      <c r="DK120">
        <v>43400</v>
      </c>
      <c r="DL120">
        <v>43600</v>
      </c>
      <c r="DM120">
        <v>43500</v>
      </c>
      <c r="DN120">
        <v>42400</v>
      </c>
      <c r="DO120">
        <v>43300</v>
      </c>
      <c r="DP120">
        <v>42800</v>
      </c>
      <c r="DQ120">
        <v>43000</v>
      </c>
      <c r="DR120">
        <v>42600</v>
      </c>
      <c r="DS120">
        <v>43600</v>
      </c>
      <c r="DT120">
        <v>42600</v>
      </c>
      <c r="DU120">
        <v>43100</v>
      </c>
      <c r="DV120">
        <v>42900</v>
      </c>
      <c r="DW120">
        <v>43600</v>
      </c>
      <c r="DX120">
        <v>44600</v>
      </c>
      <c r="DY120">
        <v>44200</v>
      </c>
      <c r="DZ120">
        <v>44000</v>
      </c>
      <c r="EA120">
        <v>44800</v>
      </c>
      <c r="EB120">
        <v>43500</v>
      </c>
      <c r="EC120">
        <v>43900</v>
      </c>
      <c r="ED120">
        <v>44400</v>
      </c>
      <c r="EE120">
        <v>44700</v>
      </c>
      <c r="EF120">
        <v>43900</v>
      </c>
      <c r="EG120">
        <v>44100</v>
      </c>
      <c r="EH120">
        <v>44700</v>
      </c>
      <c r="EI120">
        <v>43700</v>
      </c>
      <c r="EJ120" s="19">
        <v>45600</v>
      </c>
      <c r="EK120" s="19">
        <v>44000</v>
      </c>
      <c r="EL120" s="19">
        <v>43700</v>
      </c>
      <c r="EM120" s="19"/>
      <c r="EO120" s="31">
        <f t="shared" si="30"/>
        <v>1.9172413793103447E-2</v>
      </c>
      <c r="EP120" s="31">
        <f t="shared" si="31"/>
        <v>1.8741573033707864E-2</v>
      </c>
      <c r="EQ120" s="31">
        <f t="shared" si="32"/>
        <v>1.7880184331797236E-2</v>
      </c>
      <c r="ER120" s="31">
        <f t="shared" si="33"/>
        <v>1.7545871559633028E-2</v>
      </c>
      <c r="ES120" s="31">
        <f t="shared" si="34"/>
        <v>1.9954022988505748E-2</v>
      </c>
      <c r="ET120" s="31">
        <f t="shared" si="35"/>
        <v>1.9976415094339624E-2</v>
      </c>
      <c r="EU120" s="31">
        <f t="shared" si="36"/>
        <v>1.7875288683602771E-2</v>
      </c>
      <c r="EV120" s="31">
        <f t="shared" si="37"/>
        <v>1.5957943925233645E-2</v>
      </c>
      <c r="EW120" s="31">
        <f t="shared" si="38"/>
        <v>1.8209302325581395E-2</v>
      </c>
      <c r="EX120" s="31">
        <f t="shared" si="39"/>
        <v>1.8638497652582159E-2</v>
      </c>
      <c r="EY120" s="31">
        <f t="shared" si="40"/>
        <v>2.1674311926605506E-2</v>
      </c>
      <c r="EZ120" s="31">
        <f t="shared" si="41"/>
        <v>2.8967136150234742E-2</v>
      </c>
      <c r="FA120" s="31">
        <f t="shared" si="42"/>
        <v>4.1160092807424595E-2</v>
      </c>
      <c r="FB120" s="31">
        <f t="shared" si="43"/>
        <v>4.1142191142191142E-2</v>
      </c>
      <c r="FC120" s="31">
        <f t="shared" si="44"/>
        <v>3.9266055045871558E-2</v>
      </c>
      <c r="FD120" s="31">
        <f t="shared" si="45"/>
        <v>3.5717488789237667E-2</v>
      </c>
      <c r="FE120" s="31">
        <f t="shared" si="46"/>
        <v>3.7239819004524888E-2</v>
      </c>
      <c r="FF120" s="31">
        <f t="shared" si="47"/>
        <v>3.2636363636363637E-2</v>
      </c>
      <c r="FG120" s="31">
        <f t="shared" si="48"/>
        <v>3.033482142857143E-2</v>
      </c>
      <c r="FH120" s="31">
        <f t="shared" si="49"/>
        <v>2.9057471264367817E-2</v>
      </c>
      <c r="FI120" s="31">
        <f t="shared" si="50"/>
        <v>3.3029612756264239E-2</v>
      </c>
      <c r="FJ120" s="31">
        <f t="shared" si="51"/>
        <v>2.9887387387387387E-2</v>
      </c>
      <c r="FK120" s="31">
        <f t="shared" si="52"/>
        <v>3.1946308724832215E-2</v>
      </c>
      <c r="FL120" s="31">
        <f t="shared" si="53"/>
        <v>3.1571753986332572E-2</v>
      </c>
      <c r="FM120" s="50">
        <f t="shared" si="54"/>
        <v>3.5986394557823126E-2</v>
      </c>
      <c r="FN120" s="50">
        <f t="shared" si="55"/>
        <v>3.317673378076063E-2</v>
      </c>
      <c r="FO120" s="50">
        <f t="shared" si="56"/>
        <v>3.320366132723112E-2</v>
      </c>
      <c r="FP120" s="50">
        <f t="shared" si="57"/>
        <v>3.1315789473684214E-2</v>
      </c>
      <c r="FQ120" s="50">
        <f t="shared" si="58"/>
        <v>3.5522727272727275E-2</v>
      </c>
      <c r="FR120" s="50">
        <f t="shared" si="59"/>
        <v>3.3066361556064072E-2</v>
      </c>
    </row>
    <row r="121" spans="1:174" ht="14">
      <c r="A121" s="17" t="s">
        <v>170</v>
      </c>
      <c r="B121" s="19">
        <v>794</v>
      </c>
      <c r="C121" s="19">
        <v>776</v>
      </c>
      <c r="D121" s="19">
        <v>815</v>
      </c>
      <c r="E121" s="19">
        <v>765</v>
      </c>
      <c r="F121" s="19">
        <v>711</v>
      </c>
      <c r="G121" s="19">
        <v>730</v>
      </c>
      <c r="H121" s="19">
        <v>731</v>
      </c>
      <c r="I121" s="19">
        <v>787</v>
      </c>
      <c r="J121" s="19">
        <v>815</v>
      </c>
      <c r="K121" s="19">
        <v>833</v>
      </c>
      <c r="L121" s="19">
        <v>782</v>
      </c>
      <c r="M121" s="19">
        <v>761</v>
      </c>
      <c r="N121" s="19">
        <v>729</v>
      </c>
      <c r="O121" s="19">
        <v>766</v>
      </c>
      <c r="P121" s="19">
        <v>770</v>
      </c>
      <c r="Q121" s="19">
        <v>728</v>
      </c>
      <c r="R121" s="19">
        <v>726</v>
      </c>
      <c r="S121" s="19">
        <v>738</v>
      </c>
      <c r="T121" s="19">
        <v>753</v>
      </c>
      <c r="U121" s="19">
        <v>767</v>
      </c>
      <c r="V121" s="19">
        <v>799</v>
      </c>
      <c r="W121" s="19">
        <v>759</v>
      </c>
      <c r="X121" s="19">
        <v>716</v>
      </c>
      <c r="Y121" s="19">
        <v>669</v>
      </c>
      <c r="Z121" s="19">
        <v>617</v>
      </c>
      <c r="AA121" s="19">
        <v>626</v>
      </c>
      <c r="AB121" s="19">
        <v>618</v>
      </c>
      <c r="AC121" s="19">
        <v>572</v>
      </c>
      <c r="AD121" s="19">
        <v>552</v>
      </c>
      <c r="AE121" s="19">
        <v>540</v>
      </c>
      <c r="AF121" s="19">
        <v>537</v>
      </c>
      <c r="AG121" s="19">
        <v>564</v>
      </c>
      <c r="AH121" s="19">
        <v>618</v>
      </c>
      <c r="AI121" s="19">
        <v>609</v>
      </c>
      <c r="AJ121" s="19">
        <v>594</v>
      </c>
      <c r="AK121" s="19">
        <v>577</v>
      </c>
      <c r="AL121" s="19">
        <v>610</v>
      </c>
      <c r="AM121" s="19">
        <v>657</v>
      </c>
      <c r="AN121" s="19">
        <v>749</v>
      </c>
      <c r="AO121" s="19">
        <v>725</v>
      </c>
      <c r="AP121" s="19">
        <v>729</v>
      </c>
      <c r="AQ121" s="19">
        <v>792</v>
      </c>
      <c r="AR121" s="19">
        <v>820</v>
      </c>
      <c r="AS121" s="19">
        <v>960</v>
      </c>
      <c r="AT121" s="19">
        <v>1094</v>
      </c>
      <c r="AU121" s="19">
        <v>1196</v>
      </c>
      <c r="AV121" s="19">
        <v>1274</v>
      </c>
      <c r="AW121" s="19">
        <v>1270</v>
      </c>
      <c r="AX121" s="19">
        <v>1343</v>
      </c>
      <c r="AY121" s="19">
        <v>1399</v>
      </c>
      <c r="AZ121" s="19">
        <v>1492</v>
      </c>
      <c r="BA121" s="19">
        <v>1437</v>
      </c>
      <c r="BB121" s="19">
        <v>1432</v>
      </c>
      <c r="BC121" s="19">
        <v>1402</v>
      </c>
      <c r="BD121" s="19">
        <v>1438</v>
      </c>
      <c r="BE121" s="19">
        <v>1514</v>
      </c>
      <c r="BF121" s="19">
        <v>1521</v>
      </c>
      <c r="BG121" s="19">
        <v>1477</v>
      </c>
      <c r="BH121" s="19">
        <v>1455</v>
      </c>
      <c r="BI121" s="19">
        <v>1406</v>
      </c>
      <c r="BJ121" s="19">
        <v>1384</v>
      </c>
      <c r="BK121" s="19">
        <v>1443</v>
      </c>
      <c r="BL121" s="19">
        <v>1538</v>
      </c>
      <c r="BM121" s="19">
        <v>1405</v>
      </c>
      <c r="BN121" s="19">
        <v>1345</v>
      </c>
      <c r="BO121" s="19">
        <v>1369</v>
      </c>
      <c r="BP121" s="19">
        <v>1386</v>
      </c>
      <c r="BQ121" s="19">
        <v>1464</v>
      </c>
      <c r="BR121" s="19">
        <v>1476</v>
      </c>
      <c r="BS121" s="19">
        <v>1456</v>
      </c>
      <c r="BT121" s="19">
        <v>1420</v>
      </c>
      <c r="BU121" s="19">
        <v>1377</v>
      </c>
      <c r="BV121" s="19">
        <v>1424</v>
      </c>
      <c r="BW121" s="19">
        <v>1470</v>
      </c>
      <c r="BX121" s="19">
        <v>1481</v>
      </c>
      <c r="BY121" s="19">
        <v>1421</v>
      </c>
      <c r="BZ121" s="19">
        <v>1388</v>
      </c>
      <c r="CA121" s="19">
        <v>1390</v>
      </c>
      <c r="CB121" s="19">
        <v>1334</v>
      </c>
      <c r="CC121" s="19">
        <v>1423</v>
      </c>
      <c r="CD121" s="19">
        <v>1455</v>
      </c>
      <c r="CE121" s="19">
        <v>1443</v>
      </c>
      <c r="CF121" s="19">
        <v>1349</v>
      </c>
      <c r="CG121" s="19">
        <v>1325</v>
      </c>
      <c r="CH121" s="49">
        <v>1330</v>
      </c>
      <c r="CI121" s="49">
        <v>1394</v>
      </c>
      <c r="CJ121" s="49">
        <v>1402</v>
      </c>
      <c r="CK121" s="49">
        <v>1272</v>
      </c>
      <c r="CL121" s="49">
        <v>1282</v>
      </c>
      <c r="CM121" s="49">
        <v>1285</v>
      </c>
      <c r="CN121" s="49">
        <v>1235</v>
      </c>
      <c r="CO121" s="49">
        <v>1364</v>
      </c>
      <c r="CP121" s="49">
        <v>1405</v>
      </c>
      <c r="CQ121" s="49">
        <v>1340</v>
      </c>
      <c r="CR121" s="49">
        <v>1298</v>
      </c>
      <c r="CS121" s="49">
        <v>1260</v>
      </c>
      <c r="CT121" s="49">
        <v>1235</v>
      </c>
      <c r="CU121" s="49">
        <v>1250</v>
      </c>
      <c r="CV121" s="49">
        <v>1258</v>
      </c>
      <c r="CW121" s="49">
        <v>1067</v>
      </c>
      <c r="CX121" s="49">
        <v>992</v>
      </c>
      <c r="CY121" s="49">
        <v>939</v>
      </c>
      <c r="CZ121" s="17" t="s">
        <v>170</v>
      </c>
      <c r="DE121" t="s">
        <v>170</v>
      </c>
      <c r="DG121" t="s">
        <v>170</v>
      </c>
      <c r="DI121">
        <v>45100</v>
      </c>
      <c r="DJ121">
        <v>44800</v>
      </c>
      <c r="DK121">
        <v>44100</v>
      </c>
      <c r="DL121">
        <v>44200</v>
      </c>
      <c r="DM121">
        <v>43900</v>
      </c>
      <c r="DN121">
        <v>43800</v>
      </c>
      <c r="DO121">
        <v>44300</v>
      </c>
      <c r="DP121">
        <v>43900</v>
      </c>
      <c r="DQ121">
        <v>43800</v>
      </c>
      <c r="DR121">
        <v>43800</v>
      </c>
      <c r="DS121">
        <v>43800</v>
      </c>
      <c r="DT121">
        <v>43000</v>
      </c>
      <c r="DU121">
        <v>43100</v>
      </c>
      <c r="DV121">
        <v>42700</v>
      </c>
      <c r="DW121">
        <v>42700</v>
      </c>
      <c r="DX121">
        <v>42600</v>
      </c>
      <c r="DY121">
        <v>42900</v>
      </c>
      <c r="DZ121">
        <v>43300</v>
      </c>
      <c r="EA121">
        <v>43100</v>
      </c>
      <c r="EB121">
        <v>43400</v>
      </c>
      <c r="EC121">
        <v>43400</v>
      </c>
      <c r="ED121">
        <v>43200</v>
      </c>
      <c r="EE121">
        <v>43900</v>
      </c>
      <c r="EF121">
        <v>43100</v>
      </c>
      <c r="EG121">
        <v>43100</v>
      </c>
      <c r="EH121">
        <v>43200</v>
      </c>
      <c r="EI121">
        <v>42600</v>
      </c>
      <c r="EJ121" s="19">
        <v>42200</v>
      </c>
      <c r="EK121" s="19">
        <v>42500</v>
      </c>
      <c r="EL121" s="19">
        <v>42500</v>
      </c>
      <c r="EM121" s="19"/>
      <c r="EO121" s="31">
        <f t="shared" si="30"/>
        <v>1.8470066518847007E-2</v>
      </c>
      <c r="EP121" s="31">
        <f t="shared" si="31"/>
        <v>1.6272321428571428E-2</v>
      </c>
      <c r="EQ121" s="31">
        <f t="shared" si="32"/>
        <v>1.650793650793651E-2</v>
      </c>
      <c r="ER121" s="31">
        <f t="shared" si="33"/>
        <v>1.7036199095022624E-2</v>
      </c>
      <c r="ES121" s="31">
        <f t="shared" si="34"/>
        <v>1.7289293849658313E-2</v>
      </c>
      <c r="ET121" s="31">
        <f t="shared" si="35"/>
        <v>1.4086757990867579E-2</v>
      </c>
      <c r="EU121" s="31">
        <f t="shared" si="36"/>
        <v>1.291196388261851E-2</v>
      </c>
      <c r="EV121" s="31">
        <f t="shared" si="37"/>
        <v>1.2232346241457859E-2</v>
      </c>
      <c r="EW121" s="31">
        <f t="shared" si="38"/>
        <v>1.3904109589041097E-2</v>
      </c>
      <c r="EX121" s="31">
        <f t="shared" si="39"/>
        <v>1.3926940639269407E-2</v>
      </c>
      <c r="EY121" s="31">
        <f t="shared" si="40"/>
        <v>1.6552511415525113E-2</v>
      </c>
      <c r="EZ121" s="31">
        <f t="shared" si="41"/>
        <v>1.9069767441860466E-2</v>
      </c>
      <c r="FA121" s="31">
        <f t="shared" si="42"/>
        <v>2.7749419953596286E-2</v>
      </c>
      <c r="FB121" s="31">
        <f t="shared" si="43"/>
        <v>3.1451990632318502E-2</v>
      </c>
      <c r="FC121" s="31">
        <f t="shared" si="44"/>
        <v>3.3653395784543329E-2</v>
      </c>
      <c r="FD121" s="31">
        <f t="shared" si="45"/>
        <v>3.3755868544600942E-2</v>
      </c>
      <c r="FE121" s="31">
        <f t="shared" si="46"/>
        <v>3.4428904428904429E-2</v>
      </c>
      <c r="FF121" s="31">
        <f t="shared" si="47"/>
        <v>3.1963048498845265E-2</v>
      </c>
      <c r="FG121" s="31">
        <f t="shared" si="48"/>
        <v>3.2598607888631087E-2</v>
      </c>
      <c r="FH121" s="31">
        <f t="shared" si="49"/>
        <v>3.1935483870967743E-2</v>
      </c>
      <c r="FI121" s="31">
        <f t="shared" si="50"/>
        <v>3.3548387096774192E-2</v>
      </c>
      <c r="FJ121" s="31">
        <f t="shared" si="51"/>
        <v>3.2962962962962965E-2</v>
      </c>
      <c r="FK121" s="31">
        <f t="shared" si="52"/>
        <v>3.2369020501138955E-2</v>
      </c>
      <c r="FL121" s="31">
        <f t="shared" si="53"/>
        <v>3.0951276102088168E-2</v>
      </c>
      <c r="FM121" s="50">
        <f t="shared" si="54"/>
        <v>3.3480278422273781E-2</v>
      </c>
      <c r="FN121" s="50">
        <f t="shared" si="55"/>
        <v>3.0787037037037036E-2</v>
      </c>
      <c r="FO121" s="50">
        <f t="shared" si="56"/>
        <v>2.9859154929577466E-2</v>
      </c>
      <c r="FP121" s="50">
        <f t="shared" si="57"/>
        <v>2.9265402843601896E-2</v>
      </c>
      <c r="FQ121" s="50">
        <f t="shared" si="58"/>
        <v>3.1529411764705882E-2</v>
      </c>
      <c r="FR121" s="50">
        <f t="shared" si="59"/>
        <v>2.9058823529411765E-2</v>
      </c>
    </row>
    <row r="122" spans="1:174" ht="14">
      <c r="A122" s="17" t="s">
        <v>171</v>
      </c>
      <c r="B122" s="19">
        <v>3487</v>
      </c>
      <c r="C122" s="19">
        <v>3614</v>
      </c>
      <c r="D122" s="19">
        <v>3573</v>
      </c>
      <c r="E122" s="19">
        <v>3575</v>
      </c>
      <c r="F122" s="19">
        <v>3468</v>
      </c>
      <c r="G122" s="19">
        <v>3674</v>
      </c>
      <c r="H122" s="19">
        <v>3935</v>
      </c>
      <c r="I122" s="19">
        <v>4178</v>
      </c>
      <c r="J122" s="19">
        <v>4261</v>
      </c>
      <c r="K122" s="19">
        <v>4241</v>
      </c>
      <c r="L122" s="19">
        <v>4049</v>
      </c>
      <c r="M122" s="19">
        <v>3907</v>
      </c>
      <c r="N122" s="19">
        <v>3962</v>
      </c>
      <c r="O122" s="19">
        <v>3976</v>
      </c>
      <c r="P122" s="19">
        <v>4046</v>
      </c>
      <c r="Q122" s="19">
        <v>3968</v>
      </c>
      <c r="R122" s="19">
        <v>3933</v>
      </c>
      <c r="S122" s="19">
        <v>3965</v>
      </c>
      <c r="T122" s="19">
        <v>4097</v>
      </c>
      <c r="U122" s="19">
        <v>4218</v>
      </c>
      <c r="V122" s="19">
        <v>4111</v>
      </c>
      <c r="W122" s="19">
        <v>3975</v>
      </c>
      <c r="X122" s="19">
        <v>3791</v>
      </c>
      <c r="Y122" s="19">
        <v>3538</v>
      </c>
      <c r="Z122" s="19">
        <v>3347</v>
      </c>
      <c r="AA122" s="19">
        <v>3426</v>
      </c>
      <c r="AB122" s="19">
        <v>3386</v>
      </c>
      <c r="AC122" s="19">
        <v>3203</v>
      </c>
      <c r="AD122" s="19">
        <v>3108</v>
      </c>
      <c r="AE122" s="19">
        <v>3124</v>
      </c>
      <c r="AF122" s="19">
        <v>3242</v>
      </c>
      <c r="AG122" s="19">
        <v>3470</v>
      </c>
      <c r="AH122" s="19">
        <v>3579</v>
      </c>
      <c r="AI122" s="19">
        <v>3430</v>
      </c>
      <c r="AJ122" s="19">
        <v>3293</v>
      </c>
      <c r="AK122" s="19">
        <v>3213</v>
      </c>
      <c r="AL122" s="19">
        <v>3178</v>
      </c>
      <c r="AM122" s="19">
        <v>3523</v>
      </c>
      <c r="AN122" s="19">
        <v>3789</v>
      </c>
      <c r="AO122" s="19">
        <v>3849</v>
      </c>
      <c r="AP122" s="19">
        <v>4163</v>
      </c>
      <c r="AQ122" s="19">
        <v>4814</v>
      </c>
      <c r="AR122" s="19">
        <v>5483</v>
      </c>
      <c r="AS122" s="19">
        <v>6121</v>
      </c>
      <c r="AT122" s="19">
        <v>6917</v>
      </c>
      <c r="AU122" s="19">
        <v>7027</v>
      </c>
      <c r="AV122" s="19">
        <v>6936</v>
      </c>
      <c r="AW122" s="19">
        <v>6882</v>
      </c>
      <c r="AX122" s="19">
        <v>6724</v>
      </c>
      <c r="AY122" s="19">
        <v>6560</v>
      </c>
      <c r="AZ122" s="19">
        <v>6647</v>
      </c>
      <c r="BA122" s="19">
        <v>6598</v>
      </c>
      <c r="BB122" s="19">
        <v>6694</v>
      </c>
      <c r="BC122" s="19">
        <v>6951</v>
      </c>
      <c r="BD122" s="19">
        <v>7063</v>
      </c>
      <c r="BE122" s="19">
        <v>7477</v>
      </c>
      <c r="BF122" s="19">
        <v>7425</v>
      </c>
      <c r="BG122" s="19">
        <v>7139</v>
      </c>
      <c r="BH122" s="19">
        <v>6748</v>
      </c>
      <c r="BI122" s="19">
        <v>6337</v>
      </c>
      <c r="BJ122" s="19">
        <v>5881</v>
      </c>
      <c r="BK122" s="19">
        <v>5889</v>
      </c>
      <c r="BL122" s="19">
        <v>5886</v>
      </c>
      <c r="BM122" s="19">
        <v>5867</v>
      </c>
      <c r="BN122" s="19">
        <v>5935</v>
      </c>
      <c r="BO122" s="19">
        <v>6132</v>
      </c>
      <c r="BP122" s="19">
        <v>6419</v>
      </c>
      <c r="BQ122" s="19">
        <v>6629</v>
      </c>
      <c r="BR122" s="19">
        <v>6723</v>
      </c>
      <c r="BS122" s="19">
        <v>6629</v>
      </c>
      <c r="BT122" s="19">
        <v>6381</v>
      </c>
      <c r="BU122" s="19">
        <v>6467</v>
      </c>
      <c r="BV122" s="19">
        <v>6308</v>
      </c>
      <c r="BW122" s="19">
        <v>6448</v>
      </c>
      <c r="BX122" s="19">
        <v>6527</v>
      </c>
      <c r="BY122" s="19">
        <v>6708</v>
      </c>
      <c r="BZ122" s="19">
        <v>6903</v>
      </c>
      <c r="CA122" s="19">
        <v>6984</v>
      </c>
      <c r="CB122" s="19">
        <v>7166</v>
      </c>
      <c r="CC122" s="19">
        <v>7531</v>
      </c>
      <c r="CD122" s="19">
        <v>7607</v>
      </c>
      <c r="CE122" s="19">
        <v>7393</v>
      </c>
      <c r="CF122" s="19">
        <v>6989</v>
      </c>
      <c r="CG122" s="19">
        <v>6869</v>
      </c>
      <c r="CH122" s="49">
        <v>6722</v>
      </c>
      <c r="CI122" s="49">
        <v>6777</v>
      </c>
      <c r="CJ122" s="49">
        <v>6691</v>
      </c>
      <c r="CK122" s="49">
        <v>6595</v>
      </c>
      <c r="CL122" s="49">
        <v>6669</v>
      </c>
      <c r="CM122" s="49">
        <v>6702</v>
      </c>
      <c r="CN122" s="49">
        <v>6830</v>
      </c>
      <c r="CO122" s="49">
        <v>7086</v>
      </c>
      <c r="CP122" s="49">
        <v>7079</v>
      </c>
      <c r="CQ122" s="49">
        <v>6743</v>
      </c>
      <c r="CR122" s="49">
        <v>6317</v>
      </c>
      <c r="CS122" s="49">
        <v>5959</v>
      </c>
      <c r="CT122" s="49">
        <v>5674</v>
      </c>
      <c r="CU122" s="49">
        <v>5545</v>
      </c>
      <c r="CV122" s="49">
        <v>5423</v>
      </c>
      <c r="CW122" s="49">
        <v>5293</v>
      </c>
      <c r="CX122" s="49">
        <v>5208</v>
      </c>
      <c r="CY122" s="49">
        <v>5225</v>
      </c>
      <c r="CZ122" s="17" t="s">
        <v>171</v>
      </c>
      <c r="DE122" t="s">
        <v>171</v>
      </c>
      <c r="DG122" t="s">
        <v>171</v>
      </c>
      <c r="DI122">
        <v>161900</v>
      </c>
      <c r="DJ122">
        <v>162500</v>
      </c>
      <c r="DK122">
        <v>162500</v>
      </c>
      <c r="DL122">
        <v>164700</v>
      </c>
      <c r="DM122">
        <v>164000</v>
      </c>
      <c r="DN122">
        <v>164500</v>
      </c>
      <c r="DO122">
        <v>167200</v>
      </c>
      <c r="DP122">
        <v>165100</v>
      </c>
      <c r="DQ122">
        <v>163800</v>
      </c>
      <c r="DR122">
        <v>162300</v>
      </c>
      <c r="DS122">
        <v>162600</v>
      </c>
      <c r="DT122">
        <v>161800</v>
      </c>
      <c r="DU122">
        <v>163100</v>
      </c>
      <c r="DV122">
        <v>163500</v>
      </c>
      <c r="DW122">
        <v>164300</v>
      </c>
      <c r="DX122">
        <v>163800</v>
      </c>
      <c r="DY122">
        <v>161800</v>
      </c>
      <c r="DZ122">
        <v>163000</v>
      </c>
      <c r="EA122">
        <v>164100</v>
      </c>
      <c r="EB122">
        <v>164800</v>
      </c>
      <c r="EC122">
        <v>166400</v>
      </c>
      <c r="ED122">
        <v>164500</v>
      </c>
      <c r="EE122">
        <v>162500</v>
      </c>
      <c r="EF122">
        <v>162600</v>
      </c>
      <c r="EG122">
        <v>164600</v>
      </c>
      <c r="EH122">
        <v>166400</v>
      </c>
      <c r="EI122">
        <v>166800</v>
      </c>
      <c r="EJ122" s="19">
        <v>165400</v>
      </c>
      <c r="EK122" s="19">
        <v>164900</v>
      </c>
      <c r="EL122" s="19">
        <v>165000</v>
      </c>
      <c r="EM122" s="19"/>
      <c r="EO122" s="31">
        <f t="shared" si="30"/>
        <v>2.6195182211241508E-2</v>
      </c>
      <c r="EP122" s="31">
        <f t="shared" si="31"/>
        <v>2.4381538461538461E-2</v>
      </c>
      <c r="EQ122" s="31">
        <f t="shared" si="32"/>
        <v>2.4418461538461538E-2</v>
      </c>
      <c r="ER122" s="31">
        <f t="shared" si="33"/>
        <v>2.4875531268973891E-2</v>
      </c>
      <c r="ES122" s="31">
        <f t="shared" si="34"/>
        <v>2.4237804878048781E-2</v>
      </c>
      <c r="ET122" s="31">
        <f t="shared" si="35"/>
        <v>2.0346504559270517E-2</v>
      </c>
      <c r="EU122" s="31">
        <f t="shared" si="36"/>
        <v>1.9156698564593302E-2</v>
      </c>
      <c r="EV122" s="31">
        <f t="shared" si="37"/>
        <v>1.9636583888552394E-2</v>
      </c>
      <c r="EW122" s="31">
        <f t="shared" si="38"/>
        <v>2.0940170940170939E-2</v>
      </c>
      <c r="EX122" s="31">
        <f t="shared" si="39"/>
        <v>1.9581022797288971E-2</v>
      </c>
      <c r="EY122" s="31">
        <f t="shared" si="40"/>
        <v>2.3671586715867159E-2</v>
      </c>
      <c r="EZ122" s="31">
        <f t="shared" si="41"/>
        <v>3.3887515451174292E-2</v>
      </c>
      <c r="FA122" s="31">
        <f t="shared" si="42"/>
        <v>4.3083997547516864E-2</v>
      </c>
      <c r="FB122" s="31">
        <f t="shared" si="43"/>
        <v>4.1125382262996939E-2</v>
      </c>
      <c r="FC122" s="31">
        <f t="shared" si="44"/>
        <v>4.0158247108947047E-2</v>
      </c>
      <c r="FD122" s="31">
        <f t="shared" si="45"/>
        <v>4.3119658119658122E-2</v>
      </c>
      <c r="FE122" s="31">
        <f t="shared" si="46"/>
        <v>4.4122373300370825E-2</v>
      </c>
      <c r="FF122" s="31">
        <f t="shared" si="47"/>
        <v>3.607975460122699E-2</v>
      </c>
      <c r="FG122" s="31">
        <f t="shared" si="48"/>
        <v>3.5752589884216944E-2</v>
      </c>
      <c r="FH122" s="31">
        <f t="shared" si="49"/>
        <v>3.8950242718446604E-2</v>
      </c>
      <c r="FI122" s="31">
        <f t="shared" si="50"/>
        <v>3.9837740384615385E-2</v>
      </c>
      <c r="FJ122" s="31">
        <f t="shared" si="51"/>
        <v>3.8346504559270515E-2</v>
      </c>
      <c r="FK122" s="31">
        <f t="shared" si="52"/>
        <v>4.1279999999999997E-2</v>
      </c>
      <c r="FL122" s="31">
        <f t="shared" si="53"/>
        <v>4.4071340713407132E-2</v>
      </c>
      <c r="FM122" s="50">
        <f t="shared" si="54"/>
        <v>4.4914945321992708E-2</v>
      </c>
      <c r="FN122" s="50">
        <f t="shared" si="55"/>
        <v>4.0396634615384612E-2</v>
      </c>
      <c r="FO122" s="50">
        <f t="shared" si="56"/>
        <v>3.9538369304556356E-2</v>
      </c>
      <c r="FP122" s="50">
        <f t="shared" si="57"/>
        <v>4.129383313180169E-2</v>
      </c>
      <c r="FQ122" s="50">
        <f t="shared" si="58"/>
        <v>4.0891449363250454E-2</v>
      </c>
      <c r="FR122" s="50">
        <f t="shared" si="59"/>
        <v>3.4387878787878787E-2</v>
      </c>
    </row>
    <row r="123" spans="1:174" ht="14">
      <c r="A123" s="17" t="s">
        <v>172</v>
      </c>
      <c r="B123" s="19">
        <v>811</v>
      </c>
      <c r="C123" s="19">
        <v>877</v>
      </c>
      <c r="D123" s="19">
        <v>998</v>
      </c>
      <c r="E123" s="19">
        <v>1017</v>
      </c>
      <c r="F123" s="19">
        <v>1012</v>
      </c>
      <c r="G123" s="19">
        <v>1019</v>
      </c>
      <c r="H123" s="19">
        <v>1065</v>
      </c>
      <c r="I123" s="19">
        <v>1092</v>
      </c>
      <c r="J123" s="19">
        <v>1138</v>
      </c>
      <c r="K123" s="19">
        <v>1184</v>
      </c>
      <c r="L123" s="19">
        <v>1249</v>
      </c>
      <c r="M123" s="19">
        <v>1231</v>
      </c>
      <c r="N123" s="19">
        <v>1167</v>
      </c>
      <c r="O123" s="19">
        <v>1197</v>
      </c>
      <c r="P123" s="19">
        <v>1209</v>
      </c>
      <c r="Q123" s="19">
        <v>1131</v>
      </c>
      <c r="R123" s="19">
        <v>1087</v>
      </c>
      <c r="S123" s="19">
        <v>1072</v>
      </c>
      <c r="T123" s="19">
        <v>1119</v>
      </c>
      <c r="U123" s="19">
        <v>1157</v>
      </c>
      <c r="V123" s="19">
        <v>1154</v>
      </c>
      <c r="W123" s="19">
        <v>1167</v>
      </c>
      <c r="X123" s="19">
        <v>1066</v>
      </c>
      <c r="Y123" s="19">
        <v>1043</v>
      </c>
      <c r="Z123" s="19">
        <v>985</v>
      </c>
      <c r="AA123" s="19">
        <v>986</v>
      </c>
      <c r="AB123" s="19">
        <v>1005</v>
      </c>
      <c r="AC123" s="19">
        <v>923</v>
      </c>
      <c r="AD123" s="19">
        <v>879</v>
      </c>
      <c r="AE123" s="19">
        <v>865</v>
      </c>
      <c r="AF123" s="19">
        <v>840</v>
      </c>
      <c r="AG123" s="19">
        <v>949</v>
      </c>
      <c r="AH123" s="19">
        <v>1031</v>
      </c>
      <c r="AI123" s="19">
        <v>1003</v>
      </c>
      <c r="AJ123" s="19">
        <v>1025</v>
      </c>
      <c r="AK123" s="19">
        <v>1088</v>
      </c>
      <c r="AL123" s="19">
        <v>1124</v>
      </c>
      <c r="AM123" s="19">
        <v>1212</v>
      </c>
      <c r="AN123" s="19">
        <v>1308</v>
      </c>
      <c r="AO123" s="19">
        <v>1355</v>
      </c>
      <c r="AP123" s="19">
        <v>1428</v>
      </c>
      <c r="AQ123" s="19">
        <v>1666</v>
      </c>
      <c r="AR123" s="19">
        <v>1976</v>
      </c>
      <c r="AS123" s="19">
        <v>2183</v>
      </c>
      <c r="AT123" s="19">
        <v>2600</v>
      </c>
      <c r="AU123" s="19">
        <v>2756</v>
      </c>
      <c r="AV123" s="19">
        <v>2874</v>
      </c>
      <c r="AW123" s="19">
        <v>2615</v>
      </c>
      <c r="AX123" s="19">
        <v>2456</v>
      </c>
      <c r="AY123" s="19">
        <v>2471</v>
      </c>
      <c r="AZ123" s="19">
        <v>2452</v>
      </c>
      <c r="BA123" s="19">
        <v>2447</v>
      </c>
      <c r="BB123" s="19">
        <v>2386</v>
      </c>
      <c r="BC123" s="19">
        <v>2419</v>
      </c>
      <c r="BD123" s="19">
        <v>2452</v>
      </c>
      <c r="BE123" s="19">
        <v>2536</v>
      </c>
      <c r="BF123" s="19">
        <v>2517</v>
      </c>
      <c r="BG123" s="19">
        <v>2442</v>
      </c>
      <c r="BH123" s="19">
        <v>2402</v>
      </c>
      <c r="BI123" s="19">
        <v>2222</v>
      </c>
      <c r="BJ123" s="19">
        <v>2009</v>
      </c>
      <c r="BK123" s="19">
        <v>1997</v>
      </c>
      <c r="BL123" s="19">
        <v>2032</v>
      </c>
      <c r="BM123" s="19">
        <v>1890</v>
      </c>
      <c r="BN123" s="19">
        <v>1713</v>
      </c>
      <c r="BO123" s="19">
        <v>1688</v>
      </c>
      <c r="BP123" s="19">
        <v>1699</v>
      </c>
      <c r="BQ123" s="19">
        <v>1934</v>
      </c>
      <c r="BR123" s="19">
        <v>2055</v>
      </c>
      <c r="BS123" s="19">
        <v>2055</v>
      </c>
      <c r="BT123" s="19">
        <v>2008</v>
      </c>
      <c r="BU123" s="19">
        <v>1998</v>
      </c>
      <c r="BV123" s="19">
        <v>1932</v>
      </c>
      <c r="BW123" s="19">
        <v>1979</v>
      </c>
      <c r="BX123" s="19">
        <v>2052</v>
      </c>
      <c r="BY123" s="19">
        <v>1969</v>
      </c>
      <c r="BZ123" s="19">
        <v>1876</v>
      </c>
      <c r="CA123" s="19">
        <v>1886</v>
      </c>
      <c r="CB123" s="19">
        <v>1902</v>
      </c>
      <c r="CC123" s="19">
        <v>2155</v>
      </c>
      <c r="CD123" s="19">
        <v>2279</v>
      </c>
      <c r="CE123" s="19">
        <v>2281</v>
      </c>
      <c r="CF123" s="19">
        <v>2203</v>
      </c>
      <c r="CG123" s="19">
        <v>2153</v>
      </c>
      <c r="CH123" s="49">
        <v>2040</v>
      </c>
      <c r="CI123" s="49">
        <v>2007</v>
      </c>
      <c r="CJ123" s="49">
        <v>1956</v>
      </c>
      <c r="CK123" s="49">
        <v>1838</v>
      </c>
      <c r="CL123" s="49">
        <v>1779</v>
      </c>
      <c r="CM123" s="49">
        <v>1727</v>
      </c>
      <c r="CN123" s="49">
        <v>1695</v>
      </c>
      <c r="CO123" s="49">
        <v>1984</v>
      </c>
      <c r="CP123" s="49">
        <v>2191</v>
      </c>
      <c r="CQ123" s="49">
        <v>2199</v>
      </c>
      <c r="CR123" s="49">
        <v>2063</v>
      </c>
      <c r="CS123" s="49">
        <v>1954</v>
      </c>
      <c r="CT123" s="49">
        <v>1783</v>
      </c>
      <c r="CU123" s="49">
        <v>1675</v>
      </c>
      <c r="CV123" s="49">
        <v>1599</v>
      </c>
      <c r="CW123" s="49">
        <v>1426</v>
      </c>
      <c r="CX123" s="49">
        <v>1304</v>
      </c>
      <c r="CY123" s="49">
        <v>1167</v>
      </c>
      <c r="CZ123" s="17" t="s">
        <v>172</v>
      </c>
      <c r="DE123" t="s">
        <v>172</v>
      </c>
      <c r="DG123" t="s">
        <v>172</v>
      </c>
      <c r="DI123">
        <v>53600</v>
      </c>
      <c r="DJ123">
        <v>52900</v>
      </c>
      <c r="DK123">
        <v>53700</v>
      </c>
      <c r="DL123">
        <v>52400</v>
      </c>
      <c r="DM123">
        <v>53000</v>
      </c>
      <c r="DN123">
        <v>53600</v>
      </c>
      <c r="DO123">
        <v>54100</v>
      </c>
      <c r="DP123">
        <v>54200</v>
      </c>
      <c r="DQ123">
        <v>56100</v>
      </c>
      <c r="DR123">
        <v>56100</v>
      </c>
      <c r="DS123">
        <v>53100</v>
      </c>
      <c r="DT123">
        <v>54300</v>
      </c>
      <c r="DU123">
        <v>53000</v>
      </c>
      <c r="DV123">
        <v>54300</v>
      </c>
      <c r="DW123">
        <v>56900</v>
      </c>
      <c r="DX123">
        <v>56600</v>
      </c>
      <c r="DY123">
        <v>56700</v>
      </c>
      <c r="DZ123">
        <v>56200</v>
      </c>
      <c r="EA123">
        <v>55200</v>
      </c>
      <c r="EB123">
        <v>54500</v>
      </c>
      <c r="EC123">
        <v>54500</v>
      </c>
      <c r="ED123">
        <v>54100</v>
      </c>
      <c r="EE123">
        <v>54800</v>
      </c>
      <c r="EF123">
        <v>54100</v>
      </c>
      <c r="EG123">
        <v>52900</v>
      </c>
      <c r="EH123">
        <v>53700</v>
      </c>
      <c r="EI123">
        <v>54900</v>
      </c>
      <c r="EJ123" s="19">
        <v>53400</v>
      </c>
      <c r="EK123" s="19">
        <v>53500</v>
      </c>
      <c r="EL123" s="19">
        <v>53400</v>
      </c>
      <c r="EM123" s="19"/>
      <c r="EO123" s="31">
        <f t="shared" si="30"/>
        <v>2.208955223880597E-2</v>
      </c>
      <c r="EP123" s="31">
        <f t="shared" si="31"/>
        <v>2.2060491493383742E-2</v>
      </c>
      <c r="EQ123" s="31">
        <f t="shared" si="32"/>
        <v>2.1061452513966482E-2</v>
      </c>
      <c r="ER123" s="31">
        <f t="shared" si="33"/>
        <v>2.1354961832061068E-2</v>
      </c>
      <c r="ES123" s="31">
        <f t="shared" si="34"/>
        <v>2.2018867924528302E-2</v>
      </c>
      <c r="ET123" s="31">
        <f t="shared" si="35"/>
        <v>1.837686567164179E-2</v>
      </c>
      <c r="EU123" s="31">
        <f t="shared" si="36"/>
        <v>1.7060998151571166E-2</v>
      </c>
      <c r="EV123" s="31">
        <f t="shared" si="37"/>
        <v>1.5498154981549815E-2</v>
      </c>
      <c r="EW123" s="31">
        <f t="shared" si="38"/>
        <v>1.7878787878787879E-2</v>
      </c>
      <c r="EX123" s="31">
        <f t="shared" si="39"/>
        <v>2.0035650623885917E-2</v>
      </c>
      <c r="EY123" s="31">
        <f t="shared" si="40"/>
        <v>2.5517890772128061E-2</v>
      </c>
      <c r="EZ123" s="31">
        <f t="shared" si="41"/>
        <v>3.6390423572744017E-2</v>
      </c>
      <c r="FA123" s="31">
        <f t="shared" si="42"/>
        <v>5.1999999999999998E-2</v>
      </c>
      <c r="FB123" s="31">
        <f t="shared" si="43"/>
        <v>4.5230202578268874E-2</v>
      </c>
      <c r="FC123" s="31">
        <f t="shared" si="44"/>
        <v>4.3005272407732865E-2</v>
      </c>
      <c r="FD123" s="31">
        <f t="shared" si="45"/>
        <v>4.3321554770318023E-2</v>
      </c>
      <c r="FE123" s="31">
        <f t="shared" si="46"/>
        <v>4.3068783068783069E-2</v>
      </c>
      <c r="FF123" s="31">
        <f t="shared" si="47"/>
        <v>3.5747330960854092E-2</v>
      </c>
      <c r="FG123" s="31">
        <f t="shared" si="48"/>
        <v>3.4239130434782605E-2</v>
      </c>
      <c r="FH123" s="31">
        <f t="shared" si="49"/>
        <v>3.1174311926605504E-2</v>
      </c>
      <c r="FI123" s="31">
        <f t="shared" si="50"/>
        <v>3.7706422018348625E-2</v>
      </c>
      <c r="FJ123" s="31">
        <f t="shared" si="51"/>
        <v>3.5711645101663587E-2</v>
      </c>
      <c r="FK123" s="31">
        <f t="shared" si="52"/>
        <v>3.5930656934306568E-2</v>
      </c>
      <c r="FL123" s="31">
        <f t="shared" si="53"/>
        <v>3.5157116451016636E-2</v>
      </c>
      <c r="FM123" s="50">
        <f t="shared" si="54"/>
        <v>4.3119092627599241E-2</v>
      </c>
      <c r="FN123" s="50">
        <f t="shared" si="55"/>
        <v>3.798882681564246E-2</v>
      </c>
      <c r="FO123" s="50">
        <f t="shared" si="56"/>
        <v>3.347905282331512E-2</v>
      </c>
      <c r="FP123" s="50">
        <f t="shared" si="57"/>
        <v>3.1741573033707865E-2</v>
      </c>
      <c r="FQ123" s="50">
        <f t="shared" si="58"/>
        <v>4.1102803738317754E-2</v>
      </c>
      <c r="FR123" s="50">
        <f t="shared" si="59"/>
        <v>3.3389513108614231E-2</v>
      </c>
    </row>
    <row r="124" spans="1:174" ht="14">
      <c r="A124" s="17" t="s">
        <v>173</v>
      </c>
      <c r="B124" s="19">
        <v>4964</v>
      </c>
      <c r="C124" s="19">
        <v>4938</v>
      </c>
      <c r="D124" s="19">
        <v>4910</v>
      </c>
      <c r="E124" s="19">
        <v>5024</v>
      </c>
      <c r="F124" s="19">
        <v>5085</v>
      </c>
      <c r="G124" s="19">
        <v>5246</v>
      </c>
      <c r="H124" s="19">
        <v>5576</v>
      </c>
      <c r="I124" s="19">
        <v>5888</v>
      </c>
      <c r="J124" s="19">
        <v>6103</v>
      </c>
      <c r="K124" s="19">
        <v>6381</v>
      </c>
      <c r="L124" s="19">
        <v>6101</v>
      </c>
      <c r="M124" s="19">
        <v>5928</v>
      </c>
      <c r="N124" s="19">
        <v>5883</v>
      </c>
      <c r="O124" s="19">
        <v>5962</v>
      </c>
      <c r="P124" s="19">
        <v>5900</v>
      </c>
      <c r="Q124" s="19">
        <v>5839</v>
      </c>
      <c r="R124" s="19">
        <v>5812</v>
      </c>
      <c r="S124" s="19">
        <v>5716</v>
      </c>
      <c r="T124" s="19">
        <v>5731</v>
      </c>
      <c r="U124" s="19">
        <v>6007</v>
      </c>
      <c r="V124" s="19">
        <v>6081</v>
      </c>
      <c r="W124" s="19">
        <v>5807</v>
      </c>
      <c r="X124" s="19">
        <v>5629</v>
      </c>
      <c r="Y124" s="19">
        <v>5387</v>
      </c>
      <c r="Z124" s="19">
        <v>5108</v>
      </c>
      <c r="AA124" s="19">
        <v>5120</v>
      </c>
      <c r="AB124" s="19">
        <v>5124</v>
      </c>
      <c r="AC124" s="19">
        <v>4898</v>
      </c>
      <c r="AD124" s="19">
        <v>4883</v>
      </c>
      <c r="AE124" s="19">
        <v>4995</v>
      </c>
      <c r="AF124" s="19">
        <v>4978</v>
      </c>
      <c r="AG124" s="19">
        <v>5395</v>
      </c>
      <c r="AH124" s="19">
        <v>5500</v>
      </c>
      <c r="AI124" s="19">
        <v>5306</v>
      </c>
      <c r="AJ124" s="19">
        <v>5299</v>
      </c>
      <c r="AK124" s="19">
        <v>5287</v>
      </c>
      <c r="AL124" s="19">
        <v>5296</v>
      </c>
      <c r="AM124" s="19">
        <v>5563</v>
      </c>
      <c r="AN124" s="19">
        <v>5773</v>
      </c>
      <c r="AO124" s="19">
        <v>5851</v>
      </c>
      <c r="AP124" s="19">
        <v>6251</v>
      </c>
      <c r="AQ124" s="19">
        <v>7076</v>
      </c>
      <c r="AR124" s="19">
        <v>7687</v>
      </c>
      <c r="AS124" s="19">
        <v>8552</v>
      </c>
      <c r="AT124" s="19">
        <v>10054</v>
      </c>
      <c r="AU124" s="19">
        <v>10255</v>
      </c>
      <c r="AV124" s="19">
        <v>10414</v>
      </c>
      <c r="AW124" s="19">
        <v>10479</v>
      </c>
      <c r="AX124" s="19">
        <v>9777</v>
      </c>
      <c r="AY124" s="19">
        <v>9535</v>
      </c>
      <c r="AZ124" s="19">
        <v>9615</v>
      </c>
      <c r="BA124" s="19">
        <v>9622</v>
      </c>
      <c r="BB124" s="19">
        <v>9758</v>
      </c>
      <c r="BC124" s="19">
        <v>9890</v>
      </c>
      <c r="BD124" s="19">
        <v>10159</v>
      </c>
      <c r="BE124" s="19">
        <v>10776</v>
      </c>
      <c r="BF124" s="19">
        <v>10954</v>
      </c>
      <c r="BG124" s="19">
        <v>10619</v>
      </c>
      <c r="BH124" s="19">
        <v>10118</v>
      </c>
      <c r="BI124" s="19">
        <v>9549</v>
      </c>
      <c r="BJ124" s="19">
        <v>9092</v>
      </c>
      <c r="BK124" s="19">
        <v>8945</v>
      </c>
      <c r="BL124" s="19">
        <v>8929</v>
      </c>
      <c r="BM124" s="19">
        <v>8820</v>
      </c>
      <c r="BN124" s="19">
        <v>8660</v>
      </c>
      <c r="BO124" s="19">
        <v>8606</v>
      </c>
      <c r="BP124" s="19">
        <v>8814</v>
      </c>
      <c r="BQ124" s="19">
        <v>9165</v>
      </c>
      <c r="BR124" s="19">
        <v>9226</v>
      </c>
      <c r="BS124" s="19">
        <v>9292</v>
      </c>
      <c r="BT124" s="19">
        <v>9223</v>
      </c>
      <c r="BU124" s="19">
        <v>9240</v>
      </c>
      <c r="BV124" s="19">
        <v>9016</v>
      </c>
      <c r="BW124" s="19">
        <v>9114</v>
      </c>
      <c r="BX124" s="19">
        <v>9365</v>
      </c>
      <c r="BY124" s="19">
        <v>9491</v>
      </c>
      <c r="BZ124" s="19">
        <v>9477</v>
      </c>
      <c r="CA124" s="19">
        <v>9560</v>
      </c>
      <c r="CB124" s="19">
        <v>9747</v>
      </c>
      <c r="CC124" s="19">
        <v>10329</v>
      </c>
      <c r="CD124" s="19">
        <v>10617</v>
      </c>
      <c r="CE124" s="19">
        <v>10557</v>
      </c>
      <c r="CF124" s="19">
        <v>9871</v>
      </c>
      <c r="CG124" s="19">
        <v>9912</v>
      </c>
      <c r="CH124" s="49">
        <v>9739</v>
      </c>
      <c r="CI124" s="49">
        <v>9380</v>
      </c>
      <c r="CJ124" s="49">
        <v>9326</v>
      </c>
      <c r="CK124" s="49">
        <v>9360</v>
      </c>
      <c r="CL124" s="49">
        <v>9297</v>
      </c>
      <c r="CM124" s="49">
        <v>9383</v>
      </c>
      <c r="CN124" s="49">
        <v>9458</v>
      </c>
      <c r="CO124" s="49">
        <v>9713</v>
      </c>
      <c r="CP124" s="49">
        <v>9871</v>
      </c>
      <c r="CQ124" s="49">
        <v>9507</v>
      </c>
      <c r="CR124" s="49">
        <v>9138</v>
      </c>
      <c r="CS124" s="49">
        <v>8821</v>
      </c>
      <c r="CT124" s="49">
        <v>8339</v>
      </c>
      <c r="CU124" s="49">
        <v>8024</v>
      </c>
      <c r="CV124" s="49">
        <v>7860</v>
      </c>
      <c r="CW124" s="49">
        <v>7605</v>
      </c>
      <c r="CX124" s="49">
        <v>7478</v>
      </c>
      <c r="CY124" s="49">
        <v>7442</v>
      </c>
      <c r="CZ124" s="17" t="s">
        <v>173</v>
      </c>
      <c r="DE124" t="s">
        <v>173</v>
      </c>
      <c r="DG124" t="s">
        <v>173</v>
      </c>
      <c r="DI124">
        <v>230400</v>
      </c>
      <c r="DJ124">
        <v>234400</v>
      </c>
      <c r="DK124">
        <v>231900</v>
      </c>
      <c r="DL124">
        <v>233400</v>
      </c>
      <c r="DM124">
        <v>236300</v>
      </c>
      <c r="DN124">
        <v>232200</v>
      </c>
      <c r="DO124">
        <v>236500</v>
      </c>
      <c r="DP124">
        <v>236600</v>
      </c>
      <c r="DQ124">
        <v>235300</v>
      </c>
      <c r="DR124">
        <v>239100</v>
      </c>
      <c r="DS124">
        <v>234900</v>
      </c>
      <c r="DT124">
        <v>233300</v>
      </c>
      <c r="DU124">
        <v>232700</v>
      </c>
      <c r="DV124">
        <v>236600</v>
      </c>
      <c r="DW124">
        <v>236100</v>
      </c>
      <c r="DX124">
        <v>237100</v>
      </c>
      <c r="DY124">
        <v>237100</v>
      </c>
      <c r="DZ124">
        <v>234400</v>
      </c>
      <c r="EA124">
        <v>236900</v>
      </c>
      <c r="EB124">
        <v>235600</v>
      </c>
      <c r="EC124">
        <v>235200</v>
      </c>
      <c r="ED124">
        <v>231100</v>
      </c>
      <c r="EE124">
        <v>228400</v>
      </c>
      <c r="EF124">
        <v>227900</v>
      </c>
      <c r="EG124">
        <v>231000</v>
      </c>
      <c r="EH124">
        <v>232200</v>
      </c>
      <c r="EI124">
        <v>232300</v>
      </c>
      <c r="EJ124" s="19">
        <v>231100</v>
      </c>
      <c r="EK124" s="19">
        <v>230900</v>
      </c>
      <c r="EL124" s="19">
        <v>228100</v>
      </c>
      <c r="EM124" s="19"/>
      <c r="EO124" s="31">
        <f t="shared" si="30"/>
        <v>2.7695312499999999E-2</v>
      </c>
      <c r="EP124" s="31">
        <f t="shared" si="31"/>
        <v>2.5098122866894199E-2</v>
      </c>
      <c r="EQ124" s="31">
        <f t="shared" si="32"/>
        <v>2.5178956446744286E-2</v>
      </c>
      <c r="ER124" s="31">
        <f t="shared" si="33"/>
        <v>2.4554413024850043E-2</v>
      </c>
      <c r="ES124" s="31">
        <f t="shared" si="34"/>
        <v>2.457469318662717E-2</v>
      </c>
      <c r="ET124" s="31">
        <f t="shared" si="35"/>
        <v>2.1998277347114556E-2</v>
      </c>
      <c r="EU124" s="31">
        <f t="shared" si="36"/>
        <v>2.0710359408033827E-2</v>
      </c>
      <c r="EV124" s="31">
        <f t="shared" si="37"/>
        <v>2.1039729501267961E-2</v>
      </c>
      <c r="EW124" s="31">
        <f t="shared" si="38"/>
        <v>2.2549936251593711E-2</v>
      </c>
      <c r="EX124" s="31">
        <f t="shared" si="39"/>
        <v>2.2149728147218738E-2</v>
      </c>
      <c r="EY124" s="31">
        <f t="shared" si="40"/>
        <v>2.4908471690080886E-2</v>
      </c>
      <c r="EZ124" s="31">
        <f t="shared" si="41"/>
        <v>3.2948992713244751E-2</v>
      </c>
      <c r="FA124" s="31">
        <f t="shared" si="42"/>
        <v>4.4069617533304684E-2</v>
      </c>
      <c r="FB124" s="31">
        <f t="shared" si="43"/>
        <v>4.1322907861369398E-2</v>
      </c>
      <c r="FC124" s="31">
        <f t="shared" si="44"/>
        <v>4.0753917831427358E-2</v>
      </c>
      <c r="FD124" s="31">
        <f t="shared" si="45"/>
        <v>4.2846900042176297E-2</v>
      </c>
      <c r="FE124" s="31">
        <f t="shared" si="46"/>
        <v>4.4787009700548289E-2</v>
      </c>
      <c r="FF124" s="31">
        <f t="shared" si="47"/>
        <v>3.8788395904436862E-2</v>
      </c>
      <c r="FG124" s="31">
        <f t="shared" si="48"/>
        <v>3.7230899113550021E-2</v>
      </c>
      <c r="FH124" s="31">
        <f t="shared" si="49"/>
        <v>3.7410865874363326E-2</v>
      </c>
      <c r="FI124" s="31">
        <f t="shared" si="50"/>
        <v>3.9506802721088433E-2</v>
      </c>
      <c r="FJ124" s="31">
        <f t="shared" si="51"/>
        <v>3.9013414106447424E-2</v>
      </c>
      <c r="FK124" s="31">
        <f t="shared" si="52"/>
        <v>4.1554290718038532E-2</v>
      </c>
      <c r="FL124" s="31">
        <f t="shared" si="53"/>
        <v>4.2768758227292675E-2</v>
      </c>
      <c r="FM124" s="50">
        <f t="shared" si="54"/>
        <v>4.5701298701298701E-2</v>
      </c>
      <c r="FN124" s="50">
        <f t="shared" si="55"/>
        <v>4.1942291128337639E-2</v>
      </c>
      <c r="FO124" s="50">
        <f t="shared" si="56"/>
        <v>4.029272492466638E-2</v>
      </c>
      <c r="FP124" s="50">
        <f t="shared" si="57"/>
        <v>4.0926006057983556E-2</v>
      </c>
      <c r="FQ124" s="50">
        <f t="shared" si="58"/>
        <v>4.1173668254655696E-2</v>
      </c>
      <c r="FR124" s="50">
        <f t="shared" si="59"/>
        <v>3.6558526961858837E-2</v>
      </c>
    </row>
    <row r="125" spans="1:174" ht="14">
      <c r="A125" s="17" t="s">
        <v>174</v>
      </c>
      <c r="B125" s="19">
        <v>1320</v>
      </c>
      <c r="C125" s="19">
        <v>1278</v>
      </c>
      <c r="D125" s="19">
        <v>1267</v>
      </c>
      <c r="E125" s="19">
        <v>1319</v>
      </c>
      <c r="F125" s="19">
        <v>1321</v>
      </c>
      <c r="G125" s="19">
        <v>1325</v>
      </c>
      <c r="H125" s="19">
        <v>1398</v>
      </c>
      <c r="I125" s="19">
        <v>1465</v>
      </c>
      <c r="J125" s="19">
        <v>1566</v>
      </c>
      <c r="K125" s="19">
        <v>1615</v>
      </c>
      <c r="L125" s="19">
        <v>1538</v>
      </c>
      <c r="M125" s="19">
        <v>1500</v>
      </c>
      <c r="N125" s="19">
        <v>1530</v>
      </c>
      <c r="O125" s="19">
        <v>1507</v>
      </c>
      <c r="P125" s="19">
        <v>1459</v>
      </c>
      <c r="Q125" s="19">
        <v>1436</v>
      </c>
      <c r="R125" s="19">
        <v>1438</v>
      </c>
      <c r="S125" s="19">
        <v>1382</v>
      </c>
      <c r="T125" s="19">
        <v>1365</v>
      </c>
      <c r="U125" s="19">
        <v>1483</v>
      </c>
      <c r="V125" s="19">
        <v>1574</v>
      </c>
      <c r="W125" s="19">
        <v>1503</v>
      </c>
      <c r="X125" s="19">
        <v>1478</v>
      </c>
      <c r="Y125" s="19">
        <v>1369</v>
      </c>
      <c r="Z125" s="19">
        <v>1317</v>
      </c>
      <c r="AA125" s="19">
        <v>1302</v>
      </c>
      <c r="AB125" s="19">
        <v>1324</v>
      </c>
      <c r="AC125" s="19">
        <v>1264</v>
      </c>
      <c r="AD125" s="19">
        <v>1218</v>
      </c>
      <c r="AE125" s="19">
        <v>1221</v>
      </c>
      <c r="AF125" s="19">
        <v>1191</v>
      </c>
      <c r="AG125" s="19">
        <v>1297</v>
      </c>
      <c r="AH125" s="19">
        <v>1344</v>
      </c>
      <c r="AI125" s="19">
        <v>1314</v>
      </c>
      <c r="AJ125" s="19">
        <v>1330</v>
      </c>
      <c r="AK125" s="19">
        <v>1346</v>
      </c>
      <c r="AL125" s="19">
        <v>1378</v>
      </c>
      <c r="AM125" s="19">
        <v>1445</v>
      </c>
      <c r="AN125" s="19">
        <v>1434</v>
      </c>
      <c r="AO125" s="19">
        <v>1474</v>
      </c>
      <c r="AP125" s="19">
        <v>1536</v>
      </c>
      <c r="AQ125" s="19">
        <v>1692</v>
      </c>
      <c r="AR125" s="19">
        <v>1781</v>
      </c>
      <c r="AS125" s="19">
        <v>1988</v>
      </c>
      <c r="AT125" s="19">
        <v>2353</v>
      </c>
      <c r="AU125" s="19">
        <v>2383</v>
      </c>
      <c r="AV125" s="19">
        <v>2431</v>
      </c>
      <c r="AW125" s="19">
        <v>2427</v>
      </c>
      <c r="AX125" s="19">
        <v>2175</v>
      </c>
      <c r="AY125" s="19">
        <v>2098</v>
      </c>
      <c r="AZ125" s="19">
        <v>2111</v>
      </c>
      <c r="BA125" s="19">
        <v>2129</v>
      </c>
      <c r="BB125" s="19">
        <v>2117</v>
      </c>
      <c r="BC125" s="19">
        <v>2161</v>
      </c>
      <c r="BD125" s="19">
        <v>2210</v>
      </c>
      <c r="BE125" s="19">
        <v>2380</v>
      </c>
      <c r="BF125" s="19">
        <v>2396</v>
      </c>
      <c r="BG125" s="19">
        <v>2346</v>
      </c>
      <c r="BH125" s="19">
        <v>2251</v>
      </c>
      <c r="BI125" s="19">
        <v>2083</v>
      </c>
      <c r="BJ125" s="19">
        <v>2003</v>
      </c>
      <c r="BK125" s="19">
        <v>1947</v>
      </c>
      <c r="BL125" s="19">
        <v>1909</v>
      </c>
      <c r="BM125" s="19">
        <v>1937</v>
      </c>
      <c r="BN125" s="19">
        <v>1895</v>
      </c>
      <c r="BO125" s="19">
        <v>1853</v>
      </c>
      <c r="BP125" s="19">
        <v>1860</v>
      </c>
      <c r="BQ125" s="19">
        <v>1972</v>
      </c>
      <c r="BR125" s="19">
        <v>2055</v>
      </c>
      <c r="BS125" s="19">
        <v>2078</v>
      </c>
      <c r="BT125" s="19">
        <v>2063</v>
      </c>
      <c r="BU125" s="19">
        <v>2074</v>
      </c>
      <c r="BV125" s="19">
        <v>2049</v>
      </c>
      <c r="BW125" s="19">
        <v>2072</v>
      </c>
      <c r="BX125" s="19">
        <v>2147</v>
      </c>
      <c r="BY125" s="19">
        <v>2177</v>
      </c>
      <c r="BZ125" s="19">
        <v>2155</v>
      </c>
      <c r="CA125" s="19">
        <v>2194</v>
      </c>
      <c r="CB125" s="19">
        <v>2221</v>
      </c>
      <c r="CC125" s="19">
        <v>2372</v>
      </c>
      <c r="CD125" s="19">
        <v>2451</v>
      </c>
      <c r="CE125" s="19">
        <v>2474</v>
      </c>
      <c r="CF125" s="19">
        <v>2325</v>
      </c>
      <c r="CG125" s="19">
        <v>2344</v>
      </c>
      <c r="CH125" s="49">
        <v>2335</v>
      </c>
      <c r="CI125" s="49">
        <v>2246</v>
      </c>
      <c r="CJ125" s="49">
        <v>2196</v>
      </c>
      <c r="CK125" s="49">
        <v>2157</v>
      </c>
      <c r="CL125" s="49">
        <v>2088</v>
      </c>
      <c r="CM125" s="49">
        <v>2120</v>
      </c>
      <c r="CN125" s="49">
        <v>2118</v>
      </c>
      <c r="CO125" s="49">
        <v>2210</v>
      </c>
      <c r="CP125" s="49">
        <v>2343</v>
      </c>
      <c r="CQ125" s="49">
        <v>2279</v>
      </c>
      <c r="CR125" s="49">
        <v>2221</v>
      </c>
      <c r="CS125" s="49">
        <v>2159</v>
      </c>
      <c r="CT125" s="49">
        <v>2018</v>
      </c>
      <c r="CU125" s="49">
        <v>1923</v>
      </c>
      <c r="CV125" s="49">
        <v>1904</v>
      </c>
      <c r="CW125" s="49">
        <v>1850</v>
      </c>
      <c r="CX125" s="49">
        <v>1818</v>
      </c>
      <c r="CY125" s="49">
        <v>1807</v>
      </c>
      <c r="CZ125" s="17" t="s">
        <v>174</v>
      </c>
      <c r="DE125" t="s">
        <v>174</v>
      </c>
      <c r="DG125" t="s">
        <v>174</v>
      </c>
      <c r="DI125">
        <v>44400</v>
      </c>
      <c r="DJ125">
        <v>43900</v>
      </c>
      <c r="DK125">
        <v>44500</v>
      </c>
      <c r="DL125">
        <v>43300</v>
      </c>
      <c r="DM125">
        <v>42200</v>
      </c>
      <c r="DN125">
        <v>42200</v>
      </c>
      <c r="DO125">
        <v>42900</v>
      </c>
      <c r="DP125">
        <v>45200</v>
      </c>
      <c r="DQ125">
        <v>44100</v>
      </c>
      <c r="DR125">
        <v>44800</v>
      </c>
      <c r="DS125">
        <v>44500</v>
      </c>
      <c r="DT125">
        <v>43900</v>
      </c>
      <c r="DU125">
        <v>43400</v>
      </c>
      <c r="DV125">
        <v>44200</v>
      </c>
      <c r="DW125">
        <v>44800</v>
      </c>
      <c r="DX125">
        <v>43500</v>
      </c>
      <c r="DY125">
        <v>45300</v>
      </c>
      <c r="DZ125">
        <v>45800</v>
      </c>
      <c r="EA125">
        <v>46200</v>
      </c>
      <c r="EB125">
        <v>47600</v>
      </c>
      <c r="EC125">
        <v>49500</v>
      </c>
      <c r="ED125">
        <v>47100</v>
      </c>
      <c r="EE125">
        <v>45000</v>
      </c>
      <c r="EF125">
        <v>46600</v>
      </c>
      <c r="EG125">
        <v>45300</v>
      </c>
      <c r="EH125">
        <v>45500</v>
      </c>
      <c r="EI125">
        <v>45000</v>
      </c>
      <c r="EJ125" s="19">
        <v>44000</v>
      </c>
      <c r="EK125" s="19">
        <v>44000</v>
      </c>
      <c r="EL125" s="19">
        <v>43400</v>
      </c>
      <c r="EM125" s="19"/>
      <c r="EO125" s="31">
        <f t="shared" si="30"/>
        <v>3.6373873873873877E-2</v>
      </c>
      <c r="EP125" s="31">
        <f t="shared" si="31"/>
        <v>3.4851936218678818E-2</v>
      </c>
      <c r="EQ125" s="31">
        <f t="shared" si="32"/>
        <v>3.2269662921348315E-2</v>
      </c>
      <c r="ER125" s="31">
        <f t="shared" si="33"/>
        <v>3.1524249422632794E-2</v>
      </c>
      <c r="ES125" s="31">
        <f t="shared" si="34"/>
        <v>3.5616113744075827E-2</v>
      </c>
      <c r="ET125" s="31">
        <f t="shared" si="35"/>
        <v>3.1208530805687203E-2</v>
      </c>
      <c r="EU125" s="31">
        <f t="shared" si="36"/>
        <v>2.9463869463869464E-2</v>
      </c>
      <c r="EV125" s="31">
        <f t="shared" si="37"/>
        <v>2.6349557522123895E-2</v>
      </c>
      <c r="EW125" s="31">
        <f t="shared" si="38"/>
        <v>2.9795918367346939E-2</v>
      </c>
      <c r="EX125" s="31">
        <f t="shared" si="39"/>
        <v>3.0758928571428572E-2</v>
      </c>
      <c r="EY125" s="31">
        <f t="shared" si="40"/>
        <v>3.3123595505617977E-2</v>
      </c>
      <c r="EZ125" s="31">
        <f t="shared" si="41"/>
        <v>4.0569476082004556E-2</v>
      </c>
      <c r="FA125" s="31">
        <f t="shared" si="42"/>
        <v>5.4907834101382488E-2</v>
      </c>
      <c r="FB125" s="31">
        <f t="shared" si="43"/>
        <v>4.9208144796380089E-2</v>
      </c>
      <c r="FC125" s="31">
        <f t="shared" si="44"/>
        <v>4.7522321428571428E-2</v>
      </c>
      <c r="FD125" s="31">
        <f t="shared" si="45"/>
        <v>5.0804597701149423E-2</v>
      </c>
      <c r="FE125" s="31">
        <f t="shared" si="46"/>
        <v>5.1788079470198672E-2</v>
      </c>
      <c r="FF125" s="31">
        <f t="shared" si="47"/>
        <v>4.3733624454148474E-2</v>
      </c>
      <c r="FG125" s="31">
        <f t="shared" si="48"/>
        <v>4.192640692640693E-2</v>
      </c>
      <c r="FH125" s="31">
        <f t="shared" si="49"/>
        <v>3.907563025210084E-2</v>
      </c>
      <c r="FI125" s="31">
        <f t="shared" si="50"/>
        <v>4.1979797979797978E-2</v>
      </c>
      <c r="FJ125" s="31">
        <f t="shared" si="51"/>
        <v>4.3503184713375796E-2</v>
      </c>
      <c r="FK125" s="31">
        <f t="shared" si="52"/>
        <v>4.8377777777777776E-2</v>
      </c>
      <c r="FL125" s="31">
        <f t="shared" si="53"/>
        <v>4.7660944206008582E-2</v>
      </c>
      <c r="FM125" s="50">
        <f t="shared" si="54"/>
        <v>5.4613686534216332E-2</v>
      </c>
      <c r="FN125" s="50">
        <f t="shared" si="55"/>
        <v>5.1318681318681315E-2</v>
      </c>
      <c r="FO125" s="50">
        <f t="shared" si="56"/>
        <v>4.7933333333333335E-2</v>
      </c>
      <c r="FP125" s="50">
        <f t="shared" si="57"/>
        <v>4.8136363636363637E-2</v>
      </c>
      <c r="FQ125" s="50">
        <f t="shared" si="58"/>
        <v>5.1795454545454547E-2</v>
      </c>
      <c r="FR125" s="50">
        <f t="shared" si="59"/>
        <v>4.6497695852534562E-2</v>
      </c>
    </row>
    <row r="126" spans="1:174" ht="14">
      <c r="A126" s="17" t="s">
        <v>175</v>
      </c>
      <c r="B126" s="19">
        <v>681</v>
      </c>
      <c r="C126" s="19">
        <v>716</v>
      </c>
      <c r="D126" s="19">
        <v>753</v>
      </c>
      <c r="E126" s="19">
        <v>754</v>
      </c>
      <c r="F126" s="19">
        <v>773</v>
      </c>
      <c r="G126" s="19">
        <v>786</v>
      </c>
      <c r="H126" s="19">
        <v>803</v>
      </c>
      <c r="I126" s="19">
        <v>929</v>
      </c>
      <c r="J126" s="19">
        <v>923</v>
      </c>
      <c r="K126" s="19">
        <v>930</v>
      </c>
      <c r="L126" s="19">
        <v>923</v>
      </c>
      <c r="M126" s="19">
        <v>910</v>
      </c>
      <c r="N126" s="19">
        <v>903</v>
      </c>
      <c r="O126" s="19">
        <v>919</v>
      </c>
      <c r="P126" s="19">
        <v>935</v>
      </c>
      <c r="Q126" s="19">
        <v>916</v>
      </c>
      <c r="R126" s="19">
        <v>889</v>
      </c>
      <c r="S126" s="19">
        <v>854</v>
      </c>
      <c r="T126" s="19">
        <v>861</v>
      </c>
      <c r="U126" s="19">
        <v>922</v>
      </c>
      <c r="V126" s="19">
        <v>970</v>
      </c>
      <c r="W126" s="19">
        <v>1014</v>
      </c>
      <c r="X126" s="19">
        <v>1003</v>
      </c>
      <c r="Y126" s="19">
        <v>938</v>
      </c>
      <c r="Z126" s="19">
        <v>908</v>
      </c>
      <c r="AA126" s="19">
        <v>879</v>
      </c>
      <c r="AB126" s="19">
        <v>884</v>
      </c>
      <c r="AC126" s="19">
        <v>773</v>
      </c>
      <c r="AD126" s="19">
        <v>760</v>
      </c>
      <c r="AE126" s="19">
        <v>727</v>
      </c>
      <c r="AF126" s="19">
        <v>723</v>
      </c>
      <c r="AG126" s="19">
        <v>801</v>
      </c>
      <c r="AH126" s="19">
        <v>870</v>
      </c>
      <c r="AI126" s="19">
        <v>866</v>
      </c>
      <c r="AJ126" s="19">
        <v>873</v>
      </c>
      <c r="AK126" s="19">
        <v>871</v>
      </c>
      <c r="AL126" s="19">
        <v>919</v>
      </c>
      <c r="AM126" s="19">
        <v>987</v>
      </c>
      <c r="AN126" s="19">
        <v>1040</v>
      </c>
      <c r="AO126" s="19">
        <v>1097</v>
      </c>
      <c r="AP126" s="19">
        <v>1157</v>
      </c>
      <c r="AQ126" s="19">
        <v>1357</v>
      </c>
      <c r="AR126" s="19">
        <v>1465</v>
      </c>
      <c r="AS126" s="19">
        <v>1648</v>
      </c>
      <c r="AT126" s="19">
        <v>1884</v>
      </c>
      <c r="AU126" s="19">
        <v>1955</v>
      </c>
      <c r="AV126" s="19">
        <v>1876</v>
      </c>
      <c r="AW126" s="19">
        <v>1925</v>
      </c>
      <c r="AX126" s="19">
        <v>1936</v>
      </c>
      <c r="AY126" s="19">
        <v>1918</v>
      </c>
      <c r="AZ126" s="19">
        <v>2021</v>
      </c>
      <c r="BA126" s="19">
        <v>1947</v>
      </c>
      <c r="BB126" s="19">
        <v>1965</v>
      </c>
      <c r="BC126" s="19">
        <v>2032</v>
      </c>
      <c r="BD126" s="19">
        <v>1967</v>
      </c>
      <c r="BE126" s="19">
        <v>2094</v>
      </c>
      <c r="BF126" s="19">
        <v>1946</v>
      </c>
      <c r="BG126" s="19">
        <v>1809</v>
      </c>
      <c r="BH126" s="19">
        <v>1748</v>
      </c>
      <c r="BI126" s="19">
        <v>1634</v>
      </c>
      <c r="BJ126" s="19">
        <v>1522</v>
      </c>
      <c r="BK126" s="19">
        <v>1487</v>
      </c>
      <c r="BL126" s="19">
        <v>1523</v>
      </c>
      <c r="BM126" s="19">
        <v>1437</v>
      </c>
      <c r="BN126" s="19">
        <v>1402</v>
      </c>
      <c r="BO126" s="19">
        <v>1378</v>
      </c>
      <c r="BP126" s="19">
        <v>1407</v>
      </c>
      <c r="BQ126" s="19">
        <v>1526</v>
      </c>
      <c r="BR126" s="19">
        <v>1601</v>
      </c>
      <c r="BS126" s="19">
        <v>1630</v>
      </c>
      <c r="BT126" s="19">
        <v>1594</v>
      </c>
      <c r="BU126" s="19">
        <v>1541</v>
      </c>
      <c r="BV126" s="19">
        <v>1446</v>
      </c>
      <c r="BW126" s="19">
        <v>1540</v>
      </c>
      <c r="BX126" s="19">
        <v>1600</v>
      </c>
      <c r="BY126" s="19">
        <v>1604</v>
      </c>
      <c r="BZ126" s="19">
        <v>1636</v>
      </c>
      <c r="CA126" s="19">
        <v>1608</v>
      </c>
      <c r="CB126" s="19">
        <v>1658</v>
      </c>
      <c r="CC126" s="19">
        <v>1731</v>
      </c>
      <c r="CD126" s="19">
        <v>1765</v>
      </c>
      <c r="CE126" s="19">
        <v>1750</v>
      </c>
      <c r="CF126" s="19">
        <v>1588</v>
      </c>
      <c r="CG126" s="19">
        <v>1557</v>
      </c>
      <c r="CH126" s="49">
        <v>1501</v>
      </c>
      <c r="CI126" s="49">
        <v>1495</v>
      </c>
      <c r="CJ126" s="49">
        <v>1480</v>
      </c>
      <c r="CK126" s="49">
        <v>1462</v>
      </c>
      <c r="CL126" s="49">
        <v>1471</v>
      </c>
      <c r="CM126" s="49">
        <v>1467</v>
      </c>
      <c r="CN126" s="49">
        <v>1393</v>
      </c>
      <c r="CO126" s="49">
        <v>1463</v>
      </c>
      <c r="CP126" s="49">
        <v>1504</v>
      </c>
      <c r="CQ126" s="49">
        <v>1481</v>
      </c>
      <c r="CR126" s="49">
        <v>1452</v>
      </c>
      <c r="CS126" s="49">
        <v>1407</v>
      </c>
      <c r="CT126" s="49">
        <v>1219</v>
      </c>
      <c r="CU126" s="49">
        <v>1157</v>
      </c>
      <c r="CV126" s="49">
        <v>1152</v>
      </c>
      <c r="CW126" s="49">
        <v>1059</v>
      </c>
      <c r="CX126" s="49">
        <v>998</v>
      </c>
      <c r="CY126" s="49">
        <v>940</v>
      </c>
      <c r="CZ126" s="17" t="s">
        <v>175</v>
      </c>
      <c r="DE126" t="s">
        <v>175</v>
      </c>
      <c r="DG126" t="s">
        <v>175</v>
      </c>
      <c r="DI126">
        <v>58400</v>
      </c>
      <c r="DJ126">
        <v>59400</v>
      </c>
      <c r="DK126">
        <v>59700</v>
      </c>
      <c r="DL126">
        <v>59100</v>
      </c>
      <c r="DM126">
        <v>60400</v>
      </c>
      <c r="DN126">
        <v>61500</v>
      </c>
      <c r="DO126">
        <v>61000</v>
      </c>
      <c r="DP126">
        <v>60600</v>
      </c>
      <c r="DQ126">
        <v>61900</v>
      </c>
      <c r="DR126">
        <v>62200</v>
      </c>
      <c r="DS126">
        <v>63500</v>
      </c>
      <c r="DT126">
        <v>64500</v>
      </c>
      <c r="DU126">
        <v>64300</v>
      </c>
      <c r="DV126">
        <v>64700</v>
      </c>
      <c r="DW126">
        <v>67500</v>
      </c>
      <c r="DX126">
        <v>68400</v>
      </c>
      <c r="DY126">
        <v>67900</v>
      </c>
      <c r="DZ126">
        <v>66000</v>
      </c>
      <c r="EA126">
        <v>64400</v>
      </c>
      <c r="EB126">
        <v>62400</v>
      </c>
      <c r="EC126">
        <v>63400</v>
      </c>
      <c r="ED126">
        <v>62600</v>
      </c>
      <c r="EE126">
        <v>62100</v>
      </c>
      <c r="EF126">
        <v>62200</v>
      </c>
      <c r="EG126">
        <v>61000</v>
      </c>
      <c r="EH126">
        <v>63600</v>
      </c>
      <c r="EI126">
        <v>63600</v>
      </c>
      <c r="EJ126" s="19">
        <v>65500</v>
      </c>
      <c r="EK126" s="19">
        <v>63900</v>
      </c>
      <c r="EL126" s="19">
        <v>62700</v>
      </c>
      <c r="EM126" s="19"/>
      <c r="EO126" s="31">
        <f t="shared" si="30"/>
        <v>1.5924657534246576E-2</v>
      </c>
      <c r="EP126" s="31">
        <f t="shared" si="31"/>
        <v>1.5202020202020203E-2</v>
      </c>
      <c r="EQ126" s="31">
        <f t="shared" si="32"/>
        <v>1.5343383584589615E-2</v>
      </c>
      <c r="ER126" s="31">
        <f t="shared" si="33"/>
        <v>1.4568527918781726E-2</v>
      </c>
      <c r="ES126" s="31">
        <f t="shared" si="34"/>
        <v>1.6788079470198676E-2</v>
      </c>
      <c r="ET126" s="31">
        <f t="shared" si="35"/>
        <v>1.4764227642276423E-2</v>
      </c>
      <c r="EU126" s="31">
        <f t="shared" si="36"/>
        <v>1.2672131147540984E-2</v>
      </c>
      <c r="EV126" s="31">
        <f t="shared" si="37"/>
        <v>1.1930693069306931E-2</v>
      </c>
      <c r="EW126" s="31">
        <f t="shared" si="38"/>
        <v>1.3990306946688206E-2</v>
      </c>
      <c r="EX126" s="31">
        <f t="shared" si="39"/>
        <v>1.4774919614147911E-2</v>
      </c>
      <c r="EY126" s="31">
        <f t="shared" si="40"/>
        <v>1.7275590551181101E-2</v>
      </c>
      <c r="EZ126" s="31">
        <f t="shared" si="41"/>
        <v>2.2713178294573644E-2</v>
      </c>
      <c r="FA126" s="31">
        <f t="shared" si="42"/>
        <v>3.0404354587869362E-2</v>
      </c>
      <c r="FB126" s="31">
        <f t="shared" si="43"/>
        <v>2.9922720247295208E-2</v>
      </c>
      <c r="FC126" s="31">
        <f t="shared" si="44"/>
        <v>2.8844444444444443E-2</v>
      </c>
      <c r="FD126" s="31">
        <f t="shared" si="45"/>
        <v>2.8757309941520467E-2</v>
      </c>
      <c r="FE126" s="31">
        <f t="shared" si="46"/>
        <v>2.6642120765832104E-2</v>
      </c>
      <c r="FF126" s="31">
        <f t="shared" si="47"/>
        <v>2.3060606060606059E-2</v>
      </c>
      <c r="FG126" s="31">
        <f t="shared" si="48"/>
        <v>2.2313664596273292E-2</v>
      </c>
      <c r="FH126" s="31">
        <f t="shared" si="49"/>
        <v>2.2548076923076924E-2</v>
      </c>
      <c r="FI126" s="31">
        <f t="shared" si="50"/>
        <v>2.5709779179810724E-2</v>
      </c>
      <c r="FJ126" s="31">
        <f t="shared" si="51"/>
        <v>2.3099041533546326E-2</v>
      </c>
      <c r="FK126" s="31">
        <f t="shared" si="52"/>
        <v>2.5829307568438004E-2</v>
      </c>
      <c r="FL126" s="31">
        <f t="shared" si="53"/>
        <v>2.6655948553054663E-2</v>
      </c>
      <c r="FM126" s="50">
        <f t="shared" si="54"/>
        <v>2.8688524590163935E-2</v>
      </c>
      <c r="FN126" s="50">
        <f t="shared" si="55"/>
        <v>2.3600628930817609E-2</v>
      </c>
      <c r="FO126" s="50">
        <f t="shared" si="56"/>
        <v>2.2987421383647798E-2</v>
      </c>
      <c r="FP126" s="50">
        <f t="shared" si="57"/>
        <v>2.1267175572519083E-2</v>
      </c>
      <c r="FQ126" s="50">
        <f t="shared" si="58"/>
        <v>2.3176838810641628E-2</v>
      </c>
      <c r="FR126" s="50">
        <f t="shared" si="59"/>
        <v>1.9441786283891548E-2</v>
      </c>
    </row>
    <row r="127" spans="1:174" ht="14">
      <c r="A127" s="17" t="s">
        <v>176</v>
      </c>
      <c r="B127" s="19">
        <v>205</v>
      </c>
      <c r="C127" s="19">
        <v>192</v>
      </c>
      <c r="D127" s="19">
        <v>185</v>
      </c>
      <c r="E127" s="19">
        <v>175</v>
      </c>
      <c r="F127" s="19">
        <v>186</v>
      </c>
      <c r="G127" s="19">
        <v>199</v>
      </c>
      <c r="H127" s="19">
        <v>200</v>
      </c>
      <c r="I127" s="19">
        <v>224</v>
      </c>
      <c r="J127" s="19">
        <v>241</v>
      </c>
      <c r="K127" s="19">
        <v>225</v>
      </c>
      <c r="L127" s="19">
        <v>219</v>
      </c>
      <c r="M127" s="19">
        <v>220</v>
      </c>
      <c r="N127" s="19">
        <v>229</v>
      </c>
      <c r="O127" s="19">
        <v>226</v>
      </c>
      <c r="P127" s="19">
        <v>247</v>
      </c>
      <c r="Q127" s="19">
        <v>256</v>
      </c>
      <c r="R127" s="19">
        <v>249</v>
      </c>
      <c r="S127" s="19">
        <v>242</v>
      </c>
      <c r="T127" s="19">
        <v>248</v>
      </c>
      <c r="U127" s="19">
        <v>269</v>
      </c>
      <c r="V127" s="19">
        <v>296</v>
      </c>
      <c r="W127" s="19">
        <v>250</v>
      </c>
      <c r="X127" s="19">
        <v>202</v>
      </c>
      <c r="Y127" s="19">
        <v>184</v>
      </c>
      <c r="Z127" s="19">
        <v>174</v>
      </c>
      <c r="AA127" s="19">
        <v>190</v>
      </c>
      <c r="AB127" s="19">
        <v>196</v>
      </c>
      <c r="AC127" s="19">
        <v>182</v>
      </c>
      <c r="AD127" s="19">
        <v>174</v>
      </c>
      <c r="AE127" s="19">
        <v>185</v>
      </c>
      <c r="AF127" s="19">
        <v>190</v>
      </c>
      <c r="AG127" s="19">
        <v>221</v>
      </c>
      <c r="AH127" s="19">
        <v>228</v>
      </c>
      <c r="AI127" s="19">
        <v>205</v>
      </c>
      <c r="AJ127" s="19">
        <v>198</v>
      </c>
      <c r="AK127" s="19">
        <v>199</v>
      </c>
      <c r="AL127" s="19">
        <v>197</v>
      </c>
      <c r="AM127" s="19">
        <v>187</v>
      </c>
      <c r="AN127" s="19">
        <v>197</v>
      </c>
      <c r="AO127" s="19">
        <v>214</v>
      </c>
      <c r="AP127" s="19">
        <v>202</v>
      </c>
      <c r="AQ127" s="19">
        <v>256</v>
      </c>
      <c r="AR127" s="19">
        <v>310</v>
      </c>
      <c r="AS127" s="19">
        <v>390</v>
      </c>
      <c r="AT127" s="19">
        <v>440</v>
      </c>
      <c r="AU127" s="19">
        <v>434</v>
      </c>
      <c r="AV127" s="19">
        <v>442</v>
      </c>
      <c r="AW127" s="19">
        <v>403</v>
      </c>
      <c r="AX127" s="19">
        <v>378</v>
      </c>
      <c r="AY127" s="19">
        <v>403</v>
      </c>
      <c r="AZ127" s="19">
        <v>434</v>
      </c>
      <c r="BA127" s="19">
        <v>429</v>
      </c>
      <c r="BB127" s="19">
        <v>455</v>
      </c>
      <c r="BC127" s="19">
        <v>448</v>
      </c>
      <c r="BD127" s="19">
        <v>454</v>
      </c>
      <c r="BE127" s="19">
        <v>574</v>
      </c>
      <c r="BF127" s="19">
        <v>528</v>
      </c>
      <c r="BG127" s="19">
        <v>456</v>
      </c>
      <c r="BH127" s="19">
        <v>400</v>
      </c>
      <c r="BI127" s="19">
        <v>399</v>
      </c>
      <c r="BJ127" s="19">
        <v>377</v>
      </c>
      <c r="BK127" s="19">
        <v>369</v>
      </c>
      <c r="BL127" s="19">
        <v>376</v>
      </c>
      <c r="BM127" s="19">
        <v>353</v>
      </c>
      <c r="BN127" s="19">
        <v>368</v>
      </c>
      <c r="BO127" s="19">
        <v>369</v>
      </c>
      <c r="BP127" s="19">
        <v>382</v>
      </c>
      <c r="BQ127" s="19">
        <v>429</v>
      </c>
      <c r="BR127" s="19">
        <v>454</v>
      </c>
      <c r="BS127" s="19">
        <v>426</v>
      </c>
      <c r="BT127" s="19">
        <v>414</v>
      </c>
      <c r="BU127" s="19">
        <v>383</v>
      </c>
      <c r="BV127" s="19">
        <v>369</v>
      </c>
      <c r="BW127" s="19">
        <v>401</v>
      </c>
      <c r="BX127" s="19">
        <v>401</v>
      </c>
      <c r="BY127" s="19">
        <v>393</v>
      </c>
      <c r="BZ127" s="19">
        <v>390</v>
      </c>
      <c r="CA127" s="19">
        <v>389</v>
      </c>
      <c r="CB127" s="19">
        <v>416</v>
      </c>
      <c r="CC127" s="19">
        <v>486</v>
      </c>
      <c r="CD127" s="19">
        <v>483</v>
      </c>
      <c r="CE127" s="19">
        <v>478</v>
      </c>
      <c r="CF127" s="19">
        <v>437</v>
      </c>
      <c r="CG127" s="19">
        <v>429</v>
      </c>
      <c r="CH127" s="49">
        <v>400</v>
      </c>
      <c r="CI127" s="49">
        <v>407</v>
      </c>
      <c r="CJ127" s="49">
        <v>424</v>
      </c>
      <c r="CK127" s="49">
        <v>421</v>
      </c>
      <c r="CL127" s="49">
        <v>403</v>
      </c>
      <c r="CM127" s="49">
        <v>400</v>
      </c>
      <c r="CN127" s="49">
        <v>378</v>
      </c>
      <c r="CO127" s="49">
        <v>408</v>
      </c>
      <c r="CP127" s="49">
        <v>429</v>
      </c>
      <c r="CQ127" s="49">
        <v>420</v>
      </c>
      <c r="CR127" s="49">
        <v>380</v>
      </c>
      <c r="CS127" s="49">
        <v>389</v>
      </c>
      <c r="CT127" s="49">
        <v>374</v>
      </c>
      <c r="CU127" s="49">
        <v>357</v>
      </c>
      <c r="CV127" s="49">
        <v>340</v>
      </c>
      <c r="CW127" s="49">
        <v>328</v>
      </c>
      <c r="CX127" s="49">
        <v>324</v>
      </c>
      <c r="CY127" s="49">
        <v>328</v>
      </c>
      <c r="CZ127" s="17" t="s">
        <v>176</v>
      </c>
      <c r="DE127" t="s">
        <v>176</v>
      </c>
      <c r="DG127" t="s">
        <v>176</v>
      </c>
      <c r="DI127">
        <v>26900</v>
      </c>
      <c r="DJ127">
        <v>26500</v>
      </c>
      <c r="DK127">
        <v>27300</v>
      </c>
      <c r="DL127">
        <v>27900</v>
      </c>
      <c r="DM127">
        <v>27600</v>
      </c>
      <c r="DN127">
        <v>26600</v>
      </c>
      <c r="DO127">
        <v>25100</v>
      </c>
      <c r="DP127">
        <v>25300</v>
      </c>
      <c r="DQ127">
        <v>25500</v>
      </c>
      <c r="DR127">
        <v>27600</v>
      </c>
      <c r="DS127">
        <v>27200</v>
      </c>
      <c r="DT127">
        <v>26700</v>
      </c>
      <c r="DU127">
        <v>26000</v>
      </c>
      <c r="DV127">
        <v>26400</v>
      </c>
      <c r="DW127">
        <v>27000</v>
      </c>
      <c r="DX127">
        <v>26000</v>
      </c>
      <c r="DY127">
        <v>25500</v>
      </c>
      <c r="DZ127">
        <v>24000</v>
      </c>
      <c r="EA127">
        <v>23700</v>
      </c>
      <c r="EB127">
        <v>24600</v>
      </c>
      <c r="EC127">
        <v>24100</v>
      </c>
      <c r="ED127">
        <v>24200</v>
      </c>
      <c r="EE127">
        <v>25200</v>
      </c>
      <c r="EF127">
        <v>25100</v>
      </c>
      <c r="EG127">
        <v>25800</v>
      </c>
      <c r="EH127">
        <v>26600</v>
      </c>
      <c r="EI127">
        <v>26900</v>
      </c>
      <c r="EJ127" s="19">
        <v>26000</v>
      </c>
      <c r="EK127" s="19">
        <v>25600</v>
      </c>
      <c r="EL127" s="19">
        <v>25100</v>
      </c>
      <c r="EM127" s="19"/>
      <c r="EO127" s="31">
        <f t="shared" si="30"/>
        <v>8.3643122676579917E-3</v>
      </c>
      <c r="EP127" s="31">
        <f t="shared" si="31"/>
        <v>8.641509433962264E-3</v>
      </c>
      <c r="EQ127" s="31">
        <f t="shared" si="32"/>
        <v>9.3772893772893773E-3</v>
      </c>
      <c r="ER127" s="31">
        <f t="shared" si="33"/>
        <v>8.8888888888888889E-3</v>
      </c>
      <c r="ES127" s="31">
        <f t="shared" si="34"/>
        <v>9.057971014492754E-3</v>
      </c>
      <c r="ET127" s="31">
        <f t="shared" si="35"/>
        <v>6.5413533834586465E-3</v>
      </c>
      <c r="EU127" s="31">
        <f t="shared" si="36"/>
        <v>7.2509960159362549E-3</v>
      </c>
      <c r="EV127" s="31">
        <f t="shared" si="37"/>
        <v>7.5098814229249012E-3</v>
      </c>
      <c r="EW127" s="31">
        <f t="shared" si="38"/>
        <v>8.03921568627451E-3</v>
      </c>
      <c r="EX127" s="31">
        <f t="shared" si="39"/>
        <v>7.1376811594202902E-3</v>
      </c>
      <c r="EY127" s="31">
        <f t="shared" si="40"/>
        <v>7.8676470588235296E-3</v>
      </c>
      <c r="EZ127" s="31">
        <f t="shared" si="41"/>
        <v>1.1610486891385767E-2</v>
      </c>
      <c r="FA127" s="31">
        <f t="shared" si="42"/>
        <v>1.6692307692307694E-2</v>
      </c>
      <c r="FB127" s="31">
        <f t="shared" si="43"/>
        <v>1.4318181818181818E-2</v>
      </c>
      <c r="FC127" s="31">
        <f t="shared" si="44"/>
        <v>1.588888888888889E-2</v>
      </c>
      <c r="FD127" s="31">
        <f t="shared" si="45"/>
        <v>1.7461538461538462E-2</v>
      </c>
      <c r="FE127" s="31">
        <f t="shared" si="46"/>
        <v>1.7882352941176471E-2</v>
      </c>
      <c r="FF127" s="31">
        <f t="shared" si="47"/>
        <v>1.5708333333333335E-2</v>
      </c>
      <c r="FG127" s="31">
        <f t="shared" si="48"/>
        <v>1.4894514767932489E-2</v>
      </c>
      <c r="FH127" s="31">
        <f t="shared" si="49"/>
        <v>1.5528455284552845E-2</v>
      </c>
      <c r="FI127" s="31">
        <f t="shared" si="50"/>
        <v>1.7676348547717841E-2</v>
      </c>
      <c r="FJ127" s="31">
        <f t="shared" si="51"/>
        <v>1.5247933884297521E-2</v>
      </c>
      <c r="FK127" s="31">
        <f t="shared" si="52"/>
        <v>1.5595238095238096E-2</v>
      </c>
      <c r="FL127" s="31">
        <f t="shared" si="53"/>
        <v>1.6573705179282867E-2</v>
      </c>
      <c r="FM127" s="50">
        <f t="shared" si="54"/>
        <v>1.8527131782945735E-2</v>
      </c>
      <c r="FN127" s="50">
        <f t="shared" si="55"/>
        <v>1.5037593984962405E-2</v>
      </c>
      <c r="FO127" s="50">
        <f t="shared" si="56"/>
        <v>1.5650557620817844E-2</v>
      </c>
      <c r="FP127" s="50">
        <f t="shared" si="57"/>
        <v>1.4538461538461538E-2</v>
      </c>
      <c r="FQ127" s="50">
        <f t="shared" si="58"/>
        <v>1.6406250000000001E-2</v>
      </c>
      <c r="FR127" s="50">
        <f t="shared" si="59"/>
        <v>1.4900398406374502E-2</v>
      </c>
    </row>
    <row r="128" spans="1:174" ht="14">
      <c r="A128" s="17" t="s">
        <v>177</v>
      </c>
      <c r="B128" s="19">
        <v>6782</v>
      </c>
      <c r="C128" s="19">
        <v>6812</v>
      </c>
      <c r="D128" s="19">
        <v>6967</v>
      </c>
      <c r="E128" s="19">
        <v>6709</v>
      </c>
      <c r="F128" s="19">
        <v>6534</v>
      </c>
      <c r="G128" s="19">
        <v>6600</v>
      </c>
      <c r="H128" s="19">
        <v>6587</v>
      </c>
      <c r="I128" s="19">
        <v>7025</v>
      </c>
      <c r="J128" s="19">
        <v>7245</v>
      </c>
      <c r="K128" s="19">
        <v>7259</v>
      </c>
      <c r="L128" s="19">
        <v>7158</v>
      </c>
      <c r="M128" s="19">
        <v>7250</v>
      </c>
      <c r="N128" s="19">
        <v>7066</v>
      </c>
      <c r="O128" s="19">
        <v>7178</v>
      </c>
      <c r="P128" s="19">
        <v>7299</v>
      </c>
      <c r="Q128" s="19">
        <v>7075</v>
      </c>
      <c r="R128" s="19">
        <v>6850</v>
      </c>
      <c r="S128" s="19">
        <v>6775</v>
      </c>
      <c r="T128" s="19">
        <v>6592</v>
      </c>
      <c r="U128" s="19">
        <v>6789</v>
      </c>
      <c r="V128" s="19">
        <v>6741</v>
      </c>
      <c r="W128" s="19">
        <v>6525</v>
      </c>
      <c r="X128" s="19">
        <v>6170</v>
      </c>
      <c r="Y128" s="19">
        <v>6134</v>
      </c>
      <c r="Z128" s="19">
        <v>5757</v>
      </c>
      <c r="AA128" s="19">
        <v>5747</v>
      </c>
      <c r="AB128" s="19">
        <v>5963</v>
      </c>
      <c r="AC128" s="19">
        <v>5957</v>
      </c>
      <c r="AD128" s="19">
        <v>5221</v>
      </c>
      <c r="AE128" s="19">
        <v>5238</v>
      </c>
      <c r="AF128" s="19">
        <v>5098</v>
      </c>
      <c r="AG128" s="19">
        <v>5435</v>
      </c>
      <c r="AH128" s="19">
        <v>5561</v>
      </c>
      <c r="AI128" s="19">
        <v>5544</v>
      </c>
      <c r="AJ128" s="19">
        <v>5467</v>
      </c>
      <c r="AK128" s="19">
        <v>5369</v>
      </c>
      <c r="AL128" s="19">
        <v>5491</v>
      </c>
      <c r="AM128" s="19">
        <v>5718</v>
      </c>
      <c r="AN128" s="19">
        <v>5928</v>
      </c>
      <c r="AO128" s="19">
        <v>5917</v>
      </c>
      <c r="AP128" s="19">
        <v>6064</v>
      </c>
      <c r="AQ128" s="19">
        <v>6539</v>
      </c>
      <c r="AR128" s="19">
        <v>6967</v>
      </c>
      <c r="AS128" s="19">
        <v>7676</v>
      </c>
      <c r="AT128" s="19">
        <v>8843</v>
      </c>
      <c r="AU128" s="19">
        <v>9369</v>
      </c>
      <c r="AV128" s="19">
        <v>9442</v>
      </c>
      <c r="AW128" s="19">
        <v>9511</v>
      </c>
      <c r="AX128" s="19">
        <v>9721</v>
      </c>
      <c r="AY128" s="19">
        <v>10013</v>
      </c>
      <c r="AZ128" s="19">
        <v>10206</v>
      </c>
      <c r="BA128" s="19">
        <v>9989</v>
      </c>
      <c r="BB128" s="19">
        <v>10240</v>
      </c>
      <c r="BC128" s="19">
        <v>10364</v>
      </c>
      <c r="BD128" s="19">
        <v>10176</v>
      </c>
      <c r="BE128" s="19">
        <v>11105</v>
      </c>
      <c r="BF128" s="19">
        <v>11527</v>
      </c>
      <c r="BG128" s="19">
        <v>11474</v>
      </c>
      <c r="BH128" s="19">
        <v>11177</v>
      </c>
      <c r="BI128" s="19">
        <v>10855</v>
      </c>
      <c r="BJ128" s="19">
        <v>10561</v>
      </c>
      <c r="BK128" s="19">
        <v>10589</v>
      </c>
      <c r="BL128" s="19">
        <v>10545</v>
      </c>
      <c r="BM128" s="19">
        <v>10006</v>
      </c>
      <c r="BN128" s="19">
        <v>9878</v>
      </c>
      <c r="BO128" s="19">
        <v>10019</v>
      </c>
      <c r="BP128" s="19">
        <v>10224</v>
      </c>
      <c r="BQ128" s="19">
        <v>10692</v>
      </c>
      <c r="BR128" s="19">
        <v>10974</v>
      </c>
      <c r="BS128" s="19">
        <v>11006</v>
      </c>
      <c r="BT128" s="19">
        <v>11095</v>
      </c>
      <c r="BU128" s="19">
        <v>10969</v>
      </c>
      <c r="BV128" s="19">
        <v>10886</v>
      </c>
      <c r="BW128" s="19">
        <v>11121</v>
      </c>
      <c r="BX128" s="19">
        <v>11241</v>
      </c>
      <c r="BY128" s="19">
        <v>10931</v>
      </c>
      <c r="BZ128" s="19">
        <v>11132</v>
      </c>
      <c r="CA128" s="19">
        <v>11164</v>
      </c>
      <c r="CB128" s="19">
        <v>11117</v>
      </c>
      <c r="CC128" s="19">
        <v>11650</v>
      </c>
      <c r="CD128" s="19">
        <v>12117</v>
      </c>
      <c r="CE128" s="19">
        <v>12015</v>
      </c>
      <c r="CF128" s="19">
        <v>11774</v>
      </c>
      <c r="CG128" s="19">
        <v>11563</v>
      </c>
      <c r="CH128" s="49">
        <v>11454</v>
      </c>
      <c r="CI128" s="49">
        <v>11456</v>
      </c>
      <c r="CJ128" s="49">
        <v>11383</v>
      </c>
      <c r="CK128" s="49">
        <v>10996</v>
      </c>
      <c r="CL128" s="49">
        <v>11029</v>
      </c>
      <c r="CM128" s="49">
        <v>10753</v>
      </c>
      <c r="CN128" s="49">
        <v>10563</v>
      </c>
      <c r="CO128" s="49">
        <v>11003</v>
      </c>
      <c r="CP128" s="49">
        <v>11614</v>
      </c>
      <c r="CQ128" s="49">
        <v>11559</v>
      </c>
      <c r="CR128" s="49">
        <v>11267</v>
      </c>
      <c r="CS128" s="49">
        <v>10940</v>
      </c>
      <c r="CT128" s="49">
        <v>10613</v>
      </c>
      <c r="CU128" s="49">
        <v>10428</v>
      </c>
      <c r="CV128" s="49">
        <v>9926</v>
      </c>
      <c r="CW128" s="49">
        <v>9310</v>
      </c>
      <c r="CX128" s="49">
        <v>9130</v>
      </c>
      <c r="CY128" s="49">
        <v>8982</v>
      </c>
      <c r="CZ128" s="17" t="s">
        <v>177</v>
      </c>
      <c r="DE128" t="s">
        <v>177</v>
      </c>
      <c r="DG128" t="s">
        <v>177</v>
      </c>
      <c r="DI128">
        <v>249400</v>
      </c>
      <c r="DJ128">
        <v>255000</v>
      </c>
      <c r="DK128">
        <v>252400</v>
      </c>
      <c r="DL128">
        <v>254500</v>
      </c>
      <c r="DM128">
        <v>257700</v>
      </c>
      <c r="DN128">
        <v>254500</v>
      </c>
      <c r="DO128">
        <v>256700</v>
      </c>
      <c r="DP128">
        <v>256600</v>
      </c>
      <c r="DQ128">
        <v>253100</v>
      </c>
      <c r="DR128">
        <v>259800</v>
      </c>
      <c r="DS128">
        <v>261300</v>
      </c>
      <c r="DT128">
        <v>260000</v>
      </c>
      <c r="DU128">
        <v>264600</v>
      </c>
      <c r="DV128">
        <v>263300</v>
      </c>
      <c r="DW128">
        <v>261900</v>
      </c>
      <c r="DX128">
        <v>259800</v>
      </c>
      <c r="DY128">
        <v>254600</v>
      </c>
      <c r="DZ128">
        <v>251100</v>
      </c>
      <c r="EA128">
        <v>254500</v>
      </c>
      <c r="EB128">
        <v>256500</v>
      </c>
      <c r="EC128">
        <v>261800</v>
      </c>
      <c r="ED128">
        <v>264500</v>
      </c>
      <c r="EE128">
        <v>267700</v>
      </c>
      <c r="EF128">
        <v>265500</v>
      </c>
      <c r="EG128">
        <v>263900</v>
      </c>
      <c r="EH128">
        <v>264000</v>
      </c>
      <c r="EI128">
        <v>259600</v>
      </c>
      <c r="EJ128" s="19">
        <v>269300</v>
      </c>
      <c r="EK128" s="19">
        <v>272300</v>
      </c>
      <c r="EL128" s="19">
        <v>273500</v>
      </c>
      <c r="EM128" s="19"/>
      <c r="EO128" s="31">
        <f t="shared" si="30"/>
        <v>2.9105854049719326E-2</v>
      </c>
      <c r="EP128" s="31">
        <f t="shared" si="31"/>
        <v>2.7709803921568629E-2</v>
      </c>
      <c r="EQ128" s="31">
        <f t="shared" si="32"/>
        <v>2.8030903328050714E-2</v>
      </c>
      <c r="ER128" s="31">
        <f t="shared" si="33"/>
        <v>2.5901768172888015E-2</v>
      </c>
      <c r="ES128" s="31">
        <f t="shared" si="34"/>
        <v>2.5320139697322469E-2</v>
      </c>
      <c r="ET128" s="31">
        <f t="shared" si="35"/>
        <v>2.2620825147347742E-2</v>
      </c>
      <c r="EU128" s="31">
        <f t="shared" si="36"/>
        <v>2.320607713283989E-2</v>
      </c>
      <c r="EV128" s="31">
        <f t="shared" si="37"/>
        <v>1.9867498051441931E-2</v>
      </c>
      <c r="EW128" s="31">
        <f t="shared" si="38"/>
        <v>2.1904385618332675E-2</v>
      </c>
      <c r="EX128" s="31">
        <f t="shared" si="39"/>
        <v>2.113548883756736E-2</v>
      </c>
      <c r="EY128" s="31">
        <f t="shared" si="40"/>
        <v>2.2644469957902792E-2</v>
      </c>
      <c r="EZ128" s="31">
        <f t="shared" si="41"/>
        <v>2.6796153846153845E-2</v>
      </c>
      <c r="FA128" s="31">
        <f t="shared" si="42"/>
        <v>3.5408163265306124E-2</v>
      </c>
      <c r="FB128" s="31">
        <f t="shared" si="43"/>
        <v>3.6919863273832128E-2</v>
      </c>
      <c r="FC128" s="31">
        <f t="shared" si="44"/>
        <v>3.8140511645666286E-2</v>
      </c>
      <c r="FD128" s="31">
        <f t="shared" si="45"/>
        <v>3.9168591224018473E-2</v>
      </c>
      <c r="FE128" s="31">
        <f t="shared" si="46"/>
        <v>4.5066771406127255E-2</v>
      </c>
      <c r="FF128" s="31">
        <f t="shared" si="47"/>
        <v>4.2058940661091199E-2</v>
      </c>
      <c r="FG128" s="31">
        <f t="shared" si="48"/>
        <v>3.9316306483300589E-2</v>
      </c>
      <c r="FH128" s="31">
        <f t="shared" si="49"/>
        <v>3.9859649122807018E-2</v>
      </c>
      <c r="FI128" s="31">
        <f t="shared" si="50"/>
        <v>4.2039724980901451E-2</v>
      </c>
      <c r="FJ128" s="31">
        <f t="shared" si="51"/>
        <v>4.1156899810964084E-2</v>
      </c>
      <c r="FK128" s="31">
        <f t="shared" si="52"/>
        <v>4.0833022039596566E-2</v>
      </c>
      <c r="FL128" s="31">
        <f t="shared" si="53"/>
        <v>4.1871939736346515E-2</v>
      </c>
      <c r="FM128" s="50">
        <f t="shared" si="54"/>
        <v>4.5528609321712772E-2</v>
      </c>
      <c r="FN128" s="50">
        <f t="shared" si="55"/>
        <v>4.338636363636364E-2</v>
      </c>
      <c r="FO128" s="50">
        <f t="shared" si="56"/>
        <v>4.2357473035439137E-2</v>
      </c>
      <c r="FP128" s="50">
        <f t="shared" si="57"/>
        <v>3.9223913850724101E-2</v>
      </c>
      <c r="FQ128" s="50">
        <f t="shared" si="58"/>
        <v>4.2449504223283141E-2</v>
      </c>
      <c r="FR128" s="50">
        <f t="shared" si="59"/>
        <v>3.8804387568555761E-2</v>
      </c>
    </row>
    <row r="129" spans="1:174" ht="14">
      <c r="A129" s="17" t="s">
        <v>178</v>
      </c>
      <c r="B129" s="19">
        <v>493</v>
      </c>
      <c r="C129" s="19">
        <v>460</v>
      </c>
      <c r="D129" s="19">
        <v>461</v>
      </c>
      <c r="E129" s="19">
        <v>448</v>
      </c>
      <c r="F129" s="19">
        <v>420</v>
      </c>
      <c r="G129" s="19">
        <v>451</v>
      </c>
      <c r="H129" s="19">
        <v>491</v>
      </c>
      <c r="I129" s="19">
        <v>515</v>
      </c>
      <c r="J129" s="19">
        <v>529</v>
      </c>
      <c r="K129" s="19">
        <v>551</v>
      </c>
      <c r="L129" s="19">
        <v>491</v>
      </c>
      <c r="M129" s="19">
        <v>468</v>
      </c>
      <c r="N129" s="19">
        <v>454</v>
      </c>
      <c r="O129" s="19">
        <v>451</v>
      </c>
      <c r="P129" s="19">
        <v>460</v>
      </c>
      <c r="Q129" s="19">
        <v>489</v>
      </c>
      <c r="R129" s="19">
        <v>555</v>
      </c>
      <c r="S129" s="19">
        <v>496</v>
      </c>
      <c r="T129" s="19">
        <v>523</v>
      </c>
      <c r="U129" s="19">
        <v>558</v>
      </c>
      <c r="V129" s="19">
        <v>584</v>
      </c>
      <c r="W129" s="19">
        <v>577</v>
      </c>
      <c r="X129" s="19">
        <v>467</v>
      </c>
      <c r="Y129" s="19">
        <v>440</v>
      </c>
      <c r="Z129" s="19">
        <v>386</v>
      </c>
      <c r="AA129" s="19">
        <v>370</v>
      </c>
      <c r="AB129" s="19">
        <v>366</v>
      </c>
      <c r="AC129" s="19">
        <v>337</v>
      </c>
      <c r="AD129" s="19">
        <v>335</v>
      </c>
      <c r="AE129" s="19">
        <v>376</v>
      </c>
      <c r="AF129" s="19">
        <v>392</v>
      </c>
      <c r="AG129" s="19">
        <v>437</v>
      </c>
      <c r="AH129" s="19">
        <v>397</v>
      </c>
      <c r="AI129" s="19">
        <v>385</v>
      </c>
      <c r="AJ129" s="19">
        <v>354</v>
      </c>
      <c r="AK129" s="19">
        <v>322</v>
      </c>
      <c r="AL129" s="19">
        <v>334</v>
      </c>
      <c r="AM129" s="19">
        <v>311</v>
      </c>
      <c r="AN129" s="19">
        <v>307</v>
      </c>
      <c r="AO129" s="19">
        <v>306</v>
      </c>
      <c r="AP129" s="19">
        <v>330</v>
      </c>
      <c r="AQ129" s="19">
        <v>403</v>
      </c>
      <c r="AR129" s="19">
        <v>452</v>
      </c>
      <c r="AS129" s="19">
        <v>578</v>
      </c>
      <c r="AT129" s="19">
        <v>640</v>
      </c>
      <c r="AU129" s="19">
        <v>658</v>
      </c>
      <c r="AV129" s="19">
        <v>612</v>
      </c>
      <c r="AW129" s="19">
        <v>555</v>
      </c>
      <c r="AX129" s="19">
        <v>532</v>
      </c>
      <c r="AY129" s="19">
        <v>523</v>
      </c>
      <c r="AZ129" s="19">
        <v>533</v>
      </c>
      <c r="BA129" s="19">
        <v>505</v>
      </c>
      <c r="BB129" s="19">
        <v>548</v>
      </c>
      <c r="BC129" s="19">
        <v>564</v>
      </c>
      <c r="BD129" s="19">
        <v>573</v>
      </c>
      <c r="BE129" s="19">
        <v>605</v>
      </c>
      <c r="BF129" s="19">
        <v>627</v>
      </c>
      <c r="BG129" s="19">
        <v>590</v>
      </c>
      <c r="BH129" s="19">
        <v>561</v>
      </c>
      <c r="BI129" s="19">
        <v>511</v>
      </c>
      <c r="BJ129" s="19">
        <v>459</v>
      </c>
      <c r="BK129" s="19">
        <v>478</v>
      </c>
      <c r="BL129" s="19">
        <v>512</v>
      </c>
      <c r="BM129" s="19">
        <v>433</v>
      </c>
      <c r="BN129" s="19">
        <v>466</v>
      </c>
      <c r="BO129" s="19">
        <v>497</v>
      </c>
      <c r="BP129" s="19">
        <v>540</v>
      </c>
      <c r="BQ129" s="19">
        <v>575</v>
      </c>
      <c r="BR129" s="19">
        <v>559</v>
      </c>
      <c r="BS129" s="19">
        <v>533</v>
      </c>
      <c r="BT129" s="19">
        <v>491</v>
      </c>
      <c r="BU129" s="19">
        <v>494</v>
      </c>
      <c r="BV129" s="19">
        <v>458</v>
      </c>
      <c r="BW129" s="19">
        <v>473</v>
      </c>
      <c r="BX129" s="19">
        <v>480</v>
      </c>
      <c r="BY129" s="19">
        <v>477</v>
      </c>
      <c r="BZ129" s="19">
        <v>478</v>
      </c>
      <c r="CA129" s="19">
        <v>518</v>
      </c>
      <c r="CB129" s="19">
        <v>531</v>
      </c>
      <c r="CC129" s="19">
        <v>554</v>
      </c>
      <c r="CD129" s="19">
        <v>583</v>
      </c>
      <c r="CE129" s="19">
        <v>566</v>
      </c>
      <c r="CF129" s="19">
        <v>544</v>
      </c>
      <c r="CG129" s="19">
        <v>517</v>
      </c>
      <c r="CH129" s="49">
        <v>546</v>
      </c>
      <c r="CI129" s="49">
        <v>554</v>
      </c>
      <c r="CJ129" s="49">
        <v>525</v>
      </c>
      <c r="CK129" s="49">
        <v>469</v>
      </c>
      <c r="CL129" s="49">
        <v>458</v>
      </c>
      <c r="CM129" s="49">
        <v>444</v>
      </c>
      <c r="CN129" s="49">
        <v>461</v>
      </c>
      <c r="CO129" s="49">
        <v>506</v>
      </c>
      <c r="CP129" s="49">
        <v>519</v>
      </c>
      <c r="CQ129" s="49">
        <v>501</v>
      </c>
      <c r="CR129" s="49">
        <v>477</v>
      </c>
      <c r="CS129" s="49">
        <v>462</v>
      </c>
      <c r="CT129" s="49">
        <v>438</v>
      </c>
      <c r="CU129" s="49">
        <v>461</v>
      </c>
      <c r="CV129" s="49">
        <v>452</v>
      </c>
      <c r="CW129" s="49">
        <v>411</v>
      </c>
      <c r="CX129" s="49">
        <v>429</v>
      </c>
      <c r="CY129" s="49">
        <v>466</v>
      </c>
      <c r="CZ129" s="17" t="s">
        <v>178</v>
      </c>
      <c r="DE129" t="s">
        <v>178</v>
      </c>
      <c r="DG129" t="s">
        <v>178</v>
      </c>
      <c r="DI129">
        <v>13500</v>
      </c>
      <c r="DJ129">
        <v>13400</v>
      </c>
      <c r="DK129">
        <v>13700</v>
      </c>
      <c r="DL129">
        <v>13400</v>
      </c>
      <c r="DM129">
        <v>13100</v>
      </c>
      <c r="DN129">
        <v>13500</v>
      </c>
      <c r="DO129">
        <v>12900</v>
      </c>
      <c r="DP129">
        <v>13100</v>
      </c>
      <c r="DQ129">
        <v>13100</v>
      </c>
      <c r="DR129">
        <v>12800</v>
      </c>
      <c r="DS129">
        <v>13300</v>
      </c>
      <c r="DT129">
        <v>13300</v>
      </c>
      <c r="DU129">
        <v>13200</v>
      </c>
      <c r="DV129">
        <v>13200</v>
      </c>
      <c r="DW129">
        <v>13100</v>
      </c>
      <c r="DX129">
        <v>12800</v>
      </c>
      <c r="DY129">
        <v>12700</v>
      </c>
      <c r="DZ129">
        <v>11900</v>
      </c>
      <c r="EA129">
        <v>11300</v>
      </c>
      <c r="EB129">
        <v>11400</v>
      </c>
      <c r="EC129">
        <v>10900</v>
      </c>
      <c r="ED129">
        <v>11000</v>
      </c>
      <c r="EE129">
        <v>11000</v>
      </c>
      <c r="EF129">
        <v>11200</v>
      </c>
      <c r="EG129">
        <v>11900</v>
      </c>
      <c r="EH129">
        <v>12100</v>
      </c>
      <c r="EI129">
        <v>12100</v>
      </c>
      <c r="EJ129" s="19">
        <v>12200</v>
      </c>
      <c r="EK129" s="19">
        <v>12100</v>
      </c>
      <c r="EL129" s="19">
        <v>11900</v>
      </c>
      <c r="EM129" s="19"/>
      <c r="EO129" s="31">
        <f t="shared" si="30"/>
        <v>4.0814814814814818E-2</v>
      </c>
      <c r="EP129" s="31">
        <f t="shared" si="31"/>
        <v>3.3880597014925372E-2</v>
      </c>
      <c r="EQ129" s="31">
        <f t="shared" si="32"/>
        <v>3.5693430656934304E-2</v>
      </c>
      <c r="ER129" s="31">
        <f t="shared" si="33"/>
        <v>3.9029850746268656E-2</v>
      </c>
      <c r="ES129" s="31">
        <f t="shared" si="34"/>
        <v>4.4045801526717554E-2</v>
      </c>
      <c r="ET129" s="31">
        <f t="shared" si="35"/>
        <v>2.8592592592592593E-2</v>
      </c>
      <c r="EU129" s="31">
        <f t="shared" si="36"/>
        <v>2.6124031007751937E-2</v>
      </c>
      <c r="EV129" s="31">
        <f t="shared" si="37"/>
        <v>2.9923664122137403E-2</v>
      </c>
      <c r="EW129" s="31">
        <f t="shared" si="38"/>
        <v>2.9389312977099236E-2</v>
      </c>
      <c r="EX129" s="31">
        <f t="shared" si="39"/>
        <v>2.6093749999999999E-2</v>
      </c>
      <c r="EY129" s="31">
        <f t="shared" si="40"/>
        <v>2.300751879699248E-2</v>
      </c>
      <c r="EZ129" s="31">
        <f t="shared" si="41"/>
        <v>3.3984962406015035E-2</v>
      </c>
      <c r="FA129" s="31">
        <f t="shared" si="42"/>
        <v>4.984848484848485E-2</v>
      </c>
      <c r="FB129" s="31">
        <f t="shared" si="43"/>
        <v>4.0303030303030306E-2</v>
      </c>
      <c r="FC129" s="31">
        <f t="shared" si="44"/>
        <v>3.8549618320610685E-2</v>
      </c>
      <c r="FD129" s="31">
        <f t="shared" si="45"/>
        <v>4.4765625000000003E-2</v>
      </c>
      <c r="FE129" s="31">
        <f t="shared" si="46"/>
        <v>4.6456692913385826E-2</v>
      </c>
      <c r="FF129" s="31">
        <f t="shared" si="47"/>
        <v>3.8571428571428569E-2</v>
      </c>
      <c r="FG129" s="31">
        <f t="shared" si="48"/>
        <v>3.8318584070796462E-2</v>
      </c>
      <c r="FH129" s="31">
        <f t="shared" si="49"/>
        <v>4.736842105263158E-2</v>
      </c>
      <c r="FI129" s="31">
        <f t="shared" si="50"/>
        <v>4.8899082568807338E-2</v>
      </c>
      <c r="FJ129" s="31">
        <f t="shared" si="51"/>
        <v>4.1636363636363638E-2</v>
      </c>
      <c r="FK129" s="31">
        <f t="shared" si="52"/>
        <v>4.3363636363636361E-2</v>
      </c>
      <c r="FL129" s="31">
        <f t="shared" si="53"/>
        <v>4.7410714285714285E-2</v>
      </c>
      <c r="FM129" s="50">
        <f t="shared" si="54"/>
        <v>4.7563025210084035E-2</v>
      </c>
      <c r="FN129" s="50">
        <f t="shared" si="55"/>
        <v>4.5123966942148763E-2</v>
      </c>
      <c r="FO129" s="50">
        <f t="shared" si="56"/>
        <v>3.8760330578512393E-2</v>
      </c>
      <c r="FP129" s="50">
        <f t="shared" si="57"/>
        <v>3.7786885245901639E-2</v>
      </c>
      <c r="FQ129" s="50">
        <f t="shared" si="58"/>
        <v>4.1404958677685948E-2</v>
      </c>
      <c r="FR129" s="50">
        <f t="shared" si="59"/>
        <v>3.680672268907563E-2</v>
      </c>
    </row>
    <row r="130" spans="1:174" ht="14">
      <c r="A130" s="17" t="s">
        <v>179</v>
      </c>
      <c r="B130" s="19">
        <v>605</v>
      </c>
      <c r="C130" s="19">
        <v>594</v>
      </c>
      <c r="D130" s="19">
        <v>595</v>
      </c>
      <c r="E130" s="19">
        <v>582</v>
      </c>
      <c r="F130" s="19">
        <v>571</v>
      </c>
      <c r="G130" s="19">
        <v>603</v>
      </c>
      <c r="H130" s="19">
        <v>600</v>
      </c>
      <c r="I130" s="19">
        <v>650</v>
      </c>
      <c r="J130" s="19">
        <v>684</v>
      </c>
      <c r="K130" s="19">
        <v>736</v>
      </c>
      <c r="L130" s="19">
        <v>720</v>
      </c>
      <c r="M130" s="19">
        <v>716</v>
      </c>
      <c r="N130" s="19">
        <v>673</v>
      </c>
      <c r="O130" s="19">
        <v>705</v>
      </c>
      <c r="P130" s="19">
        <v>630</v>
      </c>
      <c r="Q130" s="19">
        <v>670</v>
      </c>
      <c r="R130" s="19">
        <v>663</v>
      </c>
      <c r="S130" s="19">
        <v>639</v>
      </c>
      <c r="T130" s="19">
        <v>582</v>
      </c>
      <c r="U130" s="19">
        <v>582</v>
      </c>
      <c r="V130" s="19">
        <v>601</v>
      </c>
      <c r="W130" s="19">
        <v>574</v>
      </c>
      <c r="X130" s="19">
        <v>535</v>
      </c>
      <c r="Y130" s="19">
        <v>514</v>
      </c>
      <c r="Z130" s="19">
        <v>480</v>
      </c>
      <c r="AA130" s="19">
        <v>478</v>
      </c>
      <c r="AB130" s="19">
        <v>486</v>
      </c>
      <c r="AC130" s="19">
        <v>452</v>
      </c>
      <c r="AD130" s="19">
        <v>448</v>
      </c>
      <c r="AE130" s="19">
        <v>447</v>
      </c>
      <c r="AF130" s="19">
        <v>415</v>
      </c>
      <c r="AG130" s="19">
        <v>462</v>
      </c>
      <c r="AH130" s="19">
        <v>470</v>
      </c>
      <c r="AI130" s="19">
        <v>447</v>
      </c>
      <c r="AJ130" s="19">
        <v>456</v>
      </c>
      <c r="AK130" s="19">
        <v>467</v>
      </c>
      <c r="AL130" s="19">
        <v>474</v>
      </c>
      <c r="AM130" s="19">
        <v>489</v>
      </c>
      <c r="AN130" s="19">
        <v>556</v>
      </c>
      <c r="AO130" s="19">
        <v>588</v>
      </c>
      <c r="AP130" s="19">
        <v>662</v>
      </c>
      <c r="AQ130" s="19">
        <v>697</v>
      </c>
      <c r="AR130" s="19">
        <v>820</v>
      </c>
      <c r="AS130" s="19">
        <v>950</v>
      </c>
      <c r="AT130" s="19">
        <v>1246</v>
      </c>
      <c r="AU130" s="19">
        <v>1409</v>
      </c>
      <c r="AV130" s="19">
        <v>1486</v>
      </c>
      <c r="AW130" s="19">
        <v>1517</v>
      </c>
      <c r="AX130" s="19">
        <v>1492</v>
      </c>
      <c r="AY130" s="19">
        <v>1479</v>
      </c>
      <c r="AZ130" s="19">
        <v>1483</v>
      </c>
      <c r="BA130" s="19">
        <v>1542</v>
      </c>
      <c r="BB130" s="19">
        <v>1541</v>
      </c>
      <c r="BC130" s="19">
        <v>1480</v>
      </c>
      <c r="BD130" s="19">
        <v>1413</v>
      </c>
      <c r="BE130" s="19">
        <v>1580</v>
      </c>
      <c r="BF130" s="19">
        <v>1599</v>
      </c>
      <c r="BG130" s="19">
        <v>1518</v>
      </c>
      <c r="BH130" s="19">
        <v>1460</v>
      </c>
      <c r="BI130" s="19">
        <v>1382</v>
      </c>
      <c r="BJ130" s="19">
        <v>1294</v>
      </c>
      <c r="BK130" s="19">
        <v>1230</v>
      </c>
      <c r="BL130" s="19">
        <v>1244</v>
      </c>
      <c r="BM130" s="19">
        <v>1273</v>
      </c>
      <c r="BN130" s="19">
        <v>1244</v>
      </c>
      <c r="BO130" s="19">
        <v>1211</v>
      </c>
      <c r="BP130" s="19">
        <v>1198</v>
      </c>
      <c r="BQ130" s="19">
        <v>1247</v>
      </c>
      <c r="BR130" s="19">
        <v>1251</v>
      </c>
      <c r="BS130" s="19">
        <v>1220</v>
      </c>
      <c r="BT130" s="19">
        <v>1130</v>
      </c>
      <c r="BU130" s="19">
        <v>1164</v>
      </c>
      <c r="BV130" s="19">
        <v>1137</v>
      </c>
      <c r="BW130" s="19">
        <v>1128</v>
      </c>
      <c r="BX130" s="19">
        <v>1166</v>
      </c>
      <c r="BY130" s="19">
        <v>1176</v>
      </c>
      <c r="BZ130" s="19">
        <v>1160</v>
      </c>
      <c r="CA130" s="19">
        <v>1157</v>
      </c>
      <c r="CB130" s="19">
        <v>1152</v>
      </c>
      <c r="CC130" s="19">
        <v>1212</v>
      </c>
      <c r="CD130" s="19">
        <v>1242</v>
      </c>
      <c r="CE130" s="19">
        <v>1272</v>
      </c>
      <c r="CF130" s="19">
        <v>1168</v>
      </c>
      <c r="CG130" s="19">
        <v>1144</v>
      </c>
      <c r="CH130" s="49">
        <v>1097</v>
      </c>
      <c r="CI130" s="49">
        <v>1075</v>
      </c>
      <c r="CJ130" s="49">
        <v>1089</v>
      </c>
      <c r="CK130" s="49">
        <v>1075</v>
      </c>
      <c r="CL130" s="49">
        <v>1120</v>
      </c>
      <c r="CM130" s="49">
        <v>1113</v>
      </c>
      <c r="CN130" s="49">
        <v>1075</v>
      </c>
      <c r="CO130" s="49">
        <v>1151</v>
      </c>
      <c r="CP130" s="49">
        <v>1186</v>
      </c>
      <c r="CQ130" s="49">
        <v>1166</v>
      </c>
      <c r="CR130" s="49">
        <v>1096</v>
      </c>
      <c r="CS130" s="49">
        <v>1058</v>
      </c>
      <c r="CT130" s="49">
        <v>965</v>
      </c>
      <c r="CU130" s="49">
        <v>946</v>
      </c>
      <c r="CV130" s="49">
        <v>929</v>
      </c>
      <c r="CW130" s="49">
        <v>836</v>
      </c>
      <c r="CX130" s="49">
        <v>822</v>
      </c>
      <c r="CY130" s="49">
        <v>779</v>
      </c>
      <c r="CZ130" s="17" t="s">
        <v>179</v>
      </c>
      <c r="DE130" t="s">
        <v>179</v>
      </c>
      <c r="DG130" t="s">
        <v>179</v>
      </c>
      <c r="DI130">
        <v>66800</v>
      </c>
      <c r="DJ130">
        <v>65600</v>
      </c>
      <c r="DK130">
        <v>64600</v>
      </c>
      <c r="DL130">
        <v>63900</v>
      </c>
      <c r="DM130">
        <v>63600</v>
      </c>
      <c r="DN130">
        <v>64100</v>
      </c>
      <c r="DO130">
        <v>66200</v>
      </c>
      <c r="DP130">
        <v>65000</v>
      </c>
      <c r="DQ130">
        <v>66100</v>
      </c>
      <c r="DR130">
        <v>65400</v>
      </c>
      <c r="DS130">
        <v>64500</v>
      </c>
      <c r="DT130">
        <v>65200</v>
      </c>
      <c r="DU130">
        <v>67300</v>
      </c>
      <c r="DV130">
        <v>66900</v>
      </c>
      <c r="DW130">
        <v>65700</v>
      </c>
      <c r="DX130">
        <v>65100</v>
      </c>
      <c r="DY130">
        <v>64500</v>
      </c>
      <c r="DZ130">
        <v>63900</v>
      </c>
      <c r="EA130">
        <v>65100</v>
      </c>
      <c r="EB130">
        <v>65500</v>
      </c>
      <c r="EC130">
        <v>63400</v>
      </c>
      <c r="ED130">
        <v>63700</v>
      </c>
      <c r="EE130">
        <v>63400</v>
      </c>
      <c r="EF130">
        <v>64200</v>
      </c>
      <c r="EG130">
        <v>62100</v>
      </c>
      <c r="EH130">
        <v>61400</v>
      </c>
      <c r="EI130">
        <v>62700</v>
      </c>
      <c r="EJ130" s="19">
        <v>63800</v>
      </c>
      <c r="EK130" s="19">
        <v>64200</v>
      </c>
      <c r="EL130" s="19">
        <v>64800</v>
      </c>
      <c r="EM130" s="19"/>
      <c r="EO130" s="31">
        <f t="shared" si="30"/>
        <v>1.1017964071856288E-2</v>
      </c>
      <c r="EP130" s="31">
        <f t="shared" si="31"/>
        <v>1.0259146341463415E-2</v>
      </c>
      <c r="EQ130" s="31">
        <f t="shared" si="32"/>
        <v>1.0371517027863777E-2</v>
      </c>
      <c r="ER130" s="31">
        <f t="shared" si="33"/>
        <v>9.1079812206572765E-3</v>
      </c>
      <c r="ES130" s="31">
        <f t="shared" si="34"/>
        <v>9.0251572327044033E-3</v>
      </c>
      <c r="ET130" s="31">
        <f t="shared" si="35"/>
        <v>7.4882995319812797E-3</v>
      </c>
      <c r="EU130" s="31">
        <f t="shared" si="36"/>
        <v>6.8277945619335352E-3</v>
      </c>
      <c r="EV130" s="31">
        <f t="shared" si="37"/>
        <v>6.3846153846153844E-3</v>
      </c>
      <c r="EW130" s="31">
        <f t="shared" si="38"/>
        <v>6.7624810892586993E-3</v>
      </c>
      <c r="EX130" s="31">
        <f t="shared" si="39"/>
        <v>7.2477064220183487E-3</v>
      </c>
      <c r="EY130" s="31">
        <f t="shared" si="40"/>
        <v>9.1162790697674415E-3</v>
      </c>
      <c r="EZ130" s="31">
        <f t="shared" si="41"/>
        <v>1.2576687116564417E-2</v>
      </c>
      <c r="FA130" s="31">
        <f t="shared" si="42"/>
        <v>2.0936106983655275E-2</v>
      </c>
      <c r="FB130" s="31">
        <f t="shared" si="43"/>
        <v>2.2301943198804186E-2</v>
      </c>
      <c r="FC130" s="31">
        <f t="shared" si="44"/>
        <v>2.3470319634703196E-2</v>
      </c>
      <c r="FD130" s="31">
        <f t="shared" si="45"/>
        <v>2.1705069124423965E-2</v>
      </c>
      <c r="FE130" s="31">
        <f t="shared" si="46"/>
        <v>2.3534883720930232E-2</v>
      </c>
      <c r="FF130" s="31">
        <f t="shared" si="47"/>
        <v>2.0250391236306731E-2</v>
      </c>
      <c r="FG130" s="31">
        <f t="shared" si="48"/>
        <v>1.9554531490015362E-2</v>
      </c>
      <c r="FH130" s="31">
        <f t="shared" si="49"/>
        <v>1.8290076335877863E-2</v>
      </c>
      <c r="FI130" s="31">
        <f t="shared" si="50"/>
        <v>1.9242902208201892E-2</v>
      </c>
      <c r="FJ130" s="31">
        <f t="shared" si="51"/>
        <v>1.7849293563579279E-2</v>
      </c>
      <c r="FK130" s="31">
        <f t="shared" si="52"/>
        <v>1.8548895899053629E-2</v>
      </c>
      <c r="FL130" s="31">
        <f t="shared" si="53"/>
        <v>1.794392523364486E-2</v>
      </c>
      <c r="FM130" s="50">
        <f t="shared" si="54"/>
        <v>2.0483091787439612E-2</v>
      </c>
      <c r="FN130" s="50">
        <f t="shared" si="55"/>
        <v>1.7866449511400651E-2</v>
      </c>
      <c r="FO130" s="50">
        <f t="shared" si="56"/>
        <v>1.7145135566188199E-2</v>
      </c>
      <c r="FP130" s="50">
        <f t="shared" si="57"/>
        <v>1.6849529780564265E-2</v>
      </c>
      <c r="FQ130" s="50">
        <f t="shared" si="58"/>
        <v>1.8161993769470405E-2</v>
      </c>
      <c r="FR130" s="50">
        <f t="shared" si="59"/>
        <v>1.4891975308641975E-2</v>
      </c>
    </row>
    <row r="131" spans="1:174" ht="14">
      <c r="A131" s="17" t="s">
        <v>180</v>
      </c>
      <c r="B131" s="19">
        <v>6334</v>
      </c>
      <c r="C131" s="19">
        <v>6241</v>
      </c>
      <c r="D131" s="19">
        <v>6265</v>
      </c>
      <c r="E131" s="19">
        <v>6461</v>
      </c>
      <c r="F131" s="19">
        <v>6457</v>
      </c>
      <c r="G131" s="19">
        <v>6377</v>
      </c>
      <c r="H131" s="19">
        <v>6475</v>
      </c>
      <c r="I131" s="19">
        <v>6663</v>
      </c>
      <c r="J131" s="19">
        <v>6795</v>
      </c>
      <c r="K131" s="19">
        <v>6802</v>
      </c>
      <c r="L131" s="19">
        <v>6736</v>
      </c>
      <c r="M131" s="19">
        <v>6660</v>
      </c>
      <c r="N131" s="19">
        <v>6792</v>
      </c>
      <c r="O131" s="19">
        <v>7050</v>
      </c>
      <c r="P131" s="19">
        <v>6773</v>
      </c>
      <c r="Q131" s="19">
        <v>6804</v>
      </c>
      <c r="R131" s="19">
        <v>6811</v>
      </c>
      <c r="S131" s="19">
        <v>6695</v>
      </c>
      <c r="T131" s="19">
        <v>6635</v>
      </c>
      <c r="U131" s="19">
        <v>6541</v>
      </c>
      <c r="V131" s="19">
        <v>6456</v>
      </c>
      <c r="W131" s="19">
        <v>6233</v>
      </c>
      <c r="X131" s="19">
        <v>6132</v>
      </c>
      <c r="Y131" s="19">
        <v>6023</v>
      </c>
      <c r="Z131" s="19">
        <v>5961</v>
      </c>
      <c r="AA131" s="19">
        <v>6268</v>
      </c>
      <c r="AB131" s="19">
        <v>6332</v>
      </c>
      <c r="AC131" s="19">
        <v>6249</v>
      </c>
      <c r="AD131" s="19">
        <v>5697</v>
      </c>
      <c r="AE131" s="19">
        <v>5269</v>
      </c>
      <c r="AF131" s="19">
        <v>5351</v>
      </c>
      <c r="AG131" s="19">
        <v>5367</v>
      </c>
      <c r="AH131" s="19">
        <v>5510</v>
      </c>
      <c r="AI131" s="19">
        <v>5290</v>
      </c>
      <c r="AJ131" s="19">
        <v>5288</v>
      </c>
      <c r="AK131" s="19">
        <v>5329</v>
      </c>
      <c r="AL131" s="19">
        <v>5435</v>
      </c>
      <c r="AM131" s="19">
        <v>5635</v>
      </c>
      <c r="AN131" s="19">
        <v>5650</v>
      </c>
      <c r="AO131" s="19">
        <v>5795</v>
      </c>
      <c r="AP131" s="19">
        <v>5868</v>
      </c>
      <c r="AQ131" s="19">
        <v>6135</v>
      </c>
      <c r="AR131" s="19">
        <v>6469</v>
      </c>
      <c r="AS131" s="19">
        <v>6925</v>
      </c>
      <c r="AT131" s="19">
        <v>7805</v>
      </c>
      <c r="AU131" s="19">
        <v>8331</v>
      </c>
      <c r="AV131" s="19">
        <v>8715</v>
      </c>
      <c r="AW131" s="19">
        <v>8751</v>
      </c>
      <c r="AX131" s="19">
        <v>8819</v>
      </c>
      <c r="AY131" s="19">
        <v>9050</v>
      </c>
      <c r="AZ131" s="19">
        <v>9118</v>
      </c>
      <c r="BA131" s="19">
        <v>9445</v>
      </c>
      <c r="BB131" s="19">
        <v>9380</v>
      </c>
      <c r="BC131" s="19">
        <v>9268</v>
      </c>
      <c r="BD131" s="19">
        <v>9219</v>
      </c>
      <c r="BE131" s="19">
        <v>9371</v>
      </c>
      <c r="BF131" s="19">
        <v>9647</v>
      </c>
      <c r="BG131" s="19">
        <v>9753</v>
      </c>
      <c r="BH131" s="19">
        <v>9634</v>
      </c>
      <c r="BI131" s="19">
        <v>9371</v>
      </c>
      <c r="BJ131" s="19">
        <v>9170</v>
      </c>
      <c r="BK131" s="19">
        <v>9141</v>
      </c>
      <c r="BL131" s="19">
        <v>9233</v>
      </c>
      <c r="BM131" s="19">
        <v>9261</v>
      </c>
      <c r="BN131" s="19">
        <v>9234</v>
      </c>
      <c r="BO131" s="19">
        <v>9172</v>
      </c>
      <c r="BP131" s="19">
        <v>9097</v>
      </c>
      <c r="BQ131" s="19">
        <v>9354</v>
      </c>
      <c r="BR131" s="19">
        <v>9727</v>
      </c>
      <c r="BS131" s="19">
        <v>9836</v>
      </c>
      <c r="BT131" s="19">
        <v>10162</v>
      </c>
      <c r="BU131" s="19">
        <v>10146</v>
      </c>
      <c r="BV131" s="19">
        <v>10002</v>
      </c>
      <c r="BW131" s="19">
        <v>10361</v>
      </c>
      <c r="BX131" s="19">
        <v>10525</v>
      </c>
      <c r="BY131" s="19">
        <v>10733</v>
      </c>
      <c r="BZ131" s="19">
        <v>10803</v>
      </c>
      <c r="CA131" s="19">
        <v>10703</v>
      </c>
      <c r="CB131" s="19">
        <v>10721</v>
      </c>
      <c r="CC131" s="19">
        <v>10551</v>
      </c>
      <c r="CD131" s="19">
        <v>10787</v>
      </c>
      <c r="CE131" s="19">
        <v>10533</v>
      </c>
      <c r="CF131" s="19">
        <v>10263</v>
      </c>
      <c r="CG131" s="19">
        <v>10033</v>
      </c>
      <c r="CH131" s="49">
        <v>9992</v>
      </c>
      <c r="CI131" s="49">
        <v>9956</v>
      </c>
      <c r="CJ131" s="49">
        <v>9839</v>
      </c>
      <c r="CK131" s="49">
        <v>9984</v>
      </c>
      <c r="CL131" s="49">
        <v>10151</v>
      </c>
      <c r="CM131" s="49">
        <v>10112</v>
      </c>
      <c r="CN131" s="49">
        <v>10149</v>
      </c>
      <c r="CO131" s="49">
        <v>10146</v>
      </c>
      <c r="CP131" s="49">
        <v>10215</v>
      </c>
      <c r="CQ131" s="49">
        <v>9946</v>
      </c>
      <c r="CR131" s="49">
        <v>9843</v>
      </c>
      <c r="CS131" s="49">
        <v>9611</v>
      </c>
      <c r="CT131" s="49">
        <v>9246</v>
      </c>
      <c r="CU131" s="49">
        <v>8988</v>
      </c>
      <c r="CV131" s="49">
        <v>8770</v>
      </c>
      <c r="CW131" s="49">
        <v>8539</v>
      </c>
      <c r="CX131" s="49">
        <v>8327</v>
      </c>
      <c r="CY131" s="49">
        <v>8016</v>
      </c>
      <c r="CZ131" s="17" t="s">
        <v>180</v>
      </c>
      <c r="DE131" t="s">
        <v>180</v>
      </c>
      <c r="DG131" t="s">
        <v>180</v>
      </c>
      <c r="DI131">
        <v>138600</v>
      </c>
      <c r="DJ131">
        <v>140100</v>
      </c>
      <c r="DK131">
        <v>136000</v>
      </c>
      <c r="DL131">
        <v>138100</v>
      </c>
      <c r="DM131">
        <v>139000</v>
      </c>
      <c r="DN131">
        <v>134200</v>
      </c>
      <c r="DO131">
        <v>136500</v>
      </c>
      <c r="DP131">
        <v>131100</v>
      </c>
      <c r="DQ131">
        <v>131500</v>
      </c>
      <c r="DR131">
        <v>133100</v>
      </c>
      <c r="DS131">
        <v>135800</v>
      </c>
      <c r="DT131">
        <v>137000</v>
      </c>
      <c r="DU131">
        <v>135500</v>
      </c>
      <c r="DV131">
        <v>133200</v>
      </c>
      <c r="DW131">
        <v>129800</v>
      </c>
      <c r="DX131">
        <v>128300</v>
      </c>
      <c r="DY131">
        <v>130800</v>
      </c>
      <c r="DZ131">
        <v>131700</v>
      </c>
      <c r="EA131">
        <v>132000</v>
      </c>
      <c r="EB131">
        <v>130800</v>
      </c>
      <c r="EC131">
        <v>131200</v>
      </c>
      <c r="ED131">
        <v>133900</v>
      </c>
      <c r="EE131">
        <v>136500</v>
      </c>
      <c r="EF131">
        <v>141600</v>
      </c>
      <c r="EG131">
        <v>141000</v>
      </c>
      <c r="EH131">
        <v>139400</v>
      </c>
      <c r="EI131">
        <v>139900</v>
      </c>
      <c r="EJ131" s="19">
        <v>138700</v>
      </c>
      <c r="EK131" s="19">
        <v>142700</v>
      </c>
      <c r="EL131" s="19">
        <v>139200</v>
      </c>
      <c r="EM131" s="19"/>
      <c r="EO131" s="31">
        <f t="shared" si="30"/>
        <v>4.9076479076479079E-2</v>
      </c>
      <c r="EP131" s="31">
        <f t="shared" si="31"/>
        <v>4.8479657387580297E-2</v>
      </c>
      <c r="EQ131" s="31">
        <f t="shared" si="32"/>
        <v>5.0029411764705885E-2</v>
      </c>
      <c r="ER131" s="31">
        <f t="shared" si="33"/>
        <v>4.8044895003620566E-2</v>
      </c>
      <c r="ES131" s="31">
        <f t="shared" si="34"/>
        <v>4.4841726618705037E-2</v>
      </c>
      <c r="ET131" s="31">
        <f t="shared" si="35"/>
        <v>4.4418777943368105E-2</v>
      </c>
      <c r="EU131" s="31">
        <f t="shared" si="36"/>
        <v>4.5780219780219782E-2</v>
      </c>
      <c r="EV131" s="31">
        <f t="shared" si="37"/>
        <v>4.0816170861937451E-2</v>
      </c>
      <c r="EW131" s="31">
        <f t="shared" si="38"/>
        <v>4.0228136882129277E-2</v>
      </c>
      <c r="EX131" s="31">
        <f t="shared" si="39"/>
        <v>4.0833959429000755E-2</v>
      </c>
      <c r="EY131" s="31">
        <f t="shared" si="40"/>
        <v>4.2673048600883653E-2</v>
      </c>
      <c r="EZ131" s="31">
        <f t="shared" si="41"/>
        <v>4.7218978102189779E-2</v>
      </c>
      <c r="FA131" s="31">
        <f t="shared" si="42"/>
        <v>6.1483394833948338E-2</v>
      </c>
      <c r="FB131" s="31">
        <f t="shared" si="43"/>
        <v>6.6208708708708708E-2</v>
      </c>
      <c r="FC131" s="31">
        <f t="shared" si="44"/>
        <v>7.2765793528505388E-2</v>
      </c>
      <c r="FD131" s="31">
        <f t="shared" si="45"/>
        <v>7.1855027279812939E-2</v>
      </c>
      <c r="FE131" s="31">
        <f t="shared" si="46"/>
        <v>7.4564220183486241E-2</v>
      </c>
      <c r="FF131" s="31">
        <f t="shared" si="47"/>
        <v>6.9627942293090356E-2</v>
      </c>
      <c r="FG131" s="31">
        <f t="shared" si="48"/>
        <v>7.0159090909090907E-2</v>
      </c>
      <c r="FH131" s="31">
        <f t="shared" si="49"/>
        <v>6.9548929663608566E-2</v>
      </c>
      <c r="FI131" s="31">
        <f t="shared" si="50"/>
        <v>7.4969512195121948E-2</v>
      </c>
      <c r="FJ131" s="31">
        <f t="shared" si="51"/>
        <v>7.4697535474234508E-2</v>
      </c>
      <c r="FK131" s="31">
        <f t="shared" si="52"/>
        <v>7.8630036630036634E-2</v>
      </c>
      <c r="FL131" s="31">
        <f t="shared" si="53"/>
        <v>7.5713276836158194E-2</v>
      </c>
      <c r="FM131" s="50">
        <f t="shared" si="54"/>
        <v>7.4702127659574472E-2</v>
      </c>
      <c r="FN131" s="50">
        <f t="shared" si="55"/>
        <v>7.1678622668579633E-2</v>
      </c>
      <c r="FO131" s="50">
        <f t="shared" si="56"/>
        <v>7.136526090064331E-2</v>
      </c>
      <c r="FP131" s="50">
        <f t="shared" si="57"/>
        <v>7.3172314347512618E-2</v>
      </c>
      <c r="FQ131" s="50">
        <f t="shared" si="58"/>
        <v>6.9698668535388933E-2</v>
      </c>
      <c r="FR131" s="50">
        <f t="shared" si="59"/>
        <v>6.6422413793103444E-2</v>
      </c>
    </row>
    <row r="132" spans="1:174" ht="14">
      <c r="A132" s="17" t="s">
        <v>181</v>
      </c>
      <c r="B132" s="19">
        <v>1015</v>
      </c>
      <c r="C132" s="19">
        <v>1001</v>
      </c>
      <c r="D132" s="19">
        <v>1034</v>
      </c>
      <c r="E132" s="19">
        <v>1003</v>
      </c>
      <c r="F132" s="19">
        <v>997</v>
      </c>
      <c r="G132" s="19">
        <v>1048</v>
      </c>
      <c r="H132" s="19">
        <v>1047</v>
      </c>
      <c r="I132" s="19">
        <v>1094</v>
      </c>
      <c r="J132" s="19">
        <v>1143</v>
      </c>
      <c r="K132" s="19">
        <v>1167</v>
      </c>
      <c r="L132" s="19">
        <v>1153</v>
      </c>
      <c r="M132" s="19">
        <v>1128</v>
      </c>
      <c r="N132" s="19">
        <v>1167</v>
      </c>
      <c r="O132" s="19">
        <v>1181</v>
      </c>
      <c r="P132" s="19">
        <v>1165</v>
      </c>
      <c r="Q132" s="19">
        <v>1180</v>
      </c>
      <c r="R132" s="19">
        <v>1198</v>
      </c>
      <c r="S132" s="19">
        <v>1195</v>
      </c>
      <c r="T132" s="19">
        <v>1181</v>
      </c>
      <c r="U132" s="19">
        <v>1227</v>
      </c>
      <c r="V132" s="19">
        <v>1290</v>
      </c>
      <c r="W132" s="19">
        <v>1270</v>
      </c>
      <c r="X132" s="19">
        <v>1244</v>
      </c>
      <c r="Y132" s="19">
        <v>1197</v>
      </c>
      <c r="Z132" s="19">
        <v>1164</v>
      </c>
      <c r="AA132" s="19">
        <v>1070</v>
      </c>
      <c r="AB132" s="19">
        <v>1087</v>
      </c>
      <c r="AC132" s="19">
        <v>1027</v>
      </c>
      <c r="AD132" s="19">
        <v>1000</v>
      </c>
      <c r="AE132" s="19">
        <v>1006</v>
      </c>
      <c r="AF132" s="19">
        <v>1013</v>
      </c>
      <c r="AG132" s="19">
        <v>1046</v>
      </c>
      <c r="AH132" s="19">
        <v>1058</v>
      </c>
      <c r="AI132" s="19">
        <v>1018</v>
      </c>
      <c r="AJ132" s="19">
        <v>1035</v>
      </c>
      <c r="AK132" s="19">
        <v>1029</v>
      </c>
      <c r="AL132" s="19">
        <v>1057</v>
      </c>
      <c r="AM132" s="19">
        <v>1104</v>
      </c>
      <c r="AN132" s="19">
        <v>1177</v>
      </c>
      <c r="AO132" s="19">
        <v>1251</v>
      </c>
      <c r="AP132" s="19">
        <v>1316</v>
      </c>
      <c r="AQ132" s="19">
        <v>1439</v>
      </c>
      <c r="AR132" s="19">
        <v>1607</v>
      </c>
      <c r="AS132" s="19">
        <v>1818</v>
      </c>
      <c r="AT132" s="19">
        <v>2109</v>
      </c>
      <c r="AU132" s="19">
        <v>2217</v>
      </c>
      <c r="AV132" s="19">
        <v>2356</v>
      </c>
      <c r="AW132" s="19">
        <v>2342</v>
      </c>
      <c r="AX132" s="19">
        <v>2334</v>
      </c>
      <c r="AY132" s="19">
        <v>2355</v>
      </c>
      <c r="AZ132" s="19">
        <v>2392</v>
      </c>
      <c r="BA132" s="19">
        <v>2397</v>
      </c>
      <c r="BB132" s="19">
        <v>2428</v>
      </c>
      <c r="BC132" s="19">
        <v>2429</v>
      </c>
      <c r="BD132" s="19">
        <v>2374</v>
      </c>
      <c r="BE132" s="19">
        <v>2486</v>
      </c>
      <c r="BF132" s="19">
        <v>2502</v>
      </c>
      <c r="BG132" s="19">
        <v>2436</v>
      </c>
      <c r="BH132" s="19">
        <v>2377</v>
      </c>
      <c r="BI132" s="19">
        <v>2224</v>
      </c>
      <c r="BJ132" s="19">
        <v>2099</v>
      </c>
      <c r="BK132" s="19">
        <v>2079</v>
      </c>
      <c r="BL132" s="19">
        <v>2065</v>
      </c>
      <c r="BM132" s="19">
        <v>2041</v>
      </c>
      <c r="BN132" s="19">
        <v>2067</v>
      </c>
      <c r="BO132" s="19">
        <v>2040</v>
      </c>
      <c r="BP132" s="19">
        <v>2043</v>
      </c>
      <c r="BQ132" s="19">
        <v>2095</v>
      </c>
      <c r="BR132" s="19">
        <v>2147</v>
      </c>
      <c r="BS132" s="19">
        <v>2125</v>
      </c>
      <c r="BT132" s="19">
        <v>2087</v>
      </c>
      <c r="BU132" s="19">
        <v>2042</v>
      </c>
      <c r="BV132" s="19">
        <v>2044</v>
      </c>
      <c r="BW132" s="19">
        <v>2152</v>
      </c>
      <c r="BX132" s="19">
        <v>2237</v>
      </c>
      <c r="BY132" s="19">
        <v>2257</v>
      </c>
      <c r="BZ132" s="19">
        <v>2291</v>
      </c>
      <c r="CA132" s="19">
        <v>2305</v>
      </c>
      <c r="CB132" s="19">
        <v>2323</v>
      </c>
      <c r="CC132" s="19">
        <v>2355</v>
      </c>
      <c r="CD132" s="19">
        <v>2415</v>
      </c>
      <c r="CE132" s="19">
        <v>2326</v>
      </c>
      <c r="CF132" s="19">
        <v>2284</v>
      </c>
      <c r="CG132" s="19">
        <v>2270</v>
      </c>
      <c r="CH132" s="49">
        <v>2168</v>
      </c>
      <c r="CI132" s="49">
        <v>2173</v>
      </c>
      <c r="CJ132" s="49">
        <v>2092</v>
      </c>
      <c r="CK132" s="49">
        <v>2098</v>
      </c>
      <c r="CL132" s="49">
        <v>2119</v>
      </c>
      <c r="CM132" s="49">
        <v>2155</v>
      </c>
      <c r="CN132" s="49">
        <v>2168</v>
      </c>
      <c r="CO132" s="49">
        <v>2209</v>
      </c>
      <c r="CP132" s="49">
        <v>2273</v>
      </c>
      <c r="CQ132" s="49">
        <v>2238</v>
      </c>
      <c r="CR132" s="49">
        <v>2151</v>
      </c>
      <c r="CS132" s="49">
        <v>2150</v>
      </c>
      <c r="CT132" s="49">
        <v>2060</v>
      </c>
      <c r="CU132" s="49">
        <v>1996</v>
      </c>
      <c r="CV132" s="49">
        <v>1990</v>
      </c>
      <c r="CW132" s="49">
        <v>1900</v>
      </c>
      <c r="CX132" s="49">
        <v>1842</v>
      </c>
      <c r="CY132" s="49">
        <v>1775</v>
      </c>
      <c r="CZ132" s="17" t="s">
        <v>181</v>
      </c>
      <c r="DE132" t="s">
        <v>181</v>
      </c>
      <c r="DG132" t="s">
        <v>181</v>
      </c>
      <c r="DI132">
        <v>63800</v>
      </c>
      <c r="DJ132">
        <v>64300</v>
      </c>
      <c r="DK132">
        <v>62900</v>
      </c>
      <c r="DL132">
        <v>61200</v>
      </c>
      <c r="DM132">
        <v>58200</v>
      </c>
      <c r="DN132">
        <v>58100</v>
      </c>
      <c r="DO132">
        <v>58700</v>
      </c>
      <c r="DP132">
        <v>60300</v>
      </c>
      <c r="DQ132">
        <v>61000</v>
      </c>
      <c r="DR132">
        <v>60000</v>
      </c>
      <c r="DS132">
        <v>61000</v>
      </c>
      <c r="DT132">
        <v>60600</v>
      </c>
      <c r="DU132">
        <v>62400</v>
      </c>
      <c r="DV132">
        <v>62500</v>
      </c>
      <c r="DW132">
        <v>60200</v>
      </c>
      <c r="DX132">
        <v>60200</v>
      </c>
      <c r="DY132">
        <v>59700</v>
      </c>
      <c r="DZ132">
        <v>59300</v>
      </c>
      <c r="EA132">
        <v>57900</v>
      </c>
      <c r="EB132">
        <v>60200</v>
      </c>
      <c r="EC132">
        <v>59900</v>
      </c>
      <c r="ED132">
        <v>60600</v>
      </c>
      <c r="EE132">
        <v>62100</v>
      </c>
      <c r="EF132">
        <v>60400</v>
      </c>
      <c r="EG132">
        <v>61800</v>
      </c>
      <c r="EH132">
        <v>61400</v>
      </c>
      <c r="EI132">
        <v>64200</v>
      </c>
      <c r="EJ132" s="19">
        <v>66000</v>
      </c>
      <c r="EK132" s="19">
        <v>66500</v>
      </c>
      <c r="EL132" s="19">
        <v>68600</v>
      </c>
      <c r="EM132" s="19"/>
      <c r="EO132" s="31">
        <f t="shared" si="30"/>
        <v>1.829153605015674E-2</v>
      </c>
      <c r="EP132" s="31">
        <f t="shared" si="31"/>
        <v>1.8149300155520996E-2</v>
      </c>
      <c r="EQ132" s="31">
        <f t="shared" si="32"/>
        <v>1.8759936406995231E-2</v>
      </c>
      <c r="ER132" s="31">
        <f t="shared" si="33"/>
        <v>1.9297385620915031E-2</v>
      </c>
      <c r="ES132" s="31">
        <f t="shared" si="34"/>
        <v>2.1821305841924397E-2</v>
      </c>
      <c r="ET132" s="31">
        <f t="shared" si="35"/>
        <v>2.0034423407917383E-2</v>
      </c>
      <c r="EU132" s="31">
        <f t="shared" si="36"/>
        <v>1.7495741056218057E-2</v>
      </c>
      <c r="EV132" s="31">
        <f t="shared" si="37"/>
        <v>1.679933665008292E-2</v>
      </c>
      <c r="EW132" s="31">
        <f t="shared" si="38"/>
        <v>1.6688524590163935E-2</v>
      </c>
      <c r="EX132" s="31">
        <f t="shared" si="39"/>
        <v>1.7616666666666666E-2</v>
      </c>
      <c r="EY132" s="31">
        <f t="shared" si="40"/>
        <v>2.0508196721311475E-2</v>
      </c>
      <c r="EZ132" s="31">
        <f t="shared" si="41"/>
        <v>2.651815181518152E-2</v>
      </c>
      <c r="FA132" s="31">
        <f t="shared" si="42"/>
        <v>3.5528846153846154E-2</v>
      </c>
      <c r="FB132" s="31">
        <f t="shared" si="43"/>
        <v>3.7344000000000002E-2</v>
      </c>
      <c r="FC132" s="31">
        <f t="shared" si="44"/>
        <v>3.9817275747508304E-2</v>
      </c>
      <c r="FD132" s="31">
        <f t="shared" si="45"/>
        <v>3.9435215946843856E-2</v>
      </c>
      <c r="FE132" s="31">
        <f t="shared" si="46"/>
        <v>4.0804020100502512E-2</v>
      </c>
      <c r="FF132" s="31">
        <f t="shared" si="47"/>
        <v>3.5396290050590216E-2</v>
      </c>
      <c r="FG132" s="31">
        <f t="shared" si="48"/>
        <v>3.5250431778929191E-2</v>
      </c>
      <c r="FH132" s="31">
        <f t="shared" si="49"/>
        <v>3.3936877076411957E-2</v>
      </c>
      <c r="FI132" s="31">
        <f t="shared" si="50"/>
        <v>3.5475792988313853E-2</v>
      </c>
      <c r="FJ132" s="31">
        <f t="shared" si="51"/>
        <v>3.3729372937293729E-2</v>
      </c>
      <c r="FK132" s="31">
        <f t="shared" si="52"/>
        <v>3.6344605475040259E-2</v>
      </c>
      <c r="FL132" s="31">
        <f t="shared" si="53"/>
        <v>3.8460264900662254E-2</v>
      </c>
      <c r="FM132" s="50">
        <f t="shared" si="54"/>
        <v>3.7637540453074436E-2</v>
      </c>
      <c r="FN132" s="50">
        <f t="shared" si="55"/>
        <v>3.5309446254071661E-2</v>
      </c>
      <c r="FO132" s="50">
        <f t="shared" si="56"/>
        <v>3.2679127725856696E-2</v>
      </c>
      <c r="FP132" s="50">
        <f t="shared" si="57"/>
        <v>3.2848484848484849E-2</v>
      </c>
      <c r="FQ132" s="50">
        <f t="shared" si="58"/>
        <v>3.3654135338345867E-2</v>
      </c>
      <c r="FR132" s="50">
        <f t="shared" si="59"/>
        <v>3.0029154518950437E-2</v>
      </c>
    </row>
    <row r="133" spans="1:174" ht="14">
      <c r="A133" s="17" t="s">
        <v>182</v>
      </c>
      <c r="B133" s="19">
        <v>346</v>
      </c>
      <c r="C133" s="19">
        <v>357</v>
      </c>
      <c r="D133" s="19">
        <v>364</v>
      </c>
      <c r="E133" s="19">
        <v>360</v>
      </c>
      <c r="F133" s="19">
        <v>383</v>
      </c>
      <c r="G133" s="19">
        <v>380</v>
      </c>
      <c r="H133" s="19">
        <v>410</v>
      </c>
      <c r="I133" s="19">
        <v>443</v>
      </c>
      <c r="J133" s="19">
        <v>441</v>
      </c>
      <c r="K133" s="19">
        <v>422</v>
      </c>
      <c r="L133" s="19">
        <v>397</v>
      </c>
      <c r="M133" s="19">
        <v>370</v>
      </c>
      <c r="N133" s="19">
        <v>353</v>
      </c>
      <c r="O133" s="19">
        <v>396</v>
      </c>
      <c r="P133" s="19">
        <v>369</v>
      </c>
      <c r="Q133" s="19">
        <v>428</v>
      </c>
      <c r="R133" s="19">
        <v>431</v>
      </c>
      <c r="S133" s="19">
        <v>423</v>
      </c>
      <c r="T133" s="19">
        <v>406</v>
      </c>
      <c r="U133" s="19">
        <v>405</v>
      </c>
      <c r="V133" s="19">
        <v>383</v>
      </c>
      <c r="W133" s="19">
        <v>379</v>
      </c>
      <c r="X133" s="19">
        <v>352</v>
      </c>
      <c r="Y133" s="19">
        <v>337</v>
      </c>
      <c r="Z133" s="19">
        <v>346</v>
      </c>
      <c r="AA133" s="19">
        <v>353</v>
      </c>
      <c r="AB133" s="19">
        <v>355</v>
      </c>
      <c r="AC133" s="19">
        <v>323</v>
      </c>
      <c r="AD133" s="19">
        <v>322</v>
      </c>
      <c r="AE133" s="19">
        <v>301</v>
      </c>
      <c r="AF133" s="19">
        <v>290</v>
      </c>
      <c r="AG133" s="19">
        <v>338</v>
      </c>
      <c r="AH133" s="19">
        <v>334</v>
      </c>
      <c r="AI133" s="19">
        <v>305</v>
      </c>
      <c r="AJ133" s="19">
        <v>328</v>
      </c>
      <c r="AK133" s="19">
        <v>313</v>
      </c>
      <c r="AL133" s="19">
        <v>339</v>
      </c>
      <c r="AM133" s="19">
        <v>375</v>
      </c>
      <c r="AN133" s="19">
        <v>413</v>
      </c>
      <c r="AO133" s="19">
        <v>436</v>
      </c>
      <c r="AP133" s="19">
        <v>447</v>
      </c>
      <c r="AQ133" s="19">
        <v>518</v>
      </c>
      <c r="AR133" s="19">
        <v>547</v>
      </c>
      <c r="AS133" s="19">
        <v>641</v>
      </c>
      <c r="AT133" s="19">
        <v>837</v>
      </c>
      <c r="AU133" s="19">
        <v>876</v>
      </c>
      <c r="AV133" s="19">
        <v>941</v>
      </c>
      <c r="AW133" s="19">
        <v>948</v>
      </c>
      <c r="AX133" s="19">
        <v>924</v>
      </c>
      <c r="AY133" s="19">
        <v>956</v>
      </c>
      <c r="AZ133" s="19">
        <v>967</v>
      </c>
      <c r="BA133" s="19">
        <v>987</v>
      </c>
      <c r="BB133" s="19">
        <v>957</v>
      </c>
      <c r="BC133" s="19">
        <v>926</v>
      </c>
      <c r="BD133" s="19">
        <v>892</v>
      </c>
      <c r="BE133" s="19">
        <v>947</v>
      </c>
      <c r="BF133" s="19">
        <v>950</v>
      </c>
      <c r="BG133" s="19">
        <v>917</v>
      </c>
      <c r="BH133" s="19">
        <v>866</v>
      </c>
      <c r="BI133" s="19">
        <v>811</v>
      </c>
      <c r="BJ133" s="19">
        <v>763</v>
      </c>
      <c r="BK133" s="19">
        <v>795</v>
      </c>
      <c r="BL133" s="19">
        <v>809</v>
      </c>
      <c r="BM133" s="19">
        <v>790</v>
      </c>
      <c r="BN133" s="19">
        <v>763</v>
      </c>
      <c r="BO133" s="19">
        <v>750</v>
      </c>
      <c r="BP133" s="19">
        <v>747</v>
      </c>
      <c r="BQ133" s="19">
        <v>775</v>
      </c>
      <c r="BR133" s="19">
        <v>826</v>
      </c>
      <c r="BS133" s="19">
        <v>844</v>
      </c>
      <c r="BT133" s="19">
        <v>782</v>
      </c>
      <c r="BU133" s="19">
        <v>781</v>
      </c>
      <c r="BV133" s="19">
        <v>727</v>
      </c>
      <c r="BW133" s="19">
        <v>726</v>
      </c>
      <c r="BX133" s="19">
        <v>741</v>
      </c>
      <c r="BY133" s="19">
        <v>762</v>
      </c>
      <c r="BZ133" s="19">
        <v>789</v>
      </c>
      <c r="CA133" s="19">
        <v>762</v>
      </c>
      <c r="CB133" s="19">
        <v>789</v>
      </c>
      <c r="CC133" s="19">
        <v>779</v>
      </c>
      <c r="CD133" s="19">
        <v>836</v>
      </c>
      <c r="CE133" s="19">
        <v>853</v>
      </c>
      <c r="CF133" s="19">
        <v>760</v>
      </c>
      <c r="CG133" s="19">
        <v>799</v>
      </c>
      <c r="CH133" s="49">
        <v>807</v>
      </c>
      <c r="CI133" s="49">
        <v>763</v>
      </c>
      <c r="CJ133" s="49">
        <v>796</v>
      </c>
      <c r="CK133" s="49">
        <v>825</v>
      </c>
      <c r="CL133" s="49">
        <v>855</v>
      </c>
      <c r="CM133" s="49">
        <v>813</v>
      </c>
      <c r="CN133" s="49">
        <v>771</v>
      </c>
      <c r="CO133" s="49">
        <v>795</v>
      </c>
      <c r="CP133" s="49">
        <v>812</v>
      </c>
      <c r="CQ133" s="49">
        <v>791</v>
      </c>
      <c r="CR133" s="49">
        <v>732</v>
      </c>
      <c r="CS133" s="49">
        <v>711</v>
      </c>
      <c r="CT133" s="49">
        <v>696</v>
      </c>
      <c r="CU133" s="49">
        <v>678</v>
      </c>
      <c r="CV133" s="49">
        <v>650</v>
      </c>
      <c r="CW133" s="49">
        <v>643</v>
      </c>
      <c r="CX133" s="49">
        <v>608</v>
      </c>
      <c r="CY133" s="49">
        <v>584</v>
      </c>
      <c r="CZ133" s="17" t="s">
        <v>182</v>
      </c>
      <c r="DE133" t="s">
        <v>182</v>
      </c>
      <c r="DG133" t="s">
        <v>182</v>
      </c>
      <c r="DI133">
        <v>36100</v>
      </c>
      <c r="DJ133">
        <v>35800</v>
      </c>
      <c r="DK133">
        <v>34800</v>
      </c>
      <c r="DL133">
        <v>34200</v>
      </c>
      <c r="DM133">
        <v>34100</v>
      </c>
      <c r="DN133">
        <v>33700</v>
      </c>
      <c r="DO133">
        <v>35300</v>
      </c>
      <c r="DP133">
        <v>36400</v>
      </c>
      <c r="DQ133">
        <v>36100</v>
      </c>
      <c r="DR133">
        <v>36600</v>
      </c>
      <c r="DS133">
        <v>37600</v>
      </c>
      <c r="DT133">
        <v>38100</v>
      </c>
      <c r="DU133">
        <v>37200</v>
      </c>
      <c r="DV133">
        <v>36500</v>
      </c>
      <c r="DW133">
        <v>37100</v>
      </c>
      <c r="DX133">
        <v>35200</v>
      </c>
      <c r="DY133">
        <v>35900</v>
      </c>
      <c r="DZ133">
        <v>35800</v>
      </c>
      <c r="EA133">
        <v>36000</v>
      </c>
      <c r="EB133">
        <v>37800</v>
      </c>
      <c r="EC133">
        <v>37600</v>
      </c>
      <c r="ED133">
        <v>38700</v>
      </c>
      <c r="EE133">
        <v>38800</v>
      </c>
      <c r="EF133">
        <v>37300</v>
      </c>
      <c r="EG133">
        <v>37600</v>
      </c>
      <c r="EH133">
        <v>38700</v>
      </c>
      <c r="EI133">
        <v>37500</v>
      </c>
      <c r="EJ133" s="19">
        <v>38000</v>
      </c>
      <c r="EK133" s="19">
        <v>38700</v>
      </c>
      <c r="EL133" s="19">
        <v>39700</v>
      </c>
      <c r="EM133" s="19"/>
      <c r="EO133" s="31">
        <f t="shared" si="30"/>
        <v>1.1689750692520776E-2</v>
      </c>
      <c r="EP133" s="31">
        <f t="shared" si="31"/>
        <v>9.8603351955307266E-3</v>
      </c>
      <c r="EQ133" s="31">
        <f t="shared" si="32"/>
        <v>1.2298850574712644E-2</v>
      </c>
      <c r="ER133" s="31">
        <f t="shared" si="33"/>
        <v>1.1871345029239765E-2</v>
      </c>
      <c r="ES133" s="31">
        <f t="shared" si="34"/>
        <v>1.1114369501466275E-2</v>
      </c>
      <c r="ET133" s="31">
        <f t="shared" si="35"/>
        <v>1.0267062314540059E-2</v>
      </c>
      <c r="EU133" s="31">
        <f t="shared" si="36"/>
        <v>9.1501416430594899E-3</v>
      </c>
      <c r="EV133" s="31">
        <f t="shared" si="37"/>
        <v>7.9670329670329665E-3</v>
      </c>
      <c r="EW133" s="31">
        <f t="shared" si="38"/>
        <v>8.4487534626038786E-3</v>
      </c>
      <c r="EX133" s="31">
        <f t="shared" si="39"/>
        <v>9.2622950819672128E-3</v>
      </c>
      <c r="EY133" s="31">
        <f t="shared" si="40"/>
        <v>1.1595744680851065E-2</v>
      </c>
      <c r="EZ133" s="31">
        <f t="shared" si="41"/>
        <v>1.4356955380577428E-2</v>
      </c>
      <c r="FA133" s="31">
        <f t="shared" si="42"/>
        <v>2.3548387096774193E-2</v>
      </c>
      <c r="FB133" s="31">
        <f t="shared" si="43"/>
        <v>2.5315068493150687E-2</v>
      </c>
      <c r="FC133" s="31">
        <f t="shared" si="44"/>
        <v>2.6603773584905659E-2</v>
      </c>
      <c r="FD133" s="31">
        <f t="shared" si="45"/>
        <v>2.5340909090909091E-2</v>
      </c>
      <c r="FE133" s="31">
        <f t="shared" si="46"/>
        <v>2.5543175487465181E-2</v>
      </c>
      <c r="FF133" s="31">
        <f t="shared" si="47"/>
        <v>2.1312849162011174E-2</v>
      </c>
      <c r="FG133" s="31">
        <f t="shared" si="48"/>
        <v>2.1944444444444444E-2</v>
      </c>
      <c r="FH133" s="31">
        <f t="shared" si="49"/>
        <v>1.9761904761904762E-2</v>
      </c>
      <c r="FI133" s="31">
        <f t="shared" si="50"/>
        <v>2.2446808510638298E-2</v>
      </c>
      <c r="FJ133" s="31">
        <f t="shared" si="51"/>
        <v>1.8785529715762275E-2</v>
      </c>
      <c r="FK133" s="31">
        <f t="shared" si="52"/>
        <v>1.9639175257731959E-2</v>
      </c>
      <c r="FL133" s="31">
        <f t="shared" si="53"/>
        <v>2.1152815013404824E-2</v>
      </c>
      <c r="FM133" s="50">
        <f t="shared" si="54"/>
        <v>2.2686170212765956E-2</v>
      </c>
      <c r="FN133" s="50">
        <f t="shared" si="55"/>
        <v>2.0852713178294572E-2</v>
      </c>
      <c r="FO133" s="50">
        <f t="shared" si="56"/>
        <v>2.1999999999999999E-2</v>
      </c>
      <c r="FP133" s="50">
        <f t="shared" si="57"/>
        <v>2.0289473684210527E-2</v>
      </c>
      <c r="FQ133" s="50">
        <f t="shared" si="58"/>
        <v>2.0439276485788114E-2</v>
      </c>
      <c r="FR133" s="50">
        <f t="shared" si="59"/>
        <v>1.7531486146095718E-2</v>
      </c>
    </row>
    <row r="134" spans="1:174" ht="14">
      <c r="A134" s="17" t="s">
        <v>183</v>
      </c>
      <c r="B134" s="19">
        <v>1275</v>
      </c>
      <c r="C134" s="19">
        <v>1317</v>
      </c>
      <c r="D134" s="19">
        <v>1334</v>
      </c>
      <c r="E134" s="19">
        <v>1382</v>
      </c>
      <c r="F134" s="19">
        <v>1362</v>
      </c>
      <c r="G134" s="19">
        <v>1378</v>
      </c>
      <c r="H134" s="19">
        <v>1446</v>
      </c>
      <c r="I134" s="19">
        <v>1590</v>
      </c>
      <c r="J134" s="19">
        <v>1676</v>
      </c>
      <c r="K134" s="19">
        <v>1681</v>
      </c>
      <c r="L134" s="19">
        <v>1648</v>
      </c>
      <c r="M134" s="19">
        <v>1626</v>
      </c>
      <c r="N134" s="19">
        <v>1614</v>
      </c>
      <c r="O134" s="19">
        <v>1625</v>
      </c>
      <c r="P134" s="19">
        <v>1632</v>
      </c>
      <c r="Q134" s="19">
        <v>1600</v>
      </c>
      <c r="R134" s="19">
        <v>1565</v>
      </c>
      <c r="S134" s="19">
        <v>1556</v>
      </c>
      <c r="T134" s="19">
        <v>1547</v>
      </c>
      <c r="U134" s="19">
        <v>1668</v>
      </c>
      <c r="V134" s="19">
        <v>1683</v>
      </c>
      <c r="W134" s="19">
        <v>1682</v>
      </c>
      <c r="X134" s="19">
        <v>1626</v>
      </c>
      <c r="Y134" s="19">
        <v>1570</v>
      </c>
      <c r="Z134" s="19">
        <v>1508</v>
      </c>
      <c r="AA134" s="19">
        <v>1497</v>
      </c>
      <c r="AB134" s="19">
        <v>1508</v>
      </c>
      <c r="AC134" s="19">
        <v>1411</v>
      </c>
      <c r="AD134" s="19">
        <v>1340</v>
      </c>
      <c r="AE134" s="19">
        <v>1337</v>
      </c>
      <c r="AF134" s="19">
        <v>1310</v>
      </c>
      <c r="AG134" s="19">
        <v>1439</v>
      </c>
      <c r="AH134" s="19">
        <v>1485</v>
      </c>
      <c r="AI134" s="19">
        <v>1461</v>
      </c>
      <c r="AJ134" s="19">
        <v>1516</v>
      </c>
      <c r="AK134" s="19">
        <v>1477</v>
      </c>
      <c r="AL134" s="19">
        <v>1487</v>
      </c>
      <c r="AM134" s="19">
        <v>1609</v>
      </c>
      <c r="AN134" s="19">
        <v>1755</v>
      </c>
      <c r="AO134" s="19">
        <v>1849</v>
      </c>
      <c r="AP134" s="19">
        <v>1936</v>
      </c>
      <c r="AQ134" s="19">
        <v>2158</v>
      </c>
      <c r="AR134" s="19">
        <v>2360</v>
      </c>
      <c r="AS134" s="19">
        <v>2646</v>
      </c>
      <c r="AT134" s="19">
        <v>3077</v>
      </c>
      <c r="AU134" s="19">
        <v>3186</v>
      </c>
      <c r="AV134" s="19">
        <v>3245</v>
      </c>
      <c r="AW134" s="19">
        <v>3202</v>
      </c>
      <c r="AX134" s="19">
        <v>3094</v>
      </c>
      <c r="AY134" s="19">
        <v>3136</v>
      </c>
      <c r="AZ134" s="19">
        <v>3204</v>
      </c>
      <c r="BA134" s="19">
        <v>3240</v>
      </c>
      <c r="BB134" s="19">
        <v>3223</v>
      </c>
      <c r="BC134" s="19">
        <v>3205</v>
      </c>
      <c r="BD134" s="19">
        <v>3286</v>
      </c>
      <c r="BE134" s="19">
        <v>3404</v>
      </c>
      <c r="BF134" s="19">
        <v>3447</v>
      </c>
      <c r="BG134" s="19">
        <v>3302</v>
      </c>
      <c r="BH134" s="19">
        <v>3241</v>
      </c>
      <c r="BI134" s="19">
        <v>3057</v>
      </c>
      <c r="BJ134" s="19">
        <v>2992</v>
      </c>
      <c r="BK134" s="19">
        <v>2956</v>
      </c>
      <c r="BL134" s="19">
        <v>2921</v>
      </c>
      <c r="BM134" s="19">
        <v>2971</v>
      </c>
      <c r="BN134" s="19">
        <v>2852</v>
      </c>
      <c r="BO134" s="19">
        <v>2831</v>
      </c>
      <c r="BP134" s="19">
        <v>2860</v>
      </c>
      <c r="BQ134" s="19">
        <v>2968</v>
      </c>
      <c r="BR134" s="19">
        <v>2969</v>
      </c>
      <c r="BS134" s="19">
        <v>2968</v>
      </c>
      <c r="BT134" s="19">
        <v>2966</v>
      </c>
      <c r="BU134" s="19">
        <v>2900</v>
      </c>
      <c r="BV134" s="19">
        <v>2873</v>
      </c>
      <c r="BW134" s="19">
        <v>3003</v>
      </c>
      <c r="BX134" s="19">
        <v>3057</v>
      </c>
      <c r="BY134" s="19">
        <v>3118</v>
      </c>
      <c r="BZ134" s="19">
        <v>3006</v>
      </c>
      <c r="CA134" s="19">
        <v>3061</v>
      </c>
      <c r="CB134" s="19">
        <v>3045</v>
      </c>
      <c r="CC134" s="19">
        <v>3248</v>
      </c>
      <c r="CD134" s="19">
        <v>3277</v>
      </c>
      <c r="CE134" s="19">
        <v>3230</v>
      </c>
      <c r="CF134" s="19">
        <v>3137</v>
      </c>
      <c r="CG134" s="19">
        <v>3047</v>
      </c>
      <c r="CH134" s="49">
        <v>2951</v>
      </c>
      <c r="CI134" s="49">
        <v>2924</v>
      </c>
      <c r="CJ134" s="49">
        <v>2857</v>
      </c>
      <c r="CK134" s="49">
        <v>2883</v>
      </c>
      <c r="CL134" s="49">
        <v>2849</v>
      </c>
      <c r="CM134" s="49">
        <v>2824</v>
      </c>
      <c r="CN134" s="49">
        <v>2700</v>
      </c>
      <c r="CO134" s="49">
        <v>2816</v>
      </c>
      <c r="CP134" s="49">
        <v>2860</v>
      </c>
      <c r="CQ134" s="49">
        <v>2809</v>
      </c>
      <c r="CR134" s="49">
        <v>2682</v>
      </c>
      <c r="CS134" s="49">
        <v>2528</v>
      </c>
      <c r="CT134" s="49">
        <v>2375</v>
      </c>
      <c r="CU134" s="49">
        <v>2281</v>
      </c>
      <c r="CV134" s="49">
        <v>2298</v>
      </c>
      <c r="CW134" s="49">
        <v>2204</v>
      </c>
      <c r="CX134" s="49">
        <v>2102</v>
      </c>
      <c r="CY134" s="49">
        <v>1965</v>
      </c>
      <c r="CZ134" s="17" t="s">
        <v>183</v>
      </c>
      <c r="DE134" t="s">
        <v>183</v>
      </c>
      <c r="DG134" t="s">
        <v>183</v>
      </c>
      <c r="DI134">
        <v>58600</v>
      </c>
      <c r="DJ134">
        <v>57900</v>
      </c>
      <c r="DK134">
        <v>56400</v>
      </c>
      <c r="DL134">
        <v>55800</v>
      </c>
      <c r="DM134">
        <v>57400</v>
      </c>
      <c r="DN134">
        <v>57700</v>
      </c>
      <c r="DO134">
        <v>59000</v>
      </c>
      <c r="DP134">
        <v>58800</v>
      </c>
      <c r="DQ134">
        <v>57500</v>
      </c>
      <c r="DR134">
        <v>58400</v>
      </c>
      <c r="DS134">
        <v>60100</v>
      </c>
      <c r="DT134">
        <v>60100</v>
      </c>
      <c r="DU134">
        <v>60700</v>
      </c>
      <c r="DV134">
        <v>60000</v>
      </c>
      <c r="DW134">
        <v>60100</v>
      </c>
      <c r="DX134">
        <v>59500</v>
      </c>
      <c r="DY134">
        <v>58200</v>
      </c>
      <c r="DZ134">
        <v>58600</v>
      </c>
      <c r="EA134">
        <v>58900</v>
      </c>
      <c r="EB134">
        <v>57500</v>
      </c>
      <c r="EC134">
        <v>57900</v>
      </c>
      <c r="ED134">
        <v>57800</v>
      </c>
      <c r="EE134">
        <v>57100</v>
      </c>
      <c r="EF134">
        <v>58100</v>
      </c>
      <c r="EG134">
        <v>57900</v>
      </c>
      <c r="EH134">
        <v>57700</v>
      </c>
      <c r="EI134">
        <v>59500</v>
      </c>
      <c r="EJ134" s="19">
        <v>59600</v>
      </c>
      <c r="EK134" s="19">
        <v>60000</v>
      </c>
      <c r="EL134" s="19">
        <v>58500</v>
      </c>
      <c r="EM134" s="19"/>
      <c r="EO134" s="31">
        <f t="shared" si="30"/>
        <v>2.8686006825938568E-2</v>
      </c>
      <c r="EP134" s="31">
        <f t="shared" si="31"/>
        <v>2.7875647668393781E-2</v>
      </c>
      <c r="EQ134" s="31">
        <f t="shared" si="32"/>
        <v>2.8368794326241134E-2</v>
      </c>
      <c r="ER134" s="31">
        <f t="shared" si="33"/>
        <v>2.7724014336917562E-2</v>
      </c>
      <c r="ES134" s="31">
        <f t="shared" si="34"/>
        <v>2.9303135888501742E-2</v>
      </c>
      <c r="ET134" s="31">
        <f t="shared" si="35"/>
        <v>2.6135181975736568E-2</v>
      </c>
      <c r="EU134" s="31">
        <f t="shared" si="36"/>
        <v>2.3915254237288134E-2</v>
      </c>
      <c r="EV134" s="31">
        <f t="shared" si="37"/>
        <v>2.2278911564625851E-2</v>
      </c>
      <c r="EW134" s="31">
        <f t="shared" si="38"/>
        <v>2.5408695652173914E-2</v>
      </c>
      <c r="EX134" s="31">
        <f t="shared" si="39"/>
        <v>2.5462328767123288E-2</v>
      </c>
      <c r="EY134" s="31">
        <f t="shared" si="40"/>
        <v>3.0765391014975042E-2</v>
      </c>
      <c r="EZ134" s="31">
        <f t="shared" si="41"/>
        <v>3.9267886855241262E-2</v>
      </c>
      <c r="FA134" s="31">
        <f t="shared" si="42"/>
        <v>5.2487644151565073E-2</v>
      </c>
      <c r="FB134" s="31">
        <f t="shared" si="43"/>
        <v>5.1566666666666663E-2</v>
      </c>
      <c r="FC134" s="31">
        <f t="shared" si="44"/>
        <v>5.3910149750415977E-2</v>
      </c>
      <c r="FD134" s="31">
        <f t="shared" si="45"/>
        <v>5.5226890756302521E-2</v>
      </c>
      <c r="FE134" s="31">
        <f t="shared" si="46"/>
        <v>5.6735395189003439E-2</v>
      </c>
      <c r="FF134" s="31">
        <f t="shared" si="47"/>
        <v>5.1058020477815699E-2</v>
      </c>
      <c r="FG134" s="31">
        <f t="shared" si="48"/>
        <v>5.0441426146010188E-2</v>
      </c>
      <c r="FH134" s="31">
        <f t="shared" si="49"/>
        <v>4.9739130434782612E-2</v>
      </c>
      <c r="FI134" s="31">
        <f t="shared" si="50"/>
        <v>5.1260794473229704E-2</v>
      </c>
      <c r="FJ134" s="31">
        <f t="shared" si="51"/>
        <v>4.9705882352941176E-2</v>
      </c>
      <c r="FK134" s="31">
        <f t="shared" si="52"/>
        <v>5.4605954465849385E-2</v>
      </c>
      <c r="FL134" s="31">
        <f t="shared" si="53"/>
        <v>5.2409638554216868E-2</v>
      </c>
      <c r="FM134" s="50">
        <f t="shared" si="54"/>
        <v>5.5785837651122626E-2</v>
      </c>
      <c r="FN134" s="50">
        <f t="shared" si="55"/>
        <v>5.114384748700173E-2</v>
      </c>
      <c r="FO134" s="50">
        <f t="shared" si="56"/>
        <v>4.8453781512605043E-2</v>
      </c>
      <c r="FP134" s="50">
        <f t="shared" si="57"/>
        <v>4.5302013422818789E-2</v>
      </c>
      <c r="FQ134" s="50">
        <f t="shared" si="58"/>
        <v>4.6816666666666666E-2</v>
      </c>
      <c r="FR134" s="50">
        <f t="shared" si="59"/>
        <v>4.05982905982906E-2</v>
      </c>
    </row>
    <row r="135" spans="1:174" ht="14">
      <c r="A135" s="17" t="s">
        <v>184</v>
      </c>
      <c r="B135" s="19">
        <v>12173</v>
      </c>
      <c r="C135" s="19">
        <v>12163</v>
      </c>
      <c r="D135" s="19">
        <v>12410</v>
      </c>
      <c r="E135" s="19">
        <v>12526</v>
      </c>
      <c r="F135" s="19">
        <v>12637</v>
      </c>
      <c r="G135" s="19">
        <v>12655</v>
      </c>
      <c r="H135" s="19">
        <v>13072</v>
      </c>
      <c r="I135" s="19">
        <v>14151</v>
      </c>
      <c r="J135" s="19">
        <v>14933</v>
      </c>
      <c r="K135" s="19">
        <v>14804</v>
      </c>
      <c r="L135" s="19">
        <v>14751</v>
      </c>
      <c r="M135" s="19">
        <v>14060</v>
      </c>
      <c r="N135" s="19">
        <v>13813</v>
      </c>
      <c r="O135" s="19">
        <v>13994</v>
      </c>
      <c r="P135" s="19">
        <v>13924</v>
      </c>
      <c r="Q135" s="19">
        <v>14194</v>
      </c>
      <c r="R135" s="19">
        <v>14083</v>
      </c>
      <c r="S135" s="19">
        <v>14136</v>
      </c>
      <c r="T135" s="19">
        <v>14198</v>
      </c>
      <c r="U135" s="19">
        <v>14775</v>
      </c>
      <c r="V135" s="19">
        <v>15694</v>
      </c>
      <c r="W135" s="19">
        <v>15235</v>
      </c>
      <c r="X135" s="19">
        <v>14701</v>
      </c>
      <c r="Y135" s="19">
        <v>14201</v>
      </c>
      <c r="Z135" s="19">
        <v>13672</v>
      </c>
      <c r="AA135" s="19">
        <v>13151</v>
      </c>
      <c r="AB135" s="19">
        <v>13061</v>
      </c>
      <c r="AC135" s="19">
        <v>12912</v>
      </c>
      <c r="AD135" s="19">
        <v>12482</v>
      </c>
      <c r="AE135" s="19">
        <v>12324</v>
      </c>
      <c r="AF135" s="19">
        <v>12590</v>
      </c>
      <c r="AG135" s="19">
        <v>13159</v>
      </c>
      <c r="AH135" s="19">
        <v>13250</v>
      </c>
      <c r="AI135" s="19">
        <v>13043</v>
      </c>
      <c r="AJ135" s="19">
        <v>12985</v>
      </c>
      <c r="AK135" s="19">
        <v>12891</v>
      </c>
      <c r="AL135" s="19">
        <v>12799</v>
      </c>
      <c r="AM135" s="19">
        <v>13332</v>
      </c>
      <c r="AN135" s="19">
        <v>14379</v>
      </c>
      <c r="AO135" s="19">
        <v>14922</v>
      </c>
      <c r="AP135" s="19">
        <v>15808</v>
      </c>
      <c r="AQ135" s="19">
        <v>17948</v>
      </c>
      <c r="AR135" s="19">
        <v>20004</v>
      </c>
      <c r="AS135" s="19">
        <v>22785</v>
      </c>
      <c r="AT135" s="19">
        <v>27027</v>
      </c>
      <c r="AU135" s="19">
        <v>28408</v>
      </c>
      <c r="AV135" s="19">
        <v>29385</v>
      </c>
      <c r="AW135" s="19">
        <v>29231</v>
      </c>
      <c r="AX135" s="19">
        <v>28780</v>
      </c>
      <c r="AY135" s="19">
        <v>28583</v>
      </c>
      <c r="AZ135" s="19">
        <v>29172</v>
      </c>
      <c r="BA135" s="19">
        <v>28577</v>
      </c>
      <c r="BB135" s="19">
        <v>28451</v>
      </c>
      <c r="BC135" s="19">
        <v>27967</v>
      </c>
      <c r="BD135" s="19">
        <v>27894</v>
      </c>
      <c r="BE135" s="19">
        <v>29691</v>
      </c>
      <c r="BF135" s="19">
        <v>29566</v>
      </c>
      <c r="BG135" s="19">
        <v>28940</v>
      </c>
      <c r="BH135" s="19">
        <v>28015</v>
      </c>
      <c r="BI135" s="19">
        <v>26428</v>
      </c>
      <c r="BJ135" s="19">
        <v>25267</v>
      </c>
      <c r="BK135" s="19">
        <v>25110</v>
      </c>
      <c r="BL135" s="19">
        <v>25499</v>
      </c>
      <c r="BM135" s="19">
        <v>25057</v>
      </c>
      <c r="BN135" s="19">
        <v>24818</v>
      </c>
      <c r="BO135" s="19">
        <v>24935</v>
      </c>
      <c r="BP135" s="19">
        <v>25241</v>
      </c>
      <c r="BQ135" s="19">
        <v>26412</v>
      </c>
      <c r="BR135" s="19">
        <v>26862</v>
      </c>
      <c r="BS135" s="19">
        <v>26433</v>
      </c>
      <c r="BT135" s="19">
        <v>25877</v>
      </c>
      <c r="BU135" s="19">
        <v>25569</v>
      </c>
      <c r="BV135" s="19">
        <v>25405</v>
      </c>
      <c r="BW135" s="19">
        <v>26234</v>
      </c>
      <c r="BX135" s="19">
        <v>26554</v>
      </c>
      <c r="BY135" s="19">
        <v>26784</v>
      </c>
      <c r="BZ135" s="19">
        <v>26972</v>
      </c>
      <c r="CA135" s="19">
        <v>26751</v>
      </c>
      <c r="CB135" s="19">
        <v>26957</v>
      </c>
      <c r="CC135" s="19">
        <v>28256</v>
      </c>
      <c r="CD135" s="19">
        <v>29077</v>
      </c>
      <c r="CE135" s="19">
        <v>28564</v>
      </c>
      <c r="CF135" s="19">
        <v>27395</v>
      </c>
      <c r="CG135" s="19">
        <v>26661</v>
      </c>
      <c r="CH135" s="49">
        <v>25808</v>
      </c>
      <c r="CI135" s="49">
        <v>25844</v>
      </c>
      <c r="CJ135" s="49">
        <v>25621</v>
      </c>
      <c r="CK135" s="49">
        <v>25450</v>
      </c>
      <c r="CL135" s="49">
        <v>25564</v>
      </c>
      <c r="CM135" s="49">
        <v>25607</v>
      </c>
      <c r="CN135" s="49">
        <v>25860</v>
      </c>
      <c r="CO135" s="49">
        <v>26804</v>
      </c>
      <c r="CP135" s="49">
        <v>27438</v>
      </c>
      <c r="CQ135" s="49">
        <v>27000</v>
      </c>
      <c r="CR135" s="49">
        <v>25980</v>
      </c>
      <c r="CS135" s="49">
        <v>25293</v>
      </c>
      <c r="CT135" s="49">
        <v>24044</v>
      </c>
      <c r="CU135" s="49">
        <v>23514</v>
      </c>
      <c r="CV135" s="49">
        <v>23111</v>
      </c>
      <c r="CW135" s="49">
        <v>22321</v>
      </c>
      <c r="CX135" s="49">
        <v>21306</v>
      </c>
      <c r="CY135" s="49">
        <v>20609</v>
      </c>
      <c r="CZ135" s="17" t="s">
        <v>184</v>
      </c>
      <c r="DE135" t="s">
        <v>184</v>
      </c>
      <c r="DG135" t="s">
        <v>184</v>
      </c>
      <c r="DI135">
        <v>671200</v>
      </c>
      <c r="DJ135">
        <v>668200</v>
      </c>
      <c r="DK135">
        <v>672400</v>
      </c>
      <c r="DL135">
        <v>670600</v>
      </c>
      <c r="DM135">
        <v>670100</v>
      </c>
      <c r="DN135">
        <v>674200</v>
      </c>
      <c r="DO135">
        <v>675400</v>
      </c>
      <c r="DP135">
        <v>685500</v>
      </c>
      <c r="DQ135">
        <v>687400</v>
      </c>
      <c r="DR135">
        <v>689500</v>
      </c>
      <c r="DS135">
        <v>689100</v>
      </c>
      <c r="DT135">
        <v>686000</v>
      </c>
      <c r="DU135">
        <v>692900</v>
      </c>
      <c r="DV135">
        <v>690800</v>
      </c>
      <c r="DW135">
        <v>685100</v>
      </c>
      <c r="DX135">
        <v>694700</v>
      </c>
      <c r="DY135">
        <v>685200</v>
      </c>
      <c r="DZ135">
        <v>691000</v>
      </c>
      <c r="EA135">
        <v>697500</v>
      </c>
      <c r="EB135">
        <v>699500</v>
      </c>
      <c r="EC135">
        <v>701100</v>
      </c>
      <c r="ED135">
        <v>700200</v>
      </c>
      <c r="EE135">
        <v>699000</v>
      </c>
      <c r="EF135">
        <v>702600</v>
      </c>
      <c r="EG135">
        <v>710800</v>
      </c>
      <c r="EH135">
        <v>712400</v>
      </c>
      <c r="EI135">
        <v>719700</v>
      </c>
      <c r="EJ135" s="19">
        <v>713600</v>
      </c>
      <c r="EK135" s="19">
        <v>707800</v>
      </c>
      <c r="EL135" s="19">
        <v>718400</v>
      </c>
      <c r="EM135" s="19"/>
      <c r="EO135" s="31">
        <f t="shared" si="30"/>
        <v>2.205601907032181E-2</v>
      </c>
      <c r="EP135" s="31">
        <f t="shared" si="31"/>
        <v>2.067195450463933E-2</v>
      </c>
      <c r="EQ135" s="31">
        <f t="shared" si="32"/>
        <v>2.1109458655562165E-2</v>
      </c>
      <c r="ER135" s="31">
        <f t="shared" si="33"/>
        <v>2.1172084700268417E-2</v>
      </c>
      <c r="ES135" s="31">
        <f t="shared" si="34"/>
        <v>2.2735412624981344E-2</v>
      </c>
      <c r="ET135" s="31">
        <f t="shared" si="35"/>
        <v>2.0278849006229605E-2</v>
      </c>
      <c r="EU135" s="31">
        <f t="shared" si="36"/>
        <v>1.9117559964465503E-2</v>
      </c>
      <c r="EV135" s="31">
        <f t="shared" si="37"/>
        <v>1.8366156090444931E-2</v>
      </c>
      <c r="EW135" s="31">
        <f t="shared" si="38"/>
        <v>1.8974396275821939E-2</v>
      </c>
      <c r="EX135" s="31">
        <f t="shared" si="39"/>
        <v>1.8562726613488036E-2</v>
      </c>
      <c r="EY135" s="31">
        <f t="shared" si="40"/>
        <v>2.1654331737048324E-2</v>
      </c>
      <c r="EZ135" s="31">
        <f t="shared" si="41"/>
        <v>2.9160349854227406E-2</v>
      </c>
      <c r="FA135" s="31">
        <f t="shared" si="42"/>
        <v>4.099870111127147E-2</v>
      </c>
      <c r="FB135" s="31">
        <f t="shared" si="43"/>
        <v>4.1661841343370004E-2</v>
      </c>
      <c r="FC135" s="31">
        <f t="shared" si="44"/>
        <v>4.1712158808933003E-2</v>
      </c>
      <c r="FD135" s="31">
        <f t="shared" si="45"/>
        <v>4.0152583849143518E-2</v>
      </c>
      <c r="FE135" s="31">
        <f t="shared" si="46"/>
        <v>4.2235843549328661E-2</v>
      </c>
      <c r="FF135" s="31">
        <f t="shared" si="47"/>
        <v>3.6565846599131695E-2</v>
      </c>
      <c r="FG135" s="31">
        <f t="shared" si="48"/>
        <v>3.592401433691756E-2</v>
      </c>
      <c r="FH135" s="31">
        <f t="shared" si="49"/>
        <v>3.6084345961400997E-2</v>
      </c>
      <c r="FI135" s="31">
        <f t="shared" si="50"/>
        <v>3.7702182284980741E-2</v>
      </c>
      <c r="FJ135" s="31">
        <f t="shared" si="51"/>
        <v>3.6282490716938016E-2</v>
      </c>
      <c r="FK135" s="31">
        <f t="shared" si="52"/>
        <v>3.8317596566523608E-2</v>
      </c>
      <c r="FL135" s="31">
        <f t="shared" si="53"/>
        <v>3.8367492171932818E-2</v>
      </c>
      <c r="FM135" s="50">
        <f t="shared" si="54"/>
        <v>4.0185706246482836E-2</v>
      </c>
      <c r="FN135" s="50">
        <f t="shared" si="55"/>
        <v>3.6226838854576081E-2</v>
      </c>
      <c r="FO135" s="50">
        <f t="shared" si="56"/>
        <v>3.5361956370710018E-2</v>
      </c>
      <c r="FP135" s="50">
        <f t="shared" si="57"/>
        <v>3.6238789237668163E-2</v>
      </c>
      <c r="FQ135" s="50">
        <f t="shared" si="58"/>
        <v>3.8146369030799661E-2</v>
      </c>
      <c r="FR135" s="50">
        <f t="shared" si="59"/>
        <v>3.3468819599109134E-2</v>
      </c>
    </row>
    <row r="136" spans="1:174" ht="14">
      <c r="A136" s="17" t="s">
        <v>185</v>
      </c>
      <c r="B136" s="19">
        <v>1021</v>
      </c>
      <c r="C136" s="19">
        <v>1025</v>
      </c>
      <c r="D136" s="19">
        <v>1071</v>
      </c>
      <c r="E136" s="19">
        <v>1005</v>
      </c>
      <c r="F136" s="19">
        <v>1043</v>
      </c>
      <c r="G136" s="19">
        <v>1013</v>
      </c>
      <c r="H136" s="19">
        <v>1063</v>
      </c>
      <c r="I136" s="19">
        <v>1113</v>
      </c>
      <c r="J136" s="19">
        <v>1148</v>
      </c>
      <c r="K136" s="19">
        <v>1187</v>
      </c>
      <c r="L136" s="19">
        <v>1247</v>
      </c>
      <c r="M136" s="19">
        <v>1205</v>
      </c>
      <c r="N136" s="19">
        <v>1211</v>
      </c>
      <c r="O136" s="19">
        <v>1183</v>
      </c>
      <c r="P136" s="19">
        <v>1215</v>
      </c>
      <c r="Q136" s="19">
        <v>1182</v>
      </c>
      <c r="R136" s="19">
        <v>1112</v>
      </c>
      <c r="S136" s="19">
        <v>1141</v>
      </c>
      <c r="T136" s="19">
        <v>1183</v>
      </c>
      <c r="U136" s="19">
        <v>1235</v>
      </c>
      <c r="V136" s="19">
        <v>1274</v>
      </c>
      <c r="W136" s="19">
        <v>1248</v>
      </c>
      <c r="X136" s="19">
        <v>1184</v>
      </c>
      <c r="Y136" s="19">
        <v>1236</v>
      </c>
      <c r="Z136" s="19">
        <v>1172</v>
      </c>
      <c r="AA136" s="19">
        <v>1176</v>
      </c>
      <c r="AB136" s="19">
        <v>1130</v>
      </c>
      <c r="AC136" s="19">
        <v>1031</v>
      </c>
      <c r="AD136" s="19">
        <v>938</v>
      </c>
      <c r="AE136" s="19">
        <v>921</v>
      </c>
      <c r="AF136" s="19">
        <v>943</v>
      </c>
      <c r="AG136" s="19">
        <v>1007</v>
      </c>
      <c r="AH136" s="19">
        <v>1036</v>
      </c>
      <c r="AI136" s="19">
        <v>1011</v>
      </c>
      <c r="AJ136" s="19">
        <v>1014</v>
      </c>
      <c r="AK136" s="19">
        <v>1017</v>
      </c>
      <c r="AL136" s="19">
        <v>1063</v>
      </c>
      <c r="AM136" s="19">
        <v>1138</v>
      </c>
      <c r="AN136" s="19">
        <v>1327</v>
      </c>
      <c r="AO136" s="19">
        <v>1315</v>
      </c>
      <c r="AP136" s="19">
        <v>1426</v>
      </c>
      <c r="AQ136" s="19">
        <v>1565</v>
      </c>
      <c r="AR136" s="19">
        <v>1663</v>
      </c>
      <c r="AS136" s="19">
        <v>1831</v>
      </c>
      <c r="AT136" s="19">
        <v>2197</v>
      </c>
      <c r="AU136" s="19">
        <v>2314</v>
      </c>
      <c r="AV136" s="19">
        <v>2405</v>
      </c>
      <c r="AW136" s="19">
        <v>2419</v>
      </c>
      <c r="AX136" s="19">
        <v>2279</v>
      </c>
      <c r="AY136" s="19">
        <v>2278</v>
      </c>
      <c r="AZ136" s="19">
        <v>2181</v>
      </c>
      <c r="BA136" s="19">
        <v>2176</v>
      </c>
      <c r="BB136" s="19">
        <v>2059</v>
      </c>
      <c r="BC136" s="19">
        <v>2068</v>
      </c>
      <c r="BD136" s="19">
        <v>2005</v>
      </c>
      <c r="BE136" s="19">
        <v>2214</v>
      </c>
      <c r="BF136" s="19">
        <v>2221</v>
      </c>
      <c r="BG136" s="19">
        <v>2224</v>
      </c>
      <c r="BH136" s="19">
        <v>2154</v>
      </c>
      <c r="BI136" s="19">
        <v>2040</v>
      </c>
      <c r="BJ136" s="19">
        <v>1958</v>
      </c>
      <c r="BK136" s="19">
        <v>1907</v>
      </c>
      <c r="BL136" s="19">
        <v>1897</v>
      </c>
      <c r="BM136" s="19">
        <v>1841</v>
      </c>
      <c r="BN136" s="19">
        <v>1867</v>
      </c>
      <c r="BO136" s="19">
        <v>1868</v>
      </c>
      <c r="BP136" s="19">
        <v>1883</v>
      </c>
      <c r="BQ136" s="19">
        <v>2028</v>
      </c>
      <c r="BR136" s="19">
        <v>2130</v>
      </c>
      <c r="BS136" s="19">
        <v>2126</v>
      </c>
      <c r="BT136" s="19">
        <v>2170</v>
      </c>
      <c r="BU136" s="19">
        <v>2121</v>
      </c>
      <c r="BV136" s="19">
        <v>2130</v>
      </c>
      <c r="BW136" s="19">
        <v>2150</v>
      </c>
      <c r="BX136" s="19">
        <v>2192</v>
      </c>
      <c r="BY136" s="19">
        <v>2205</v>
      </c>
      <c r="BZ136" s="19">
        <v>2187</v>
      </c>
      <c r="CA136" s="19">
        <v>2208</v>
      </c>
      <c r="CB136" s="19">
        <v>2186</v>
      </c>
      <c r="CC136" s="19">
        <v>2312</v>
      </c>
      <c r="CD136" s="19">
        <v>2367</v>
      </c>
      <c r="CE136" s="19">
        <v>2369</v>
      </c>
      <c r="CF136" s="19">
        <v>2358</v>
      </c>
      <c r="CG136" s="19">
        <v>2256</v>
      </c>
      <c r="CH136" s="49">
        <v>2136</v>
      </c>
      <c r="CI136" s="49">
        <v>2116</v>
      </c>
      <c r="CJ136" s="49">
        <v>2090</v>
      </c>
      <c r="CK136" s="49">
        <v>2010</v>
      </c>
      <c r="CL136" s="49">
        <v>1997</v>
      </c>
      <c r="CM136" s="49">
        <v>1955</v>
      </c>
      <c r="CN136" s="49">
        <v>1871</v>
      </c>
      <c r="CO136" s="49">
        <v>1977</v>
      </c>
      <c r="CP136" s="49">
        <v>1994</v>
      </c>
      <c r="CQ136" s="49">
        <v>1978</v>
      </c>
      <c r="CR136" s="49">
        <v>1861</v>
      </c>
      <c r="CS136" s="49">
        <v>1806</v>
      </c>
      <c r="CT136" s="49">
        <v>1709</v>
      </c>
      <c r="CU136" s="49">
        <v>1637</v>
      </c>
      <c r="CV136" s="49">
        <v>1579</v>
      </c>
      <c r="CW136" s="49">
        <v>1486</v>
      </c>
      <c r="CX136" s="49">
        <v>1438</v>
      </c>
      <c r="CY136" s="49">
        <v>1430</v>
      </c>
      <c r="CZ136" s="17" t="s">
        <v>185</v>
      </c>
      <c r="DE136" t="s">
        <v>185</v>
      </c>
      <c r="DG136" t="s">
        <v>185</v>
      </c>
      <c r="DI136">
        <v>59600</v>
      </c>
      <c r="DJ136">
        <v>58600</v>
      </c>
      <c r="DK136">
        <v>58300</v>
      </c>
      <c r="DL136">
        <v>56000</v>
      </c>
      <c r="DM136">
        <v>57600</v>
      </c>
      <c r="DN136">
        <v>59800</v>
      </c>
      <c r="DO136">
        <v>57800</v>
      </c>
      <c r="DP136">
        <v>57700</v>
      </c>
      <c r="DQ136">
        <v>59500</v>
      </c>
      <c r="DR136">
        <v>59100</v>
      </c>
      <c r="DS136">
        <v>59900</v>
      </c>
      <c r="DT136">
        <v>60800</v>
      </c>
      <c r="DU136">
        <v>63300</v>
      </c>
      <c r="DV136">
        <v>64900</v>
      </c>
      <c r="DW136">
        <v>62900</v>
      </c>
      <c r="DX136">
        <v>63900</v>
      </c>
      <c r="DY136">
        <v>63100</v>
      </c>
      <c r="DZ136">
        <v>63600</v>
      </c>
      <c r="EA136">
        <v>64400</v>
      </c>
      <c r="EB136">
        <v>64800</v>
      </c>
      <c r="EC136">
        <v>63900</v>
      </c>
      <c r="ED136">
        <v>61900</v>
      </c>
      <c r="EE136">
        <v>60500</v>
      </c>
      <c r="EF136">
        <v>61600</v>
      </c>
      <c r="EG136">
        <v>59400</v>
      </c>
      <c r="EH136">
        <v>59700</v>
      </c>
      <c r="EI136">
        <v>61600</v>
      </c>
      <c r="EJ136" s="19">
        <v>60700</v>
      </c>
      <c r="EK136" s="19">
        <v>65100</v>
      </c>
      <c r="EL136" s="19">
        <v>62800</v>
      </c>
      <c r="EM136" s="19"/>
      <c r="EO136" s="31">
        <f t="shared" ref="EO136:EO199" si="60">K136/DI136</f>
        <v>1.9916107382550334E-2</v>
      </c>
      <c r="EP136" s="31">
        <f t="shared" ref="EP136:EP199" si="61">N136/DJ136</f>
        <v>2.0665529010238909E-2</v>
      </c>
      <c r="EQ136" s="31">
        <f t="shared" ref="EQ136:EQ199" si="62">Q136/DK136</f>
        <v>2.0274442538593482E-2</v>
      </c>
      <c r="ER136" s="31">
        <f t="shared" ref="ER136:ER199" si="63">T136/DL136</f>
        <v>2.1125000000000001E-2</v>
      </c>
      <c r="ES136" s="31">
        <f t="shared" ref="ES136:ES199" si="64">W136/DM136</f>
        <v>2.1666666666666667E-2</v>
      </c>
      <c r="ET136" s="31">
        <f t="shared" ref="ET136:ET199" si="65">Z136/DN136</f>
        <v>1.9598662207357859E-2</v>
      </c>
      <c r="EU136" s="31">
        <f t="shared" ref="EU136:EU199" si="66">AC136/DO136</f>
        <v>1.7837370242214531E-2</v>
      </c>
      <c r="EV136" s="31">
        <f t="shared" ref="EV136:EV199" si="67">AF136/DP136</f>
        <v>1.6343154246100521E-2</v>
      </c>
      <c r="EW136" s="31">
        <f t="shared" ref="EW136:EW199" si="68">AI136/DQ136</f>
        <v>1.6991596638655463E-2</v>
      </c>
      <c r="EX136" s="31">
        <f t="shared" ref="EX136:EX199" si="69">AL136/DR136</f>
        <v>1.7986463620981389E-2</v>
      </c>
      <c r="EY136" s="31">
        <f t="shared" ref="EY136:EY199" si="70">AO136/DS136</f>
        <v>2.1953255425709514E-2</v>
      </c>
      <c r="EZ136" s="31">
        <f t="shared" ref="EZ136:EZ199" si="71">AR136/DT136</f>
        <v>2.7351973684210527E-2</v>
      </c>
      <c r="FA136" s="31">
        <f t="shared" ref="FA136:FA199" si="72">AU136/DU136</f>
        <v>3.655608214849921E-2</v>
      </c>
      <c r="FB136" s="31">
        <f t="shared" ref="FB136:FB199" si="73">AX136/DV136</f>
        <v>3.5115562403697995E-2</v>
      </c>
      <c r="FC136" s="31">
        <f t="shared" ref="FC136:FC199" si="74">BA136/DW136</f>
        <v>3.4594594594594595E-2</v>
      </c>
      <c r="FD136" s="31">
        <f t="shared" ref="FD136:FD199" si="75">BD136/DX136</f>
        <v>3.137715179968701E-2</v>
      </c>
      <c r="FE136" s="31">
        <f t="shared" ref="FE136:FE199" si="76">BG136/DY136</f>
        <v>3.524564183835182E-2</v>
      </c>
      <c r="FF136" s="31">
        <f t="shared" ref="FF136:FF199" si="77">BJ136/DZ136</f>
        <v>3.0786163522012577E-2</v>
      </c>
      <c r="FG136" s="31">
        <f t="shared" ref="FG136:FG199" si="78">BM136/EA136</f>
        <v>2.8586956521739131E-2</v>
      </c>
      <c r="FH136" s="31">
        <f t="shared" ref="FH136:FH199" si="79">BP136/EB136</f>
        <v>2.9058641975308643E-2</v>
      </c>
      <c r="FI136" s="31">
        <f t="shared" ref="FI136:FI199" si="80">BS136/EC136</f>
        <v>3.3270735524256648E-2</v>
      </c>
      <c r="FJ136" s="31">
        <f t="shared" ref="FJ136:FJ199" si="81">BV136/ED136</f>
        <v>3.4410339256865916E-2</v>
      </c>
      <c r="FK136" s="31">
        <f t="shared" ref="FK136:FK199" si="82">BY136/EE136</f>
        <v>3.6446280991735538E-2</v>
      </c>
      <c r="FL136" s="31">
        <f t="shared" si="53"/>
        <v>3.5487012987012984E-2</v>
      </c>
      <c r="FM136" s="50">
        <f t="shared" si="54"/>
        <v>3.988215488215488E-2</v>
      </c>
      <c r="FN136" s="50">
        <f t="shared" si="55"/>
        <v>3.5778894472361808E-2</v>
      </c>
      <c r="FO136" s="50">
        <f t="shared" si="56"/>
        <v>3.2629870129870127E-2</v>
      </c>
      <c r="FP136" s="50">
        <f t="shared" si="57"/>
        <v>3.0823723228995056E-2</v>
      </c>
      <c r="FQ136" s="50">
        <f t="shared" si="58"/>
        <v>3.0384024577572964E-2</v>
      </c>
      <c r="FR136" s="50">
        <f t="shared" si="59"/>
        <v>2.7213375796178343E-2</v>
      </c>
    </row>
    <row r="137" spans="1:174" ht="14">
      <c r="A137" s="17" t="s">
        <v>186</v>
      </c>
      <c r="B137" s="19">
        <v>2452</v>
      </c>
      <c r="C137" s="19">
        <v>2503</v>
      </c>
      <c r="D137" s="19">
        <v>2559</v>
      </c>
      <c r="E137" s="19">
        <v>2449</v>
      </c>
      <c r="F137" s="19">
        <v>2402</v>
      </c>
      <c r="G137" s="19">
        <v>2421</v>
      </c>
      <c r="H137" s="19">
        <v>2342</v>
      </c>
      <c r="I137" s="19">
        <v>2522</v>
      </c>
      <c r="J137" s="19">
        <v>2596</v>
      </c>
      <c r="K137" s="19">
        <v>2653</v>
      </c>
      <c r="L137" s="19">
        <v>2596</v>
      </c>
      <c r="M137" s="19">
        <v>2564</v>
      </c>
      <c r="N137" s="19">
        <v>2504</v>
      </c>
      <c r="O137" s="19">
        <v>2565</v>
      </c>
      <c r="P137" s="19">
        <v>2571</v>
      </c>
      <c r="Q137" s="19">
        <v>2388</v>
      </c>
      <c r="R137" s="19">
        <v>2329</v>
      </c>
      <c r="S137" s="19">
        <v>2232</v>
      </c>
      <c r="T137" s="19">
        <v>2325</v>
      </c>
      <c r="U137" s="19">
        <v>2610</v>
      </c>
      <c r="V137" s="19">
        <v>2594</v>
      </c>
      <c r="W137" s="19">
        <v>2494</v>
      </c>
      <c r="X137" s="19">
        <v>2359</v>
      </c>
      <c r="Y137" s="19">
        <v>2292</v>
      </c>
      <c r="Z137" s="19">
        <v>2168</v>
      </c>
      <c r="AA137" s="19">
        <v>2126</v>
      </c>
      <c r="AB137" s="19">
        <v>2149</v>
      </c>
      <c r="AC137" s="19">
        <v>2012</v>
      </c>
      <c r="AD137" s="19">
        <v>1916</v>
      </c>
      <c r="AE137" s="19">
        <v>1913</v>
      </c>
      <c r="AF137" s="19">
        <v>1890</v>
      </c>
      <c r="AG137" s="19">
        <v>2108</v>
      </c>
      <c r="AH137" s="19">
        <v>2113</v>
      </c>
      <c r="AI137" s="19">
        <v>2088</v>
      </c>
      <c r="AJ137" s="19">
        <v>1980</v>
      </c>
      <c r="AK137" s="19">
        <v>1973</v>
      </c>
      <c r="AL137" s="19">
        <v>2054</v>
      </c>
      <c r="AM137" s="19">
        <v>2175</v>
      </c>
      <c r="AN137" s="19">
        <v>2310</v>
      </c>
      <c r="AO137" s="19">
        <v>2424</v>
      </c>
      <c r="AP137" s="19">
        <v>2576</v>
      </c>
      <c r="AQ137" s="19">
        <v>2872</v>
      </c>
      <c r="AR137" s="19">
        <v>3206</v>
      </c>
      <c r="AS137" s="19">
        <v>3586</v>
      </c>
      <c r="AT137" s="19">
        <v>3902</v>
      </c>
      <c r="AU137" s="19">
        <v>4131</v>
      </c>
      <c r="AV137" s="19">
        <v>4097</v>
      </c>
      <c r="AW137" s="19">
        <v>4141</v>
      </c>
      <c r="AX137" s="19">
        <v>4111</v>
      </c>
      <c r="AY137" s="19">
        <v>4206</v>
      </c>
      <c r="AZ137" s="19">
        <v>4275</v>
      </c>
      <c r="BA137" s="19">
        <v>4114</v>
      </c>
      <c r="BB137" s="19">
        <v>4093</v>
      </c>
      <c r="BC137" s="19">
        <v>4013</v>
      </c>
      <c r="BD137" s="19">
        <v>4093</v>
      </c>
      <c r="BE137" s="19">
        <v>4529</v>
      </c>
      <c r="BF137" s="19">
        <v>4538</v>
      </c>
      <c r="BG137" s="19">
        <v>4310</v>
      </c>
      <c r="BH137" s="19">
        <v>4151</v>
      </c>
      <c r="BI137" s="19">
        <v>4093</v>
      </c>
      <c r="BJ137" s="19">
        <v>4031</v>
      </c>
      <c r="BK137" s="19">
        <v>3992</v>
      </c>
      <c r="BL137" s="19">
        <v>4072</v>
      </c>
      <c r="BM137" s="19">
        <v>4032</v>
      </c>
      <c r="BN137" s="19">
        <v>4071</v>
      </c>
      <c r="BO137" s="19">
        <v>4172</v>
      </c>
      <c r="BP137" s="19">
        <v>4554</v>
      </c>
      <c r="BQ137" s="19">
        <v>4751</v>
      </c>
      <c r="BR137" s="19">
        <v>4758</v>
      </c>
      <c r="BS137" s="19">
        <v>4792</v>
      </c>
      <c r="BT137" s="19">
        <v>4635</v>
      </c>
      <c r="BU137" s="19">
        <v>4577</v>
      </c>
      <c r="BV137" s="19">
        <v>4617</v>
      </c>
      <c r="BW137" s="19">
        <v>4656</v>
      </c>
      <c r="BX137" s="19">
        <v>4667</v>
      </c>
      <c r="BY137" s="19">
        <v>4450</v>
      </c>
      <c r="BZ137" s="19">
        <v>4321</v>
      </c>
      <c r="CA137" s="19">
        <v>4313</v>
      </c>
      <c r="CB137" s="19">
        <v>4360</v>
      </c>
      <c r="CC137" s="19">
        <v>4713</v>
      </c>
      <c r="CD137" s="19">
        <v>4753</v>
      </c>
      <c r="CE137" s="19">
        <v>4702</v>
      </c>
      <c r="CF137" s="19">
        <v>4530</v>
      </c>
      <c r="CG137" s="19">
        <v>4482</v>
      </c>
      <c r="CH137" s="49">
        <v>4513</v>
      </c>
      <c r="CI137" s="49">
        <v>4568</v>
      </c>
      <c r="CJ137" s="49">
        <v>4570</v>
      </c>
      <c r="CK137" s="49">
        <v>4220</v>
      </c>
      <c r="CL137" s="49">
        <v>4264</v>
      </c>
      <c r="CM137" s="49">
        <v>4263</v>
      </c>
      <c r="CN137" s="49">
        <v>4334</v>
      </c>
      <c r="CO137" s="49">
        <v>4565</v>
      </c>
      <c r="CP137" s="49">
        <v>4609</v>
      </c>
      <c r="CQ137" s="49">
        <v>4549</v>
      </c>
      <c r="CR137" s="49">
        <v>4422</v>
      </c>
      <c r="CS137" s="49">
        <v>4379</v>
      </c>
      <c r="CT137" s="49">
        <v>4223</v>
      </c>
      <c r="CU137" s="49">
        <v>4274</v>
      </c>
      <c r="CV137" s="49">
        <v>4198</v>
      </c>
      <c r="CW137" s="49">
        <v>3851</v>
      </c>
      <c r="CX137" s="49">
        <v>3727</v>
      </c>
      <c r="CY137" s="49">
        <v>3686</v>
      </c>
      <c r="CZ137" s="17" t="s">
        <v>186</v>
      </c>
      <c r="DE137" t="s">
        <v>186</v>
      </c>
      <c r="DG137" t="s">
        <v>186</v>
      </c>
      <c r="DI137">
        <v>76800</v>
      </c>
      <c r="DJ137">
        <v>77400</v>
      </c>
      <c r="DK137">
        <v>76900</v>
      </c>
      <c r="DL137">
        <v>77700</v>
      </c>
      <c r="DM137">
        <v>77900</v>
      </c>
      <c r="DN137">
        <v>77700</v>
      </c>
      <c r="DO137">
        <v>77800</v>
      </c>
      <c r="DP137">
        <v>77200</v>
      </c>
      <c r="DQ137">
        <v>77400</v>
      </c>
      <c r="DR137">
        <v>77400</v>
      </c>
      <c r="DS137">
        <v>77500</v>
      </c>
      <c r="DT137">
        <v>77600</v>
      </c>
      <c r="DU137">
        <v>76500</v>
      </c>
      <c r="DV137">
        <v>76000</v>
      </c>
      <c r="DW137">
        <v>76400</v>
      </c>
      <c r="DX137">
        <v>76900</v>
      </c>
      <c r="DY137">
        <v>76500</v>
      </c>
      <c r="DZ137">
        <v>77400</v>
      </c>
      <c r="EA137">
        <v>78800</v>
      </c>
      <c r="EB137">
        <v>78100</v>
      </c>
      <c r="EC137">
        <v>78400</v>
      </c>
      <c r="ED137">
        <v>78000</v>
      </c>
      <c r="EE137">
        <v>77000</v>
      </c>
      <c r="EF137">
        <v>77200</v>
      </c>
      <c r="EG137">
        <v>77100</v>
      </c>
      <c r="EH137">
        <v>76800</v>
      </c>
      <c r="EI137">
        <v>77400</v>
      </c>
      <c r="EJ137" s="19">
        <v>78300</v>
      </c>
      <c r="EK137" s="19">
        <v>78300</v>
      </c>
      <c r="EL137" s="19">
        <v>79200</v>
      </c>
      <c r="EM137" s="19"/>
      <c r="EO137" s="31">
        <f t="shared" si="60"/>
        <v>3.4544270833333335E-2</v>
      </c>
      <c r="EP137" s="31">
        <f t="shared" si="61"/>
        <v>3.2351421188630491E-2</v>
      </c>
      <c r="EQ137" s="31">
        <f t="shared" si="62"/>
        <v>3.105331599479844E-2</v>
      </c>
      <c r="ER137" s="31">
        <f t="shared" si="63"/>
        <v>2.9922779922779922E-2</v>
      </c>
      <c r="ES137" s="31">
        <f t="shared" si="64"/>
        <v>3.2015404364569962E-2</v>
      </c>
      <c r="ET137" s="31">
        <f t="shared" si="65"/>
        <v>2.7902187902187903E-2</v>
      </c>
      <c r="EU137" s="31">
        <f t="shared" si="66"/>
        <v>2.5861182519280206E-2</v>
      </c>
      <c r="EV137" s="31">
        <f t="shared" si="67"/>
        <v>2.4481865284974095E-2</v>
      </c>
      <c r="EW137" s="31">
        <f t="shared" si="68"/>
        <v>2.6976744186046512E-2</v>
      </c>
      <c r="EX137" s="31">
        <f t="shared" si="69"/>
        <v>2.6537467700258398E-2</v>
      </c>
      <c r="EY137" s="31">
        <f t="shared" si="70"/>
        <v>3.1277419354838708E-2</v>
      </c>
      <c r="EZ137" s="31">
        <f t="shared" si="71"/>
        <v>4.1314432989690723E-2</v>
      </c>
      <c r="FA137" s="31">
        <f t="shared" si="72"/>
        <v>5.3999999999999999E-2</v>
      </c>
      <c r="FB137" s="31">
        <f t="shared" si="73"/>
        <v>5.4092105263157893E-2</v>
      </c>
      <c r="FC137" s="31">
        <f t="shared" si="74"/>
        <v>5.3848167539267015E-2</v>
      </c>
      <c r="FD137" s="31">
        <f t="shared" si="75"/>
        <v>5.3224967490247077E-2</v>
      </c>
      <c r="FE137" s="31">
        <f t="shared" si="76"/>
        <v>5.633986928104575E-2</v>
      </c>
      <c r="FF137" s="31">
        <f t="shared" si="77"/>
        <v>5.2080103359173124E-2</v>
      </c>
      <c r="FG137" s="31">
        <f t="shared" si="78"/>
        <v>5.1167512690355327E-2</v>
      </c>
      <c r="FH137" s="31">
        <f t="shared" si="79"/>
        <v>5.8309859154929575E-2</v>
      </c>
      <c r="FI137" s="31">
        <f t="shared" si="80"/>
        <v>6.1122448979591834E-2</v>
      </c>
      <c r="FJ137" s="31">
        <f t="shared" si="81"/>
        <v>5.919230769230769E-2</v>
      </c>
      <c r="FK137" s="31">
        <f t="shared" si="82"/>
        <v>5.7792207792207791E-2</v>
      </c>
      <c r="FL137" s="31">
        <f t="shared" ref="FL137:FL200" si="83">CB137/EF137</f>
        <v>5.6476683937823832E-2</v>
      </c>
      <c r="FM137" s="50">
        <f t="shared" ref="FM137:FM200" si="84">CE137/EG137</f>
        <v>6.0985732814526586E-2</v>
      </c>
      <c r="FN137" s="50">
        <f t="shared" ref="FN137:FN200" si="85">CH137/EH137</f>
        <v>5.8763020833333332E-2</v>
      </c>
      <c r="FO137" s="50">
        <f t="shared" ref="FO137:FO200" si="86">CK137/EI137</f>
        <v>5.4521963824289407E-2</v>
      </c>
      <c r="FP137" s="50">
        <f t="shared" ref="FP137:FP200" si="87">CN137/EJ137</f>
        <v>5.5351213282247763E-2</v>
      </c>
      <c r="FQ137" s="50">
        <f t="shared" ref="FQ137:FQ200" si="88">CQ137/EK137</f>
        <v>5.8097062579821203E-2</v>
      </c>
      <c r="FR137" s="50">
        <f t="shared" ref="FR137:FR200" si="89">CT137/EL137</f>
        <v>5.3320707070707074E-2</v>
      </c>
    </row>
    <row r="138" spans="1:174" ht="14">
      <c r="A138" s="17" t="s">
        <v>187</v>
      </c>
      <c r="B138" s="19">
        <v>629</v>
      </c>
      <c r="C138" s="19">
        <v>635</v>
      </c>
      <c r="D138" s="19">
        <v>653</v>
      </c>
      <c r="E138" s="19">
        <v>633</v>
      </c>
      <c r="F138" s="19">
        <v>652</v>
      </c>
      <c r="G138" s="19">
        <v>654</v>
      </c>
      <c r="H138" s="19">
        <v>710</v>
      </c>
      <c r="I138" s="19">
        <v>801</v>
      </c>
      <c r="J138" s="19">
        <v>776</v>
      </c>
      <c r="K138" s="19">
        <v>781</v>
      </c>
      <c r="L138" s="19">
        <v>763</v>
      </c>
      <c r="M138" s="19">
        <v>740</v>
      </c>
      <c r="N138" s="19">
        <v>753</v>
      </c>
      <c r="O138" s="19">
        <v>760</v>
      </c>
      <c r="P138" s="19">
        <v>783</v>
      </c>
      <c r="Q138" s="19">
        <v>787</v>
      </c>
      <c r="R138" s="19">
        <v>760</v>
      </c>
      <c r="S138" s="19">
        <v>749</v>
      </c>
      <c r="T138" s="19">
        <v>715</v>
      </c>
      <c r="U138" s="19">
        <v>788</v>
      </c>
      <c r="V138" s="19">
        <v>788</v>
      </c>
      <c r="W138" s="19">
        <v>786</v>
      </c>
      <c r="X138" s="19">
        <v>763</v>
      </c>
      <c r="Y138" s="19">
        <v>702</v>
      </c>
      <c r="Z138" s="19">
        <v>700</v>
      </c>
      <c r="AA138" s="19">
        <v>660</v>
      </c>
      <c r="AB138" s="19">
        <v>586</v>
      </c>
      <c r="AC138" s="19">
        <v>475</v>
      </c>
      <c r="AD138" s="19">
        <v>481</v>
      </c>
      <c r="AE138" s="19">
        <v>468</v>
      </c>
      <c r="AF138" s="19">
        <v>458</v>
      </c>
      <c r="AG138" s="19">
        <v>503</v>
      </c>
      <c r="AH138" s="19">
        <v>547</v>
      </c>
      <c r="AI138" s="19">
        <v>542</v>
      </c>
      <c r="AJ138" s="19">
        <v>591</v>
      </c>
      <c r="AK138" s="19">
        <v>574</v>
      </c>
      <c r="AL138" s="19">
        <v>649</v>
      </c>
      <c r="AM138" s="19">
        <v>683</v>
      </c>
      <c r="AN138" s="19">
        <v>782</v>
      </c>
      <c r="AO138" s="19">
        <v>756</v>
      </c>
      <c r="AP138" s="19">
        <v>770</v>
      </c>
      <c r="AQ138" s="19">
        <v>895</v>
      </c>
      <c r="AR138" s="19">
        <v>935</v>
      </c>
      <c r="AS138" s="19">
        <v>1099</v>
      </c>
      <c r="AT138" s="19">
        <v>1357</v>
      </c>
      <c r="AU138" s="19">
        <v>1377</v>
      </c>
      <c r="AV138" s="19">
        <v>1367</v>
      </c>
      <c r="AW138" s="19">
        <v>1339</v>
      </c>
      <c r="AX138" s="19">
        <v>1372</v>
      </c>
      <c r="AY138" s="19">
        <v>1400</v>
      </c>
      <c r="AZ138" s="19">
        <v>1451</v>
      </c>
      <c r="BA138" s="19">
        <v>1421</v>
      </c>
      <c r="BB138" s="19">
        <v>1437</v>
      </c>
      <c r="BC138" s="19">
        <v>1480</v>
      </c>
      <c r="BD138" s="19">
        <v>1395</v>
      </c>
      <c r="BE138" s="19">
        <v>1450</v>
      </c>
      <c r="BF138" s="19">
        <v>1371</v>
      </c>
      <c r="BG138" s="19">
        <v>1289</v>
      </c>
      <c r="BH138" s="19">
        <v>1255</v>
      </c>
      <c r="BI138" s="19">
        <v>1236</v>
      </c>
      <c r="BJ138" s="19">
        <v>1127</v>
      </c>
      <c r="BK138" s="19">
        <v>1080</v>
      </c>
      <c r="BL138" s="19">
        <v>1107</v>
      </c>
      <c r="BM138" s="19">
        <v>1056</v>
      </c>
      <c r="BN138" s="19">
        <v>1071</v>
      </c>
      <c r="BO138" s="19">
        <v>1099</v>
      </c>
      <c r="BP138" s="19">
        <v>1067</v>
      </c>
      <c r="BQ138" s="19">
        <v>1163</v>
      </c>
      <c r="BR138" s="19">
        <v>1272</v>
      </c>
      <c r="BS138" s="19">
        <v>1254</v>
      </c>
      <c r="BT138" s="19">
        <v>1248</v>
      </c>
      <c r="BU138" s="19">
        <v>1158</v>
      </c>
      <c r="BV138" s="19">
        <v>1116</v>
      </c>
      <c r="BW138" s="19">
        <v>1220</v>
      </c>
      <c r="BX138" s="19">
        <v>1252</v>
      </c>
      <c r="BY138" s="19">
        <v>1251</v>
      </c>
      <c r="BZ138" s="19">
        <v>1223</v>
      </c>
      <c r="CA138" s="19">
        <v>1210</v>
      </c>
      <c r="CB138" s="19">
        <v>1168</v>
      </c>
      <c r="CC138" s="19">
        <v>1271</v>
      </c>
      <c r="CD138" s="19">
        <v>1366</v>
      </c>
      <c r="CE138" s="19">
        <v>1395</v>
      </c>
      <c r="CF138" s="19">
        <v>1312</v>
      </c>
      <c r="CG138" s="19">
        <v>1323</v>
      </c>
      <c r="CH138" s="49">
        <v>1261</v>
      </c>
      <c r="CI138" s="49">
        <v>1268</v>
      </c>
      <c r="CJ138" s="49">
        <v>1214</v>
      </c>
      <c r="CK138" s="49">
        <v>1209</v>
      </c>
      <c r="CL138" s="49">
        <v>1245</v>
      </c>
      <c r="CM138" s="49">
        <v>1182</v>
      </c>
      <c r="CN138" s="49">
        <v>1120</v>
      </c>
      <c r="CO138" s="49">
        <v>1198</v>
      </c>
      <c r="CP138" s="49">
        <v>1272</v>
      </c>
      <c r="CQ138" s="49">
        <v>1217</v>
      </c>
      <c r="CR138" s="49">
        <v>1165</v>
      </c>
      <c r="CS138" s="49">
        <v>1101</v>
      </c>
      <c r="CT138" s="49">
        <v>981</v>
      </c>
      <c r="CU138" s="49">
        <v>997</v>
      </c>
      <c r="CV138" s="49">
        <v>1000</v>
      </c>
      <c r="CW138" s="49">
        <v>913</v>
      </c>
      <c r="CX138" s="49">
        <v>838</v>
      </c>
      <c r="CY138" s="49">
        <v>781</v>
      </c>
      <c r="CZ138" s="17" t="s">
        <v>187</v>
      </c>
      <c r="DE138" t="s">
        <v>187</v>
      </c>
      <c r="DG138" t="s">
        <v>187</v>
      </c>
      <c r="DI138">
        <v>56300</v>
      </c>
      <c r="DJ138">
        <v>56500</v>
      </c>
      <c r="DK138">
        <v>54800</v>
      </c>
      <c r="DL138">
        <v>55300</v>
      </c>
      <c r="DM138">
        <v>53100</v>
      </c>
      <c r="DN138">
        <v>53600</v>
      </c>
      <c r="DO138">
        <v>53700</v>
      </c>
      <c r="DP138">
        <v>54800</v>
      </c>
      <c r="DQ138">
        <v>54200</v>
      </c>
      <c r="DR138">
        <v>53200</v>
      </c>
      <c r="DS138">
        <v>53800</v>
      </c>
      <c r="DT138">
        <v>55000</v>
      </c>
      <c r="DU138">
        <v>55500</v>
      </c>
      <c r="DV138">
        <v>56200</v>
      </c>
      <c r="DW138">
        <v>57500</v>
      </c>
      <c r="DX138">
        <v>57300</v>
      </c>
      <c r="DY138">
        <v>57500</v>
      </c>
      <c r="DZ138">
        <v>58700</v>
      </c>
      <c r="EA138">
        <v>58800</v>
      </c>
      <c r="EB138">
        <v>58500</v>
      </c>
      <c r="EC138">
        <v>59200</v>
      </c>
      <c r="ED138">
        <v>59700</v>
      </c>
      <c r="EE138">
        <v>59700</v>
      </c>
      <c r="EF138">
        <v>58800</v>
      </c>
      <c r="EG138">
        <v>59700</v>
      </c>
      <c r="EH138">
        <v>58700</v>
      </c>
      <c r="EI138">
        <v>57800</v>
      </c>
      <c r="EJ138" s="19">
        <v>57300</v>
      </c>
      <c r="EK138" s="19">
        <v>55500</v>
      </c>
      <c r="EL138" s="19">
        <v>57200</v>
      </c>
      <c r="EM138" s="19"/>
      <c r="EO138" s="31">
        <f t="shared" si="60"/>
        <v>1.3872113676731794E-2</v>
      </c>
      <c r="EP138" s="31">
        <f t="shared" si="61"/>
        <v>1.3327433628318584E-2</v>
      </c>
      <c r="EQ138" s="31">
        <f t="shared" si="62"/>
        <v>1.4361313868613139E-2</v>
      </c>
      <c r="ER138" s="31">
        <f t="shared" si="63"/>
        <v>1.2929475587703436E-2</v>
      </c>
      <c r="ES138" s="31">
        <f t="shared" si="64"/>
        <v>1.4802259887005649E-2</v>
      </c>
      <c r="ET138" s="31">
        <f t="shared" si="65"/>
        <v>1.3059701492537313E-2</v>
      </c>
      <c r="EU138" s="31">
        <f t="shared" si="66"/>
        <v>8.8454376163873364E-3</v>
      </c>
      <c r="EV138" s="31">
        <f t="shared" si="67"/>
        <v>8.3576642335766432E-3</v>
      </c>
      <c r="EW138" s="31">
        <f t="shared" si="68"/>
        <v>0.01</v>
      </c>
      <c r="EX138" s="31">
        <f t="shared" si="69"/>
        <v>1.2199248120300751E-2</v>
      </c>
      <c r="EY138" s="31">
        <f t="shared" si="70"/>
        <v>1.4052044609665427E-2</v>
      </c>
      <c r="EZ138" s="31">
        <f t="shared" si="71"/>
        <v>1.7000000000000001E-2</v>
      </c>
      <c r="FA138" s="31">
        <f t="shared" si="72"/>
        <v>2.481081081081081E-2</v>
      </c>
      <c r="FB138" s="31">
        <f t="shared" si="73"/>
        <v>2.4412811387900357E-2</v>
      </c>
      <c r="FC138" s="31">
        <f t="shared" si="74"/>
        <v>2.4713043478260869E-2</v>
      </c>
      <c r="FD138" s="31">
        <f t="shared" si="75"/>
        <v>2.4345549738219896E-2</v>
      </c>
      <c r="FE138" s="31">
        <f t="shared" si="76"/>
        <v>2.2417391304347827E-2</v>
      </c>
      <c r="FF138" s="31">
        <f t="shared" si="77"/>
        <v>1.9199318568994889E-2</v>
      </c>
      <c r="FG138" s="31">
        <f t="shared" si="78"/>
        <v>1.7959183673469388E-2</v>
      </c>
      <c r="FH138" s="31">
        <f t="shared" si="79"/>
        <v>1.8239316239316239E-2</v>
      </c>
      <c r="FI138" s="31">
        <f t="shared" si="80"/>
        <v>2.1182432432432431E-2</v>
      </c>
      <c r="FJ138" s="31">
        <f t="shared" si="81"/>
        <v>1.8693467336683416E-2</v>
      </c>
      <c r="FK138" s="31">
        <f t="shared" si="82"/>
        <v>2.0954773869346733E-2</v>
      </c>
      <c r="FL138" s="31">
        <f t="shared" si="83"/>
        <v>1.9863945578231294E-2</v>
      </c>
      <c r="FM138" s="50">
        <f t="shared" si="84"/>
        <v>2.3366834170854271E-2</v>
      </c>
      <c r="FN138" s="50">
        <f t="shared" si="85"/>
        <v>2.1482112436115842E-2</v>
      </c>
      <c r="FO138" s="50">
        <f t="shared" si="86"/>
        <v>2.0916955017301037E-2</v>
      </c>
      <c r="FP138" s="50">
        <f t="shared" si="87"/>
        <v>1.9546247818499129E-2</v>
      </c>
      <c r="FQ138" s="50">
        <f t="shared" si="88"/>
        <v>2.1927927927927929E-2</v>
      </c>
      <c r="FR138" s="50">
        <f t="shared" si="89"/>
        <v>1.7150349650349651E-2</v>
      </c>
    </row>
    <row r="139" spans="1:174" ht="14">
      <c r="A139" s="17" t="s">
        <v>188</v>
      </c>
      <c r="B139" s="19">
        <v>1059</v>
      </c>
      <c r="C139" s="19">
        <v>1111</v>
      </c>
      <c r="D139" s="19">
        <v>1112</v>
      </c>
      <c r="E139" s="19">
        <v>1085</v>
      </c>
      <c r="F139" s="19">
        <v>1108</v>
      </c>
      <c r="G139" s="19">
        <v>1162</v>
      </c>
      <c r="H139" s="19">
        <v>1130</v>
      </c>
      <c r="I139" s="19">
        <v>1195</v>
      </c>
      <c r="J139" s="19">
        <v>1217</v>
      </c>
      <c r="K139" s="19">
        <v>1233</v>
      </c>
      <c r="L139" s="19">
        <v>1226</v>
      </c>
      <c r="M139" s="19">
        <v>1284</v>
      </c>
      <c r="N139" s="19">
        <v>1239</v>
      </c>
      <c r="O139" s="19">
        <v>1138</v>
      </c>
      <c r="P139" s="19">
        <v>1059</v>
      </c>
      <c r="Q139" s="19">
        <v>1084</v>
      </c>
      <c r="R139" s="19">
        <v>1116</v>
      </c>
      <c r="S139" s="19">
        <v>1140</v>
      </c>
      <c r="T139" s="19">
        <v>1192</v>
      </c>
      <c r="U139" s="19">
        <v>1250</v>
      </c>
      <c r="V139" s="19">
        <v>1209</v>
      </c>
      <c r="W139" s="19">
        <v>1176</v>
      </c>
      <c r="X139" s="19">
        <v>1162</v>
      </c>
      <c r="Y139" s="19">
        <v>1110</v>
      </c>
      <c r="Z139" s="19">
        <v>1063</v>
      </c>
      <c r="AA139" s="19">
        <v>1088</v>
      </c>
      <c r="AB139" s="19">
        <v>1086</v>
      </c>
      <c r="AC139" s="19">
        <v>1036</v>
      </c>
      <c r="AD139" s="19">
        <v>1005</v>
      </c>
      <c r="AE139" s="19">
        <v>992</v>
      </c>
      <c r="AF139" s="19">
        <v>1043</v>
      </c>
      <c r="AG139" s="19">
        <v>1131</v>
      </c>
      <c r="AH139" s="19">
        <v>1143</v>
      </c>
      <c r="AI139" s="19">
        <v>1157</v>
      </c>
      <c r="AJ139" s="19">
        <v>1171</v>
      </c>
      <c r="AK139" s="19">
        <v>1173</v>
      </c>
      <c r="AL139" s="19">
        <v>1197</v>
      </c>
      <c r="AM139" s="19">
        <v>1205</v>
      </c>
      <c r="AN139" s="19">
        <v>1221</v>
      </c>
      <c r="AO139" s="19">
        <v>1278</v>
      </c>
      <c r="AP139" s="19">
        <v>1290</v>
      </c>
      <c r="AQ139" s="19">
        <v>1426</v>
      </c>
      <c r="AR139" s="19">
        <v>1637</v>
      </c>
      <c r="AS139" s="19">
        <v>1807</v>
      </c>
      <c r="AT139" s="19">
        <v>2172</v>
      </c>
      <c r="AU139" s="19">
        <v>2211</v>
      </c>
      <c r="AV139" s="19">
        <v>2252</v>
      </c>
      <c r="AW139" s="19">
        <v>2208</v>
      </c>
      <c r="AX139" s="19">
        <v>2265</v>
      </c>
      <c r="AY139" s="19">
        <v>2135</v>
      </c>
      <c r="AZ139" s="19">
        <v>2198</v>
      </c>
      <c r="BA139" s="19">
        <v>2212</v>
      </c>
      <c r="BB139" s="19">
        <v>2209</v>
      </c>
      <c r="BC139" s="19">
        <v>2214</v>
      </c>
      <c r="BD139" s="19">
        <v>2265</v>
      </c>
      <c r="BE139" s="19">
        <v>2352</v>
      </c>
      <c r="BF139" s="19">
        <v>2355</v>
      </c>
      <c r="BG139" s="19">
        <v>2297</v>
      </c>
      <c r="BH139" s="19">
        <v>2244</v>
      </c>
      <c r="BI139" s="19">
        <v>2108</v>
      </c>
      <c r="BJ139" s="19">
        <v>2008</v>
      </c>
      <c r="BK139" s="19">
        <v>1970</v>
      </c>
      <c r="BL139" s="19">
        <v>1940</v>
      </c>
      <c r="BM139" s="19">
        <v>1877</v>
      </c>
      <c r="BN139" s="19">
        <v>1890</v>
      </c>
      <c r="BO139" s="19">
        <v>1882</v>
      </c>
      <c r="BP139" s="19">
        <v>1920</v>
      </c>
      <c r="BQ139" s="19">
        <v>1992</v>
      </c>
      <c r="BR139" s="19">
        <v>2066</v>
      </c>
      <c r="BS139" s="19">
        <v>2072</v>
      </c>
      <c r="BT139" s="19">
        <v>2050</v>
      </c>
      <c r="BU139" s="19">
        <v>2027</v>
      </c>
      <c r="BV139" s="19">
        <v>2061</v>
      </c>
      <c r="BW139" s="19">
        <v>2129</v>
      </c>
      <c r="BX139" s="19">
        <v>2136</v>
      </c>
      <c r="BY139" s="19">
        <v>2121</v>
      </c>
      <c r="BZ139" s="19">
        <v>2177</v>
      </c>
      <c r="CA139" s="19">
        <v>2131</v>
      </c>
      <c r="CB139" s="19">
        <v>2107</v>
      </c>
      <c r="CC139" s="19">
        <v>2219</v>
      </c>
      <c r="CD139" s="19">
        <v>2300</v>
      </c>
      <c r="CE139" s="19">
        <v>2293</v>
      </c>
      <c r="CF139" s="19">
        <v>2223</v>
      </c>
      <c r="CG139" s="19">
        <v>2259</v>
      </c>
      <c r="CH139" s="49">
        <v>2210</v>
      </c>
      <c r="CI139" s="49">
        <v>2114</v>
      </c>
      <c r="CJ139" s="49">
        <v>2115</v>
      </c>
      <c r="CK139" s="49">
        <v>2139</v>
      </c>
      <c r="CL139" s="49">
        <v>2112</v>
      </c>
      <c r="CM139" s="49">
        <v>2091</v>
      </c>
      <c r="CN139" s="49">
        <v>2055</v>
      </c>
      <c r="CO139" s="49">
        <v>2161</v>
      </c>
      <c r="CP139" s="49">
        <v>2271</v>
      </c>
      <c r="CQ139" s="49">
        <v>2147</v>
      </c>
      <c r="CR139" s="49">
        <v>2120</v>
      </c>
      <c r="CS139" s="49">
        <v>2053</v>
      </c>
      <c r="CT139" s="49">
        <v>1923</v>
      </c>
      <c r="CU139" s="49">
        <v>1844</v>
      </c>
      <c r="CV139" s="49">
        <v>1710</v>
      </c>
      <c r="CW139" s="49">
        <v>1644</v>
      </c>
      <c r="CX139" s="49">
        <v>1568</v>
      </c>
      <c r="CY139" s="49">
        <v>1474</v>
      </c>
      <c r="CZ139" s="17" t="s">
        <v>188</v>
      </c>
      <c r="DE139" t="s">
        <v>188</v>
      </c>
      <c r="DG139" t="s">
        <v>188</v>
      </c>
      <c r="DI139">
        <v>38800</v>
      </c>
      <c r="DJ139">
        <v>40200</v>
      </c>
      <c r="DK139">
        <v>41300</v>
      </c>
      <c r="DL139">
        <v>42100</v>
      </c>
      <c r="DM139">
        <v>40800</v>
      </c>
      <c r="DN139">
        <v>42000</v>
      </c>
      <c r="DO139">
        <v>42000</v>
      </c>
      <c r="DP139">
        <v>43000</v>
      </c>
      <c r="DQ139">
        <v>44800</v>
      </c>
      <c r="DR139">
        <v>44800</v>
      </c>
      <c r="DS139">
        <v>44000</v>
      </c>
      <c r="DT139">
        <v>42600</v>
      </c>
      <c r="DU139">
        <v>44700</v>
      </c>
      <c r="DV139">
        <v>45600</v>
      </c>
      <c r="DW139">
        <v>44700</v>
      </c>
      <c r="DX139">
        <v>44000</v>
      </c>
      <c r="DY139">
        <v>44000</v>
      </c>
      <c r="DZ139">
        <v>43600</v>
      </c>
      <c r="EA139">
        <v>42500</v>
      </c>
      <c r="EB139">
        <v>41500</v>
      </c>
      <c r="EC139">
        <v>39200</v>
      </c>
      <c r="ED139">
        <v>38600</v>
      </c>
      <c r="EE139">
        <v>38900</v>
      </c>
      <c r="EF139">
        <v>39700</v>
      </c>
      <c r="EG139">
        <v>39700</v>
      </c>
      <c r="EH139">
        <v>37400</v>
      </c>
      <c r="EI139">
        <v>39100</v>
      </c>
      <c r="EJ139" s="19">
        <v>40100</v>
      </c>
      <c r="EK139" s="19">
        <v>43100</v>
      </c>
      <c r="EL139" s="19">
        <v>44100</v>
      </c>
      <c r="EM139" s="19"/>
      <c r="EO139" s="31">
        <f t="shared" si="60"/>
        <v>3.1778350515463918E-2</v>
      </c>
      <c r="EP139" s="31">
        <f t="shared" si="61"/>
        <v>3.0820895522388061E-2</v>
      </c>
      <c r="EQ139" s="31">
        <f t="shared" si="62"/>
        <v>2.6246973365617432E-2</v>
      </c>
      <c r="ER139" s="31">
        <f t="shared" si="63"/>
        <v>2.831353919239905E-2</v>
      </c>
      <c r="ES139" s="31">
        <f t="shared" si="64"/>
        <v>2.8823529411764706E-2</v>
      </c>
      <c r="ET139" s="31">
        <f t="shared" si="65"/>
        <v>2.530952380952381E-2</v>
      </c>
      <c r="EU139" s="31">
        <f t="shared" si="66"/>
        <v>2.4666666666666667E-2</v>
      </c>
      <c r="EV139" s="31">
        <f t="shared" si="67"/>
        <v>2.4255813953488373E-2</v>
      </c>
      <c r="EW139" s="31">
        <f t="shared" si="68"/>
        <v>2.5825892857142856E-2</v>
      </c>
      <c r="EX139" s="31">
        <f t="shared" si="69"/>
        <v>2.6718749999999999E-2</v>
      </c>
      <c r="EY139" s="31">
        <f t="shared" si="70"/>
        <v>2.9045454545454544E-2</v>
      </c>
      <c r="EZ139" s="31">
        <f t="shared" si="71"/>
        <v>3.8427230046948355E-2</v>
      </c>
      <c r="FA139" s="31">
        <f t="shared" si="72"/>
        <v>4.946308724832215E-2</v>
      </c>
      <c r="FB139" s="31">
        <f t="shared" si="73"/>
        <v>4.9671052631578949E-2</v>
      </c>
      <c r="FC139" s="31">
        <f t="shared" si="74"/>
        <v>4.9485458612975389E-2</v>
      </c>
      <c r="FD139" s="31">
        <f t="shared" si="75"/>
        <v>5.1477272727272726E-2</v>
      </c>
      <c r="FE139" s="31">
        <f t="shared" si="76"/>
        <v>5.2204545454545455E-2</v>
      </c>
      <c r="FF139" s="31">
        <f t="shared" si="77"/>
        <v>4.6055045871559633E-2</v>
      </c>
      <c r="FG139" s="31">
        <f t="shared" si="78"/>
        <v>4.4164705882352939E-2</v>
      </c>
      <c r="FH139" s="31">
        <f t="shared" si="79"/>
        <v>4.6265060240963857E-2</v>
      </c>
      <c r="FI139" s="31">
        <f t="shared" si="80"/>
        <v>5.2857142857142859E-2</v>
      </c>
      <c r="FJ139" s="31">
        <f t="shared" si="81"/>
        <v>5.3393782383419693E-2</v>
      </c>
      <c r="FK139" s="31">
        <f t="shared" si="82"/>
        <v>5.4524421593830336E-2</v>
      </c>
      <c r="FL139" s="31">
        <f t="shared" si="83"/>
        <v>5.3073047858942068E-2</v>
      </c>
      <c r="FM139" s="50">
        <f t="shared" si="84"/>
        <v>5.7758186397984884E-2</v>
      </c>
      <c r="FN139" s="50">
        <f t="shared" si="85"/>
        <v>5.909090909090909E-2</v>
      </c>
      <c r="FO139" s="50">
        <f t="shared" si="86"/>
        <v>5.4705882352941174E-2</v>
      </c>
      <c r="FP139" s="50">
        <f t="shared" si="87"/>
        <v>5.1246882793017458E-2</v>
      </c>
      <c r="FQ139" s="50">
        <f t="shared" si="88"/>
        <v>4.9814385150812067E-2</v>
      </c>
      <c r="FR139" s="50">
        <f t="shared" si="89"/>
        <v>4.3605442176870748E-2</v>
      </c>
    </row>
    <row r="140" spans="1:174" ht="14">
      <c r="A140" s="17" t="s">
        <v>189</v>
      </c>
      <c r="B140" s="19">
        <v>7539</v>
      </c>
      <c r="C140" s="19">
        <v>7930</v>
      </c>
      <c r="D140" s="19">
        <v>7983</v>
      </c>
      <c r="E140" s="19">
        <v>7575</v>
      </c>
      <c r="F140" s="19">
        <v>7498</v>
      </c>
      <c r="G140" s="19">
        <v>7646</v>
      </c>
      <c r="H140" s="19">
        <v>7577</v>
      </c>
      <c r="I140" s="19">
        <v>8324</v>
      </c>
      <c r="J140" s="19">
        <v>8512</v>
      </c>
      <c r="K140" s="19">
        <v>8418</v>
      </c>
      <c r="L140" s="19">
        <v>8104</v>
      </c>
      <c r="M140" s="19">
        <v>7763</v>
      </c>
      <c r="N140" s="19">
        <v>7960</v>
      </c>
      <c r="O140" s="19">
        <v>8233</v>
      </c>
      <c r="P140" s="19">
        <v>8139</v>
      </c>
      <c r="Q140" s="19">
        <v>7213</v>
      </c>
      <c r="R140" s="19">
        <v>7024</v>
      </c>
      <c r="S140" s="19">
        <v>6868</v>
      </c>
      <c r="T140" s="19">
        <v>6716</v>
      </c>
      <c r="U140" s="19">
        <v>7332</v>
      </c>
      <c r="V140" s="19">
        <v>7497</v>
      </c>
      <c r="W140" s="19">
        <v>7476</v>
      </c>
      <c r="X140" s="19">
        <v>7073</v>
      </c>
      <c r="Y140" s="19">
        <v>6616</v>
      </c>
      <c r="Z140" s="19">
        <v>6343</v>
      </c>
      <c r="AA140" s="19">
        <v>6489</v>
      </c>
      <c r="AB140" s="19">
        <v>6394</v>
      </c>
      <c r="AC140" s="19">
        <v>5774</v>
      </c>
      <c r="AD140" s="19">
        <v>5620</v>
      </c>
      <c r="AE140" s="19">
        <v>5613</v>
      </c>
      <c r="AF140" s="19">
        <v>5729</v>
      </c>
      <c r="AG140" s="19">
        <v>6159</v>
      </c>
      <c r="AH140" s="19">
        <v>6386</v>
      </c>
      <c r="AI140" s="19">
        <v>6246</v>
      </c>
      <c r="AJ140" s="19">
        <v>6128</v>
      </c>
      <c r="AK140" s="19">
        <v>6104</v>
      </c>
      <c r="AL140" s="19">
        <v>6203</v>
      </c>
      <c r="AM140" s="19">
        <v>6642</v>
      </c>
      <c r="AN140" s="19">
        <v>7045</v>
      </c>
      <c r="AO140" s="19">
        <v>6635</v>
      </c>
      <c r="AP140" s="19">
        <v>6887</v>
      </c>
      <c r="AQ140" s="19">
        <v>7573</v>
      </c>
      <c r="AR140" s="19">
        <v>7963</v>
      </c>
      <c r="AS140" s="19">
        <v>8908</v>
      </c>
      <c r="AT140" s="19">
        <v>9701</v>
      </c>
      <c r="AU140" s="19">
        <v>10062</v>
      </c>
      <c r="AV140" s="19">
        <v>10078</v>
      </c>
      <c r="AW140" s="19">
        <v>10130</v>
      </c>
      <c r="AX140" s="19">
        <v>10304</v>
      </c>
      <c r="AY140" s="19">
        <v>10647</v>
      </c>
      <c r="AZ140" s="19">
        <v>10710</v>
      </c>
      <c r="BA140" s="19">
        <v>9919</v>
      </c>
      <c r="BB140" s="19">
        <v>9752</v>
      </c>
      <c r="BC140" s="19">
        <v>9836</v>
      </c>
      <c r="BD140" s="19">
        <v>9961</v>
      </c>
      <c r="BE140" s="19">
        <v>10777</v>
      </c>
      <c r="BF140" s="19">
        <v>10771</v>
      </c>
      <c r="BG140" s="19">
        <v>10582</v>
      </c>
      <c r="BH140" s="19">
        <v>10308</v>
      </c>
      <c r="BI140" s="19">
        <v>9895</v>
      </c>
      <c r="BJ140" s="19">
        <v>9855</v>
      </c>
      <c r="BK140" s="19">
        <v>10340</v>
      </c>
      <c r="BL140" s="19">
        <v>10399</v>
      </c>
      <c r="BM140" s="19">
        <v>9793</v>
      </c>
      <c r="BN140" s="19">
        <v>9717</v>
      </c>
      <c r="BO140" s="19">
        <v>9857</v>
      </c>
      <c r="BP140" s="19">
        <v>10194</v>
      </c>
      <c r="BQ140" s="19">
        <v>10901</v>
      </c>
      <c r="BR140" s="19">
        <v>11036</v>
      </c>
      <c r="BS140" s="19">
        <v>10889</v>
      </c>
      <c r="BT140" s="19">
        <v>10685</v>
      </c>
      <c r="BU140" s="19">
        <v>10600</v>
      </c>
      <c r="BV140" s="19">
        <v>10762</v>
      </c>
      <c r="BW140" s="19">
        <v>11602</v>
      </c>
      <c r="BX140" s="19">
        <v>11725</v>
      </c>
      <c r="BY140" s="19">
        <v>10950</v>
      </c>
      <c r="BZ140" s="19">
        <v>10368</v>
      </c>
      <c r="CA140" s="19">
        <v>10329</v>
      </c>
      <c r="CB140" s="19">
        <v>10262</v>
      </c>
      <c r="CC140" s="19">
        <v>10873</v>
      </c>
      <c r="CD140" s="19">
        <v>11264</v>
      </c>
      <c r="CE140" s="19">
        <v>11075</v>
      </c>
      <c r="CF140" s="19">
        <v>10748</v>
      </c>
      <c r="CG140" s="19">
        <v>10643</v>
      </c>
      <c r="CH140" s="49">
        <v>10831</v>
      </c>
      <c r="CI140" s="49">
        <v>11114</v>
      </c>
      <c r="CJ140" s="49">
        <v>11149</v>
      </c>
      <c r="CK140" s="49">
        <v>10036</v>
      </c>
      <c r="CL140" s="49">
        <v>9824</v>
      </c>
      <c r="CM140" s="49">
        <v>9604</v>
      </c>
      <c r="CN140" s="49">
        <v>9537</v>
      </c>
      <c r="CO140" s="49">
        <v>10600</v>
      </c>
      <c r="CP140" s="49">
        <v>10986</v>
      </c>
      <c r="CQ140" s="49">
        <v>10929</v>
      </c>
      <c r="CR140" s="49">
        <v>10746</v>
      </c>
      <c r="CS140" s="49">
        <v>10581</v>
      </c>
      <c r="CT140" s="49">
        <v>10669</v>
      </c>
      <c r="CU140" s="49">
        <v>10786</v>
      </c>
      <c r="CV140" s="49">
        <v>10559</v>
      </c>
      <c r="CW140" s="49">
        <v>9087</v>
      </c>
      <c r="CX140" s="49">
        <v>8582</v>
      </c>
      <c r="CY140" s="49">
        <v>8088</v>
      </c>
      <c r="CZ140" s="17" t="s">
        <v>189</v>
      </c>
      <c r="DE140" t="s">
        <v>189</v>
      </c>
      <c r="DG140" t="s">
        <v>189</v>
      </c>
      <c r="DI140">
        <v>185300</v>
      </c>
      <c r="DJ140">
        <v>186500</v>
      </c>
      <c r="DK140">
        <v>184400</v>
      </c>
      <c r="DL140">
        <v>184000</v>
      </c>
      <c r="DM140">
        <v>182900</v>
      </c>
      <c r="DN140">
        <v>183300</v>
      </c>
      <c r="DO140">
        <v>184500</v>
      </c>
      <c r="DP140">
        <v>183600</v>
      </c>
      <c r="DQ140">
        <v>182200</v>
      </c>
      <c r="DR140">
        <v>183000</v>
      </c>
      <c r="DS140">
        <v>185300</v>
      </c>
      <c r="DT140">
        <v>185600</v>
      </c>
      <c r="DU140">
        <v>185200</v>
      </c>
      <c r="DV140">
        <v>179500</v>
      </c>
      <c r="DW140">
        <v>182300</v>
      </c>
      <c r="DX140">
        <v>184100</v>
      </c>
      <c r="DY140">
        <v>182700</v>
      </c>
      <c r="DZ140">
        <v>183500</v>
      </c>
      <c r="EA140">
        <v>184100</v>
      </c>
      <c r="EB140">
        <v>184900</v>
      </c>
      <c r="EC140">
        <v>184600</v>
      </c>
      <c r="ED140">
        <v>185800</v>
      </c>
      <c r="EE140">
        <v>182500</v>
      </c>
      <c r="EF140">
        <v>180300</v>
      </c>
      <c r="EG140">
        <v>180300</v>
      </c>
      <c r="EH140">
        <v>181800</v>
      </c>
      <c r="EI140">
        <v>181600</v>
      </c>
      <c r="EJ140" s="19">
        <v>180000</v>
      </c>
      <c r="EK140" s="19">
        <v>181500</v>
      </c>
      <c r="EL140" s="19">
        <v>179600</v>
      </c>
      <c r="EM140" s="19"/>
      <c r="EO140" s="31">
        <f t="shared" si="60"/>
        <v>4.5429033998920669E-2</v>
      </c>
      <c r="EP140" s="31">
        <f t="shared" si="61"/>
        <v>4.2680965147453086E-2</v>
      </c>
      <c r="EQ140" s="31">
        <f t="shared" si="62"/>
        <v>3.9116052060737524E-2</v>
      </c>
      <c r="ER140" s="31">
        <f t="shared" si="63"/>
        <v>3.6499999999999998E-2</v>
      </c>
      <c r="ES140" s="31">
        <f t="shared" si="64"/>
        <v>4.0874794969928921E-2</v>
      </c>
      <c r="ET140" s="31">
        <f t="shared" si="65"/>
        <v>3.4604473540643756E-2</v>
      </c>
      <c r="EU140" s="31">
        <f t="shared" si="66"/>
        <v>3.1295392953929538E-2</v>
      </c>
      <c r="EV140" s="31">
        <f t="shared" si="67"/>
        <v>3.1203703703703702E-2</v>
      </c>
      <c r="EW140" s="31">
        <f t="shared" si="68"/>
        <v>3.4281009879253567E-2</v>
      </c>
      <c r="EX140" s="31">
        <f t="shared" si="69"/>
        <v>3.389617486338798E-2</v>
      </c>
      <c r="EY140" s="31">
        <f t="shared" si="70"/>
        <v>3.5806799784133835E-2</v>
      </c>
      <c r="EZ140" s="31">
        <f t="shared" si="71"/>
        <v>4.2904094827586205E-2</v>
      </c>
      <c r="FA140" s="31">
        <f t="shared" si="72"/>
        <v>5.4330453563714902E-2</v>
      </c>
      <c r="FB140" s="31">
        <f t="shared" si="73"/>
        <v>5.7403899721448465E-2</v>
      </c>
      <c r="FC140" s="31">
        <f t="shared" si="74"/>
        <v>5.4410312671420734E-2</v>
      </c>
      <c r="FD140" s="31">
        <f t="shared" si="75"/>
        <v>5.4106463878326995E-2</v>
      </c>
      <c r="FE140" s="31">
        <f t="shared" si="76"/>
        <v>5.7920087575259988E-2</v>
      </c>
      <c r="FF140" s="31">
        <f t="shared" si="77"/>
        <v>5.3705722070844689E-2</v>
      </c>
      <c r="FG140" s="31">
        <f t="shared" si="78"/>
        <v>5.3193916349809883E-2</v>
      </c>
      <c r="FH140" s="31">
        <f t="shared" si="79"/>
        <v>5.5132504056246617E-2</v>
      </c>
      <c r="FI140" s="31">
        <f t="shared" si="80"/>
        <v>5.8986998916576383E-2</v>
      </c>
      <c r="FJ140" s="31">
        <f t="shared" si="81"/>
        <v>5.792249730893434E-2</v>
      </c>
      <c r="FK140" s="31">
        <f t="shared" si="82"/>
        <v>0.06</v>
      </c>
      <c r="FL140" s="31">
        <f t="shared" si="83"/>
        <v>5.6916250693288963E-2</v>
      </c>
      <c r="FM140" s="50">
        <f t="shared" si="84"/>
        <v>6.1425402107598448E-2</v>
      </c>
      <c r="FN140" s="50">
        <f t="shared" si="85"/>
        <v>5.9576457645764573E-2</v>
      </c>
      <c r="FO140" s="50">
        <f t="shared" si="86"/>
        <v>5.5264317180616737E-2</v>
      </c>
      <c r="FP140" s="50">
        <f t="shared" si="87"/>
        <v>5.2983333333333334E-2</v>
      </c>
      <c r="FQ140" s="50">
        <f t="shared" si="88"/>
        <v>6.0214876033057849E-2</v>
      </c>
      <c r="FR140" s="50">
        <f t="shared" si="89"/>
        <v>5.9404231625835191E-2</v>
      </c>
    </row>
    <row r="141" spans="1:174" ht="14">
      <c r="A141" s="17" t="s">
        <v>190</v>
      </c>
      <c r="B141" s="19">
        <v>1593</v>
      </c>
      <c r="C141" s="19">
        <v>1693</v>
      </c>
      <c r="D141" s="19">
        <v>1748</v>
      </c>
      <c r="E141" s="19">
        <v>1714</v>
      </c>
      <c r="F141" s="19">
        <v>1684</v>
      </c>
      <c r="G141" s="19">
        <v>1727</v>
      </c>
      <c r="H141" s="19">
        <v>1860</v>
      </c>
      <c r="I141" s="19">
        <v>1865</v>
      </c>
      <c r="J141" s="19">
        <v>1919</v>
      </c>
      <c r="K141" s="19">
        <v>1950</v>
      </c>
      <c r="L141" s="19">
        <v>1923</v>
      </c>
      <c r="M141" s="19">
        <v>1868</v>
      </c>
      <c r="N141" s="19">
        <v>1779</v>
      </c>
      <c r="O141" s="19">
        <v>1872</v>
      </c>
      <c r="P141" s="19">
        <v>1854</v>
      </c>
      <c r="Q141" s="19">
        <v>1790</v>
      </c>
      <c r="R141" s="19">
        <v>1760</v>
      </c>
      <c r="S141" s="19">
        <v>1715</v>
      </c>
      <c r="T141" s="19">
        <v>1767</v>
      </c>
      <c r="U141" s="19">
        <v>1872</v>
      </c>
      <c r="V141" s="19">
        <v>1847</v>
      </c>
      <c r="W141" s="19">
        <v>1850</v>
      </c>
      <c r="X141" s="19">
        <v>1738</v>
      </c>
      <c r="Y141" s="19">
        <v>1639</v>
      </c>
      <c r="Z141" s="19">
        <v>1604</v>
      </c>
      <c r="AA141" s="19">
        <v>1684</v>
      </c>
      <c r="AB141" s="19">
        <v>1678</v>
      </c>
      <c r="AC141" s="19">
        <v>1628</v>
      </c>
      <c r="AD141" s="19">
        <v>1501</v>
      </c>
      <c r="AE141" s="19">
        <v>1453</v>
      </c>
      <c r="AF141" s="19">
        <v>1506</v>
      </c>
      <c r="AG141" s="19">
        <v>1671</v>
      </c>
      <c r="AH141" s="19">
        <v>1716</v>
      </c>
      <c r="AI141" s="19">
        <v>1746</v>
      </c>
      <c r="AJ141" s="19">
        <v>1674</v>
      </c>
      <c r="AK141" s="19">
        <v>1699</v>
      </c>
      <c r="AL141" s="19">
        <v>1634</v>
      </c>
      <c r="AM141" s="19">
        <v>1712</v>
      </c>
      <c r="AN141" s="19">
        <v>1808</v>
      </c>
      <c r="AO141" s="19">
        <v>1846</v>
      </c>
      <c r="AP141" s="19">
        <v>1942</v>
      </c>
      <c r="AQ141" s="19">
        <v>2219</v>
      </c>
      <c r="AR141" s="19">
        <v>2616</v>
      </c>
      <c r="AS141" s="19">
        <v>2948</v>
      </c>
      <c r="AT141" s="19">
        <v>3354</v>
      </c>
      <c r="AU141" s="19">
        <v>3495</v>
      </c>
      <c r="AV141" s="19">
        <v>3467</v>
      </c>
      <c r="AW141" s="19">
        <v>3398</v>
      </c>
      <c r="AX141" s="19">
        <v>3250</v>
      </c>
      <c r="AY141" s="19">
        <v>3413</v>
      </c>
      <c r="AZ141" s="19">
        <v>3594</v>
      </c>
      <c r="BA141" s="19">
        <v>3511</v>
      </c>
      <c r="BB141" s="19">
        <v>3474</v>
      </c>
      <c r="BC141" s="19">
        <v>3438</v>
      </c>
      <c r="BD141" s="19">
        <v>3432</v>
      </c>
      <c r="BE141" s="19">
        <v>3624</v>
      </c>
      <c r="BF141" s="19">
        <v>3706</v>
      </c>
      <c r="BG141" s="19">
        <v>3684</v>
      </c>
      <c r="BH141" s="19">
        <v>3514</v>
      </c>
      <c r="BI141" s="19">
        <v>3268</v>
      </c>
      <c r="BJ141" s="19">
        <v>3053</v>
      </c>
      <c r="BK141" s="19">
        <v>3137</v>
      </c>
      <c r="BL141" s="19">
        <v>3142</v>
      </c>
      <c r="BM141" s="19">
        <v>3041</v>
      </c>
      <c r="BN141" s="19">
        <v>2906</v>
      </c>
      <c r="BO141" s="19">
        <v>2872</v>
      </c>
      <c r="BP141" s="19">
        <v>2928</v>
      </c>
      <c r="BQ141" s="19">
        <v>3125</v>
      </c>
      <c r="BR141" s="19">
        <v>3234</v>
      </c>
      <c r="BS141" s="19">
        <v>3234</v>
      </c>
      <c r="BT141" s="19">
        <v>3027</v>
      </c>
      <c r="BU141" s="19">
        <v>3044</v>
      </c>
      <c r="BV141" s="19">
        <v>3018</v>
      </c>
      <c r="BW141" s="19">
        <v>3168</v>
      </c>
      <c r="BX141" s="19">
        <v>3240</v>
      </c>
      <c r="BY141" s="19">
        <v>3192</v>
      </c>
      <c r="BZ141" s="19">
        <v>3206</v>
      </c>
      <c r="CA141" s="19">
        <v>3202</v>
      </c>
      <c r="CB141" s="19">
        <v>3163</v>
      </c>
      <c r="CC141" s="19">
        <v>3348</v>
      </c>
      <c r="CD141" s="19">
        <v>3427</v>
      </c>
      <c r="CE141" s="19">
        <v>3386</v>
      </c>
      <c r="CF141" s="19">
        <v>3183</v>
      </c>
      <c r="CG141" s="19">
        <v>3024</v>
      </c>
      <c r="CH141" s="49">
        <v>2934</v>
      </c>
      <c r="CI141" s="49">
        <v>2982</v>
      </c>
      <c r="CJ141" s="49">
        <v>3061</v>
      </c>
      <c r="CK141" s="49">
        <v>2954</v>
      </c>
      <c r="CL141" s="49">
        <v>2986</v>
      </c>
      <c r="CM141" s="49">
        <v>2975</v>
      </c>
      <c r="CN141" s="49">
        <v>3000</v>
      </c>
      <c r="CO141" s="49">
        <v>3139</v>
      </c>
      <c r="CP141" s="49">
        <v>3209</v>
      </c>
      <c r="CQ141" s="49">
        <v>3164</v>
      </c>
      <c r="CR141" s="49">
        <v>3134</v>
      </c>
      <c r="CS141" s="49">
        <v>2987</v>
      </c>
      <c r="CT141" s="49">
        <v>2898</v>
      </c>
      <c r="CU141" s="49">
        <v>2906</v>
      </c>
      <c r="CV141" s="49">
        <v>2950</v>
      </c>
      <c r="CW141" s="49">
        <v>2772</v>
      </c>
      <c r="CX141" s="49">
        <v>2692</v>
      </c>
      <c r="CY141" s="49">
        <v>2595</v>
      </c>
      <c r="CZ141" s="17" t="s">
        <v>190</v>
      </c>
      <c r="DE141" t="s">
        <v>190</v>
      </c>
      <c r="DG141" t="s">
        <v>190</v>
      </c>
      <c r="DI141">
        <v>74700</v>
      </c>
      <c r="DJ141">
        <v>75300</v>
      </c>
      <c r="DK141">
        <v>76000</v>
      </c>
      <c r="DL141">
        <v>76200</v>
      </c>
      <c r="DM141">
        <v>74800</v>
      </c>
      <c r="DN141">
        <v>74200</v>
      </c>
      <c r="DO141">
        <v>74100</v>
      </c>
      <c r="DP141">
        <v>74000</v>
      </c>
      <c r="DQ141">
        <v>74600</v>
      </c>
      <c r="DR141">
        <v>75500</v>
      </c>
      <c r="DS141">
        <v>76200</v>
      </c>
      <c r="DT141">
        <v>75700</v>
      </c>
      <c r="DU141">
        <v>76100</v>
      </c>
      <c r="DV141">
        <v>75300</v>
      </c>
      <c r="DW141">
        <v>74700</v>
      </c>
      <c r="DX141">
        <v>74900</v>
      </c>
      <c r="DY141">
        <v>73600</v>
      </c>
      <c r="DZ141">
        <v>74000</v>
      </c>
      <c r="EA141">
        <v>74300</v>
      </c>
      <c r="EB141">
        <v>73700</v>
      </c>
      <c r="EC141">
        <v>74000</v>
      </c>
      <c r="ED141">
        <v>73500</v>
      </c>
      <c r="EE141">
        <v>73200</v>
      </c>
      <c r="EF141">
        <v>73100</v>
      </c>
      <c r="EG141">
        <v>73300</v>
      </c>
      <c r="EH141">
        <v>72400</v>
      </c>
      <c r="EI141">
        <v>72700</v>
      </c>
      <c r="EJ141" s="19">
        <v>72300</v>
      </c>
      <c r="EK141" s="19">
        <v>73400</v>
      </c>
      <c r="EL141" s="19">
        <v>72100</v>
      </c>
      <c r="EM141" s="19"/>
      <c r="EO141" s="31">
        <f t="shared" si="60"/>
        <v>2.6104417670682729E-2</v>
      </c>
      <c r="EP141" s="31">
        <f t="shared" si="61"/>
        <v>2.3625498007968128E-2</v>
      </c>
      <c r="EQ141" s="31">
        <f t="shared" si="62"/>
        <v>2.3552631578947367E-2</v>
      </c>
      <c r="ER141" s="31">
        <f t="shared" si="63"/>
        <v>2.3188976377952756E-2</v>
      </c>
      <c r="ES141" s="31">
        <f t="shared" si="64"/>
        <v>2.4732620320855617E-2</v>
      </c>
      <c r="ET141" s="31">
        <f t="shared" si="65"/>
        <v>2.1617250673854449E-2</v>
      </c>
      <c r="EU141" s="31">
        <f t="shared" si="66"/>
        <v>2.1970310391363022E-2</v>
      </c>
      <c r="EV141" s="31">
        <f t="shared" si="67"/>
        <v>2.0351351351351351E-2</v>
      </c>
      <c r="EW141" s="31">
        <f t="shared" si="68"/>
        <v>2.3404825737265416E-2</v>
      </c>
      <c r="EX141" s="31">
        <f t="shared" si="69"/>
        <v>2.1642384105960265E-2</v>
      </c>
      <c r="EY141" s="31">
        <f t="shared" si="70"/>
        <v>2.4225721784776902E-2</v>
      </c>
      <c r="EZ141" s="31">
        <f t="shared" si="71"/>
        <v>3.4557463672391014E-2</v>
      </c>
      <c r="FA141" s="31">
        <f t="shared" si="72"/>
        <v>4.5926412614980289E-2</v>
      </c>
      <c r="FB141" s="31">
        <f t="shared" si="73"/>
        <v>4.316069057104914E-2</v>
      </c>
      <c r="FC141" s="31">
        <f t="shared" si="74"/>
        <v>4.7001338688085675E-2</v>
      </c>
      <c r="FD141" s="31">
        <f t="shared" si="75"/>
        <v>4.5821094793057411E-2</v>
      </c>
      <c r="FE141" s="31">
        <f t="shared" si="76"/>
        <v>5.0054347826086955E-2</v>
      </c>
      <c r="FF141" s="31">
        <f t="shared" si="77"/>
        <v>4.125675675675676E-2</v>
      </c>
      <c r="FG141" s="31">
        <f t="shared" si="78"/>
        <v>4.0928667563930016E-2</v>
      </c>
      <c r="FH141" s="31">
        <f t="shared" si="79"/>
        <v>3.9728629579375847E-2</v>
      </c>
      <c r="FI141" s="31">
        <f t="shared" si="80"/>
        <v>4.3702702702702705E-2</v>
      </c>
      <c r="FJ141" s="31">
        <f t="shared" si="81"/>
        <v>4.1061224489795919E-2</v>
      </c>
      <c r="FK141" s="31">
        <f t="shared" si="82"/>
        <v>4.3606557377049181E-2</v>
      </c>
      <c r="FL141" s="31">
        <f t="shared" si="83"/>
        <v>4.3269493844049246E-2</v>
      </c>
      <c r="FM141" s="50">
        <f t="shared" si="84"/>
        <v>4.6193724420190999E-2</v>
      </c>
      <c r="FN141" s="50">
        <f t="shared" si="85"/>
        <v>4.0524861878453042E-2</v>
      </c>
      <c r="FO141" s="50">
        <f t="shared" si="86"/>
        <v>4.0632737276478682E-2</v>
      </c>
      <c r="FP141" s="50">
        <f t="shared" si="87"/>
        <v>4.1493775933609957E-2</v>
      </c>
      <c r="FQ141" s="50">
        <f t="shared" si="88"/>
        <v>4.310626702997275E-2</v>
      </c>
      <c r="FR141" s="50">
        <f t="shared" si="89"/>
        <v>4.0194174757281556E-2</v>
      </c>
    </row>
    <row r="142" spans="1:174" ht="14">
      <c r="A142" s="17" t="s">
        <v>191</v>
      </c>
      <c r="B142" s="19">
        <v>356</v>
      </c>
      <c r="C142" s="19">
        <v>368</v>
      </c>
      <c r="D142" s="19">
        <v>332</v>
      </c>
      <c r="E142" s="19">
        <v>308</v>
      </c>
      <c r="F142" s="19">
        <v>277</v>
      </c>
      <c r="G142" s="19">
        <v>334</v>
      </c>
      <c r="H142" s="19">
        <v>330</v>
      </c>
      <c r="I142" s="19">
        <v>391</v>
      </c>
      <c r="J142" s="19">
        <v>410</v>
      </c>
      <c r="K142" s="19">
        <v>466</v>
      </c>
      <c r="L142" s="19">
        <v>449</v>
      </c>
      <c r="M142" s="19">
        <v>419</v>
      </c>
      <c r="N142" s="19">
        <v>423</v>
      </c>
      <c r="O142" s="19">
        <v>399</v>
      </c>
      <c r="P142" s="19">
        <v>421</v>
      </c>
      <c r="Q142" s="19">
        <v>437</v>
      </c>
      <c r="R142" s="19">
        <v>422</v>
      </c>
      <c r="S142" s="19">
        <v>423</v>
      </c>
      <c r="T142" s="19">
        <v>409</v>
      </c>
      <c r="U142" s="19">
        <v>448</v>
      </c>
      <c r="V142" s="19">
        <v>466</v>
      </c>
      <c r="W142" s="19">
        <v>462</v>
      </c>
      <c r="X142" s="19">
        <v>421</v>
      </c>
      <c r="Y142" s="19">
        <v>411</v>
      </c>
      <c r="Z142" s="19">
        <v>400</v>
      </c>
      <c r="AA142" s="19">
        <v>412</v>
      </c>
      <c r="AB142" s="19">
        <v>405</v>
      </c>
      <c r="AC142" s="19">
        <v>392</v>
      </c>
      <c r="AD142" s="19">
        <v>369</v>
      </c>
      <c r="AE142" s="19">
        <v>337</v>
      </c>
      <c r="AF142" s="19">
        <v>364</v>
      </c>
      <c r="AG142" s="19">
        <v>418</v>
      </c>
      <c r="AH142" s="19">
        <v>419</v>
      </c>
      <c r="AI142" s="19">
        <v>424</v>
      </c>
      <c r="AJ142" s="19">
        <v>425</v>
      </c>
      <c r="AK142" s="19">
        <v>412</v>
      </c>
      <c r="AL142" s="19">
        <v>387</v>
      </c>
      <c r="AM142" s="19">
        <v>404</v>
      </c>
      <c r="AN142" s="19">
        <v>482</v>
      </c>
      <c r="AO142" s="19">
        <v>504</v>
      </c>
      <c r="AP142" s="19">
        <v>550</v>
      </c>
      <c r="AQ142" s="19">
        <v>632</v>
      </c>
      <c r="AR142" s="19">
        <v>697</v>
      </c>
      <c r="AS142" s="19">
        <v>808</v>
      </c>
      <c r="AT142" s="19">
        <v>940</v>
      </c>
      <c r="AU142" s="19">
        <v>1091</v>
      </c>
      <c r="AV142" s="19">
        <v>1081</v>
      </c>
      <c r="AW142" s="19">
        <v>1051</v>
      </c>
      <c r="AX142" s="19">
        <v>985</v>
      </c>
      <c r="AY142" s="19">
        <v>1007</v>
      </c>
      <c r="AZ142" s="19">
        <v>1004</v>
      </c>
      <c r="BA142" s="19">
        <v>991</v>
      </c>
      <c r="BB142" s="19">
        <v>954</v>
      </c>
      <c r="BC142" s="19">
        <v>969</v>
      </c>
      <c r="BD142" s="19">
        <v>993</v>
      </c>
      <c r="BE142" s="19">
        <v>1065</v>
      </c>
      <c r="BF142" s="19">
        <v>1080</v>
      </c>
      <c r="BG142" s="19">
        <v>1020</v>
      </c>
      <c r="BH142" s="19">
        <v>994</v>
      </c>
      <c r="BI142" s="19">
        <v>934</v>
      </c>
      <c r="BJ142" s="19">
        <v>827</v>
      </c>
      <c r="BK142" s="19">
        <v>831</v>
      </c>
      <c r="BL142" s="19">
        <v>892</v>
      </c>
      <c r="BM142" s="19">
        <v>902</v>
      </c>
      <c r="BN142" s="19">
        <v>849</v>
      </c>
      <c r="BO142" s="19">
        <v>838</v>
      </c>
      <c r="BP142" s="19">
        <v>829</v>
      </c>
      <c r="BQ142" s="19">
        <v>907</v>
      </c>
      <c r="BR142" s="19">
        <v>906</v>
      </c>
      <c r="BS142" s="19">
        <v>900</v>
      </c>
      <c r="BT142" s="19">
        <v>900</v>
      </c>
      <c r="BU142" s="19">
        <v>834</v>
      </c>
      <c r="BV142" s="19">
        <v>792</v>
      </c>
      <c r="BW142" s="19">
        <v>843</v>
      </c>
      <c r="BX142" s="19">
        <v>848</v>
      </c>
      <c r="BY142" s="19">
        <v>817</v>
      </c>
      <c r="BZ142" s="19">
        <v>827</v>
      </c>
      <c r="CA142" s="19">
        <v>853</v>
      </c>
      <c r="CB142" s="19">
        <v>885</v>
      </c>
      <c r="CC142" s="19">
        <v>971</v>
      </c>
      <c r="CD142" s="19">
        <v>1031</v>
      </c>
      <c r="CE142" s="19">
        <v>1019</v>
      </c>
      <c r="CF142" s="19">
        <v>997</v>
      </c>
      <c r="CG142" s="19">
        <v>958</v>
      </c>
      <c r="CH142" s="49">
        <v>902</v>
      </c>
      <c r="CI142" s="49">
        <v>904</v>
      </c>
      <c r="CJ142" s="49">
        <v>867</v>
      </c>
      <c r="CK142" s="49">
        <v>887</v>
      </c>
      <c r="CL142" s="49">
        <v>870</v>
      </c>
      <c r="CM142" s="49">
        <v>858</v>
      </c>
      <c r="CN142" s="49">
        <v>892</v>
      </c>
      <c r="CO142" s="49">
        <v>965</v>
      </c>
      <c r="CP142" s="49">
        <v>989</v>
      </c>
      <c r="CQ142" s="49">
        <v>977</v>
      </c>
      <c r="CR142" s="49">
        <v>922</v>
      </c>
      <c r="CS142" s="49">
        <v>865</v>
      </c>
      <c r="CT142" s="49">
        <v>801</v>
      </c>
      <c r="CU142" s="49">
        <v>739</v>
      </c>
      <c r="CV142" s="49">
        <v>714</v>
      </c>
      <c r="CW142" s="49">
        <v>655</v>
      </c>
      <c r="CX142" s="49">
        <v>621</v>
      </c>
      <c r="CY142" s="49">
        <v>626</v>
      </c>
      <c r="CZ142" s="17" t="s">
        <v>191</v>
      </c>
      <c r="DE142" t="s">
        <v>191</v>
      </c>
      <c r="DG142" t="s">
        <v>191</v>
      </c>
      <c r="DI142">
        <v>30900</v>
      </c>
      <c r="DJ142">
        <v>30400</v>
      </c>
      <c r="DK142">
        <v>29200</v>
      </c>
      <c r="DL142">
        <v>27400</v>
      </c>
      <c r="DM142">
        <v>28600</v>
      </c>
      <c r="DN142">
        <v>28200</v>
      </c>
      <c r="DO142">
        <v>27000</v>
      </c>
      <c r="DP142">
        <v>28000</v>
      </c>
      <c r="DQ142">
        <v>28900</v>
      </c>
      <c r="DR142">
        <v>30100</v>
      </c>
      <c r="DS142">
        <v>32300</v>
      </c>
      <c r="DT142">
        <v>31400</v>
      </c>
      <c r="DU142">
        <v>30800</v>
      </c>
      <c r="DV142">
        <v>31000</v>
      </c>
      <c r="DW142">
        <v>29400</v>
      </c>
      <c r="DX142">
        <v>30700</v>
      </c>
      <c r="DY142">
        <v>31700</v>
      </c>
      <c r="DZ142">
        <v>32200</v>
      </c>
      <c r="EA142">
        <v>32500</v>
      </c>
      <c r="EB142">
        <v>32000</v>
      </c>
      <c r="EC142">
        <v>33400</v>
      </c>
      <c r="ED142">
        <v>32500</v>
      </c>
      <c r="EE142">
        <v>31300</v>
      </c>
      <c r="EF142">
        <v>32500</v>
      </c>
      <c r="EG142">
        <v>32900</v>
      </c>
      <c r="EH142">
        <v>34100</v>
      </c>
      <c r="EI142">
        <v>36300</v>
      </c>
      <c r="EJ142" s="19">
        <v>34000</v>
      </c>
      <c r="EK142" s="19">
        <v>33300</v>
      </c>
      <c r="EL142" s="19">
        <v>33600</v>
      </c>
      <c r="EM142" s="19"/>
      <c r="EO142" s="31">
        <f t="shared" si="60"/>
        <v>1.5080906148867314E-2</v>
      </c>
      <c r="EP142" s="31">
        <f t="shared" si="61"/>
        <v>1.3914473684210527E-2</v>
      </c>
      <c r="EQ142" s="31">
        <f t="shared" si="62"/>
        <v>1.4965753424657535E-2</v>
      </c>
      <c r="ER142" s="31">
        <f t="shared" si="63"/>
        <v>1.4927007299270073E-2</v>
      </c>
      <c r="ES142" s="31">
        <f t="shared" si="64"/>
        <v>1.6153846153846154E-2</v>
      </c>
      <c r="ET142" s="31">
        <f t="shared" si="65"/>
        <v>1.4184397163120567E-2</v>
      </c>
      <c r="EU142" s="31">
        <f t="shared" si="66"/>
        <v>1.4518518518518519E-2</v>
      </c>
      <c r="EV142" s="31">
        <f t="shared" si="67"/>
        <v>1.2999999999999999E-2</v>
      </c>
      <c r="EW142" s="31">
        <f t="shared" si="68"/>
        <v>1.467128027681661E-2</v>
      </c>
      <c r="EX142" s="31">
        <f t="shared" si="69"/>
        <v>1.2857142857142857E-2</v>
      </c>
      <c r="EY142" s="31">
        <f t="shared" si="70"/>
        <v>1.5603715170278637E-2</v>
      </c>
      <c r="EZ142" s="31">
        <f t="shared" si="71"/>
        <v>2.2197452229299364E-2</v>
      </c>
      <c r="FA142" s="31">
        <f t="shared" si="72"/>
        <v>3.5422077922077924E-2</v>
      </c>
      <c r="FB142" s="31">
        <f t="shared" si="73"/>
        <v>3.1774193548387099E-2</v>
      </c>
      <c r="FC142" s="31">
        <f t="shared" si="74"/>
        <v>3.3707482993197278E-2</v>
      </c>
      <c r="FD142" s="31">
        <f t="shared" si="75"/>
        <v>3.2345276872964172E-2</v>
      </c>
      <c r="FE142" s="31">
        <f t="shared" si="76"/>
        <v>3.2176656151419555E-2</v>
      </c>
      <c r="FF142" s="31">
        <f t="shared" si="77"/>
        <v>2.5683229813664596E-2</v>
      </c>
      <c r="FG142" s="31">
        <f t="shared" si="78"/>
        <v>2.7753846153846153E-2</v>
      </c>
      <c r="FH142" s="31">
        <f t="shared" si="79"/>
        <v>2.5906249999999999E-2</v>
      </c>
      <c r="FI142" s="31">
        <f t="shared" si="80"/>
        <v>2.6946107784431138E-2</v>
      </c>
      <c r="FJ142" s="31">
        <f t="shared" si="81"/>
        <v>2.4369230769230768E-2</v>
      </c>
      <c r="FK142" s="31">
        <f t="shared" si="82"/>
        <v>2.6102236421725239E-2</v>
      </c>
      <c r="FL142" s="31">
        <f t="shared" si="83"/>
        <v>2.7230769230769232E-2</v>
      </c>
      <c r="FM142" s="50">
        <f t="shared" si="84"/>
        <v>3.0972644376899696E-2</v>
      </c>
      <c r="FN142" s="50">
        <f t="shared" si="85"/>
        <v>2.6451612903225806E-2</v>
      </c>
      <c r="FO142" s="50">
        <f t="shared" si="86"/>
        <v>2.443526170798898E-2</v>
      </c>
      <c r="FP142" s="50">
        <f t="shared" si="87"/>
        <v>2.6235294117647058E-2</v>
      </c>
      <c r="FQ142" s="50">
        <f t="shared" si="88"/>
        <v>2.933933933933934E-2</v>
      </c>
      <c r="FR142" s="50">
        <f t="shared" si="89"/>
        <v>2.3839285714285716E-2</v>
      </c>
    </row>
    <row r="143" spans="1:174" ht="14">
      <c r="A143" s="17" t="s">
        <v>192</v>
      </c>
      <c r="B143" s="19">
        <v>692</v>
      </c>
      <c r="C143" s="19">
        <v>694</v>
      </c>
      <c r="D143" s="19">
        <v>686</v>
      </c>
      <c r="E143" s="19">
        <v>691</v>
      </c>
      <c r="F143" s="19">
        <v>687</v>
      </c>
      <c r="G143" s="19">
        <v>709</v>
      </c>
      <c r="H143" s="19">
        <v>735</v>
      </c>
      <c r="I143" s="19">
        <v>837</v>
      </c>
      <c r="J143" s="19">
        <v>869</v>
      </c>
      <c r="K143" s="19">
        <v>851</v>
      </c>
      <c r="L143" s="19">
        <v>846</v>
      </c>
      <c r="M143" s="19">
        <v>854</v>
      </c>
      <c r="N143" s="19">
        <v>813</v>
      </c>
      <c r="O143" s="19">
        <v>836</v>
      </c>
      <c r="P143" s="19">
        <v>880</v>
      </c>
      <c r="Q143" s="19">
        <v>840</v>
      </c>
      <c r="R143" s="19">
        <v>804</v>
      </c>
      <c r="S143" s="19">
        <v>802</v>
      </c>
      <c r="T143" s="19">
        <v>843</v>
      </c>
      <c r="U143" s="19">
        <v>878</v>
      </c>
      <c r="V143" s="19">
        <v>891</v>
      </c>
      <c r="W143" s="19">
        <v>906</v>
      </c>
      <c r="X143" s="19">
        <v>865</v>
      </c>
      <c r="Y143" s="19">
        <v>822</v>
      </c>
      <c r="Z143" s="19">
        <v>757</v>
      </c>
      <c r="AA143" s="19">
        <v>779</v>
      </c>
      <c r="AB143" s="19">
        <v>762</v>
      </c>
      <c r="AC143" s="19">
        <v>732</v>
      </c>
      <c r="AD143" s="19">
        <v>697</v>
      </c>
      <c r="AE143" s="19">
        <v>702</v>
      </c>
      <c r="AF143" s="19">
        <v>680</v>
      </c>
      <c r="AG143" s="19">
        <v>756</v>
      </c>
      <c r="AH143" s="19">
        <v>791</v>
      </c>
      <c r="AI143" s="19">
        <v>773</v>
      </c>
      <c r="AJ143" s="19">
        <v>737</v>
      </c>
      <c r="AK143" s="19">
        <v>753</v>
      </c>
      <c r="AL143" s="19">
        <v>777</v>
      </c>
      <c r="AM143" s="19">
        <v>805</v>
      </c>
      <c r="AN143" s="19">
        <v>886</v>
      </c>
      <c r="AO143" s="19">
        <v>952</v>
      </c>
      <c r="AP143" s="19">
        <v>997</v>
      </c>
      <c r="AQ143" s="19">
        <v>1147</v>
      </c>
      <c r="AR143" s="19">
        <v>1306</v>
      </c>
      <c r="AS143" s="19">
        <v>1473</v>
      </c>
      <c r="AT143" s="19">
        <v>1729</v>
      </c>
      <c r="AU143" s="19">
        <v>1844</v>
      </c>
      <c r="AV143" s="19">
        <v>1861</v>
      </c>
      <c r="AW143" s="19">
        <v>1784</v>
      </c>
      <c r="AX143" s="19">
        <v>1779</v>
      </c>
      <c r="AY143" s="19">
        <v>1736</v>
      </c>
      <c r="AZ143" s="19">
        <v>1711</v>
      </c>
      <c r="BA143" s="19">
        <v>1641</v>
      </c>
      <c r="BB143" s="19">
        <v>1584</v>
      </c>
      <c r="BC143" s="19">
        <v>1596</v>
      </c>
      <c r="BD143" s="19">
        <v>1568</v>
      </c>
      <c r="BE143" s="19">
        <v>1704</v>
      </c>
      <c r="BF143" s="19">
        <v>1681</v>
      </c>
      <c r="BG143" s="19">
        <v>1566</v>
      </c>
      <c r="BH143" s="19">
        <v>1518</v>
      </c>
      <c r="BI143" s="19">
        <v>1403</v>
      </c>
      <c r="BJ143" s="19">
        <v>1339</v>
      </c>
      <c r="BK143" s="19">
        <v>1367</v>
      </c>
      <c r="BL143" s="19">
        <v>1357</v>
      </c>
      <c r="BM143" s="19">
        <v>1296</v>
      </c>
      <c r="BN143" s="19">
        <v>1212</v>
      </c>
      <c r="BO143" s="19">
        <v>1198</v>
      </c>
      <c r="BP143" s="19">
        <v>1200</v>
      </c>
      <c r="BQ143" s="19">
        <v>1318</v>
      </c>
      <c r="BR143" s="19">
        <v>1406</v>
      </c>
      <c r="BS143" s="19">
        <v>1371</v>
      </c>
      <c r="BT143" s="19">
        <v>1277</v>
      </c>
      <c r="BU143" s="19">
        <v>1231</v>
      </c>
      <c r="BV143" s="19">
        <v>1213</v>
      </c>
      <c r="BW143" s="19">
        <v>1280</v>
      </c>
      <c r="BX143" s="19">
        <v>1312</v>
      </c>
      <c r="BY143" s="19">
        <v>1326</v>
      </c>
      <c r="BZ143" s="19">
        <v>1323</v>
      </c>
      <c r="CA143" s="19">
        <v>1338</v>
      </c>
      <c r="CB143" s="19">
        <v>1342</v>
      </c>
      <c r="CC143" s="19">
        <v>1502</v>
      </c>
      <c r="CD143" s="19">
        <v>1603</v>
      </c>
      <c r="CE143" s="19">
        <v>1603</v>
      </c>
      <c r="CF143" s="19">
        <v>1547</v>
      </c>
      <c r="CG143" s="19">
        <v>1474</v>
      </c>
      <c r="CH143" s="49">
        <v>1428</v>
      </c>
      <c r="CI143" s="49">
        <v>1399</v>
      </c>
      <c r="CJ143" s="49">
        <v>1364</v>
      </c>
      <c r="CK143" s="49">
        <v>1345</v>
      </c>
      <c r="CL143" s="49">
        <v>1307</v>
      </c>
      <c r="CM143" s="49">
        <v>1287</v>
      </c>
      <c r="CN143" s="49">
        <v>1293</v>
      </c>
      <c r="CO143" s="49">
        <v>1331</v>
      </c>
      <c r="CP143" s="49">
        <v>1363</v>
      </c>
      <c r="CQ143" s="49">
        <v>1328</v>
      </c>
      <c r="CR143" s="49">
        <v>1265</v>
      </c>
      <c r="CS143" s="49">
        <v>1247</v>
      </c>
      <c r="CT143" s="49">
        <v>1168</v>
      </c>
      <c r="CU143" s="49">
        <v>1133</v>
      </c>
      <c r="CV143" s="49">
        <v>1160</v>
      </c>
      <c r="CW143" s="49">
        <v>1126</v>
      </c>
      <c r="CX143" s="49">
        <v>1073</v>
      </c>
      <c r="CY143" s="49">
        <v>1037</v>
      </c>
      <c r="CZ143" s="17" t="s">
        <v>192</v>
      </c>
      <c r="DE143" t="s">
        <v>192</v>
      </c>
      <c r="DG143" t="s">
        <v>192</v>
      </c>
      <c r="DI143">
        <v>38100</v>
      </c>
      <c r="DJ143">
        <v>39200</v>
      </c>
      <c r="DK143">
        <v>39200</v>
      </c>
      <c r="DL143">
        <v>41100</v>
      </c>
      <c r="DM143">
        <v>41500</v>
      </c>
      <c r="DN143">
        <v>41600</v>
      </c>
      <c r="DO143">
        <v>42200</v>
      </c>
      <c r="DP143">
        <v>37800</v>
      </c>
      <c r="DQ143">
        <v>38600</v>
      </c>
      <c r="DR143">
        <v>39000</v>
      </c>
      <c r="DS143">
        <v>39200</v>
      </c>
      <c r="DT143">
        <v>37600</v>
      </c>
      <c r="DU143">
        <v>37700</v>
      </c>
      <c r="DV143">
        <v>36500</v>
      </c>
      <c r="DW143">
        <v>37300</v>
      </c>
      <c r="DX143">
        <v>36300</v>
      </c>
      <c r="DY143">
        <v>37000</v>
      </c>
      <c r="DZ143">
        <v>38000</v>
      </c>
      <c r="EA143">
        <v>37600</v>
      </c>
      <c r="EB143">
        <v>40500</v>
      </c>
      <c r="EC143">
        <v>40500</v>
      </c>
      <c r="ED143">
        <v>41300</v>
      </c>
      <c r="EE143">
        <v>41000</v>
      </c>
      <c r="EF143">
        <v>42600</v>
      </c>
      <c r="EG143">
        <v>41400</v>
      </c>
      <c r="EH143">
        <v>39300</v>
      </c>
      <c r="EI143">
        <v>40100</v>
      </c>
      <c r="EJ143" s="19">
        <v>40400</v>
      </c>
      <c r="EK143" s="19">
        <v>40900</v>
      </c>
      <c r="EL143" s="19">
        <v>40300</v>
      </c>
      <c r="EM143" s="19"/>
      <c r="EO143" s="31">
        <f t="shared" si="60"/>
        <v>2.2335958005249342E-2</v>
      </c>
      <c r="EP143" s="31">
        <f t="shared" si="61"/>
        <v>2.0739795918367346E-2</v>
      </c>
      <c r="EQ143" s="31">
        <f t="shared" si="62"/>
        <v>2.1428571428571429E-2</v>
      </c>
      <c r="ER143" s="31">
        <f t="shared" si="63"/>
        <v>2.0510948905109488E-2</v>
      </c>
      <c r="ES143" s="31">
        <f t="shared" si="64"/>
        <v>2.183132530120482E-2</v>
      </c>
      <c r="ET143" s="31">
        <f t="shared" si="65"/>
        <v>1.8197115384615384E-2</v>
      </c>
      <c r="EU143" s="31">
        <f t="shared" si="66"/>
        <v>1.7345971563981044E-2</v>
      </c>
      <c r="EV143" s="31">
        <f t="shared" si="67"/>
        <v>1.7989417989417989E-2</v>
      </c>
      <c r="EW143" s="31">
        <f t="shared" si="68"/>
        <v>2.0025906735751296E-2</v>
      </c>
      <c r="EX143" s="31">
        <f t="shared" si="69"/>
        <v>1.9923076923076922E-2</v>
      </c>
      <c r="EY143" s="31">
        <f t="shared" si="70"/>
        <v>2.4285714285714285E-2</v>
      </c>
      <c r="EZ143" s="31">
        <f t="shared" si="71"/>
        <v>3.4734042553191492E-2</v>
      </c>
      <c r="FA143" s="31">
        <f t="shared" si="72"/>
        <v>4.8912466843501326E-2</v>
      </c>
      <c r="FB143" s="31">
        <f t="shared" si="73"/>
        <v>4.8739726027397262E-2</v>
      </c>
      <c r="FC143" s="31">
        <f t="shared" si="74"/>
        <v>4.3994638069705091E-2</v>
      </c>
      <c r="FD143" s="31">
        <f t="shared" si="75"/>
        <v>4.3195592286501376E-2</v>
      </c>
      <c r="FE143" s="31">
        <f t="shared" si="76"/>
        <v>4.2324324324324328E-2</v>
      </c>
      <c r="FF143" s="31">
        <f t="shared" si="77"/>
        <v>3.5236842105263157E-2</v>
      </c>
      <c r="FG143" s="31">
        <f t="shared" si="78"/>
        <v>3.4468085106382981E-2</v>
      </c>
      <c r="FH143" s="31">
        <f t="shared" si="79"/>
        <v>2.9629629629629631E-2</v>
      </c>
      <c r="FI143" s="31">
        <f t="shared" si="80"/>
        <v>3.3851851851851855E-2</v>
      </c>
      <c r="FJ143" s="31">
        <f t="shared" si="81"/>
        <v>2.937046004842615E-2</v>
      </c>
      <c r="FK143" s="31">
        <f t="shared" si="82"/>
        <v>3.2341463414634147E-2</v>
      </c>
      <c r="FL143" s="31">
        <f t="shared" si="83"/>
        <v>3.1502347417840373E-2</v>
      </c>
      <c r="FM143" s="50">
        <f t="shared" si="84"/>
        <v>3.8719806763285021E-2</v>
      </c>
      <c r="FN143" s="50">
        <f t="shared" si="85"/>
        <v>3.6335877862595421E-2</v>
      </c>
      <c r="FO143" s="50">
        <f t="shared" si="86"/>
        <v>3.3541147132169574E-2</v>
      </c>
      <c r="FP143" s="50">
        <f t="shared" si="87"/>
        <v>3.2004950495049506E-2</v>
      </c>
      <c r="FQ143" s="50">
        <f t="shared" si="88"/>
        <v>3.2469437652811739E-2</v>
      </c>
      <c r="FR143" s="50">
        <f t="shared" si="89"/>
        <v>2.8982630272952854E-2</v>
      </c>
    </row>
    <row r="144" spans="1:174" ht="14">
      <c r="A144" s="17" t="s">
        <v>193</v>
      </c>
      <c r="B144" s="19">
        <v>419</v>
      </c>
      <c r="C144" s="19">
        <v>419</v>
      </c>
      <c r="D144" s="19">
        <v>463</v>
      </c>
      <c r="E144" s="19">
        <v>470</v>
      </c>
      <c r="F144" s="19">
        <v>438</v>
      </c>
      <c r="G144" s="19">
        <v>447</v>
      </c>
      <c r="H144" s="19">
        <v>471</v>
      </c>
      <c r="I144" s="19">
        <v>506</v>
      </c>
      <c r="J144" s="19">
        <v>528</v>
      </c>
      <c r="K144" s="19">
        <v>512</v>
      </c>
      <c r="L144" s="19">
        <v>486</v>
      </c>
      <c r="M144" s="19">
        <v>440</v>
      </c>
      <c r="N144" s="19">
        <v>452</v>
      </c>
      <c r="O144" s="19">
        <v>462</v>
      </c>
      <c r="P144" s="19">
        <v>488</v>
      </c>
      <c r="Q144" s="19">
        <v>464</v>
      </c>
      <c r="R144" s="19">
        <v>443</v>
      </c>
      <c r="S144" s="19">
        <v>455</v>
      </c>
      <c r="T144" s="19">
        <v>495</v>
      </c>
      <c r="U144" s="19">
        <v>556</v>
      </c>
      <c r="V144" s="19">
        <v>529</v>
      </c>
      <c r="W144" s="19">
        <v>488</v>
      </c>
      <c r="X144" s="19">
        <v>447</v>
      </c>
      <c r="Y144" s="19">
        <v>415</v>
      </c>
      <c r="Z144" s="19">
        <v>379</v>
      </c>
      <c r="AA144" s="19">
        <v>390</v>
      </c>
      <c r="AB144" s="19">
        <v>431</v>
      </c>
      <c r="AC144" s="19">
        <v>426</v>
      </c>
      <c r="AD144" s="19">
        <v>437</v>
      </c>
      <c r="AE144" s="19">
        <v>403</v>
      </c>
      <c r="AF144" s="19">
        <v>454</v>
      </c>
      <c r="AG144" s="19">
        <v>493</v>
      </c>
      <c r="AH144" s="19">
        <v>469</v>
      </c>
      <c r="AI144" s="19">
        <v>444</v>
      </c>
      <c r="AJ144" s="19">
        <v>455</v>
      </c>
      <c r="AK144" s="19">
        <v>446</v>
      </c>
      <c r="AL144" s="19">
        <v>407</v>
      </c>
      <c r="AM144" s="19">
        <v>404</v>
      </c>
      <c r="AN144" s="19">
        <v>441</v>
      </c>
      <c r="AO144" s="19">
        <v>466</v>
      </c>
      <c r="AP144" s="19">
        <v>492</v>
      </c>
      <c r="AQ144" s="19">
        <v>579</v>
      </c>
      <c r="AR144" s="19">
        <v>685</v>
      </c>
      <c r="AS144" s="19">
        <v>770</v>
      </c>
      <c r="AT144" s="19">
        <v>921</v>
      </c>
      <c r="AU144" s="19">
        <v>975</v>
      </c>
      <c r="AV144" s="19">
        <v>993</v>
      </c>
      <c r="AW144" s="19">
        <v>970</v>
      </c>
      <c r="AX144" s="19">
        <v>890</v>
      </c>
      <c r="AY144" s="19">
        <v>916</v>
      </c>
      <c r="AZ144" s="19">
        <v>958</v>
      </c>
      <c r="BA144" s="19">
        <v>939</v>
      </c>
      <c r="BB144" s="19">
        <v>922</v>
      </c>
      <c r="BC144" s="19">
        <v>963</v>
      </c>
      <c r="BD144" s="19">
        <v>971</v>
      </c>
      <c r="BE144" s="19">
        <v>1091</v>
      </c>
      <c r="BF144" s="19">
        <v>1069</v>
      </c>
      <c r="BG144" s="19">
        <v>940</v>
      </c>
      <c r="BH144" s="19">
        <v>872</v>
      </c>
      <c r="BI144" s="19">
        <v>827</v>
      </c>
      <c r="BJ144" s="19">
        <v>807</v>
      </c>
      <c r="BK144" s="19">
        <v>777</v>
      </c>
      <c r="BL144" s="19">
        <v>797</v>
      </c>
      <c r="BM144" s="19">
        <v>837</v>
      </c>
      <c r="BN144" s="19">
        <v>829</v>
      </c>
      <c r="BO144" s="19">
        <v>851</v>
      </c>
      <c r="BP144" s="19">
        <v>861</v>
      </c>
      <c r="BQ144" s="19">
        <v>929</v>
      </c>
      <c r="BR144" s="19">
        <v>996</v>
      </c>
      <c r="BS144" s="19">
        <v>945</v>
      </c>
      <c r="BT144" s="19">
        <v>952</v>
      </c>
      <c r="BU144" s="19">
        <v>914</v>
      </c>
      <c r="BV144" s="19">
        <v>897</v>
      </c>
      <c r="BW144" s="19">
        <v>962</v>
      </c>
      <c r="BX144" s="19">
        <v>985</v>
      </c>
      <c r="BY144" s="19">
        <v>936</v>
      </c>
      <c r="BZ144" s="19">
        <v>919</v>
      </c>
      <c r="CA144" s="19">
        <v>963</v>
      </c>
      <c r="CB144" s="19">
        <v>984</v>
      </c>
      <c r="CC144" s="19">
        <v>1087</v>
      </c>
      <c r="CD144" s="19">
        <v>1103</v>
      </c>
      <c r="CE144" s="19">
        <v>1075</v>
      </c>
      <c r="CF144" s="19">
        <v>1021</v>
      </c>
      <c r="CG144" s="19">
        <v>1000</v>
      </c>
      <c r="CH144" s="49">
        <v>963</v>
      </c>
      <c r="CI144" s="49">
        <v>965</v>
      </c>
      <c r="CJ144" s="49">
        <v>992</v>
      </c>
      <c r="CK144" s="49">
        <v>977</v>
      </c>
      <c r="CL144" s="49">
        <v>965</v>
      </c>
      <c r="CM144" s="49">
        <v>1013</v>
      </c>
      <c r="CN144" s="49">
        <v>1032</v>
      </c>
      <c r="CO144" s="49">
        <v>1051</v>
      </c>
      <c r="CP144" s="49">
        <v>1068</v>
      </c>
      <c r="CQ144" s="49">
        <v>1064</v>
      </c>
      <c r="CR144" s="49">
        <v>1047</v>
      </c>
      <c r="CS144" s="49">
        <v>1029</v>
      </c>
      <c r="CT144" s="49">
        <v>989</v>
      </c>
      <c r="CU144" s="49">
        <v>1014</v>
      </c>
      <c r="CV144" s="49">
        <v>992</v>
      </c>
      <c r="CW144" s="49">
        <v>949</v>
      </c>
      <c r="CX144" s="49">
        <v>935</v>
      </c>
      <c r="CY144" s="49">
        <v>925</v>
      </c>
      <c r="CZ144" s="17" t="s">
        <v>193</v>
      </c>
      <c r="DE144" t="s">
        <v>193</v>
      </c>
      <c r="DG144" t="s">
        <v>193</v>
      </c>
      <c r="DI144">
        <v>31900</v>
      </c>
      <c r="DJ144">
        <v>31900</v>
      </c>
      <c r="DK144">
        <v>30800</v>
      </c>
      <c r="DL144">
        <v>33700</v>
      </c>
      <c r="DM144">
        <v>34900</v>
      </c>
      <c r="DN144">
        <v>36000</v>
      </c>
      <c r="DO144">
        <v>37400</v>
      </c>
      <c r="DP144">
        <v>37900</v>
      </c>
      <c r="DQ144">
        <v>36300</v>
      </c>
      <c r="DR144">
        <v>37700</v>
      </c>
      <c r="DS144">
        <v>36600</v>
      </c>
      <c r="DT144">
        <v>34500</v>
      </c>
      <c r="DU144">
        <v>33600</v>
      </c>
      <c r="DV144">
        <v>33900</v>
      </c>
      <c r="DW144">
        <v>33600</v>
      </c>
      <c r="DX144">
        <v>33600</v>
      </c>
      <c r="DY144">
        <v>34600</v>
      </c>
      <c r="DZ144">
        <v>34900</v>
      </c>
      <c r="EA144">
        <v>35800</v>
      </c>
      <c r="EB144">
        <v>35900</v>
      </c>
      <c r="EC144">
        <v>37100</v>
      </c>
      <c r="ED144">
        <v>37400</v>
      </c>
      <c r="EE144">
        <v>38600</v>
      </c>
      <c r="EF144">
        <v>39800</v>
      </c>
      <c r="EG144">
        <v>38200</v>
      </c>
      <c r="EH144">
        <v>35100</v>
      </c>
      <c r="EI144">
        <v>32800</v>
      </c>
      <c r="EJ144" s="19">
        <v>34200</v>
      </c>
      <c r="EK144" s="19">
        <v>35000</v>
      </c>
      <c r="EL144" s="19">
        <v>35100</v>
      </c>
      <c r="EM144" s="19"/>
      <c r="EO144" s="31">
        <f t="shared" si="60"/>
        <v>1.6050156739811913E-2</v>
      </c>
      <c r="EP144" s="31">
        <f t="shared" si="61"/>
        <v>1.4169278996865204E-2</v>
      </c>
      <c r="EQ144" s="31">
        <f t="shared" si="62"/>
        <v>1.5064935064935066E-2</v>
      </c>
      <c r="ER144" s="31">
        <f t="shared" si="63"/>
        <v>1.4688427299703264E-2</v>
      </c>
      <c r="ES144" s="31">
        <f t="shared" si="64"/>
        <v>1.3982808022922635E-2</v>
      </c>
      <c r="ET144" s="31">
        <f t="shared" si="65"/>
        <v>1.0527777777777778E-2</v>
      </c>
      <c r="EU144" s="31">
        <f t="shared" si="66"/>
        <v>1.1390374331550802E-2</v>
      </c>
      <c r="EV144" s="31">
        <f t="shared" si="67"/>
        <v>1.1978891820580475E-2</v>
      </c>
      <c r="EW144" s="31">
        <f t="shared" si="68"/>
        <v>1.2231404958677685E-2</v>
      </c>
      <c r="EX144" s="31">
        <f t="shared" si="69"/>
        <v>1.0795755968169762E-2</v>
      </c>
      <c r="EY144" s="31">
        <f t="shared" si="70"/>
        <v>1.273224043715847E-2</v>
      </c>
      <c r="EZ144" s="31">
        <f t="shared" si="71"/>
        <v>1.9855072463768116E-2</v>
      </c>
      <c r="FA144" s="31">
        <f t="shared" si="72"/>
        <v>2.9017857142857144E-2</v>
      </c>
      <c r="FB144" s="31">
        <f t="shared" si="73"/>
        <v>2.6253687315634218E-2</v>
      </c>
      <c r="FC144" s="31">
        <f t="shared" si="74"/>
        <v>2.794642857142857E-2</v>
      </c>
      <c r="FD144" s="31">
        <f t="shared" si="75"/>
        <v>2.8898809523809525E-2</v>
      </c>
      <c r="FE144" s="31">
        <f t="shared" si="76"/>
        <v>2.7167630057803469E-2</v>
      </c>
      <c r="FF144" s="31">
        <f t="shared" si="77"/>
        <v>2.3123209169054443E-2</v>
      </c>
      <c r="FG144" s="31">
        <f t="shared" si="78"/>
        <v>2.3379888268156426E-2</v>
      </c>
      <c r="FH144" s="31">
        <f t="shared" si="79"/>
        <v>2.3983286908077994E-2</v>
      </c>
      <c r="FI144" s="31">
        <f t="shared" si="80"/>
        <v>2.5471698113207548E-2</v>
      </c>
      <c r="FJ144" s="31">
        <f t="shared" si="81"/>
        <v>2.3983957219251336E-2</v>
      </c>
      <c r="FK144" s="31">
        <f t="shared" si="82"/>
        <v>2.4248704663212436E-2</v>
      </c>
      <c r="FL144" s="31">
        <f t="shared" si="83"/>
        <v>2.4723618090452263E-2</v>
      </c>
      <c r="FM144" s="50">
        <f t="shared" si="84"/>
        <v>2.8141361256544501E-2</v>
      </c>
      <c r="FN144" s="50">
        <f t="shared" si="85"/>
        <v>2.7435897435897437E-2</v>
      </c>
      <c r="FO144" s="50">
        <f t="shared" si="86"/>
        <v>2.9786585365853657E-2</v>
      </c>
      <c r="FP144" s="50">
        <f t="shared" si="87"/>
        <v>3.0175438596491227E-2</v>
      </c>
      <c r="FQ144" s="50">
        <f t="shared" si="88"/>
        <v>3.04E-2</v>
      </c>
      <c r="FR144" s="50">
        <f t="shared" si="89"/>
        <v>2.8176638176638177E-2</v>
      </c>
    </row>
    <row r="145" spans="1:174" ht="14">
      <c r="A145" s="17" t="s">
        <v>194</v>
      </c>
      <c r="B145" s="19">
        <v>3291</v>
      </c>
      <c r="C145" s="19">
        <v>3287</v>
      </c>
      <c r="D145" s="19">
        <v>3383</v>
      </c>
      <c r="E145" s="19">
        <v>3361</v>
      </c>
      <c r="F145" s="19">
        <v>3231</v>
      </c>
      <c r="G145" s="19">
        <v>3305</v>
      </c>
      <c r="H145" s="19">
        <v>3276</v>
      </c>
      <c r="I145" s="19">
        <v>3533</v>
      </c>
      <c r="J145" s="19">
        <v>3729</v>
      </c>
      <c r="K145" s="19">
        <v>3726</v>
      </c>
      <c r="L145" s="19">
        <v>3664</v>
      </c>
      <c r="M145" s="19">
        <v>3610</v>
      </c>
      <c r="N145" s="19">
        <v>3512</v>
      </c>
      <c r="O145" s="19">
        <v>3576</v>
      </c>
      <c r="P145" s="19">
        <v>3498</v>
      </c>
      <c r="Q145" s="19">
        <v>3564</v>
      </c>
      <c r="R145" s="19">
        <v>3496</v>
      </c>
      <c r="S145" s="19">
        <v>3467</v>
      </c>
      <c r="T145" s="19">
        <v>3510</v>
      </c>
      <c r="U145" s="19">
        <v>3765</v>
      </c>
      <c r="V145" s="19">
        <v>3841</v>
      </c>
      <c r="W145" s="19">
        <v>3790</v>
      </c>
      <c r="X145" s="19">
        <v>3594</v>
      </c>
      <c r="Y145" s="19">
        <v>3515</v>
      </c>
      <c r="Z145" s="19">
        <v>3382</v>
      </c>
      <c r="AA145" s="19">
        <v>3365</v>
      </c>
      <c r="AB145" s="19">
        <v>3410</v>
      </c>
      <c r="AC145" s="19">
        <v>3351</v>
      </c>
      <c r="AD145" s="19">
        <v>3221</v>
      </c>
      <c r="AE145" s="19">
        <v>3080</v>
      </c>
      <c r="AF145" s="19">
        <v>3110</v>
      </c>
      <c r="AG145" s="19">
        <v>3451</v>
      </c>
      <c r="AH145" s="19">
        <v>3548</v>
      </c>
      <c r="AI145" s="19">
        <v>3640</v>
      </c>
      <c r="AJ145" s="19">
        <v>3520</v>
      </c>
      <c r="AK145" s="19">
        <v>3457</v>
      </c>
      <c r="AL145" s="19">
        <v>3534</v>
      </c>
      <c r="AM145" s="19">
        <v>3581</v>
      </c>
      <c r="AN145" s="19">
        <v>3756</v>
      </c>
      <c r="AO145" s="19">
        <v>3906</v>
      </c>
      <c r="AP145" s="19">
        <v>4024</v>
      </c>
      <c r="AQ145" s="19">
        <v>4339</v>
      </c>
      <c r="AR145" s="19">
        <v>4803</v>
      </c>
      <c r="AS145" s="19">
        <v>5455</v>
      </c>
      <c r="AT145" s="19">
        <v>5967</v>
      </c>
      <c r="AU145" s="19">
        <v>6078</v>
      </c>
      <c r="AV145" s="19">
        <v>6148</v>
      </c>
      <c r="AW145" s="19">
        <v>6036</v>
      </c>
      <c r="AX145" s="19">
        <v>5981</v>
      </c>
      <c r="AY145" s="19">
        <v>6187</v>
      </c>
      <c r="AZ145" s="19">
        <v>6196</v>
      </c>
      <c r="BA145" s="19">
        <v>6202</v>
      </c>
      <c r="BB145" s="19">
        <v>6211</v>
      </c>
      <c r="BC145" s="19">
        <v>6001</v>
      </c>
      <c r="BD145" s="19">
        <v>6073</v>
      </c>
      <c r="BE145" s="19">
        <v>6456</v>
      </c>
      <c r="BF145" s="19">
        <v>6458</v>
      </c>
      <c r="BG145" s="19">
        <v>6313</v>
      </c>
      <c r="BH145" s="19">
        <v>6136</v>
      </c>
      <c r="BI145" s="19">
        <v>5733</v>
      </c>
      <c r="BJ145" s="19">
        <v>5523</v>
      </c>
      <c r="BK145" s="19">
        <v>5618</v>
      </c>
      <c r="BL145" s="19">
        <v>5618</v>
      </c>
      <c r="BM145" s="19">
        <v>5506</v>
      </c>
      <c r="BN145" s="19">
        <v>5468</v>
      </c>
      <c r="BO145" s="19">
        <v>5454</v>
      </c>
      <c r="BP145" s="19">
        <v>5508</v>
      </c>
      <c r="BQ145" s="19">
        <v>5886</v>
      </c>
      <c r="BR145" s="19">
        <v>6108</v>
      </c>
      <c r="BS145" s="19">
        <v>6009</v>
      </c>
      <c r="BT145" s="19">
        <v>6289</v>
      </c>
      <c r="BU145" s="19">
        <v>6207</v>
      </c>
      <c r="BV145" s="19">
        <v>5997</v>
      </c>
      <c r="BW145" s="19">
        <v>6090</v>
      </c>
      <c r="BX145" s="19">
        <v>6309</v>
      </c>
      <c r="BY145" s="19">
        <v>6349</v>
      </c>
      <c r="BZ145" s="19">
        <v>6319</v>
      </c>
      <c r="CA145" s="19">
        <v>6290</v>
      </c>
      <c r="CB145" s="19">
        <v>6336</v>
      </c>
      <c r="CC145" s="19">
        <v>6738</v>
      </c>
      <c r="CD145" s="19">
        <v>6993</v>
      </c>
      <c r="CE145" s="19">
        <v>7070</v>
      </c>
      <c r="CF145" s="19">
        <v>7014</v>
      </c>
      <c r="CG145" s="19">
        <v>6936</v>
      </c>
      <c r="CH145" s="49">
        <v>6872</v>
      </c>
      <c r="CI145" s="49">
        <v>6818</v>
      </c>
      <c r="CJ145" s="49">
        <v>6749</v>
      </c>
      <c r="CK145" s="49">
        <v>6716</v>
      </c>
      <c r="CL145" s="49">
        <v>6787</v>
      </c>
      <c r="CM145" s="49">
        <v>6734</v>
      </c>
      <c r="CN145" s="49">
        <v>6568</v>
      </c>
      <c r="CO145" s="49">
        <v>6856</v>
      </c>
      <c r="CP145" s="49">
        <v>6926</v>
      </c>
      <c r="CQ145" s="49">
        <v>6771</v>
      </c>
      <c r="CR145" s="49">
        <v>6532</v>
      </c>
      <c r="CS145" s="49">
        <v>6223</v>
      </c>
      <c r="CT145" s="49">
        <v>5942</v>
      </c>
      <c r="CU145" s="49">
        <v>5886</v>
      </c>
      <c r="CV145" s="49">
        <v>5757</v>
      </c>
      <c r="CW145" s="49">
        <v>5641</v>
      </c>
      <c r="CX145" s="49">
        <v>5473</v>
      </c>
      <c r="CY145" s="49">
        <v>5168</v>
      </c>
      <c r="CZ145" s="17" t="s">
        <v>194</v>
      </c>
      <c r="DE145" t="s">
        <v>194</v>
      </c>
      <c r="DG145" t="s">
        <v>194</v>
      </c>
      <c r="DI145">
        <v>89200</v>
      </c>
      <c r="DJ145">
        <v>89600</v>
      </c>
      <c r="DK145">
        <v>89600</v>
      </c>
      <c r="DL145">
        <v>90200</v>
      </c>
      <c r="DM145">
        <v>90000</v>
      </c>
      <c r="DN145">
        <v>89700</v>
      </c>
      <c r="DO145">
        <v>90600</v>
      </c>
      <c r="DP145">
        <v>90900</v>
      </c>
      <c r="DQ145">
        <v>92400</v>
      </c>
      <c r="DR145">
        <v>94500</v>
      </c>
      <c r="DS145">
        <v>94200</v>
      </c>
      <c r="DT145">
        <v>92800</v>
      </c>
      <c r="DU145">
        <v>92900</v>
      </c>
      <c r="DV145">
        <v>91700</v>
      </c>
      <c r="DW145">
        <v>92700</v>
      </c>
      <c r="DX145">
        <v>92400</v>
      </c>
      <c r="DY145">
        <v>92300</v>
      </c>
      <c r="DZ145">
        <v>93200</v>
      </c>
      <c r="EA145">
        <v>93500</v>
      </c>
      <c r="EB145">
        <v>93700</v>
      </c>
      <c r="EC145">
        <v>94400</v>
      </c>
      <c r="ED145">
        <v>93700</v>
      </c>
      <c r="EE145">
        <v>93100</v>
      </c>
      <c r="EF145">
        <v>94000</v>
      </c>
      <c r="EG145">
        <v>93600</v>
      </c>
      <c r="EH145">
        <v>94200</v>
      </c>
      <c r="EI145">
        <v>94500</v>
      </c>
      <c r="EJ145" s="19">
        <v>94500</v>
      </c>
      <c r="EK145" s="19">
        <v>93800</v>
      </c>
      <c r="EL145" s="19">
        <v>94100</v>
      </c>
      <c r="EM145" s="19"/>
      <c r="EO145" s="31">
        <f t="shared" si="60"/>
        <v>4.1771300448430491E-2</v>
      </c>
      <c r="EP145" s="31">
        <f t="shared" si="61"/>
        <v>3.919642857142857E-2</v>
      </c>
      <c r="EQ145" s="31">
        <f t="shared" si="62"/>
        <v>3.9776785714285716E-2</v>
      </c>
      <c r="ER145" s="31">
        <f t="shared" si="63"/>
        <v>3.8913525498891349E-2</v>
      </c>
      <c r="ES145" s="31">
        <f t="shared" si="64"/>
        <v>4.2111111111111113E-2</v>
      </c>
      <c r="ET145" s="31">
        <f t="shared" si="65"/>
        <v>3.7703455964325533E-2</v>
      </c>
      <c r="EU145" s="31">
        <f t="shared" si="66"/>
        <v>3.6986754966887414E-2</v>
      </c>
      <c r="EV145" s="31">
        <f t="shared" si="67"/>
        <v>3.4213421342134211E-2</v>
      </c>
      <c r="EW145" s="31">
        <f t="shared" si="68"/>
        <v>3.9393939393939391E-2</v>
      </c>
      <c r="EX145" s="31">
        <f t="shared" si="69"/>
        <v>3.7396825396825394E-2</v>
      </c>
      <c r="EY145" s="31">
        <f t="shared" si="70"/>
        <v>4.1464968152866245E-2</v>
      </c>
      <c r="EZ145" s="31">
        <f t="shared" si="71"/>
        <v>5.1756465517241376E-2</v>
      </c>
      <c r="FA145" s="31">
        <f t="shared" si="72"/>
        <v>6.5425188374596335E-2</v>
      </c>
      <c r="FB145" s="31">
        <f t="shared" si="73"/>
        <v>6.5223555070883316E-2</v>
      </c>
      <c r="FC145" s="31">
        <f t="shared" si="74"/>
        <v>6.6903991370010782E-2</v>
      </c>
      <c r="FD145" s="31">
        <f t="shared" si="75"/>
        <v>6.5725108225108228E-2</v>
      </c>
      <c r="FE145" s="31">
        <f t="shared" si="76"/>
        <v>6.8396533044420366E-2</v>
      </c>
      <c r="FF145" s="31">
        <f t="shared" si="77"/>
        <v>5.9259656652360514E-2</v>
      </c>
      <c r="FG145" s="31">
        <f t="shared" si="78"/>
        <v>5.8887700534759356E-2</v>
      </c>
      <c r="FH145" s="31">
        <f t="shared" si="79"/>
        <v>5.8783351120597654E-2</v>
      </c>
      <c r="FI145" s="31">
        <f t="shared" si="80"/>
        <v>6.3654661016949152E-2</v>
      </c>
      <c r="FJ145" s="31">
        <f t="shared" si="81"/>
        <v>6.400213447171825E-2</v>
      </c>
      <c r="FK145" s="31">
        <f t="shared" si="82"/>
        <v>6.8195488721804517E-2</v>
      </c>
      <c r="FL145" s="31">
        <f t="shared" si="83"/>
        <v>6.740425531914894E-2</v>
      </c>
      <c r="FM145" s="50">
        <f t="shared" si="84"/>
        <v>7.553418803418803E-2</v>
      </c>
      <c r="FN145" s="50">
        <f t="shared" si="85"/>
        <v>7.2951167728237787E-2</v>
      </c>
      <c r="FO145" s="50">
        <f t="shared" si="86"/>
        <v>7.1068783068783073E-2</v>
      </c>
      <c r="FP145" s="50">
        <f t="shared" si="87"/>
        <v>6.9502645502645496E-2</v>
      </c>
      <c r="FQ145" s="50">
        <f t="shared" si="88"/>
        <v>7.2185501066098084E-2</v>
      </c>
      <c r="FR145" s="50">
        <f t="shared" si="89"/>
        <v>6.314558979808714E-2</v>
      </c>
    </row>
    <row r="146" spans="1:174" ht="14">
      <c r="A146" s="17" t="s">
        <v>195</v>
      </c>
      <c r="B146" s="19">
        <v>1045</v>
      </c>
      <c r="C146" s="19">
        <v>1074</v>
      </c>
      <c r="D146" s="19">
        <v>1087</v>
      </c>
      <c r="E146" s="19">
        <v>1127</v>
      </c>
      <c r="F146" s="19">
        <v>1122</v>
      </c>
      <c r="G146" s="19">
        <v>1080</v>
      </c>
      <c r="H146" s="19">
        <v>1058</v>
      </c>
      <c r="I146" s="19">
        <v>1158</v>
      </c>
      <c r="J146" s="19">
        <v>1216</v>
      </c>
      <c r="K146" s="19">
        <v>1224</v>
      </c>
      <c r="L146" s="19">
        <v>1237</v>
      </c>
      <c r="M146" s="19">
        <v>1256</v>
      </c>
      <c r="N146" s="19">
        <v>1224</v>
      </c>
      <c r="O146" s="19">
        <v>1292</v>
      </c>
      <c r="P146" s="19">
        <v>1330</v>
      </c>
      <c r="Q146" s="19">
        <v>1284</v>
      </c>
      <c r="R146" s="19">
        <v>1256</v>
      </c>
      <c r="S146" s="19">
        <v>1268</v>
      </c>
      <c r="T146" s="19">
        <v>1213</v>
      </c>
      <c r="U146" s="19">
        <v>1285</v>
      </c>
      <c r="V146" s="19">
        <v>1332</v>
      </c>
      <c r="W146" s="19">
        <v>1330</v>
      </c>
      <c r="X146" s="19">
        <v>1308</v>
      </c>
      <c r="Y146" s="19">
        <v>1264</v>
      </c>
      <c r="Z146" s="19">
        <v>1202</v>
      </c>
      <c r="AA146" s="19">
        <v>1211</v>
      </c>
      <c r="AB146" s="19">
        <v>1184</v>
      </c>
      <c r="AC146" s="19">
        <v>1130</v>
      </c>
      <c r="AD146" s="19">
        <v>1134</v>
      </c>
      <c r="AE146" s="19">
        <v>1104</v>
      </c>
      <c r="AF146" s="19">
        <v>1095</v>
      </c>
      <c r="AG146" s="19">
        <v>1141</v>
      </c>
      <c r="AH146" s="19">
        <v>1170</v>
      </c>
      <c r="AI146" s="19">
        <v>1202</v>
      </c>
      <c r="AJ146" s="19">
        <v>1217</v>
      </c>
      <c r="AK146" s="19">
        <v>1204</v>
      </c>
      <c r="AL146" s="19">
        <v>1190</v>
      </c>
      <c r="AM146" s="19">
        <v>1281</v>
      </c>
      <c r="AN146" s="19">
        <v>1392</v>
      </c>
      <c r="AO146" s="19">
        <v>1435</v>
      </c>
      <c r="AP146" s="19">
        <v>1480</v>
      </c>
      <c r="AQ146" s="19">
        <v>1609</v>
      </c>
      <c r="AR146" s="19">
        <v>1736</v>
      </c>
      <c r="AS146" s="19">
        <v>1933</v>
      </c>
      <c r="AT146" s="19">
        <v>2187</v>
      </c>
      <c r="AU146" s="19">
        <v>2328</v>
      </c>
      <c r="AV146" s="19">
        <v>2406</v>
      </c>
      <c r="AW146" s="19">
        <v>2392</v>
      </c>
      <c r="AX146" s="19">
        <v>2329</v>
      </c>
      <c r="AY146" s="19">
        <v>2365</v>
      </c>
      <c r="AZ146" s="19">
        <v>2421</v>
      </c>
      <c r="BA146" s="19">
        <v>2419</v>
      </c>
      <c r="BB146" s="19">
        <v>2465</v>
      </c>
      <c r="BC146" s="19">
        <v>2466</v>
      </c>
      <c r="BD146" s="19">
        <v>2487</v>
      </c>
      <c r="BE146" s="19">
        <v>2548</v>
      </c>
      <c r="BF146" s="19">
        <v>2543</v>
      </c>
      <c r="BG146" s="19">
        <v>2455</v>
      </c>
      <c r="BH146" s="19">
        <v>2396</v>
      </c>
      <c r="BI146" s="19">
        <v>2237</v>
      </c>
      <c r="BJ146" s="19">
        <v>2131</v>
      </c>
      <c r="BK146" s="19">
        <v>2122</v>
      </c>
      <c r="BL146" s="19">
        <v>2162</v>
      </c>
      <c r="BM146" s="19">
        <v>2155</v>
      </c>
      <c r="BN146" s="19">
        <v>2156</v>
      </c>
      <c r="BO146" s="19">
        <v>2154</v>
      </c>
      <c r="BP146" s="19">
        <v>2187</v>
      </c>
      <c r="BQ146" s="19">
        <v>2339</v>
      </c>
      <c r="BR146" s="19">
        <v>2389</v>
      </c>
      <c r="BS146" s="19">
        <v>2401</v>
      </c>
      <c r="BT146" s="19">
        <v>2457</v>
      </c>
      <c r="BU146" s="19">
        <v>2447</v>
      </c>
      <c r="BV146" s="19">
        <v>2404</v>
      </c>
      <c r="BW146" s="19">
        <v>2480</v>
      </c>
      <c r="BX146" s="19">
        <v>2543</v>
      </c>
      <c r="BY146" s="19">
        <v>2586</v>
      </c>
      <c r="BZ146" s="19">
        <v>2534</v>
      </c>
      <c r="CA146" s="19">
        <v>2554</v>
      </c>
      <c r="CB146" s="19">
        <v>2592</v>
      </c>
      <c r="CC146" s="19">
        <v>2737</v>
      </c>
      <c r="CD146" s="19">
        <v>2819</v>
      </c>
      <c r="CE146" s="19">
        <v>2772</v>
      </c>
      <c r="CF146" s="19">
        <v>2686</v>
      </c>
      <c r="CG146" s="19">
        <v>2603</v>
      </c>
      <c r="CH146" s="49">
        <v>2509</v>
      </c>
      <c r="CI146" s="49">
        <v>2502</v>
      </c>
      <c r="CJ146" s="49">
        <v>2529</v>
      </c>
      <c r="CK146" s="49">
        <v>2478</v>
      </c>
      <c r="CL146" s="49">
        <v>2442</v>
      </c>
      <c r="CM146" s="49">
        <v>2481</v>
      </c>
      <c r="CN146" s="49">
        <v>2416</v>
      </c>
      <c r="CO146" s="49">
        <v>2506</v>
      </c>
      <c r="CP146" s="49">
        <v>2594</v>
      </c>
      <c r="CQ146" s="49">
        <v>2532</v>
      </c>
      <c r="CR146" s="49">
        <v>2462</v>
      </c>
      <c r="CS146" s="49">
        <v>2376</v>
      </c>
      <c r="CT146" s="49">
        <v>2288</v>
      </c>
      <c r="CU146" s="49">
        <v>2222</v>
      </c>
      <c r="CV146" s="49">
        <v>2204</v>
      </c>
      <c r="CW146" s="49">
        <v>2079</v>
      </c>
      <c r="CX146" s="49">
        <v>1927</v>
      </c>
      <c r="CY146" s="49">
        <v>1828</v>
      </c>
      <c r="CZ146" s="17" t="s">
        <v>195</v>
      </c>
      <c r="DE146" t="s">
        <v>195</v>
      </c>
      <c r="DG146" t="s">
        <v>195</v>
      </c>
      <c r="DI146">
        <v>55100</v>
      </c>
      <c r="DJ146">
        <v>56400</v>
      </c>
      <c r="DK146">
        <v>57900</v>
      </c>
      <c r="DL146">
        <v>57400</v>
      </c>
      <c r="DM146">
        <v>57300</v>
      </c>
      <c r="DN146">
        <v>56800</v>
      </c>
      <c r="DO146">
        <v>55800</v>
      </c>
      <c r="DP146">
        <v>55800</v>
      </c>
      <c r="DQ146">
        <v>55000</v>
      </c>
      <c r="DR146">
        <v>55900</v>
      </c>
      <c r="DS146">
        <v>56000</v>
      </c>
      <c r="DT146">
        <v>58200</v>
      </c>
      <c r="DU146">
        <v>58500</v>
      </c>
      <c r="DV146">
        <v>60000</v>
      </c>
      <c r="DW146">
        <v>58300</v>
      </c>
      <c r="DX146">
        <v>58100</v>
      </c>
      <c r="DY146">
        <v>56900</v>
      </c>
      <c r="DZ146">
        <v>55300</v>
      </c>
      <c r="EA146">
        <v>57800</v>
      </c>
      <c r="EB146">
        <v>56800</v>
      </c>
      <c r="EC146">
        <v>57100</v>
      </c>
      <c r="ED146">
        <v>56800</v>
      </c>
      <c r="EE146">
        <v>57200</v>
      </c>
      <c r="EF146">
        <v>56100</v>
      </c>
      <c r="EG146">
        <v>57800</v>
      </c>
      <c r="EH146">
        <v>56800</v>
      </c>
      <c r="EI146">
        <v>57000</v>
      </c>
      <c r="EJ146" s="19">
        <v>58600</v>
      </c>
      <c r="EK146" s="19">
        <v>56500</v>
      </c>
      <c r="EL146" s="19">
        <v>55900</v>
      </c>
      <c r="EM146" s="19"/>
      <c r="EO146" s="31">
        <f t="shared" si="60"/>
        <v>2.2214156079854809E-2</v>
      </c>
      <c r="EP146" s="31">
        <f t="shared" si="61"/>
        <v>2.170212765957447E-2</v>
      </c>
      <c r="EQ146" s="31">
        <f t="shared" si="62"/>
        <v>2.217616580310881E-2</v>
      </c>
      <c r="ER146" s="31">
        <f t="shared" si="63"/>
        <v>2.1132404181184668E-2</v>
      </c>
      <c r="ES146" s="31">
        <f t="shared" si="64"/>
        <v>2.3211169284467714E-2</v>
      </c>
      <c r="ET146" s="31">
        <f t="shared" si="65"/>
        <v>2.1161971830985917E-2</v>
      </c>
      <c r="EU146" s="31">
        <f t="shared" si="66"/>
        <v>2.0250896057347669E-2</v>
      </c>
      <c r="EV146" s="31">
        <f t="shared" si="67"/>
        <v>1.9623655913978494E-2</v>
      </c>
      <c r="EW146" s="31">
        <f t="shared" si="68"/>
        <v>2.1854545454545453E-2</v>
      </c>
      <c r="EX146" s="31">
        <f t="shared" si="69"/>
        <v>2.1288014311270125E-2</v>
      </c>
      <c r="EY146" s="31">
        <f t="shared" si="70"/>
        <v>2.5624999999999998E-2</v>
      </c>
      <c r="EZ146" s="31">
        <f t="shared" si="71"/>
        <v>2.9828178694158075E-2</v>
      </c>
      <c r="FA146" s="31">
        <f t="shared" si="72"/>
        <v>3.9794871794871796E-2</v>
      </c>
      <c r="FB146" s="31">
        <f t="shared" si="73"/>
        <v>3.8816666666666666E-2</v>
      </c>
      <c r="FC146" s="31">
        <f t="shared" si="74"/>
        <v>4.1492281303602059E-2</v>
      </c>
      <c r="FD146" s="31">
        <f t="shared" si="75"/>
        <v>4.2805507745266778E-2</v>
      </c>
      <c r="FE146" s="31">
        <f t="shared" si="76"/>
        <v>4.3145869947275921E-2</v>
      </c>
      <c r="FF146" s="31">
        <f t="shared" si="77"/>
        <v>3.853526220614828E-2</v>
      </c>
      <c r="FG146" s="31">
        <f t="shared" si="78"/>
        <v>3.7283737024221456E-2</v>
      </c>
      <c r="FH146" s="31">
        <f t="shared" si="79"/>
        <v>3.8503521126760566E-2</v>
      </c>
      <c r="FI146" s="31">
        <f t="shared" si="80"/>
        <v>4.204903677758319E-2</v>
      </c>
      <c r="FJ146" s="31">
        <f t="shared" si="81"/>
        <v>4.2323943661971834E-2</v>
      </c>
      <c r="FK146" s="31">
        <f t="shared" si="82"/>
        <v>4.5209790209790213E-2</v>
      </c>
      <c r="FL146" s="31">
        <f t="shared" si="83"/>
        <v>4.6203208556149733E-2</v>
      </c>
      <c r="FM146" s="50">
        <f t="shared" si="84"/>
        <v>4.7958477508650517E-2</v>
      </c>
      <c r="FN146" s="50">
        <f t="shared" si="85"/>
        <v>4.4172535211267606E-2</v>
      </c>
      <c r="FO146" s="50">
        <f t="shared" si="86"/>
        <v>4.3473684210526317E-2</v>
      </c>
      <c r="FP146" s="50">
        <f t="shared" si="87"/>
        <v>4.1228668941979525E-2</v>
      </c>
      <c r="FQ146" s="50">
        <f t="shared" si="88"/>
        <v>4.4814159292035395E-2</v>
      </c>
      <c r="FR146" s="50">
        <f t="shared" si="89"/>
        <v>4.0930232558139532E-2</v>
      </c>
    </row>
    <row r="147" spans="1:174" ht="14">
      <c r="A147" s="17" t="s">
        <v>196</v>
      </c>
      <c r="B147" s="19">
        <v>15274</v>
      </c>
      <c r="C147" s="19">
        <v>15484</v>
      </c>
      <c r="D147" s="19">
        <v>15693</v>
      </c>
      <c r="E147" s="19">
        <v>14763</v>
      </c>
      <c r="F147" s="19">
        <v>14309</v>
      </c>
      <c r="G147" s="19">
        <v>14231</v>
      </c>
      <c r="H147" s="19">
        <v>14106</v>
      </c>
      <c r="I147" s="19">
        <v>15437</v>
      </c>
      <c r="J147" s="19">
        <v>16048</v>
      </c>
      <c r="K147" s="19">
        <v>16263</v>
      </c>
      <c r="L147" s="19">
        <v>16235</v>
      </c>
      <c r="M147" s="19">
        <v>16088</v>
      </c>
      <c r="N147" s="19">
        <v>16153</v>
      </c>
      <c r="O147" s="19">
        <v>16476</v>
      </c>
      <c r="P147" s="19">
        <v>16591</v>
      </c>
      <c r="Q147" s="19">
        <v>15789</v>
      </c>
      <c r="R147" s="19">
        <v>15397</v>
      </c>
      <c r="S147" s="19">
        <v>15029</v>
      </c>
      <c r="T147" s="19">
        <v>14865</v>
      </c>
      <c r="U147" s="19">
        <v>15504</v>
      </c>
      <c r="V147" s="19">
        <v>15596</v>
      </c>
      <c r="W147" s="19">
        <v>15281</v>
      </c>
      <c r="X147" s="19">
        <v>14895</v>
      </c>
      <c r="Y147" s="19">
        <v>14641</v>
      </c>
      <c r="Z147" s="19">
        <v>14156</v>
      </c>
      <c r="AA147" s="19">
        <v>14323</v>
      </c>
      <c r="AB147" s="19">
        <v>14483</v>
      </c>
      <c r="AC147" s="19">
        <v>13714</v>
      </c>
      <c r="AD147" s="19">
        <v>13265</v>
      </c>
      <c r="AE147" s="19">
        <v>13061</v>
      </c>
      <c r="AF147" s="19">
        <v>13131</v>
      </c>
      <c r="AG147" s="19">
        <v>13626</v>
      </c>
      <c r="AH147" s="19">
        <v>14318</v>
      </c>
      <c r="AI147" s="19">
        <v>14290</v>
      </c>
      <c r="AJ147" s="19">
        <v>14352</v>
      </c>
      <c r="AK147" s="19">
        <v>14142</v>
      </c>
      <c r="AL147" s="19">
        <v>14685</v>
      </c>
      <c r="AM147" s="19">
        <v>15234</v>
      </c>
      <c r="AN147" s="19">
        <v>15823</v>
      </c>
      <c r="AO147" s="19">
        <v>15428</v>
      </c>
      <c r="AP147" s="19">
        <v>15555</v>
      </c>
      <c r="AQ147" s="19">
        <v>16227</v>
      </c>
      <c r="AR147" s="19">
        <v>16874</v>
      </c>
      <c r="AS147" s="19">
        <v>18206</v>
      </c>
      <c r="AT147" s="19">
        <v>20126</v>
      </c>
      <c r="AU147" s="19">
        <v>20863</v>
      </c>
      <c r="AV147" s="19">
        <v>21089</v>
      </c>
      <c r="AW147" s="19">
        <v>21536</v>
      </c>
      <c r="AX147" s="19">
        <v>22384</v>
      </c>
      <c r="AY147" s="19">
        <v>23208</v>
      </c>
      <c r="AZ147" s="19">
        <v>23869</v>
      </c>
      <c r="BA147" s="19">
        <v>23194</v>
      </c>
      <c r="BB147" s="19">
        <v>22904</v>
      </c>
      <c r="BC147" s="19">
        <v>23198</v>
      </c>
      <c r="BD147" s="19">
        <v>23309</v>
      </c>
      <c r="BE147" s="19">
        <v>24610</v>
      </c>
      <c r="BF147" s="19">
        <v>24953</v>
      </c>
      <c r="BG147" s="19">
        <v>24762</v>
      </c>
      <c r="BH147" s="19">
        <v>24753</v>
      </c>
      <c r="BI147" s="19">
        <v>24529</v>
      </c>
      <c r="BJ147" s="19">
        <v>24734</v>
      </c>
      <c r="BK147" s="19">
        <v>25497</v>
      </c>
      <c r="BL147" s="19">
        <v>25896</v>
      </c>
      <c r="BM147" s="19">
        <v>24664</v>
      </c>
      <c r="BN147" s="19">
        <v>24389</v>
      </c>
      <c r="BO147" s="19">
        <v>24208</v>
      </c>
      <c r="BP147" s="19">
        <v>24448</v>
      </c>
      <c r="BQ147" s="19">
        <v>25625</v>
      </c>
      <c r="BR147" s="19">
        <v>25874</v>
      </c>
      <c r="BS147" s="19">
        <v>25529</v>
      </c>
      <c r="BT147" s="19">
        <v>25330</v>
      </c>
      <c r="BU147" s="19">
        <v>25029</v>
      </c>
      <c r="BV147" s="19">
        <v>25085</v>
      </c>
      <c r="BW147" s="19">
        <v>25822</v>
      </c>
      <c r="BX147" s="19">
        <v>25945</v>
      </c>
      <c r="BY147" s="19">
        <v>24775</v>
      </c>
      <c r="BZ147" s="19">
        <v>24399</v>
      </c>
      <c r="CA147" s="19">
        <v>23824</v>
      </c>
      <c r="CB147" s="19">
        <v>23758</v>
      </c>
      <c r="CC147" s="19">
        <v>24874</v>
      </c>
      <c r="CD147" s="19">
        <v>25554</v>
      </c>
      <c r="CE147" s="19">
        <v>25311</v>
      </c>
      <c r="CF147" s="19">
        <v>24739</v>
      </c>
      <c r="CG147" s="19">
        <v>24385</v>
      </c>
      <c r="CH147" s="49">
        <v>24745</v>
      </c>
      <c r="CI147" s="49">
        <v>25239</v>
      </c>
      <c r="CJ147" s="49">
        <v>25261</v>
      </c>
      <c r="CK147" s="49">
        <v>23647</v>
      </c>
      <c r="CL147" s="49">
        <v>23340</v>
      </c>
      <c r="CM147" s="49">
        <v>23212</v>
      </c>
      <c r="CN147" s="49">
        <v>22920</v>
      </c>
      <c r="CO147" s="49">
        <v>24040</v>
      </c>
      <c r="CP147" s="49">
        <v>24417</v>
      </c>
      <c r="CQ147" s="49">
        <v>23973</v>
      </c>
      <c r="CR147" s="49">
        <v>23478</v>
      </c>
      <c r="CS147" s="49">
        <v>22828</v>
      </c>
      <c r="CT147" s="49">
        <v>22646</v>
      </c>
      <c r="CU147" s="49">
        <v>22706</v>
      </c>
      <c r="CV147" s="49">
        <v>22451</v>
      </c>
      <c r="CW147" s="49">
        <v>20162</v>
      </c>
      <c r="CX147" s="49">
        <v>19164</v>
      </c>
      <c r="CY147" s="49">
        <v>18515</v>
      </c>
      <c r="CZ147" s="17" t="s">
        <v>196</v>
      </c>
      <c r="DE147" t="s">
        <v>196</v>
      </c>
      <c r="DG147" t="s">
        <v>196</v>
      </c>
      <c r="DI147">
        <v>271300</v>
      </c>
      <c r="DJ147">
        <v>267800</v>
      </c>
      <c r="DK147">
        <v>269000</v>
      </c>
      <c r="DL147">
        <v>271500</v>
      </c>
      <c r="DM147">
        <v>276300</v>
      </c>
      <c r="DN147">
        <v>280200</v>
      </c>
      <c r="DO147">
        <v>283200</v>
      </c>
      <c r="DP147">
        <v>279500</v>
      </c>
      <c r="DQ147">
        <v>285600</v>
      </c>
      <c r="DR147">
        <v>287200</v>
      </c>
      <c r="DS147">
        <v>286900</v>
      </c>
      <c r="DT147">
        <v>282700</v>
      </c>
      <c r="DU147">
        <v>284300</v>
      </c>
      <c r="DV147">
        <v>288700</v>
      </c>
      <c r="DW147">
        <v>289600</v>
      </c>
      <c r="DX147">
        <v>284200</v>
      </c>
      <c r="DY147">
        <v>284700</v>
      </c>
      <c r="DZ147">
        <v>285100</v>
      </c>
      <c r="EA147">
        <v>283000</v>
      </c>
      <c r="EB147">
        <v>292500</v>
      </c>
      <c r="EC147">
        <v>291800</v>
      </c>
      <c r="ED147">
        <v>291800</v>
      </c>
      <c r="EE147">
        <v>295200</v>
      </c>
      <c r="EF147">
        <v>297000</v>
      </c>
      <c r="EG147">
        <v>296500</v>
      </c>
      <c r="EH147">
        <v>292700</v>
      </c>
      <c r="EI147">
        <v>291200</v>
      </c>
      <c r="EJ147" s="19">
        <v>280000</v>
      </c>
      <c r="EK147" s="19">
        <v>277100</v>
      </c>
      <c r="EL147" s="19">
        <v>278100</v>
      </c>
      <c r="EM147" s="19"/>
      <c r="EO147" s="31">
        <f t="shared" si="60"/>
        <v>5.9944710652414301E-2</v>
      </c>
      <c r="EP147" s="31">
        <f t="shared" si="61"/>
        <v>6.0317401045556385E-2</v>
      </c>
      <c r="EQ147" s="31">
        <f t="shared" si="62"/>
        <v>5.8695167286245353E-2</v>
      </c>
      <c r="ER147" s="31">
        <f t="shared" si="63"/>
        <v>5.4751381215469616E-2</v>
      </c>
      <c r="ES147" s="31">
        <f t="shared" si="64"/>
        <v>5.5305826999638076E-2</v>
      </c>
      <c r="ET147" s="31">
        <f t="shared" si="65"/>
        <v>5.0521056388294072E-2</v>
      </c>
      <c r="EU147" s="31">
        <f t="shared" si="66"/>
        <v>4.8425141242937855E-2</v>
      </c>
      <c r="EV147" s="31">
        <f t="shared" si="67"/>
        <v>4.6980322003577817E-2</v>
      </c>
      <c r="EW147" s="31">
        <f t="shared" si="68"/>
        <v>5.0035014005602244E-2</v>
      </c>
      <c r="EX147" s="31">
        <f t="shared" si="69"/>
        <v>5.1131615598885793E-2</v>
      </c>
      <c r="EY147" s="31">
        <f t="shared" si="70"/>
        <v>5.377483443708609E-2</v>
      </c>
      <c r="EZ147" s="31">
        <f t="shared" si="71"/>
        <v>5.9688715953307395E-2</v>
      </c>
      <c r="FA147" s="31">
        <f t="shared" si="72"/>
        <v>7.3383749560323605E-2</v>
      </c>
      <c r="FB147" s="31">
        <f t="shared" si="73"/>
        <v>7.7533772081745764E-2</v>
      </c>
      <c r="FC147" s="31">
        <f t="shared" si="74"/>
        <v>8.0089779005524858E-2</v>
      </c>
      <c r="FD147" s="31">
        <f t="shared" si="75"/>
        <v>8.2016185784658691E-2</v>
      </c>
      <c r="FE147" s="31">
        <f t="shared" si="76"/>
        <v>8.6975763962065328E-2</v>
      </c>
      <c r="FF147" s="31">
        <f t="shared" si="77"/>
        <v>8.6755524377411436E-2</v>
      </c>
      <c r="FG147" s="31">
        <f t="shared" si="78"/>
        <v>8.7151943462897521E-2</v>
      </c>
      <c r="FH147" s="31">
        <f t="shared" si="79"/>
        <v>8.3582905982905978E-2</v>
      </c>
      <c r="FI147" s="31">
        <f t="shared" si="80"/>
        <v>8.7488005483207676E-2</v>
      </c>
      <c r="FJ147" s="31">
        <f t="shared" si="81"/>
        <v>8.5966415352981496E-2</v>
      </c>
      <c r="FK147" s="31">
        <f t="shared" si="82"/>
        <v>8.3926151761517617E-2</v>
      </c>
      <c r="FL147" s="31">
        <f t="shared" si="83"/>
        <v>7.9993265993265991E-2</v>
      </c>
      <c r="FM147" s="50">
        <f t="shared" si="84"/>
        <v>8.5365935919055655E-2</v>
      </c>
      <c r="FN147" s="50">
        <f t="shared" si="85"/>
        <v>8.4540485138366928E-2</v>
      </c>
      <c r="FO147" s="50">
        <f t="shared" si="86"/>
        <v>8.1205357142857149E-2</v>
      </c>
      <c r="FP147" s="50">
        <f t="shared" si="87"/>
        <v>8.1857142857142851E-2</v>
      </c>
      <c r="FQ147" s="50">
        <f t="shared" si="88"/>
        <v>8.651389390111873E-2</v>
      </c>
      <c r="FR147" s="50">
        <f t="shared" si="89"/>
        <v>8.1431139877741823E-2</v>
      </c>
    </row>
    <row r="148" spans="1:174" ht="14">
      <c r="A148" s="17" t="s">
        <v>197</v>
      </c>
      <c r="B148" s="19">
        <v>1446</v>
      </c>
      <c r="C148" s="19">
        <v>1503</v>
      </c>
      <c r="D148" s="19">
        <v>1507</v>
      </c>
      <c r="E148" s="19">
        <v>1502</v>
      </c>
      <c r="F148" s="19">
        <v>1501</v>
      </c>
      <c r="G148" s="19">
        <v>1441</v>
      </c>
      <c r="H148" s="19">
        <v>1479</v>
      </c>
      <c r="I148" s="19">
        <v>1692</v>
      </c>
      <c r="J148" s="19">
        <v>1749</v>
      </c>
      <c r="K148" s="19">
        <v>1653</v>
      </c>
      <c r="L148" s="19">
        <v>1662</v>
      </c>
      <c r="M148" s="19">
        <v>1649</v>
      </c>
      <c r="N148" s="19">
        <v>1598</v>
      </c>
      <c r="O148" s="19">
        <v>1577</v>
      </c>
      <c r="P148" s="19">
        <v>1624</v>
      </c>
      <c r="Q148" s="19">
        <v>1599</v>
      </c>
      <c r="R148" s="19">
        <v>1524</v>
      </c>
      <c r="S148" s="19">
        <v>1512</v>
      </c>
      <c r="T148" s="19">
        <v>1508</v>
      </c>
      <c r="U148" s="19">
        <v>1588</v>
      </c>
      <c r="V148" s="19">
        <v>1585</v>
      </c>
      <c r="W148" s="19">
        <v>1594</v>
      </c>
      <c r="X148" s="19">
        <v>1595</v>
      </c>
      <c r="Y148" s="19">
        <v>1580</v>
      </c>
      <c r="Z148" s="19">
        <v>1496</v>
      </c>
      <c r="AA148" s="19">
        <v>1514</v>
      </c>
      <c r="AB148" s="19">
        <v>1502</v>
      </c>
      <c r="AC148" s="19">
        <v>1421</v>
      </c>
      <c r="AD148" s="19">
        <v>1364</v>
      </c>
      <c r="AE148" s="19">
        <v>1335</v>
      </c>
      <c r="AF148" s="19">
        <v>1342</v>
      </c>
      <c r="AG148" s="19">
        <v>1423</v>
      </c>
      <c r="AH148" s="19">
        <v>1446</v>
      </c>
      <c r="AI148" s="19">
        <v>1443</v>
      </c>
      <c r="AJ148" s="19">
        <v>1472</v>
      </c>
      <c r="AK148" s="19">
        <v>1542</v>
      </c>
      <c r="AL148" s="19">
        <v>1625</v>
      </c>
      <c r="AM148" s="19">
        <v>1685</v>
      </c>
      <c r="AN148" s="19">
        <v>1810</v>
      </c>
      <c r="AO148" s="19">
        <v>1800</v>
      </c>
      <c r="AP148" s="19">
        <v>1879</v>
      </c>
      <c r="AQ148" s="19">
        <v>2071</v>
      </c>
      <c r="AR148" s="19">
        <v>2221</v>
      </c>
      <c r="AS148" s="19">
        <v>2579</v>
      </c>
      <c r="AT148" s="19">
        <v>3024</v>
      </c>
      <c r="AU148" s="19">
        <v>3275</v>
      </c>
      <c r="AV148" s="19">
        <v>3441</v>
      </c>
      <c r="AW148" s="19">
        <v>3273</v>
      </c>
      <c r="AX148" s="19">
        <v>3352</v>
      </c>
      <c r="AY148" s="19">
        <v>3305</v>
      </c>
      <c r="AZ148" s="19">
        <v>3286</v>
      </c>
      <c r="BA148" s="19">
        <v>3240</v>
      </c>
      <c r="BB148" s="19">
        <v>3292</v>
      </c>
      <c r="BC148" s="19">
        <v>3145</v>
      </c>
      <c r="BD148" s="19">
        <v>3082</v>
      </c>
      <c r="BE148" s="19">
        <v>3282</v>
      </c>
      <c r="BF148" s="19">
        <v>3244</v>
      </c>
      <c r="BG148" s="19">
        <v>3171</v>
      </c>
      <c r="BH148" s="19">
        <v>3054</v>
      </c>
      <c r="BI148" s="19">
        <v>2956</v>
      </c>
      <c r="BJ148" s="19">
        <v>2823</v>
      </c>
      <c r="BK148" s="19">
        <v>2755</v>
      </c>
      <c r="BL148" s="19">
        <v>2709</v>
      </c>
      <c r="BM148" s="19">
        <v>2599</v>
      </c>
      <c r="BN148" s="19">
        <v>2506</v>
      </c>
      <c r="BO148" s="19">
        <v>2479</v>
      </c>
      <c r="BP148" s="19">
        <v>2480</v>
      </c>
      <c r="BQ148" s="19">
        <v>2649</v>
      </c>
      <c r="BR148" s="19">
        <v>2770</v>
      </c>
      <c r="BS148" s="19">
        <v>2774</v>
      </c>
      <c r="BT148" s="19">
        <v>2745</v>
      </c>
      <c r="BU148" s="19">
        <v>2699</v>
      </c>
      <c r="BV148" s="19">
        <v>2618</v>
      </c>
      <c r="BW148" s="19">
        <v>2829</v>
      </c>
      <c r="BX148" s="19">
        <v>2993</v>
      </c>
      <c r="BY148" s="19">
        <v>3034</v>
      </c>
      <c r="BZ148" s="19">
        <v>2992</v>
      </c>
      <c r="CA148" s="19">
        <v>2973</v>
      </c>
      <c r="CB148" s="19">
        <v>2923</v>
      </c>
      <c r="CC148" s="19">
        <v>3199</v>
      </c>
      <c r="CD148" s="19">
        <v>3346</v>
      </c>
      <c r="CE148" s="19">
        <v>3303</v>
      </c>
      <c r="CF148" s="19">
        <v>3214</v>
      </c>
      <c r="CG148" s="19">
        <v>3173</v>
      </c>
      <c r="CH148" s="49">
        <v>3133</v>
      </c>
      <c r="CI148" s="49">
        <v>3135</v>
      </c>
      <c r="CJ148" s="49">
        <v>3190</v>
      </c>
      <c r="CK148" s="49">
        <v>3148</v>
      </c>
      <c r="CL148" s="49">
        <v>3133</v>
      </c>
      <c r="CM148" s="49">
        <v>3120</v>
      </c>
      <c r="CN148" s="49">
        <v>3055</v>
      </c>
      <c r="CO148" s="49">
        <v>3202</v>
      </c>
      <c r="CP148" s="49">
        <v>3305</v>
      </c>
      <c r="CQ148" s="49">
        <v>3302</v>
      </c>
      <c r="CR148" s="49">
        <v>3243</v>
      </c>
      <c r="CS148" s="49">
        <v>3233</v>
      </c>
      <c r="CT148" s="49">
        <v>3138</v>
      </c>
      <c r="CU148" s="49">
        <v>3075</v>
      </c>
      <c r="CV148" s="49">
        <v>2961</v>
      </c>
      <c r="CW148" s="49">
        <v>2785</v>
      </c>
      <c r="CX148" s="49">
        <v>2670</v>
      </c>
      <c r="CY148" s="49">
        <v>2506</v>
      </c>
      <c r="CZ148" s="17" t="s">
        <v>197</v>
      </c>
      <c r="DE148" t="s">
        <v>197</v>
      </c>
      <c r="DG148" t="s">
        <v>197</v>
      </c>
      <c r="DI148">
        <v>58600</v>
      </c>
      <c r="DJ148">
        <v>58000</v>
      </c>
      <c r="DK148">
        <v>59900</v>
      </c>
      <c r="DL148">
        <v>60100</v>
      </c>
      <c r="DM148">
        <v>60100</v>
      </c>
      <c r="DN148">
        <v>60800</v>
      </c>
      <c r="DO148">
        <v>59200</v>
      </c>
      <c r="DP148">
        <v>60300</v>
      </c>
      <c r="DQ148">
        <v>61300</v>
      </c>
      <c r="DR148">
        <v>62800</v>
      </c>
      <c r="DS148">
        <v>62800</v>
      </c>
      <c r="DT148">
        <v>59200</v>
      </c>
      <c r="DU148">
        <v>60800</v>
      </c>
      <c r="DV148">
        <v>57900</v>
      </c>
      <c r="DW148">
        <v>59300</v>
      </c>
      <c r="DX148">
        <v>61800</v>
      </c>
      <c r="DY148">
        <v>59200</v>
      </c>
      <c r="DZ148">
        <v>61500</v>
      </c>
      <c r="EA148">
        <v>59900</v>
      </c>
      <c r="EB148">
        <v>59800</v>
      </c>
      <c r="EC148">
        <v>61300</v>
      </c>
      <c r="ED148">
        <v>60800</v>
      </c>
      <c r="EE148">
        <v>62400</v>
      </c>
      <c r="EF148">
        <v>61700</v>
      </c>
      <c r="EG148">
        <v>61100</v>
      </c>
      <c r="EH148">
        <v>61300</v>
      </c>
      <c r="EI148">
        <v>62700</v>
      </c>
      <c r="EJ148" s="19">
        <v>63800</v>
      </c>
      <c r="EK148" s="19">
        <v>65100</v>
      </c>
      <c r="EL148" s="19">
        <v>64100</v>
      </c>
      <c r="EM148" s="19"/>
      <c r="EO148" s="31">
        <f t="shared" si="60"/>
        <v>2.8208191126279862E-2</v>
      </c>
      <c r="EP148" s="31">
        <f t="shared" si="61"/>
        <v>2.7551724137931034E-2</v>
      </c>
      <c r="EQ148" s="31">
        <f t="shared" si="62"/>
        <v>2.6694490818030051E-2</v>
      </c>
      <c r="ER148" s="31">
        <f t="shared" si="63"/>
        <v>2.509151414309484E-2</v>
      </c>
      <c r="ES148" s="31">
        <f t="shared" si="64"/>
        <v>2.6522462562396008E-2</v>
      </c>
      <c r="ET148" s="31">
        <f t="shared" si="65"/>
        <v>2.4605263157894738E-2</v>
      </c>
      <c r="EU148" s="31">
        <f t="shared" si="66"/>
        <v>2.400337837837838E-2</v>
      </c>
      <c r="EV148" s="31">
        <f t="shared" si="67"/>
        <v>2.2255389718076286E-2</v>
      </c>
      <c r="EW148" s="31">
        <f t="shared" si="68"/>
        <v>2.3539967373572595E-2</v>
      </c>
      <c r="EX148" s="31">
        <f t="shared" si="69"/>
        <v>2.587579617834395E-2</v>
      </c>
      <c r="EY148" s="31">
        <f t="shared" si="70"/>
        <v>2.8662420382165606E-2</v>
      </c>
      <c r="EZ148" s="31">
        <f t="shared" si="71"/>
        <v>3.751689189189189E-2</v>
      </c>
      <c r="FA148" s="31">
        <f t="shared" si="72"/>
        <v>5.3865131578947366E-2</v>
      </c>
      <c r="FB148" s="31">
        <f t="shared" si="73"/>
        <v>5.7892918825561315E-2</v>
      </c>
      <c r="FC148" s="31">
        <f t="shared" si="74"/>
        <v>5.4637436762225967E-2</v>
      </c>
      <c r="FD148" s="31">
        <f t="shared" si="75"/>
        <v>4.9870550161812299E-2</v>
      </c>
      <c r="FE148" s="31">
        <f t="shared" si="76"/>
        <v>5.356418918918919E-2</v>
      </c>
      <c r="FF148" s="31">
        <f t="shared" si="77"/>
        <v>4.5902439024390243E-2</v>
      </c>
      <c r="FG148" s="31">
        <f t="shared" si="78"/>
        <v>4.33889816360601E-2</v>
      </c>
      <c r="FH148" s="31">
        <f t="shared" si="79"/>
        <v>4.1471571906354518E-2</v>
      </c>
      <c r="FI148" s="31">
        <f t="shared" si="80"/>
        <v>4.525285481239804E-2</v>
      </c>
      <c r="FJ148" s="31">
        <f t="shared" si="81"/>
        <v>4.305921052631579E-2</v>
      </c>
      <c r="FK148" s="31">
        <f t="shared" si="82"/>
        <v>4.8621794871794868E-2</v>
      </c>
      <c r="FL148" s="31">
        <f t="shared" si="83"/>
        <v>4.7374392220421391E-2</v>
      </c>
      <c r="FM148" s="50">
        <f t="shared" si="84"/>
        <v>5.4058919803600655E-2</v>
      </c>
      <c r="FN148" s="50">
        <f t="shared" si="85"/>
        <v>5.1109298531810766E-2</v>
      </c>
      <c r="FO148" s="50">
        <f t="shared" si="86"/>
        <v>5.0207336523125999E-2</v>
      </c>
      <c r="FP148" s="50">
        <f t="shared" si="87"/>
        <v>4.788401253918495E-2</v>
      </c>
      <c r="FQ148" s="50">
        <f t="shared" si="88"/>
        <v>5.0721966205837174E-2</v>
      </c>
      <c r="FR148" s="50">
        <f t="shared" si="89"/>
        <v>4.8954758190327616E-2</v>
      </c>
    </row>
    <row r="149" spans="1:174" ht="14">
      <c r="A149" s="17" t="s">
        <v>20</v>
      </c>
      <c r="B149" s="19">
        <v>5083</v>
      </c>
      <c r="C149" s="19">
        <v>5263</v>
      </c>
      <c r="D149" s="19">
        <v>5353</v>
      </c>
      <c r="E149" s="19">
        <v>5343</v>
      </c>
      <c r="F149" s="19">
        <v>5283</v>
      </c>
      <c r="G149" s="19">
        <v>5253</v>
      </c>
      <c r="H149" s="19">
        <v>5446</v>
      </c>
      <c r="I149" s="19">
        <v>6179</v>
      </c>
      <c r="J149" s="19">
        <v>6437</v>
      </c>
      <c r="K149" s="19">
        <v>6131</v>
      </c>
      <c r="L149" s="19">
        <v>6139</v>
      </c>
      <c r="M149" s="19">
        <v>6108</v>
      </c>
      <c r="N149" s="19">
        <v>5802</v>
      </c>
      <c r="O149" s="19">
        <v>5918</v>
      </c>
      <c r="P149" s="19">
        <v>6175</v>
      </c>
      <c r="Q149" s="19">
        <v>6013</v>
      </c>
      <c r="R149" s="19">
        <v>5776</v>
      </c>
      <c r="S149" s="19">
        <v>5708</v>
      </c>
      <c r="T149" s="19">
        <v>5687</v>
      </c>
      <c r="U149" s="19">
        <v>5954</v>
      </c>
      <c r="V149" s="19">
        <v>5897</v>
      </c>
      <c r="W149" s="19">
        <v>5912</v>
      </c>
      <c r="X149" s="19">
        <v>5772</v>
      </c>
      <c r="Y149" s="19">
        <v>5765</v>
      </c>
      <c r="Z149" s="19">
        <v>5407</v>
      </c>
      <c r="AA149" s="19">
        <v>5416</v>
      </c>
      <c r="AB149" s="19">
        <v>5500</v>
      </c>
      <c r="AC149" s="19">
        <v>5223</v>
      </c>
      <c r="AD149" s="19">
        <v>4951</v>
      </c>
      <c r="AE149" s="19">
        <v>4889</v>
      </c>
      <c r="AF149" s="19">
        <v>4817</v>
      </c>
      <c r="AG149" s="19">
        <v>5154</v>
      </c>
      <c r="AH149" s="19">
        <v>5289</v>
      </c>
      <c r="AI149" s="19">
        <v>5163</v>
      </c>
      <c r="AJ149" s="19">
        <v>5199</v>
      </c>
      <c r="AK149" s="19">
        <v>5318</v>
      </c>
      <c r="AL149" s="19">
        <v>5424</v>
      </c>
      <c r="AM149" s="19">
        <v>5714</v>
      </c>
      <c r="AN149" s="19">
        <v>6259</v>
      </c>
      <c r="AO149" s="19">
        <v>6407</v>
      </c>
      <c r="AP149" s="19">
        <v>6639</v>
      </c>
      <c r="AQ149" s="19">
        <v>7581</v>
      </c>
      <c r="AR149" s="19">
        <v>8239</v>
      </c>
      <c r="AS149" s="19">
        <v>9498</v>
      </c>
      <c r="AT149" s="19">
        <v>11241</v>
      </c>
      <c r="AU149" s="19">
        <v>12220</v>
      </c>
      <c r="AV149" s="19">
        <v>12694</v>
      </c>
      <c r="AW149" s="19">
        <v>12480</v>
      </c>
      <c r="AX149" s="19">
        <v>12622</v>
      </c>
      <c r="AY149" s="19">
        <v>12453</v>
      </c>
      <c r="AZ149" s="19">
        <v>12539</v>
      </c>
      <c r="BA149" s="19">
        <v>12370</v>
      </c>
      <c r="BB149" s="19">
        <v>12183</v>
      </c>
      <c r="BC149" s="19">
        <v>11885</v>
      </c>
      <c r="BD149" s="19">
        <v>11398</v>
      </c>
      <c r="BE149" s="19">
        <v>12207</v>
      </c>
      <c r="BF149" s="19">
        <v>11950</v>
      </c>
      <c r="BG149" s="19">
        <v>11423</v>
      </c>
      <c r="BH149" s="19">
        <v>10895</v>
      </c>
      <c r="BI149" s="19">
        <v>10347</v>
      </c>
      <c r="BJ149" s="19">
        <v>9799</v>
      </c>
      <c r="BK149" s="19">
        <v>9774</v>
      </c>
      <c r="BL149" s="19">
        <v>9747</v>
      </c>
      <c r="BM149" s="19">
        <v>9314</v>
      </c>
      <c r="BN149" s="19">
        <v>8884</v>
      </c>
      <c r="BO149" s="19">
        <v>8716</v>
      </c>
      <c r="BP149" s="19">
        <v>8655</v>
      </c>
      <c r="BQ149" s="19">
        <v>9291</v>
      </c>
      <c r="BR149" s="19">
        <v>9574</v>
      </c>
      <c r="BS149" s="19">
        <v>9423</v>
      </c>
      <c r="BT149" s="19">
        <v>9044</v>
      </c>
      <c r="BU149" s="19">
        <v>8841</v>
      </c>
      <c r="BV149" s="19">
        <v>8653</v>
      </c>
      <c r="BW149" s="19">
        <v>9295</v>
      </c>
      <c r="BX149" s="19">
        <v>9707</v>
      </c>
      <c r="BY149" s="19">
        <v>9866</v>
      </c>
      <c r="BZ149" s="19">
        <v>9701</v>
      </c>
      <c r="CA149" s="19">
        <v>9743</v>
      </c>
      <c r="CB149" s="19">
        <v>9717</v>
      </c>
      <c r="CC149" s="19">
        <v>10666</v>
      </c>
      <c r="CD149" s="19">
        <v>11082</v>
      </c>
      <c r="CE149" s="19">
        <v>11020</v>
      </c>
      <c r="CF149" s="19">
        <v>10680</v>
      </c>
      <c r="CG149" s="19">
        <v>10421</v>
      </c>
      <c r="CH149" s="49">
        <v>10229</v>
      </c>
      <c r="CI149" s="49">
        <v>10217</v>
      </c>
      <c r="CJ149" s="49">
        <v>10310</v>
      </c>
      <c r="CK149" s="49">
        <v>10123</v>
      </c>
      <c r="CL149" s="49">
        <v>10187</v>
      </c>
      <c r="CM149" s="49">
        <v>10016</v>
      </c>
      <c r="CN149" s="49">
        <v>9831</v>
      </c>
      <c r="CO149" s="49">
        <v>10312</v>
      </c>
      <c r="CP149" s="49">
        <v>10517</v>
      </c>
      <c r="CQ149" s="49">
        <v>10267</v>
      </c>
      <c r="CR149" s="49">
        <v>10034</v>
      </c>
      <c r="CS149" s="49">
        <v>9809</v>
      </c>
      <c r="CT149" s="49">
        <v>9358</v>
      </c>
      <c r="CU149" s="49">
        <v>9051</v>
      </c>
      <c r="CV149" s="49">
        <v>8926</v>
      </c>
      <c r="CW149" s="49">
        <v>8556</v>
      </c>
      <c r="CX149" s="49">
        <v>8217</v>
      </c>
      <c r="CY149" s="49">
        <v>7841</v>
      </c>
      <c r="CZ149" s="17" t="s">
        <v>20</v>
      </c>
      <c r="DE149" t="s">
        <v>20</v>
      </c>
      <c r="DG149" t="s">
        <v>20</v>
      </c>
      <c r="DI149">
        <v>292700</v>
      </c>
      <c r="DJ149">
        <v>294000</v>
      </c>
      <c r="DK149">
        <v>294100</v>
      </c>
      <c r="DL149">
        <v>296700</v>
      </c>
      <c r="DM149">
        <v>298500</v>
      </c>
      <c r="DN149">
        <v>302100</v>
      </c>
      <c r="DO149">
        <v>304900</v>
      </c>
      <c r="DP149">
        <v>303100</v>
      </c>
      <c r="DQ149">
        <v>306500</v>
      </c>
      <c r="DR149">
        <v>306000</v>
      </c>
      <c r="DS149">
        <v>305500</v>
      </c>
      <c r="DT149">
        <v>298600</v>
      </c>
      <c r="DU149">
        <v>299400</v>
      </c>
      <c r="DV149">
        <v>293900</v>
      </c>
      <c r="DW149">
        <v>296000</v>
      </c>
      <c r="DX149">
        <v>298700</v>
      </c>
      <c r="DY149">
        <v>293400</v>
      </c>
      <c r="DZ149">
        <v>295500</v>
      </c>
      <c r="EA149">
        <v>295200</v>
      </c>
      <c r="EB149">
        <v>295200</v>
      </c>
      <c r="EC149">
        <v>297700</v>
      </c>
      <c r="ED149">
        <v>299300</v>
      </c>
      <c r="EE149">
        <v>301100</v>
      </c>
      <c r="EF149">
        <v>302400</v>
      </c>
      <c r="EG149">
        <v>302500</v>
      </c>
      <c r="EH149">
        <v>304600</v>
      </c>
      <c r="EI149">
        <v>306100</v>
      </c>
      <c r="EJ149" s="19">
        <v>300900</v>
      </c>
      <c r="EK149" s="19">
        <v>303400</v>
      </c>
      <c r="EL149" s="19">
        <v>301500</v>
      </c>
      <c r="EM149" s="19"/>
      <c r="EO149" s="31">
        <f t="shared" si="60"/>
        <v>2.0946361462248035E-2</v>
      </c>
      <c r="EP149" s="31">
        <f t="shared" si="61"/>
        <v>1.9734693877551019E-2</v>
      </c>
      <c r="EQ149" s="31">
        <f t="shared" si="62"/>
        <v>2.0445426725603535E-2</v>
      </c>
      <c r="ER149" s="31">
        <f t="shared" si="63"/>
        <v>1.9167509268621503E-2</v>
      </c>
      <c r="ES149" s="31">
        <f t="shared" si="64"/>
        <v>1.9805695142378558E-2</v>
      </c>
      <c r="ET149" s="31">
        <f t="shared" si="65"/>
        <v>1.7898047004303211E-2</v>
      </c>
      <c r="EU149" s="31">
        <f t="shared" si="66"/>
        <v>1.713020662512299E-2</v>
      </c>
      <c r="EV149" s="31">
        <f t="shared" si="67"/>
        <v>1.5892444737710325E-2</v>
      </c>
      <c r="EW149" s="31">
        <f t="shared" si="68"/>
        <v>1.6845024469820554E-2</v>
      </c>
      <c r="EX149" s="31">
        <f t="shared" si="69"/>
        <v>1.7725490196078431E-2</v>
      </c>
      <c r="EY149" s="31">
        <f t="shared" si="70"/>
        <v>2.0972176759410804E-2</v>
      </c>
      <c r="EZ149" s="31">
        <f t="shared" si="71"/>
        <v>2.7592096450100467E-2</v>
      </c>
      <c r="FA149" s="31">
        <f t="shared" si="72"/>
        <v>4.0814963259853038E-2</v>
      </c>
      <c r="FB149" s="31">
        <f t="shared" si="73"/>
        <v>4.2946580469547468E-2</v>
      </c>
      <c r="FC149" s="31">
        <f t="shared" si="74"/>
        <v>4.1790540540540544E-2</v>
      </c>
      <c r="FD149" s="31">
        <f t="shared" si="75"/>
        <v>3.8158687646468029E-2</v>
      </c>
      <c r="FE149" s="31">
        <f t="shared" si="76"/>
        <v>3.8933197000681666E-2</v>
      </c>
      <c r="FF149" s="31">
        <f t="shared" si="77"/>
        <v>3.3160744500846023E-2</v>
      </c>
      <c r="FG149" s="31">
        <f t="shared" si="78"/>
        <v>3.1551490514905148E-2</v>
      </c>
      <c r="FH149" s="31">
        <f t="shared" si="79"/>
        <v>2.9319105691056911E-2</v>
      </c>
      <c r="FI149" s="31">
        <f t="shared" si="80"/>
        <v>3.165267047363117E-2</v>
      </c>
      <c r="FJ149" s="31">
        <f t="shared" si="81"/>
        <v>2.8910791847644505E-2</v>
      </c>
      <c r="FK149" s="31">
        <f t="shared" si="82"/>
        <v>3.2766522749916968E-2</v>
      </c>
      <c r="FL149" s="31">
        <f t="shared" si="83"/>
        <v>3.2132936507936506E-2</v>
      </c>
      <c r="FM149" s="50">
        <f t="shared" si="84"/>
        <v>3.6429752066115706E-2</v>
      </c>
      <c r="FN149" s="50">
        <f t="shared" si="85"/>
        <v>3.3581746552856208E-2</v>
      </c>
      <c r="FO149" s="50">
        <f t="shared" si="86"/>
        <v>3.3070891865403462E-2</v>
      </c>
      <c r="FP149" s="50">
        <f t="shared" si="87"/>
        <v>3.2671984047856428E-2</v>
      </c>
      <c r="FQ149" s="50">
        <f t="shared" si="88"/>
        <v>3.3839815425181281E-2</v>
      </c>
      <c r="FR149" s="50">
        <f t="shared" si="89"/>
        <v>3.1038142620232172E-2</v>
      </c>
    </row>
    <row r="150" spans="1:174" ht="14">
      <c r="A150" s="17" t="s">
        <v>198</v>
      </c>
      <c r="B150" s="19">
        <v>575</v>
      </c>
      <c r="C150" s="19">
        <v>582</v>
      </c>
      <c r="D150" s="19">
        <v>641</v>
      </c>
      <c r="E150" s="19">
        <v>643</v>
      </c>
      <c r="F150" s="19">
        <v>633</v>
      </c>
      <c r="G150" s="19">
        <v>657</v>
      </c>
      <c r="H150" s="19">
        <v>699</v>
      </c>
      <c r="I150" s="19">
        <v>795</v>
      </c>
      <c r="J150" s="19">
        <v>813</v>
      </c>
      <c r="K150" s="19">
        <v>817</v>
      </c>
      <c r="L150" s="19">
        <v>761</v>
      </c>
      <c r="M150" s="19">
        <v>771</v>
      </c>
      <c r="N150" s="19">
        <v>742</v>
      </c>
      <c r="O150" s="19">
        <v>696</v>
      </c>
      <c r="P150" s="19">
        <v>726</v>
      </c>
      <c r="Q150" s="19">
        <v>763</v>
      </c>
      <c r="R150" s="19">
        <v>770</v>
      </c>
      <c r="S150" s="19">
        <v>751</v>
      </c>
      <c r="T150" s="19">
        <v>757</v>
      </c>
      <c r="U150" s="19">
        <v>782</v>
      </c>
      <c r="V150" s="19">
        <v>828</v>
      </c>
      <c r="W150" s="19">
        <v>870</v>
      </c>
      <c r="X150" s="19">
        <v>838</v>
      </c>
      <c r="Y150" s="19">
        <v>773</v>
      </c>
      <c r="Z150" s="19">
        <v>689</v>
      </c>
      <c r="AA150" s="19">
        <v>651</v>
      </c>
      <c r="AB150" s="19">
        <v>608</v>
      </c>
      <c r="AC150" s="19">
        <v>594</v>
      </c>
      <c r="AD150" s="19">
        <v>579</v>
      </c>
      <c r="AE150" s="19">
        <v>578</v>
      </c>
      <c r="AF150" s="19">
        <v>608</v>
      </c>
      <c r="AG150" s="19">
        <v>664</v>
      </c>
      <c r="AH150" s="19">
        <v>731</v>
      </c>
      <c r="AI150" s="19">
        <v>717</v>
      </c>
      <c r="AJ150" s="19">
        <v>734</v>
      </c>
      <c r="AK150" s="19">
        <v>711</v>
      </c>
      <c r="AL150" s="19">
        <v>734</v>
      </c>
      <c r="AM150" s="19">
        <v>770</v>
      </c>
      <c r="AN150" s="19">
        <v>873</v>
      </c>
      <c r="AO150" s="19">
        <v>893</v>
      </c>
      <c r="AP150" s="19">
        <v>903</v>
      </c>
      <c r="AQ150" s="19">
        <v>1000</v>
      </c>
      <c r="AR150" s="19">
        <v>1115</v>
      </c>
      <c r="AS150" s="19">
        <v>1344</v>
      </c>
      <c r="AT150" s="19">
        <v>1499</v>
      </c>
      <c r="AU150" s="19">
        <v>1538</v>
      </c>
      <c r="AV150" s="19">
        <v>1539</v>
      </c>
      <c r="AW150" s="19">
        <v>1530</v>
      </c>
      <c r="AX150" s="19">
        <v>1504</v>
      </c>
      <c r="AY150" s="19">
        <v>1482</v>
      </c>
      <c r="AZ150" s="19">
        <v>1520</v>
      </c>
      <c r="BA150" s="19">
        <v>1486</v>
      </c>
      <c r="BB150" s="19">
        <v>1508</v>
      </c>
      <c r="BC150" s="19">
        <v>1648</v>
      </c>
      <c r="BD150" s="19">
        <v>1602</v>
      </c>
      <c r="BE150" s="19">
        <v>1685</v>
      </c>
      <c r="BF150" s="19">
        <v>1668</v>
      </c>
      <c r="BG150" s="19">
        <v>1595</v>
      </c>
      <c r="BH150" s="19">
        <v>1543</v>
      </c>
      <c r="BI150" s="19">
        <v>1456</v>
      </c>
      <c r="BJ150" s="19">
        <v>1336</v>
      </c>
      <c r="BK150" s="19">
        <v>1257</v>
      </c>
      <c r="BL150" s="19">
        <v>1283</v>
      </c>
      <c r="BM150" s="19">
        <v>1282</v>
      </c>
      <c r="BN150" s="19">
        <v>1276</v>
      </c>
      <c r="BO150" s="19">
        <v>1304</v>
      </c>
      <c r="BP150" s="19">
        <v>1339</v>
      </c>
      <c r="BQ150" s="19">
        <v>1440</v>
      </c>
      <c r="BR150" s="19">
        <v>1522</v>
      </c>
      <c r="BS150" s="19">
        <v>1489</v>
      </c>
      <c r="BT150" s="19">
        <v>1518</v>
      </c>
      <c r="BU150" s="19">
        <v>1440</v>
      </c>
      <c r="BV150" s="19">
        <v>1423</v>
      </c>
      <c r="BW150" s="19">
        <v>1510</v>
      </c>
      <c r="BX150" s="19">
        <v>1518</v>
      </c>
      <c r="BY150" s="19">
        <v>1563</v>
      </c>
      <c r="BZ150" s="19">
        <v>1607</v>
      </c>
      <c r="CA150" s="19">
        <v>1538</v>
      </c>
      <c r="CB150" s="19">
        <v>1618</v>
      </c>
      <c r="CC150" s="19">
        <v>1708</v>
      </c>
      <c r="CD150" s="19">
        <v>1806</v>
      </c>
      <c r="CE150" s="19">
        <v>1774</v>
      </c>
      <c r="CF150" s="19">
        <v>1674</v>
      </c>
      <c r="CG150" s="19">
        <v>1607</v>
      </c>
      <c r="CH150" s="49">
        <v>1529</v>
      </c>
      <c r="CI150" s="49">
        <v>1596</v>
      </c>
      <c r="CJ150" s="49">
        <v>1585</v>
      </c>
      <c r="CK150" s="49">
        <v>1592</v>
      </c>
      <c r="CL150" s="49">
        <v>1589</v>
      </c>
      <c r="CM150" s="49">
        <v>1583</v>
      </c>
      <c r="CN150" s="49">
        <v>1542</v>
      </c>
      <c r="CO150" s="49">
        <v>1577</v>
      </c>
      <c r="CP150" s="49">
        <v>1582</v>
      </c>
      <c r="CQ150" s="49">
        <v>1511</v>
      </c>
      <c r="CR150" s="49">
        <v>1451</v>
      </c>
      <c r="CS150" s="49">
        <v>1383</v>
      </c>
      <c r="CT150" s="49">
        <v>1370</v>
      </c>
      <c r="CU150" s="49">
        <v>1357</v>
      </c>
      <c r="CV150" s="49">
        <v>1297</v>
      </c>
      <c r="CW150" s="49">
        <v>1208</v>
      </c>
      <c r="CX150" s="49">
        <v>1200</v>
      </c>
      <c r="CY150" s="49">
        <v>1112</v>
      </c>
      <c r="CZ150" s="17" t="s">
        <v>198</v>
      </c>
      <c r="DE150" t="s">
        <v>198</v>
      </c>
      <c r="DG150" t="s">
        <v>198</v>
      </c>
      <c r="DI150">
        <v>38500</v>
      </c>
      <c r="DJ150">
        <v>38700</v>
      </c>
      <c r="DK150">
        <v>37500</v>
      </c>
      <c r="DL150">
        <v>38400</v>
      </c>
      <c r="DM150">
        <v>39400</v>
      </c>
      <c r="DN150">
        <v>40100</v>
      </c>
      <c r="DO150">
        <v>41600</v>
      </c>
      <c r="DP150">
        <v>41700</v>
      </c>
      <c r="DQ150">
        <v>41800</v>
      </c>
      <c r="DR150">
        <v>41400</v>
      </c>
      <c r="DS150">
        <v>42000</v>
      </c>
      <c r="DT150">
        <v>41000</v>
      </c>
      <c r="DU150">
        <v>42700</v>
      </c>
      <c r="DV150">
        <v>42000</v>
      </c>
      <c r="DW150">
        <v>43600</v>
      </c>
      <c r="DX150">
        <v>43700</v>
      </c>
      <c r="DY150">
        <v>42200</v>
      </c>
      <c r="DZ150">
        <v>42200</v>
      </c>
      <c r="EA150">
        <v>39400</v>
      </c>
      <c r="EB150">
        <v>38400</v>
      </c>
      <c r="EC150">
        <v>38200</v>
      </c>
      <c r="ED150">
        <v>36700</v>
      </c>
      <c r="EE150">
        <v>37300</v>
      </c>
      <c r="EF150">
        <v>37400</v>
      </c>
      <c r="EG150">
        <v>37000</v>
      </c>
      <c r="EH150">
        <v>38000</v>
      </c>
      <c r="EI150">
        <v>37800</v>
      </c>
      <c r="EJ150" s="19">
        <v>37600</v>
      </c>
      <c r="EK150" s="19">
        <v>37900</v>
      </c>
      <c r="EL150" s="19">
        <v>37500</v>
      </c>
      <c r="EM150" s="19"/>
      <c r="EO150" s="31">
        <f t="shared" si="60"/>
        <v>2.122077922077922E-2</v>
      </c>
      <c r="EP150" s="31">
        <f t="shared" si="61"/>
        <v>1.9173126614987081E-2</v>
      </c>
      <c r="EQ150" s="31">
        <f t="shared" si="62"/>
        <v>2.0346666666666666E-2</v>
      </c>
      <c r="ER150" s="31">
        <f t="shared" si="63"/>
        <v>1.9713541666666667E-2</v>
      </c>
      <c r="ES150" s="31">
        <f t="shared" si="64"/>
        <v>2.2081218274111674E-2</v>
      </c>
      <c r="ET150" s="31">
        <f t="shared" si="65"/>
        <v>1.7182044887780547E-2</v>
      </c>
      <c r="EU150" s="31">
        <f t="shared" si="66"/>
        <v>1.4278846153846154E-2</v>
      </c>
      <c r="EV150" s="31">
        <f t="shared" si="67"/>
        <v>1.4580335731414868E-2</v>
      </c>
      <c r="EW150" s="31">
        <f t="shared" si="68"/>
        <v>1.7153110047846889E-2</v>
      </c>
      <c r="EX150" s="31">
        <f t="shared" si="69"/>
        <v>1.7729468599033817E-2</v>
      </c>
      <c r="EY150" s="31">
        <f t="shared" si="70"/>
        <v>2.1261904761904763E-2</v>
      </c>
      <c r="EZ150" s="31">
        <f t="shared" si="71"/>
        <v>2.7195121951219512E-2</v>
      </c>
      <c r="FA150" s="31">
        <f t="shared" si="72"/>
        <v>3.6018735362997656E-2</v>
      </c>
      <c r="FB150" s="31">
        <f t="shared" si="73"/>
        <v>3.5809523809523812E-2</v>
      </c>
      <c r="FC150" s="31">
        <f t="shared" si="74"/>
        <v>3.4082568807339453E-2</v>
      </c>
      <c r="FD150" s="31">
        <f t="shared" si="75"/>
        <v>3.6659038901601833E-2</v>
      </c>
      <c r="FE150" s="31">
        <f t="shared" si="76"/>
        <v>3.7796208530805689E-2</v>
      </c>
      <c r="FF150" s="31">
        <f t="shared" si="77"/>
        <v>3.165876777251185E-2</v>
      </c>
      <c r="FG150" s="31">
        <f t="shared" si="78"/>
        <v>3.2538071065989847E-2</v>
      </c>
      <c r="FH150" s="31">
        <f t="shared" si="79"/>
        <v>3.4869791666666664E-2</v>
      </c>
      <c r="FI150" s="31">
        <f t="shared" si="80"/>
        <v>3.897905759162304E-2</v>
      </c>
      <c r="FJ150" s="31">
        <f t="shared" si="81"/>
        <v>3.8773841961852858E-2</v>
      </c>
      <c r="FK150" s="31">
        <f t="shared" si="82"/>
        <v>4.1903485254691689E-2</v>
      </c>
      <c r="FL150" s="31">
        <f t="shared" si="83"/>
        <v>4.3262032085561494E-2</v>
      </c>
      <c r="FM150" s="50">
        <f t="shared" si="84"/>
        <v>4.7945945945945943E-2</v>
      </c>
      <c r="FN150" s="50">
        <f t="shared" si="85"/>
        <v>4.0236842105263161E-2</v>
      </c>
      <c r="FO150" s="50">
        <f t="shared" si="86"/>
        <v>4.2116402116402114E-2</v>
      </c>
      <c r="FP150" s="50">
        <f t="shared" si="87"/>
        <v>4.101063829787234E-2</v>
      </c>
      <c r="FQ150" s="50">
        <f t="shared" si="88"/>
        <v>3.9868073878627966E-2</v>
      </c>
      <c r="FR150" s="50">
        <f t="shared" si="89"/>
        <v>3.6533333333333334E-2</v>
      </c>
    </row>
    <row r="151" spans="1:174" ht="14">
      <c r="A151" s="17" t="s">
        <v>199</v>
      </c>
      <c r="B151" s="19">
        <v>1429</v>
      </c>
      <c r="C151" s="19">
        <v>1465</v>
      </c>
      <c r="D151" s="19">
        <v>1455</v>
      </c>
      <c r="E151" s="19">
        <v>1486</v>
      </c>
      <c r="F151" s="19">
        <v>1458</v>
      </c>
      <c r="G151" s="19">
        <v>1491</v>
      </c>
      <c r="H151" s="19">
        <v>1549</v>
      </c>
      <c r="I151" s="19">
        <v>1716</v>
      </c>
      <c r="J151" s="19">
        <v>1809</v>
      </c>
      <c r="K151" s="19">
        <v>1883</v>
      </c>
      <c r="L151" s="19">
        <v>1825</v>
      </c>
      <c r="M151" s="19">
        <v>1855</v>
      </c>
      <c r="N151" s="19">
        <v>1726</v>
      </c>
      <c r="O151" s="19">
        <v>1840</v>
      </c>
      <c r="P151" s="19">
        <v>1798</v>
      </c>
      <c r="Q151" s="19">
        <v>1748</v>
      </c>
      <c r="R151" s="19">
        <v>1734</v>
      </c>
      <c r="S151" s="19">
        <v>1552</v>
      </c>
      <c r="T151" s="19">
        <v>1524</v>
      </c>
      <c r="U151" s="19">
        <v>1579</v>
      </c>
      <c r="V151" s="19">
        <v>1644</v>
      </c>
      <c r="W151" s="19">
        <v>1602</v>
      </c>
      <c r="X151" s="19">
        <v>1630</v>
      </c>
      <c r="Y151" s="19">
        <v>1587</v>
      </c>
      <c r="Z151" s="19">
        <v>1512</v>
      </c>
      <c r="AA151" s="19">
        <v>1490</v>
      </c>
      <c r="AB151" s="19">
        <v>1488</v>
      </c>
      <c r="AC151" s="19">
        <v>1470</v>
      </c>
      <c r="AD151" s="19">
        <v>1436</v>
      </c>
      <c r="AE151" s="19">
        <v>1336</v>
      </c>
      <c r="AF151" s="19">
        <v>1401</v>
      </c>
      <c r="AG151" s="19">
        <v>1382</v>
      </c>
      <c r="AH151" s="19">
        <v>1394</v>
      </c>
      <c r="AI151" s="19">
        <v>1433</v>
      </c>
      <c r="AJ151" s="19">
        <v>1394</v>
      </c>
      <c r="AK151" s="19">
        <v>1402</v>
      </c>
      <c r="AL151" s="19">
        <v>1370</v>
      </c>
      <c r="AM151" s="19">
        <v>1393</v>
      </c>
      <c r="AN151" s="19">
        <v>1412</v>
      </c>
      <c r="AO151" s="19">
        <v>1448</v>
      </c>
      <c r="AP151" s="19">
        <v>1498</v>
      </c>
      <c r="AQ151" s="19">
        <v>1618</v>
      </c>
      <c r="AR151" s="19">
        <v>1847</v>
      </c>
      <c r="AS151" s="19">
        <v>2123</v>
      </c>
      <c r="AT151" s="19">
        <v>2464</v>
      </c>
      <c r="AU151" s="19">
        <v>2559</v>
      </c>
      <c r="AV151" s="19">
        <v>2583</v>
      </c>
      <c r="AW151" s="19">
        <v>2605</v>
      </c>
      <c r="AX151" s="19">
        <v>2563</v>
      </c>
      <c r="AY151" s="19">
        <v>2568</v>
      </c>
      <c r="AZ151" s="19">
        <v>2602</v>
      </c>
      <c r="BA151" s="19">
        <v>2660</v>
      </c>
      <c r="BB151" s="19">
        <v>2587</v>
      </c>
      <c r="BC151" s="19">
        <v>2542</v>
      </c>
      <c r="BD151" s="19">
        <v>2528</v>
      </c>
      <c r="BE151" s="19">
        <v>2695</v>
      </c>
      <c r="BF151" s="19">
        <v>2768</v>
      </c>
      <c r="BG151" s="19">
        <v>2726</v>
      </c>
      <c r="BH151" s="19">
        <v>2670</v>
      </c>
      <c r="BI151" s="19">
        <v>2535</v>
      </c>
      <c r="BJ151" s="19">
        <v>2370</v>
      </c>
      <c r="BK151" s="19">
        <v>2278</v>
      </c>
      <c r="BL151" s="19">
        <v>2307</v>
      </c>
      <c r="BM151" s="19">
        <v>2213</v>
      </c>
      <c r="BN151" s="19">
        <v>2196</v>
      </c>
      <c r="BO151" s="19">
        <v>2169</v>
      </c>
      <c r="BP151" s="19">
        <v>2250</v>
      </c>
      <c r="BQ151" s="19">
        <v>2416</v>
      </c>
      <c r="BR151" s="19">
        <v>2518</v>
      </c>
      <c r="BS151" s="19">
        <v>2574</v>
      </c>
      <c r="BT151" s="19">
        <v>2591</v>
      </c>
      <c r="BU151" s="19">
        <v>2608</v>
      </c>
      <c r="BV151" s="19">
        <v>2593</v>
      </c>
      <c r="BW151" s="19">
        <v>2645</v>
      </c>
      <c r="BX151" s="19">
        <v>2676</v>
      </c>
      <c r="BY151" s="19">
        <v>2660</v>
      </c>
      <c r="BZ151" s="19">
        <v>2677</v>
      </c>
      <c r="CA151" s="19">
        <v>2691</v>
      </c>
      <c r="CB151" s="19">
        <v>2729</v>
      </c>
      <c r="CC151" s="19">
        <v>2843</v>
      </c>
      <c r="CD151" s="19">
        <v>2940</v>
      </c>
      <c r="CE151" s="19">
        <v>2959</v>
      </c>
      <c r="CF151" s="19">
        <v>2864</v>
      </c>
      <c r="CG151" s="19">
        <v>2819</v>
      </c>
      <c r="CH151" s="49">
        <v>2701</v>
      </c>
      <c r="CI151" s="49">
        <v>2686</v>
      </c>
      <c r="CJ151" s="49">
        <v>2689</v>
      </c>
      <c r="CK151" s="49">
        <v>2594</v>
      </c>
      <c r="CL151" s="49">
        <v>2569</v>
      </c>
      <c r="CM151" s="49">
        <v>2462</v>
      </c>
      <c r="CN151" s="49">
        <v>2429</v>
      </c>
      <c r="CO151" s="49">
        <v>2567</v>
      </c>
      <c r="CP151" s="49">
        <v>2701</v>
      </c>
      <c r="CQ151" s="49">
        <v>2611</v>
      </c>
      <c r="CR151" s="49">
        <v>2525</v>
      </c>
      <c r="CS151" s="49">
        <v>2399</v>
      </c>
      <c r="CT151" s="49">
        <v>2308</v>
      </c>
      <c r="CU151" s="49">
        <v>2204</v>
      </c>
      <c r="CV151" s="49">
        <v>2143</v>
      </c>
      <c r="CW151" s="49">
        <v>2099</v>
      </c>
      <c r="CX151" s="49">
        <v>2038</v>
      </c>
      <c r="CY151" s="49">
        <v>1894</v>
      </c>
      <c r="CZ151" s="17" t="s">
        <v>199</v>
      </c>
      <c r="DE151" t="s">
        <v>199</v>
      </c>
      <c r="DG151" t="s">
        <v>199</v>
      </c>
      <c r="DI151">
        <v>51200</v>
      </c>
      <c r="DJ151">
        <v>51700</v>
      </c>
      <c r="DK151">
        <v>51000</v>
      </c>
      <c r="DL151">
        <v>50900</v>
      </c>
      <c r="DM151">
        <v>50300</v>
      </c>
      <c r="DN151">
        <v>47600</v>
      </c>
      <c r="DO151">
        <v>49200</v>
      </c>
      <c r="DP151">
        <v>50600</v>
      </c>
      <c r="DQ151">
        <v>50600</v>
      </c>
      <c r="DR151">
        <v>52400</v>
      </c>
      <c r="DS151">
        <v>51700</v>
      </c>
      <c r="DT151">
        <v>50500</v>
      </c>
      <c r="DU151">
        <v>52300</v>
      </c>
      <c r="DV151">
        <v>50800</v>
      </c>
      <c r="DW151">
        <v>49800</v>
      </c>
      <c r="DX151">
        <v>52300</v>
      </c>
      <c r="DY151">
        <v>51100</v>
      </c>
      <c r="DZ151">
        <v>49800</v>
      </c>
      <c r="EA151">
        <v>51200</v>
      </c>
      <c r="EB151">
        <v>51100</v>
      </c>
      <c r="EC151">
        <v>51900</v>
      </c>
      <c r="ED151">
        <v>51100</v>
      </c>
      <c r="EE151">
        <v>51300</v>
      </c>
      <c r="EF151">
        <v>49200</v>
      </c>
      <c r="EG151">
        <v>45900</v>
      </c>
      <c r="EH151">
        <v>45200</v>
      </c>
      <c r="EI151">
        <v>44300</v>
      </c>
      <c r="EJ151" s="19">
        <v>45400</v>
      </c>
      <c r="EK151" s="19">
        <v>47000</v>
      </c>
      <c r="EL151" s="19">
        <v>51700</v>
      </c>
      <c r="EM151" s="19"/>
      <c r="EO151" s="31">
        <f t="shared" si="60"/>
        <v>3.6777343749999997E-2</v>
      </c>
      <c r="EP151" s="31">
        <f t="shared" si="61"/>
        <v>3.3384912959381043E-2</v>
      </c>
      <c r="EQ151" s="31">
        <f t="shared" si="62"/>
        <v>3.427450980392157E-2</v>
      </c>
      <c r="ER151" s="31">
        <f t="shared" si="63"/>
        <v>2.9941060903732809E-2</v>
      </c>
      <c r="ES151" s="31">
        <f t="shared" si="64"/>
        <v>3.184890656063618E-2</v>
      </c>
      <c r="ET151" s="31">
        <f t="shared" si="65"/>
        <v>3.1764705882352938E-2</v>
      </c>
      <c r="EU151" s="31">
        <f t="shared" si="66"/>
        <v>2.9878048780487804E-2</v>
      </c>
      <c r="EV151" s="31">
        <f t="shared" si="67"/>
        <v>2.7687747035573123E-2</v>
      </c>
      <c r="EW151" s="31">
        <f t="shared" si="68"/>
        <v>2.83201581027668E-2</v>
      </c>
      <c r="EX151" s="31">
        <f t="shared" si="69"/>
        <v>2.6145038167938933E-2</v>
      </c>
      <c r="EY151" s="31">
        <f t="shared" si="70"/>
        <v>2.8007736943907156E-2</v>
      </c>
      <c r="EZ151" s="31">
        <f t="shared" si="71"/>
        <v>3.6574257425742572E-2</v>
      </c>
      <c r="FA151" s="31">
        <f t="shared" si="72"/>
        <v>4.8929254302103251E-2</v>
      </c>
      <c r="FB151" s="31">
        <f t="shared" si="73"/>
        <v>5.0452755905511813E-2</v>
      </c>
      <c r="FC151" s="31">
        <f t="shared" si="74"/>
        <v>5.3413654618473895E-2</v>
      </c>
      <c r="FD151" s="31">
        <f t="shared" si="75"/>
        <v>4.8336520076481836E-2</v>
      </c>
      <c r="FE151" s="31">
        <f t="shared" si="76"/>
        <v>5.3346379647749513E-2</v>
      </c>
      <c r="FF151" s="31">
        <f t="shared" si="77"/>
        <v>4.759036144578313E-2</v>
      </c>
      <c r="FG151" s="31">
        <f t="shared" si="78"/>
        <v>4.3222656249999998E-2</v>
      </c>
      <c r="FH151" s="31">
        <f t="shared" si="79"/>
        <v>4.4031311154598823E-2</v>
      </c>
      <c r="FI151" s="31">
        <f t="shared" si="80"/>
        <v>4.9595375722543356E-2</v>
      </c>
      <c r="FJ151" s="31">
        <f t="shared" si="81"/>
        <v>5.0743639921722115E-2</v>
      </c>
      <c r="FK151" s="31">
        <f t="shared" si="82"/>
        <v>5.185185185185185E-2</v>
      </c>
      <c r="FL151" s="31">
        <f t="shared" si="83"/>
        <v>5.5467479674796746E-2</v>
      </c>
      <c r="FM151" s="50">
        <f t="shared" si="84"/>
        <v>6.4466230936819177E-2</v>
      </c>
      <c r="FN151" s="50">
        <f t="shared" si="85"/>
        <v>5.9756637168141592E-2</v>
      </c>
      <c r="FO151" s="50">
        <f t="shared" si="86"/>
        <v>5.8555304740406322E-2</v>
      </c>
      <c r="FP151" s="50">
        <f t="shared" si="87"/>
        <v>5.3502202643171806E-2</v>
      </c>
      <c r="FQ151" s="50">
        <f t="shared" si="88"/>
        <v>5.5553191489361699E-2</v>
      </c>
      <c r="FR151" s="50">
        <f t="shared" si="89"/>
        <v>4.4642166344294007E-2</v>
      </c>
    </row>
    <row r="152" spans="1:174" ht="14">
      <c r="A152" s="17" t="s">
        <v>200</v>
      </c>
      <c r="B152" s="19">
        <v>2196</v>
      </c>
      <c r="C152" s="19">
        <v>2150</v>
      </c>
      <c r="D152" s="19">
        <v>2142</v>
      </c>
      <c r="E152" s="19">
        <v>2199</v>
      </c>
      <c r="F152" s="19">
        <v>2436</v>
      </c>
      <c r="G152" s="19">
        <v>2638</v>
      </c>
      <c r="H152" s="19">
        <v>2847</v>
      </c>
      <c r="I152" s="19">
        <v>3079</v>
      </c>
      <c r="J152" s="19">
        <v>3096</v>
      </c>
      <c r="K152" s="19">
        <v>2992</v>
      </c>
      <c r="L152" s="19">
        <v>2540</v>
      </c>
      <c r="M152" s="19">
        <v>2453</v>
      </c>
      <c r="N152" s="19">
        <v>2276</v>
      </c>
      <c r="O152" s="19">
        <v>2171</v>
      </c>
      <c r="P152" s="19">
        <v>2083</v>
      </c>
      <c r="Q152" s="19">
        <v>2208</v>
      </c>
      <c r="R152" s="19">
        <v>2302</v>
      </c>
      <c r="S152" s="19">
        <v>2518</v>
      </c>
      <c r="T152" s="19">
        <v>2822</v>
      </c>
      <c r="U152" s="19">
        <v>2934</v>
      </c>
      <c r="V152" s="19">
        <v>2914</v>
      </c>
      <c r="W152" s="19">
        <v>2765</v>
      </c>
      <c r="X152" s="19">
        <v>2435</v>
      </c>
      <c r="Y152" s="19">
        <v>2263</v>
      </c>
      <c r="Z152" s="19">
        <v>2115</v>
      </c>
      <c r="AA152" s="19">
        <v>2079</v>
      </c>
      <c r="AB152" s="19">
        <v>2060</v>
      </c>
      <c r="AC152" s="19">
        <v>1951</v>
      </c>
      <c r="AD152" s="19">
        <v>1978</v>
      </c>
      <c r="AE152" s="19">
        <v>2191</v>
      </c>
      <c r="AF152" s="19">
        <v>2376</v>
      </c>
      <c r="AG152" s="19">
        <v>2572</v>
      </c>
      <c r="AH152" s="19">
        <v>2614</v>
      </c>
      <c r="AI152" s="19">
        <v>2473</v>
      </c>
      <c r="AJ152" s="19">
        <v>2283</v>
      </c>
      <c r="AK152" s="19">
        <v>2209</v>
      </c>
      <c r="AL152" s="19">
        <v>2109</v>
      </c>
      <c r="AM152" s="19">
        <v>2017</v>
      </c>
      <c r="AN152" s="19">
        <v>2038</v>
      </c>
      <c r="AO152" s="19">
        <v>2117</v>
      </c>
      <c r="AP152" s="19">
        <v>2274</v>
      </c>
      <c r="AQ152" s="19">
        <v>2615</v>
      </c>
      <c r="AR152" s="19">
        <v>2926</v>
      </c>
      <c r="AS152" s="19">
        <v>3280</v>
      </c>
      <c r="AT152" s="19">
        <v>3597</v>
      </c>
      <c r="AU152" s="19">
        <v>3550</v>
      </c>
      <c r="AV152" s="19">
        <v>3339</v>
      </c>
      <c r="AW152" s="19">
        <v>3165</v>
      </c>
      <c r="AX152" s="19">
        <v>3028</v>
      </c>
      <c r="AY152" s="19">
        <v>3014</v>
      </c>
      <c r="AZ152" s="19">
        <v>3046</v>
      </c>
      <c r="BA152" s="19">
        <v>3046</v>
      </c>
      <c r="BB152" s="19">
        <v>3224</v>
      </c>
      <c r="BC152" s="19">
        <v>3447</v>
      </c>
      <c r="BD152" s="19">
        <v>3633</v>
      </c>
      <c r="BE152" s="19">
        <v>3880</v>
      </c>
      <c r="BF152" s="19">
        <v>3866</v>
      </c>
      <c r="BG152" s="19">
        <v>3670</v>
      </c>
      <c r="BH152" s="19">
        <v>3324</v>
      </c>
      <c r="BI152" s="19">
        <v>3112</v>
      </c>
      <c r="BJ152" s="19">
        <v>2870</v>
      </c>
      <c r="BK152" s="19">
        <v>2861</v>
      </c>
      <c r="BL152" s="19">
        <v>2908</v>
      </c>
      <c r="BM152" s="19">
        <v>2943</v>
      </c>
      <c r="BN152" s="19">
        <v>3165</v>
      </c>
      <c r="BO152" s="19">
        <v>3261</v>
      </c>
      <c r="BP152" s="19">
        <v>3465</v>
      </c>
      <c r="BQ152" s="19">
        <v>3799</v>
      </c>
      <c r="BR152" s="19">
        <v>3837</v>
      </c>
      <c r="BS152" s="19">
        <v>3680</v>
      </c>
      <c r="BT152" s="19">
        <v>3353</v>
      </c>
      <c r="BU152" s="19">
        <v>3210</v>
      </c>
      <c r="BV152" s="19">
        <v>3113</v>
      </c>
      <c r="BW152" s="19">
        <v>3166</v>
      </c>
      <c r="BX152" s="19">
        <v>3138</v>
      </c>
      <c r="BY152" s="19">
        <v>3156</v>
      </c>
      <c r="BZ152" s="19">
        <v>3336</v>
      </c>
      <c r="CA152" s="19">
        <v>3666</v>
      </c>
      <c r="CB152" s="19">
        <v>3894</v>
      </c>
      <c r="CC152" s="19">
        <v>4117</v>
      </c>
      <c r="CD152" s="19">
        <v>4172</v>
      </c>
      <c r="CE152" s="19">
        <v>4073</v>
      </c>
      <c r="CF152" s="19">
        <v>3621</v>
      </c>
      <c r="CG152" s="19">
        <v>3526</v>
      </c>
      <c r="CH152" s="49">
        <v>3363</v>
      </c>
      <c r="CI152" s="49">
        <v>3306</v>
      </c>
      <c r="CJ152" s="49">
        <v>3227</v>
      </c>
      <c r="CK152" s="49">
        <v>3312</v>
      </c>
      <c r="CL152" s="49">
        <v>3458</v>
      </c>
      <c r="CM152" s="49">
        <v>3671</v>
      </c>
      <c r="CN152" s="49">
        <v>3914</v>
      </c>
      <c r="CO152" s="49">
        <v>4072</v>
      </c>
      <c r="CP152" s="49">
        <v>4145</v>
      </c>
      <c r="CQ152" s="49">
        <v>4061</v>
      </c>
      <c r="CR152" s="49">
        <v>3648</v>
      </c>
      <c r="CS152" s="49">
        <v>3532</v>
      </c>
      <c r="CT152" s="49">
        <v>3276</v>
      </c>
      <c r="CU152" s="49">
        <v>3101</v>
      </c>
      <c r="CV152" s="49">
        <v>2924</v>
      </c>
      <c r="CW152" s="49">
        <v>2845</v>
      </c>
      <c r="CX152" s="49">
        <v>2792</v>
      </c>
      <c r="CY152" s="49">
        <v>3022</v>
      </c>
      <c r="CZ152" s="17" t="s">
        <v>200</v>
      </c>
      <c r="DE152" t="s">
        <v>200</v>
      </c>
      <c r="DG152" t="s">
        <v>200</v>
      </c>
      <c r="DI152">
        <v>45000</v>
      </c>
      <c r="DJ152">
        <v>45000</v>
      </c>
      <c r="DK152">
        <v>43300</v>
      </c>
      <c r="DL152">
        <v>41500</v>
      </c>
      <c r="DM152">
        <v>40600</v>
      </c>
      <c r="DN152">
        <v>40100</v>
      </c>
      <c r="DO152">
        <v>42500</v>
      </c>
      <c r="DP152">
        <v>45300</v>
      </c>
      <c r="DQ152">
        <v>43400</v>
      </c>
      <c r="DR152">
        <v>42300</v>
      </c>
      <c r="DS152">
        <v>40800</v>
      </c>
      <c r="DT152">
        <v>42200</v>
      </c>
      <c r="DU152">
        <v>43000</v>
      </c>
      <c r="DV152">
        <v>43500</v>
      </c>
      <c r="DW152">
        <v>44100</v>
      </c>
      <c r="DX152">
        <v>42500</v>
      </c>
      <c r="DY152">
        <v>43100</v>
      </c>
      <c r="DZ152">
        <v>44900</v>
      </c>
      <c r="EA152">
        <v>45900</v>
      </c>
      <c r="EB152">
        <v>44700</v>
      </c>
      <c r="EC152">
        <v>44600</v>
      </c>
      <c r="ED152">
        <v>44500</v>
      </c>
      <c r="EE152">
        <v>44400</v>
      </c>
      <c r="EF152">
        <v>45500</v>
      </c>
      <c r="EG152">
        <v>47300</v>
      </c>
      <c r="EH152">
        <v>45200</v>
      </c>
      <c r="EI152">
        <v>45900</v>
      </c>
      <c r="EJ152" s="19">
        <v>44000</v>
      </c>
      <c r="EK152" s="19">
        <v>41700</v>
      </c>
      <c r="EL152" s="19">
        <v>42800</v>
      </c>
      <c r="EM152" s="19"/>
      <c r="EO152" s="31">
        <f t="shared" si="60"/>
        <v>6.6488888888888889E-2</v>
      </c>
      <c r="EP152" s="31">
        <f t="shared" si="61"/>
        <v>5.0577777777777777E-2</v>
      </c>
      <c r="EQ152" s="31">
        <f t="shared" si="62"/>
        <v>5.0993071593533487E-2</v>
      </c>
      <c r="ER152" s="31">
        <f t="shared" si="63"/>
        <v>6.8000000000000005E-2</v>
      </c>
      <c r="ES152" s="31">
        <f t="shared" si="64"/>
        <v>6.8103448275862066E-2</v>
      </c>
      <c r="ET152" s="31">
        <f t="shared" si="65"/>
        <v>5.2743142144638405E-2</v>
      </c>
      <c r="EU152" s="31">
        <f t="shared" si="66"/>
        <v>4.5905882352941178E-2</v>
      </c>
      <c r="EV152" s="31">
        <f t="shared" si="67"/>
        <v>5.2450331125827816E-2</v>
      </c>
      <c r="EW152" s="31">
        <f t="shared" si="68"/>
        <v>5.6981566820276497E-2</v>
      </c>
      <c r="EX152" s="31">
        <f t="shared" si="69"/>
        <v>4.9858156028368794E-2</v>
      </c>
      <c r="EY152" s="31">
        <f t="shared" si="70"/>
        <v>5.1887254901960785E-2</v>
      </c>
      <c r="EZ152" s="31">
        <f t="shared" si="71"/>
        <v>6.9336492890995263E-2</v>
      </c>
      <c r="FA152" s="31">
        <f t="shared" si="72"/>
        <v>8.2558139534883723E-2</v>
      </c>
      <c r="FB152" s="31">
        <f t="shared" si="73"/>
        <v>6.9609195402298846E-2</v>
      </c>
      <c r="FC152" s="31">
        <f t="shared" si="74"/>
        <v>6.9070294784580502E-2</v>
      </c>
      <c r="FD152" s="31">
        <f t="shared" si="75"/>
        <v>8.5482352941176468E-2</v>
      </c>
      <c r="FE152" s="31">
        <f t="shared" si="76"/>
        <v>8.5150812064965192E-2</v>
      </c>
      <c r="FF152" s="31">
        <f t="shared" si="77"/>
        <v>6.3919821826280629E-2</v>
      </c>
      <c r="FG152" s="31">
        <f t="shared" si="78"/>
        <v>6.4117647058823529E-2</v>
      </c>
      <c r="FH152" s="31">
        <f t="shared" si="79"/>
        <v>7.7516778523489926E-2</v>
      </c>
      <c r="FI152" s="31">
        <f t="shared" si="80"/>
        <v>8.2511210762331838E-2</v>
      </c>
      <c r="FJ152" s="31">
        <f t="shared" si="81"/>
        <v>6.995505617977528E-2</v>
      </c>
      <c r="FK152" s="31">
        <f t="shared" si="82"/>
        <v>7.1081081081081077E-2</v>
      </c>
      <c r="FL152" s="31">
        <f t="shared" si="83"/>
        <v>8.558241758241758E-2</v>
      </c>
      <c r="FM152" s="50">
        <f t="shared" si="84"/>
        <v>8.6109936575052851E-2</v>
      </c>
      <c r="FN152" s="50">
        <f t="shared" si="85"/>
        <v>7.440265486725664E-2</v>
      </c>
      <c r="FO152" s="50">
        <f t="shared" si="86"/>
        <v>7.2156862745098041E-2</v>
      </c>
      <c r="FP152" s="50">
        <f t="shared" si="87"/>
        <v>8.8954545454545453E-2</v>
      </c>
      <c r="FQ152" s="50">
        <f t="shared" si="88"/>
        <v>9.7386091127098326E-2</v>
      </c>
      <c r="FR152" s="50">
        <f t="shared" si="89"/>
        <v>7.6542056074766357E-2</v>
      </c>
    </row>
    <row r="153" spans="1:174" ht="14">
      <c r="A153" s="17" t="s">
        <v>201</v>
      </c>
      <c r="B153" s="19">
        <v>5863</v>
      </c>
      <c r="C153" s="19">
        <v>5867</v>
      </c>
      <c r="D153" s="19">
        <v>5990</v>
      </c>
      <c r="E153" s="19">
        <v>5918</v>
      </c>
      <c r="F153" s="19">
        <v>5810</v>
      </c>
      <c r="G153" s="19">
        <v>5760</v>
      </c>
      <c r="H153" s="19">
        <v>5824</v>
      </c>
      <c r="I153" s="19">
        <v>6052</v>
      </c>
      <c r="J153" s="19">
        <v>6155</v>
      </c>
      <c r="K153" s="19">
        <v>6156</v>
      </c>
      <c r="L153" s="19">
        <v>6297</v>
      </c>
      <c r="M153" s="19">
        <v>6260</v>
      </c>
      <c r="N153" s="19">
        <v>6186</v>
      </c>
      <c r="O153" s="19">
        <v>6302</v>
      </c>
      <c r="P153" s="19">
        <v>6064</v>
      </c>
      <c r="Q153" s="19">
        <v>5840</v>
      </c>
      <c r="R153" s="19">
        <v>5645</v>
      </c>
      <c r="S153" s="19">
        <v>5588</v>
      </c>
      <c r="T153" s="19">
        <v>5667</v>
      </c>
      <c r="U153" s="19">
        <v>5543</v>
      </c>
      <c r="V153" s="19">
        <v>5412</v>
      </c>
      <c r="W153" s="19">
        <v>5432</v>
      </c>
      <c r="X153" s="19">
        <v>5142</v>
      </c>
      <c r="Y153" s="19">
        <v>5019</v>
      </c>
      <c r="Z153" s="19">
        <v>4852</v>
      </c>
      <c r="AA153" s="19">
        <v>5057</v>
      </c>
      <c r="AB153" s="19">
        <v>4895</v>
      </c>
      <c r="AC153" s="19">
        <v>4728</v>
      </c>
      <c r="AD153" s="19">
        <v>4600</v>
      </c>
      <c r="AE153" s="19">
        <v>4359</v>
      </c>
      <c r="AF153" s="19">
        <v>4215</v>
      </c>
      <c r="AG153" s="19">
        <v>4359</v>
      </c>
      <c r="AH153" s="19">
        <v>4335</v>
      </c>
      <c r="AI153" s="19">
        <v>4278</v>
      </c>
      <c r="AJ153" s="19">
        <v>4356</v>
      </c>
      <c r="AK153" s="19">
        <v>4407</v>
      </c>
      <c r="AL153" s="19">
        <v>4424</v>
      </c>
      <c r="AM153" s="19">
        <v>4427</v>
      </c>
      <c r="AN153" s="19">
        <v>4698</v>
      </c>
      <c r="AO153" s="19">
        <v>5206</v>
      </c>
      <c r="AP153" s="19">
        <v>5207</v>
      </c>
      <c r="AQ153" s="19">
        <v>5231</v>
      </c>
      <c r="AR153" s="19">
        <v>5665</v>
      </c>
      <c r="AS153" s="19">
        <v>6088</v>
      </c>
      <c r="AT153" s="19">
        <v>6758</v>
      </c>
      <c r="AU153" s="19">
        <v>7081</v>
      </c>
      <c r="AV153" s="19">
        <v>7443</v>
      </c>
      <c r="AW153" s="19">
        <v>7481</v>
      </c>
      <c r="AX153" s="19">
        <v>7200</v>
      </c>
      <c r="AY153" s="19">
        <v>7396</v>
      </c>
      <c r="AZ153" s="19">
        <v>7477</v>
      </c>
      <c r="BA153" s="19">
        <v>7679</v>
      </c>
      <c r="BB153" s="19">
        <v>7418</v>
      </c>
      <c r="BC153" s="19">
        <v>7054</v>
      </c>
      <c r="BD153" s="19">
        <v>7081</v>
      </c>
      <c r="BE153" s="19">
        <v>7438</v>
      </c>
      <c r="BF153" s="19">
        <v>7560</v>
      </c>
      <c r="BG153" s="19">
        <v>7533</v>
      </c>
      <c r="BH153" s="19">
        <v>7380</v>
      </c>
      <c r="BI153" s="19">
        <v>7215</v>
      </c>
      <c r="BJ153" s="19">
        <v>7209</v>
      </c>
      <c r="BK153" s="19">
        <v>7282</v>
      </c>
      <c r="BL153" s="19">
        <v>7401</v>
      </c>
      <c r="BM153" s="19">
        <v>7480</v>
      </c>
      <c r="BN153" s="19">
        <v>7477</v>
      </c>
      <c r="BO153" s="19">
        <v>7296</v>
      </c>
      <c r="BP153" s="19">
        <v>7248</v>
      </c>
      <c r="BQ153" s="19">
        <v>7301</v>
      </c>
      <c r="BR153" s="19">
        <v>7377</v>
      </c>
      <c r="BS153" s="19">
        <v>7466</v>
      </c>
      <c r="BT153" s="19">
        <v>7600</v>
      </c>
      <c r="BU153" s="19">
        <v>7562</v>
      </c>
      <c r="BV153" s="19">
        <v>7420</v>
      </c>
      <c r="BW153" s="19">
        <v>7636</v>
      </c>
      <c r="BX153" s="19">
        <v>7875</v>
      </c>
      <c r="BY153" s="19">
        <v>7975</v>
      </c>
      <c r="BZ153" s="19">
        <v>7999</v>
      </c>
      <c r="CA153" s="19">
        <v>8107</v>
      </c>
      <c r="CB153" s="19">
        <v>8046</v>
      </c>
      <c r="CC153" s="19">
        <v>8229</v>
      </c>
      <c r="CD153" s="19">
        <v>8340</v>
      </c>
      <c r="CE153" s="19">
        <v>8226</v>
      </c>
      <c r="CF153" s="19">
        <v>8264</v>
      </c>
      <c r="CG153" s="19">
        <v>8112</v>
      </c>
      <c r="CH153" s="49">
        <v>7813</v>
      </c>
      <c r="CI153" s="49">
        <v>7705</v>
      </c>
      <c r="CJ153" s="49">
        <v>7349</v>
      </c>
      <c r="CK153" s="49">
        <v>7651</v>
      </c>
      <c r="CL153" s="49">
        <v>7942</v>
      </c>
      <c r="CM153" s="49">
        <v>7989</v>
      </c>
      <c r="CN153" s="49">
        <v>7894</v>
      </c>
      <c r="CO153" s="49">
        <v>7924</v>
      </c>
      <c r="CP153" s="49">
        <v>8015</v>
      </c>
      <c r="CQ153" s="49">
        <v>7854</v>
      </c>
      <c r="CR153" s="49">
        <v>7739</v>
      </c>
      <c r="CS153" s="49">
        <v>7565</v>
      </c>
      <c r="CT153" s="49">
        <v>7262</v>
      </c>
      <c r="CU153" s="49">
        <v>7034</v>
      </c>
      <c r="CV153" s="49">
        <v>6831</v>
      </c>
      <c r="CW153" s="49">
        <v>6598</v>
      </c>
      <c r="CX153" s="49">
        <v>6314</v>
      </c>
      <c r="CY153" s="49">
        <v>5996</v>
      </c>
      <c r="CZ153" s="17" t="s">
        <v>201</v>
      </c>
      <c r="DE153" t="s">
        <v>201</v>
      </c>
      <c r="DG153" t="s">
        <v>201</v>
      </c>
      <c r="DI153">
        <v>111900</v>
      </c>
      <c r="DJ153">
        <v>109600</v>
      </c>
      <c r="DK153">
        <v>112400</v>
      </c>
      <c r="DL153">
        <v>110400</v>
      </c>
      <c r="DM153">
        <v>112800</v>
      </c>
      <c r="DN153">
        <v>111500</v>
      </c>
      <c r="DO153">
        <v>111300</v>
      </c>
      <c r="DP153">
        <v>112500</v>
      </c>
      <c r="DQ153">
        <v>109300</v>
      </c>
      <c r="DR153">
        <v>109400</v>
      </c>
      <c r="DS153">
        <v>106600</v>
      </c>
      <c r="DT153">
        <v>106400</v>
      </c>
      <c r="DU153">
        <v>105800</v>
      </c>
      <c r="DV153">
        <v>105700</v>
      </c>
      <c r="DW153">
        <v>108400</v>
      </c>
      <c r="DX153">
        <v>106800</v>
      </c>
      <c r="DY153">
        <v>112600</v>
      </c>
      <c r="DZ153">
        <v>111800</v>
      </c>
      <c r="EA153">
        <v>110400</v>
      </c>
      <c r="EB153">
        <v>113100</v>
      </c>
      <c r="EC153">
        <v>110900</v>
      </c>
      <c r="ED153">
        <v>114500</v>
      </c>
      <c r="EE153">
        <v>115500</v>
      </c>
      <c r="EF153">
        <v>116000</v>
      </c>
      <c r="EG153">
        <v>117600</v>
      </c>
      <c r="EH153">
        <v>116700</v>
      </c>
      <c r="EI153">
        <v>117300</v>
      </c>
      <c r="EJ153" s="19">
        <v>119500</v>
      </c>
      <c r="EK153" s="19">
        <v>116300</v>
      </c>
      <c r="EL153" s="19">
        <v>114500</v>
      </c>
      <c r="EM153" s="19"/>
      <c r="EO153" s="31">
        <f t="shared" si="60"/>
        <v>5.5013404825737265E-2</v>
      </c>
      <c r="EP153" s="31">
        <f t="shared" si="61"/>
        <v>5.6441605839416056E-2</v>
      </c>
      <c r="EQ153" s="31">
        <f t="shared" si="62"/>
        <v>5.1957295373665481E-2</v>
      </c>
      <c r="ER153" s="31">
        <f t="shared" si="63"/>
        <v>5.1331521739130435E-2</v>
      </c>
      <c r="ES153" s="31">
        <f t="shared" si="64"/>
        <v>4.8156028368794325E-2</v>
      </c>
      <c r="ET153" s="31">
        <f t="shared" si="65"/>
        <v>4.3515695067264576E-2</v>
      </c>
      <c r="EU153" s="31">
        <f t="shared" si="66"/>
        <v>4.2479784366576817E-2</v>
      </c>
      <c r="EV153" s="31">
        <f t="shared" si="67"/>
        <v>3.7466666666666669E-2</v>
      </c>
      <c r="EW153" s="31">
        <f t="shared" si="68"/>
        <v>3.9139981701738331E-2</v>
      </c>
      <c r="EX153" s="31">
        <f t="shared" si="69"/>
        <v>4.0438756855575866E-2</v>
      </c>
      <c r="EY153" s="31">
        <f t="shared" si="70"/>
        <v>4.8836772983114445E-2</v>
      </c>
      <c r="EZ153" s="31">
        <f t="shared" si="71"/>
        <v>5.3242481203007522E-2</v>
      </c>
      <c r="FA153" s="31">
        <f t="shared" si="72"/>
        <v>6.692816635160681E-2</v>
      </c>
      <c r="FB153" s="31">
        <f t="shared" si="73"/>
        <v>6.811731315042574E-2</v>
      </c>
      <c r="FC153" s="31">
        <f t="shared" si="74"/>
        <v>7.0839483394833952E-2</v>
      </c>
      <c r="FD153" s="31">
        <f t="shared" si="75"/>
        <v>6.6301498127340819E-2</v>
      </c>
      <c r="FE153" s="31">
        <f t="shared" si="76"/>
        <v>6.6900532859680284E-2</v>
      </c>
      <c r="FF153" s="31">
        <f t="shared" si="77"/>
        <v>6.4481216457960649E-2</v>
      </c>
      <c r="FG153" s="31">
        <f t="shared" si="78"/>
        <v>6.7753623188405804E-2</v>
      </c>
      <c r="FH153" s="31">
        <f t="shared" si="79"/>
        <v>6.408488063660478E-2</v>
      </c>
      <c r="FI153" s="31">
        <f t="shared" si="80"/>
        <v>6.7321911632100995E-2</v>
      </c>
      <c r="FJ153" s="31">
        <f t="shared" si="81"/>
        <v>6.480349344978166E-2</v>
      </c>
      <c r="FK153" s="31">
        <f t="shared" si="82"/>
        <v>6.9047619047619052E-2</v>
      </c>
      <c r="FL153" s="31">
        <f t="shared" si="83"/>
        <v>6.9362068965517235E-2</v>
      </c>
      <c r="FM153" s="50">
        <f t="shared" si="84"/>
        <v>6.9948979591836741E-2</v>
      </c>
      <c r="FN153" s="50">
        <f t="shared" si="85"/>
        <v>6.6949443016281057E-2</v>
      </c>
      <c r="FO153" s="50">
        <f t="shared" si="86"/>
        <v>6.5225916453537938E-2</v>
      </c>
      <c r="FP153" s="50">
        <f t="shared" si="87"/>
        <v>6.6058577405857744E-2</v>
      </c>
      <c r="FQ153" s="50">
        <f t="shared" si="88"/>
        <v>6.7532244196044713E-2</v>
      </c>
      <c r="FR153" s="50">
        <f t="shared" si="89"/>
        <v>6.3423580786026196E-2</v>
      </c>
    </row>
    <row r="154" spans="1:174" ht="14">
      <c r="A154" s="17" t="s">
        <v>202</v>
      </c>
      <c r="B154" s="19">
        <v>734</v>
      </c>
      <c r="C154" s="19">
        <v>765</v>
      </c>
      <c r="D154" s="19">
        <v>743</v>
      </c>
      <c r="E154" s="19">
        <v>751</v>
      </c>
      <c r="F154" s="19">
        <v>778</v>
      </c>
      <c r="G154" s="19">
        <v>771</v>
      </c>
      <c r="H154" s="19">
        <v>806</v>
      </c>
      <c r="I154" s="19">
        <v>880</v>
      </c>
      <c r="J154" s="19">
        <v>871</v>
      </c>
      <c r="K154" s="19">
        <v>854</v>
      </c>
      <c r="L154" s="19">
        <v>799</v>
      </c>
      <c r="M154" s="19">
        <v>785</v>
      </c>
      <c r="N154" s="19">
        <v>787</v>
      </c>
      <c r="O154" s="19">
        <v>827</v>
      </c>
      <c r="P154" s="19">
        <v>753</v>
      </c>
      <c r="Q154" s="19">
        <v>818</v>
      </c>
      <c r="R154" s="19">
        <v>792</v>
      </c>
      <c r="S154" s="19">
        <v>806</v>
      </c>
      <c r="T154" s="19">
        <v>779</v>
      </c>
      <c r="U154" s="19">
        <v>814</v>
      </c>
      <c r="V154" s="19">
        <v>827</v>
      </c>
      <c r="W154" s="19">
        <v>832</v>
      </c>
      <c r="X154" s="19">
        <v>787</v>
      </c>
      <c r="Y154" s="19">
        <v>787</v>
      </c>
      <c r="Z154" s="19">
        <v>794</v>
      </c>
      <c r="AA154" s="19">
        <v>764</v>
      </c>
      <c r="AB154" s="19">
        <v>749</v>
      </c>
      <c r="AC154" s="19">
        <v>695</v>
      </c>
      <c r="AD154" s="19">
        <v>659</v>
      </c>
      <c r="AE154" s="19">
        <v>651</v>
      </c>
      <c r="AF154" s="19">
        <v>660</v>
      </c>
      <c r="AG154" s="19">
        <v>680</v>
      </c>
      <c r="AH154" s="19">
        <v>698</v>
      </c>
      <c r="AI154" s="19">
        <v>666</v>
      </c>
      <c r="AJ154" s="19">
        <v>724</v>
      </c>
      <c r="AK154" s="19">
        <v>709</v>
      </c>
      <c r="AL154" s="19">
        <v>679</v>
      </c>
      <c r="AM154" s="19">
        <v>738</v>
      </c>
      <c r="AN154" s="19">
        <v>810</v>
      </c>
      <c r="AO154" s="19">
        <v>843</v>
      </c>
      <c r="AP154" s="19">
        <v>872</v>
      </c>
      <c r="AQ154" s="19">
        <v>1035</v>
      </c>
      <c r="AR154" s="19">
        <v>1091</v>
      </c>
      <c r="AS154" s="19">
        <v>1264</v>
      </c>
      <c r="AT154" s="19">
        <v>1533</v>
      </c>
      <c r="AU154" s="19">
        <v>1624</v>
      </c>
      <c r="AV154" s="19">
        <v>1654</v>
      </c>
      <c r="AW154" s="19">
        <v>1714</v>
      </c>
      <c r="AX154" s="19">
        <v>1763</v>
      </c>
      <c r="AY154" s="19">
        <v>1724</v>
      </c>
      <c r="AZ154" s="19">
        <v>1820</v>
      </c>
      <c r="BA154" s="19">
        <v>1863</v>
      </c>
      <c r="BB154" s="19">
        <v>1821</v>
      </c>
      <c r="BC154" s="19">
        <v>1789</v>
      </c>
      <c r="BD154" s="19">
        <v>1775</v>
      </c>
      <c r="BE154" s="19">
        <v>1882</v>
      </c>
      <c r="BF154" s="19">
        <v>1927</v>
      </c>
      <c r="BG154" s="19">
        <v>1838</v>
      </c>
      <c r="BH154" s="19">
        <v>1781</v>
      </c>
      <c r="BI154" s="19">
        <v>1676</v>
      </c>
      <c r="BJ154" s="19">
        <v>1582</v>
      </c>
      <c r="BK154" s="19">
        <v>1586</v>
      </c>
      <c r="BL154" s="19">
        <v>1626</v>
      </c>
      <c r="BM154" s="19">
        <v>1563</v>
      </c>
      <c r="BN154" s="19">
        <v>1584</v>
      </c>
      <c r="BO154" s="19">
        <v>1625</v>
      </c>
      <c r="BP154" s="19">
        <v>1590</v>
      </c>
      <c r="BQ154" s="19">
        <v>1656</v>
      </c>
      <c r="BR154" s="19">
        <v>1706</v>
      </c>
      <c r="BS154" s="19">
        <v>1662</v>
      </c>
      <c r="BT154" s="19">
        <v>1610</v>
      </c>
      <c r="BU154" s="19">
        <v>1646</v>
      </c>
      <c r="BV154" s="19">
        <v>1610</v>
      </c>
      <c r="BW154" s="19">
        <v>1603</v>
      </c>
      <c r="BX154" s="19">
        <v>1655</v>
      </c>
      <c r="BY154" s="19">
        <v>1648</v>
      </c>
      <c r="BZ154" s="19">
        <v>1615</v>
      </c>
      <c r="CA154" s="19">
        <v>1533</v>
      </c>
      <c r="CB154" s="19">
        <v>1526</v>
      </c>
      <c r="CC154" s="19">
        <v>1616</v>
      </c>
      <c r="CD154" s="19">
        <v>1622</v>
      </c>
      <c r="CE154" s="19">
        <v>1654</v>
      </c>
      <c r="CF154" s="19">
        <v>1597</v>
      </c>
      <c r="CG154" s="19">
        <v>1606</v>
      </c>
      <c r="CH154" s="49">
        <v>1561</v>
      </c>
      <c r="CI154" s="49">
        <v>1550</v>
      </c>
      <c r="CJ154" s="49">
        <v>1574</v>
      </c>
      <c r="CK154" s="49">
        <v>1563</v>
      </c>
      <c r="CL154" s="49">
        <v>1534</v>
      </c>
      <c r="CM154" s="49">
        <v>1464</v>
      </c>
      <c r="CN154" s="49">
        <v>1434</v>
      </c>
      <c r="CO154" s="49">
        <v>1448</v>
      </c>
      <c r="CP154" s="49">
        <v>1455</v>
      </c>
      <c r="CQ154" s="49">
        <v>1410</v>
      </c>
      <c r="CR154" s="49">
        <v>1355</v>
      </c>
      <c r="CS154" s="49">
        <v>1318</v>
      </c>
      <c r="CT154" s="49">
        <v>1238</v>
      </c>
      <c r="CU154" s="49">
        <v>1214</v>
      </c>
      <c r="CV154" s="49">
        <v>1209</v>
      </c>
      <c r="CW154" s="49">
        <v>1114</v>
      </c>
      <c r="CX154" s="49">
        <v>1065</v>
      </c>
      <c r="CY154" s="49">
        <v>985</v>
      </c>
      <c r="CZ154" s="17" t="s">
        <v>202</v>
      </c>
      <c r="DE154" t="s">
        <v>202</v>
      </c>
      <c r="DG154" t="s">
        <v>202</v>
      </c>
      <c r="DI154">
        <v>73400</v>
      </c>
      <c r="DJ154">
        <v>72200</v>
      </c>
      <c r="DK154">
        <v>74700</v>
      </c>
      <c r="DL154">
        <v>73700</v>
      </c>
      <c r="DM154">
        <v>73600</v>
      </c>
      <c r="DN154">
        <v>75500</v>
      </c>
      <c r="DO154">
        <v>74300</v>
      </c>
      <c r="DP154">
        <v>75400</v>
      </c>
      <c r="DQ154">
        <v>74300</v>
      </c>
      <c r="DR154">
        <v>74300</v>
      </c>
      <c r="DS154">
        <v>71400</v>
      </c>
      <c r="DT154">
        <v>72500</v>
      </c>
      <c r="DU154">
        <v>70000</v>
      </c>
      <c r="DV154">
        <v>67100</v>
      </c>
      <c r="DW154">
        <v>68400</v>
      </c>
      <c r="DX154">
        <v>68400</v>
      </c>
      <c r="DY154">
        <v>71200</v>
      </c>
      <c r="DZ154">
        <v>73400</v>
      </c>
      <c r="EA154">
        <v>72600</v>
      </c>
      <c r="EB154">
        <v>70200</v>
      </c>
      <c r="EC154">
        <v>70800</v>
      </c>
      <c r="ED154">
        <v>72900</v>
      </c>
      <c r="EE154">
        <v>74700</v>
      </c>
      <c r="EF154">
        <v>73900</v>
      </c>
      <c r="EG154">
        <v>73000</v>
      </c>
      <c r="EH154">
        <v>70000</v>
      </c>
      <c r="EI154">
        <v>69200</v>
      </c>
      <c r="EJ154" s="19">
        <v>69800</v>
      </c>
      <c r="EK154" s="19">
        <v>67600</v>
      </c>
      <c r="EL154" s="19">
        <v>69900</v>
      </c>
      <c r="EM154" s="19"/>
      <c r="EO154" s="31">
        <f t="shared" si="60"/>
        <v>1.1634877384196185E-2</v>
      </c>
      <c r="EP154" s="31">
        <f t="shared" si="61"/>
        <v>1.090027700831025E-2</v>
      </c>
      <c r="EQ154" s="31">
        <f t="shared" si="62"/>
        <v>1.0950468540829986E-2</v>
      </c>
      <c r="ER154" s="31">
        <f t="shared" si="63"/>
        <v>1.056987788331072E-2</v>
      </c>
      <c r="ES154" s="31">
        <f t="shared" si="64"/>
        <v>1.1304347826086957E-2</v>
      </c>
      <c r="ET154" s="31">
        <f t="shared" si="65"/>
        <v>1.0516556291390729E-2</v>
      </c>
      <c r="EU154" s="31">
        <f t="shared" si="66"/>
        <v>9.3539703903095552E-3</v>
      </c>
      <c r="EV154" s="31">
        <f t="shared" si="67"/>
        <v>8.7533156498673746E-3</v>
      </c>
      <c r="EW154" s="31">
        <f t="shared" si="68"/>
        <v>8.9636608344549132E-3</v>
      </c>
      <c r="EX154" s="31">
        <f t="shared" si="69"/>
        <v>9.1386271870794074E-3</v>
      </c>
      <c r="EY154" s="31">
        <f t="shared" si="70"/>
        <v>1.180672268907563E-2</v>
      </c>
      <c r="EZ154" s="31">
        <f t="shared" si="71"/>
        <v>1.5048275862068965E-2</v>
      </c>
      <c r="FA154" s="31">
        <f t="shared" si="72"/>
        <v>2.3199999999999998E-2</v>
      </c>
      <c r="FB154" s="31">
        <f t="shared" si="73"/>
        <v>2.6274217585692997E-2</v>
      </c>
      <c r="FC154" s="31">
        <f t="shared" si="74"/>
        <v>2.7236842105263157E-2</v>
      </c>
      <c r="FD154" s="31">
        <f t="shared" si="75"/>
        <v>2.5950292397660817E-2</v>
      </c>
      <c r="FE154" s="31">
        <f t="shared" si="76"/>
        <v>2.5814606741573033E-2</v>
      </c>
      <c r="FF154" s="31">
        <f t="shared" si="77"/>
        <v>2.1553133514986375E-2</v>
      </c>
      <c r="FG154" s="31">
        <f t="shared" si="78"/>
        <v>2.1528925619834712E-2</v>
      </c>
      <c r="FH154" s="31">
        <f t="shared" si="79"/>
        <v>2.2649572649572649E-2</v>
      </c>
      <c r="FI154" s="31">
        <f t="shared" si="80"/>
        <v>2.3474576271186442E-2</v>
      </c>
      <c r="FJ154" s="31">
        <f t="shared" si="81"/>
        <v>2.2085048010973937E-2</v>
      </c>
      <c r="FK154" s="31">
        <f t="shared" si="82"/>
        <v>2.2061579651941096E-2</v>
      </c>
      <c r="FL154" s="31">
        <f t="shared" si="83"/>
        <v>2.0649526387009471E-2</v>
      </c>
      <c r="FM154" s="50">
        <f t="shared" si="84"/>
        <v>2.2657534246575343E-2</v>
      </c>
      <c r="FN154" s="50">
        <f t="shared" si="85"/>
        <v>2.23E-2</v>
      </c>
      <c r="FO154" s="50">
        <f t="shared" si="86"/>
        <v>2.2586705202312138E-2</v>
      </c>
      <c r="FP154" s="50">
        <f t="shared" si="87"/>
        <v>2.0544412607449856E-2</v>
      </c>
      <c r="FQ154" s="50">
        <f t="shared" si="88"/>
        <v>2.0857988165680474E-2</v>
      </c>
      <c r="FR154" s="50">
        <f t="shared" si="89"/>
        <v>1.7711015736766811E-2</v>
      </c>
    </row>
    <row r="155" spans="1:174" ht="14">
      <c r="A155" s="17" t="s">
        <v>203</v>
      </c>
      <c r="B155" s="19">
        <v>1559</v>
      </c>
      <c r="C155" s="19">
        <v>1585</v>
      </c>
      <c r="D155" s="19">
        <v>1567</v>
      </c>
      <c r="E155" s="19">
        <v>1507</v>
      </c>
      <c r="F155" s="19">
        <v>1537</v>
      </c>
      <c r="G155" s="19">
        <v>1654</v>
      </c>
      <c r="H155" s="19">
        <v>1778</v>
      </c>
      <c r="I155" s="19">
        <v>1903</v>
      </c>
      <c r="J155" s="19">
        <v>1937</v>
      </c>
      <c r="K155" s="19">
        <v>1947</v>
      </c>
      <c r="L155" s="19">
        <v>1854</v>
      </c>
      <c r="M155" s="19">
        <v>1707</v>
      </c>
      <c r="N155" s="19">
        <v>1620</v>
      </c>
      <c r="O155" s="19">
        <v>1634</v>
      </c>
      <c r="P155" s="19">
        <v>1651</v>
      </c>
      <c r="Q155" s="19">
        <v>1658</v>
      </c>
      <c r="R155" s="19">
        <v>1614</v>
      </c>
      <c r="S155" s="19">
        <v>1639</v>
      </c>
      <c r="T155" s="19">
        <v>1743</v>
      </c>
      <c r="U155" s="19">
        <v>1885</v>
      </c>
      <c r="V155" s="19">
        <v>1891</v>
      </c>
      <c r="W155" s="19">
        <v>1804</v>
      </c>
      <c r="X155" s="19">
        <v>1576</v>
      </c>
      <c r="Y155" s="19">
        <v>1485</v>
      </c>
      <c r="Z155" s="19">
        <v>1423</v>
      </c>
      <c r="AA155" s="19">
        <v>1435</v>
      </c>
      <c r="AB155" s="19">
        <v>1452</v>
      </c>
      <c r="AC155" s="19">
        <v>1428</v>
      </c>
      <c r="AD155" s="19">
        <v>1399</v>
      </c>
      <c r="AE155" s="19">
        <v>1399</v>
      </c>
      <c r="AF155" s="19">
        <v>1557</v>
      </c>
      <c r="AG155" s="19">
        <v>1695</v>
      </c>
      <c r="AH155" s="19">
        <v>1676</v>
      </c>
      <c r="AI155" s="19">
        <v>1597</v>
      </c>
      <c r="AJ155" s="19">
        <v>1485</v>
      </c>
      <c r="AK155" s="19">
        <v>1452</v>
      </c>
      <c r="AL155" s="19">
        <v>1407</v>
      </c>
      <c r="AM155" s="19">
        <v>1452</v>
      </c>
      <c r="AN155" s="19">
        <v>1495</v>
      </c>
      <c r="AO155" s="19">
        <v>1515</v>
      </c>
      <c r="AP155" s="19">
        <v>1571</v>
      </c>
      <c r="AQ155" s="19">
        <v>1930</v>
      </c>
      <c r="AR155" s="19">
        <v>2164</v>
      </c>
      <c r="AS155" s="19">
        <v>2384</v>
      </c>
      <c r="AT155" s="19">
        <v>2580</v>
      </c>
      <c r="AU155" s="19">
        <v>2540</v>
      </c>
      <c r="AV155" s="19">
        <v>2317</v>
      </c>
      <c r="AW155" s="19">
        <v>2175</v>
      </c>
      <c r="AX155" s="19">
        <v>2077</v>
      </c>
      <c r="AY155" s="19">
        <v>2054</v>
      </c>
      <c r="AZ155" s="19">
        <v>2031</v>
      </c>
      <c r="BA155" s="19">
        <v>2044</v>
      </c>
      <c r="BB155" s="19">
        <v>2042</v>
      </c>
      <c r="BC155" s="19">
        <v>2254</v>
      </c>
      <c r="BD155" s="19">
        <v>2450</v>
      </c>
      <c r="BE155" s="19">
        <v>2712</v>
      </c>
      <c r="BF155" s="19">
        <v>2712</v>
      </c>
      <c r="BG155" s="19">
        <v>2518</v>
      </c>
      <c r="BH155" s="19">
        <v>2318</v>
      </c>
      <c r="BI155" s="19">
        <v>2150</v>
      </c>
      <c r="BJ155" s="19">
        <v>2044</v>
      </c>
      <c r="BK155" s="19">
        <v>2047</v>
      </c>
      <c r="BL155" s="19">
        <v>2046</v>
      </c>
      <c r="BM155" s="19">
        <v>1916</v>
      </c>
      <c r="BN155" s="19">
        <v>1997</v>
      </c>
      <c r="BO155" s="19">
        <v>2154</v>
      </c>
      <c r="BP155" s="19">
        <v>2329</v>
      </c>
      <c r="BQ155" s="19">
        <v>2506</v>
      </c>
      <c r="BR155" s="19">
        <v>2495</v>
      </c>
      <c r="BS155" s="19">
        <v>2305</v>
      </c>
      <c r="BT155" s="19">
        <v>2092</v>
      </c>
      <c r="BU155" s="19">
        <v>1977</v>
      </c>
      <c r="BV155" s="19">
        <v>1967</v>
      </c>
      <c r="BW155" s="19">
        <v>1967</v>
      </c>
      <c r="BX155" s="19">
        <v>2011</v>
      </c>
      <c r="BY155" s="19">
        <v>2057</v>
      </c>
      <c r="BZ155" s="19">
        <v>2113</v>
      </c>
      <c r="CA155" s="19">
        <v>2322</v>
      </c>
      <c r="CB155" s="19">
        <v>2502</v>
      </c>
      <c r="CC155" s="19">
        <v>2681</v>
      </c>
      <c r="CD155" s="19">
        <v>2660</v>
      </c>
      <c r="CE155" s="19">
        <v>2513</v>
      </c>
      <c r="CF155" s="19">
        <v>2246</v>
      </c>
      <c r="CG155" s="19">
        <v>2165</v>
      </c>
      <c r="CH155" s="49">
        <v>2110</v>
      </c>
      <c r="CI155" s="49">
        <v>2174</v>
      </c>
      <c r="CJ155" s="49">
        <v>2144</v>
      </c>
      <c r="CK155" s="49">
        <v>2216</v>
      </c>
      <c r="CL155" s="49">
        <v>2260</v>
      </c>
      <c r="CM155" s="49">
        <v>2349</v>
      </c>
      <c r="CN155" s="49">
        <v>2551</v>
      </c>
      <c r="CO155" s="49">
        <v>2722</v>
      </c>
      <c r="CP155" s="49">
        <v>2702</v>
      </c>
      <c r="CQ155" s="49">
        <v>2502</v>
      </c>
      <c r="CR155" s="49">
        <v>2356</v>
      </c>
      <c r="CS155" s="49">
        <v>2260</v>
      </c>
      <c r="CT155" s="49">
        <v>2127</v>
      </c>
      <c r="CU155" s="49">
        <v>2073</v>
      </c>
      <c r="CV155" s="49">
        <v>2067</v>
      </c>
      <c r="CW155" s="49">
        <v>2025</v>
      </c>
      <c r="CX155" s="49">
        <v>1967</v>
      </c>
      <c r="CY155" s="49">
        <v>2099</v>
      </c>
      <c r="CZ155" s="17" t="s">
        <v>203</v>
      </c>
      <c r="DE155" t="s">
        <v>203</v>
      </c>
      <c r="DG155" t="s">
        <v>203</v>
      </c>
      <c r="DI155">
        <v>53700</v>
      </c>
      <c r="DJ155">
        <v>53700</v>
      </c>
      <c r="DK155">
        <v>53000</v>
      </c>
      <c r="DL155">
        <v>53100</v>
      </c>
      <c r="DM155">
        <v>53200</v>
      </c>
      <c r="DN155">
        <v>53100</v>
      </c>
      <c r="DO155">
        <v>54200</v>
      </c>
      <c r="DP155">
        <v>55000</v>
      </c>
      <c r="DQ155">
        <v>53900</v>
      </c>
      <c r="DR155">
        <v>53800</v>
      </c>
      <c r="DS155">
        <v>52900</v>
      </c>
      <c r="DT155">
        <v>52800</v>
      </c>
      <c r="DU155">
        <v>52800</v>
      </c>
      <c r="DV155">
        <v>52900</v>
      </c>
      <c r="DW155">
        <v>52900</v>
      </c>
      <c r="DX155">
        <v>52600</v>
      </c>
      <c r="DY155">
        <v>53600</v>
      </c>
      <c r="DZ155">
        <v>53800</v>
      </c>
      <c r="EA155">
        <v>53900</v>
      </c>
      <c r="EB155">
        <v>53700</v>
      </c>
      <c r="EC155">
        <v>53500</v>
      </c>
      <c r="ED155">
        <v>52600</v>
      </c>
      <c r="EE155">
        <v>52100</v>
      </c>
      <c r="EF155">
        <v>52600</v>
      </c>
      <c r="EG155">
        <v>52100</v>
      </c>
      <c r="EH155">
        <v>52800</v>
      </c>
      <c r="EI155">
        <v>53600</v>
      </c>
      <c r="EJ155" s="19">
        <v>54400</v>
      </c>
      <c r="EK155" s="19">
        <v>54600</v>
      </c>
      <c r="EL155" s="19">
        <v>54400</v>
      </c>
      <c r="EM155" s="19"/>
      <c r="EO155" s="31">
        <f t="shared" si="60"/>
        <v>3.6256983240223466E-2</v>
      </c>
      <c r="EP155" s="31">
        <f t="shared" si="61"/>
        <v>3.0167597765363128E-2</v>
      </c>
      <c r="EQ155" s="31">
        <f t="shared" si="62"/>
        <v>3.1283018867924527E-2</v>
      </c>
      <c r="ER155" s="31">
        <f t="shared" si="63"/>
        <v>3.2824858757062148E-2</v>
      </c>
      <c r="ES155" s="31">
        <f t="shared" si="64"/>
        <v>3.3909774436090223E-2</v>
      </c>
      <c r="ET155" s="31">
        <f t="shared" si="65"/>
        <v>2.6798493408662902E-2</v>
      </c>
      <c r="EU155" s="31">
        <f t="shared" si="66"/>
        <v>2.6346863468634685E-2</v>
      </c>
      <c r="EV155" s="31">
        <f t="shared" si="67"/>
        <v>2.8309090909090909E-2</v>
      </c>
      <c r="EW155" s="31">
        <f t="shared" si="68"/>
        <v>2.9628942486085344E-2</v>
      </c>
      <c r="EX155" s="31">
        <f t="shared" si="69"/>
        <v>2.6152416356877324E-2</v>
      </c>
      <c r="EY155" s="31">
        <f t="shared" si="70"/>
        <v>2.8638941398865785E-2</v>
      </c>
      <c r="EZ155" s="31">
        <f t="shared" si="71"/>
        <v>4.0984848484848485E-2</v>
      </c>
      <c r="FA155" s="31">
        <f t="shared" si="72"/>
        <v>4.8106060606060604E-2</v>
      </c>
      <c r="FB155" s="31">
        <f t="shared" si="73"/>
        <v>3.9262759924385632E-2</v>
      </c>
      <c r="FC155" s="31">
        <f t="shared" si="74"/>
        <v>3.8638941398865784E-2</v>
      </c>
      <c r="FD155" s="31">
        <f t="shared" si="75"/>
        <v>4.6577946768060839E-2</v>
      </c>
      <c r="FE155" s="31">
        <f t="shared" si="76"/>
        <v>4.6977611940298508E-2</v>
      </c>
      <c r="FF155" s="31">
        <f t="shared" si="77"/>
        <v>3.7992565055762081E-2</v>
      </c>
      <c r="FG155" s="31">
        <f t="shared" si="78"/>
        <v>3.5547309833024121E-2</v>
      </c>
      <c r="FH155" s="31">
        <f t="shared" si="79"/>
        <v>4.3370577281191806E-2</v>
      </c>
      <c r="FI155" s="31">
        <f t="shared" si="80"/>
        <v>4.3084112149532713E-2</v>
      </c>
      <c r="FJ155" s="31">
        <f t="shared" si="81"/>
        <v>3.7395437262357417E-2</v>
      </c>
      <c r="FK155" s="31">
        <f t="shared" si="82"/>
        <v>3.9481765834932819E-2</v>
      </c>
      <c r="FL155" s="31">
        <f t="shared" si="83"/>
        <v>4.7566539923954369E-2</v>
      </c>
      <c r="FM155" s="50">
        <f t="shared" si="84"/>
        <v>4.8234165067178501E-2</v>
      </c>
      <c r="FN155" s="50">
        <f t="shared" si="85"/>
        <v>3.9962121212121213E-2</v>
      </c>
      <c r="FO155" s="50">
        <f t="shared" si="86"/>
        <v>4.1343283582089552E-2</v>
      </c>
      <c r="FP155" s="50">
        <f t="shared" si="87"/>
        <v>4.6893382352941174E-2</v>
      </c>
      <c r="FQ155" s="50">
        <f t="shared" si="88"/>
        <v>4.5824175824175827E-2</v>
      </c>
      <c r="FR155" s="50">
        <f t="shared" si="89"/>
        <v>3.9099264705882354E-2</v>
      </c>
    </row>
    <row r="156" spans="1:174" ht="14">
      <c r="A156" s="17" t="s">
        <v>204</v>
      </c>
      <c r="B156" s="19">
        <v>7832</v>
      </c>
      <c r="C156" s="19">
        <v>7907</v>
      </c>
      <c r="D156" s="19">
        <v>7995</v>
      </c>
      <c r="E156" s="19">
        <v>7787</v>
      </c>
      <c r="F156" s="19">
        <v>7661</v>
      </c>
      <c r="G156" s="19">
        <v>7728</v>
      </c>
      <c r="H156" s="19">
        <v>7835</v>
      </c>
      <c r="I156" s="19">
        <v>7934</v>
      </c>
      <c r="J156" s="19">
        <v>7910</v>
      </c>
      <c r="K156" s="19">
        <v>7969</v>
      </c>
      <c r="L156" s="19">
        <v>8043</v>
      </c>
      <c r="M156" s="19">
        <v>8025</v>
      </c>
      <c r="N156" s="19">
        <v>8114</v>
      </c>
      <c r="O156" s="19">
        <v>8151</v>
      </c>
      <c r="P156" s="19">
        <v>8209</v>
      </c>
      <c r="Q156" s="19">
        <v>8352</v>
      </c>
      <c r="R156" s="19">
        <v>8324</v>
      </c>
      <c r="S156" s="19">
        <v>8189</v>
      </c>
      <c r="T156" s="19">
        <v>8070</v>
      </c>
      <c r="U156" s="19">
        <v>7814</v>
      </c>
      <c r="V156" s="19">
        <v>7823</v>
      </c>
      <c r="W156" s="19">
        <v>7869</v>
      </c>
      <c r="X156" s="19">
        <v>7622</v>
      </c>
      <c r="Y156" s="19">
        <v>7490</v>
      </c>
      <c r="Z156" s="19">
        <v>7278</v>
      </c>
      <c r="AA156" s="19">
        <v>7181</v>
      </c>
      <c r="AB156" s="19">
        <v>7364</v>
      </c>
      <c r="AC156" s="19">
        <v>7165</v>
      </c>
      <c r="AD156" s="19">
        <v>6926</v>
      </c>
      <c r="AE156" s="19">
        <v>6822</v>
      </c>
      <c r="AF156" s="19">
        <v>6603</v>
      </c>
      <c r="AG156" s="19">
        <v>6588</v>
      </c>
      <c r="AH156" s="19">
        <v>6518</v>
      </c>
      <c r="AI156" s="19">
        <v>6342</v>
      </c>
      <c r="AJ156" s="19">
        <v>6251</v>
      </c>
      <c r="AK156" s="19">
        <v>6296</v>
      </c>
      <c r="AL156" s="19">
        <v>6425</v>
      </c>
      <c r="AM156" s="19">
        <v>6439</v>
      </c>
      <c r="AN156" s="19">
        <v>6784</v>
      </c>
      <c r="AO156" s="19">
        <v>6929</v>
      </c>
      <c r="AP156" s="19">
        <v>6968</v>
      </c>
      <c r="AQ156" s="19">
        <v>6996</v>
      </c>
      <c r="AR156" s="19">
        <v>7228</v>
      </c>
      <c r="AS156" s="19">
        <v>7327</v>
      </c>
      <c r="AT156" s="19">
        <v>8137</v>
      </c>
      <c r="AU156" s="19">
        <v>8611</v>
      </c>
      <c r="AV156" s="19">
        <v>8988</v>
      </c>
      <c r="AW156" s="19">
        <v>9372</v>
      </c>
      <c r="AX156" s="19">
        <v>9298</v>
      </c>
      <c r="AY156" s="19">
        <v>9534</v>
      </c>
      <c r="AZ156" s="19">
        <v>9803</v>
      </c>
      <c r="BA156" s="19">
        <v>9862</v>
      </c>
      <c r="BB156" s="19">
        <v>9801</v>
      </c>
      <c r="BC156" s="19">
        <v>9772</v>
      </c>
      <c r="BD156" s="19">
        <v>9716</v>
      </c>
      <c r="BE156" s="19">
        <v>9873</v>
      </c>
      <c r="BF156" s="19">
        <v>10015</v>
      </c>
      <c r="BG156" s="19">
        <v>9818</v>
      </c>
      <c r="BH156" s="19">
        <v>9635</v>
      </c>
      <c r="BI156" s="19">
        <v>9596</v>
      </c>
      <c r="BJ156" s="19">
        <v>9389</v>
      </c>
      <c r="BK156" s="19">
        <v>9443</v>
      </c>
      <c r="BL156" s="19">
        <v>9765</v>
      </c>
      <c r="BM156" s="19">
        <v>9912</v>
      </c>
      <c r="BN156" s="19">
        <v>9965</v>
      </c>
      <c r="BO156" s="19">
        <v>9977</v>
      </c>
      <c r="BP156" s="19">
        <v>9887</v>
      </c>
      <c r="BQ156" s="19">
        <v>10217</v>
      </c>
      <c r="BR156" s="19">
        <v>10466</v>
      </c>
      <c r="BS156" s="19">
        <v>10635</v>
      </c>
      <c r="BT156" s="19">
        <v>10913</v>
      </c>
      <c r="BU156" s="19">
        <v>11015</v>
      </c>
      <c r="BV156" s="19">
        <v>11004</v>
      </c>
      <c r="BW156" s="19">
        <v>11006</v>
      </c>
      <c r="BX156" s="19">
        <v>11064</v>
      </c>
      <c r="BY156" s="19">
        <v>11183</v>
      </c>
      <c r="BZ156" s="19">
        <v>11220</v>
      </c>
      <c r="CA156" s="19">
        <v>11180</v>
      </c>
      <c r="CB156" s="19">
        <v>11076</v>
      </c>
      <c r="CC156" s="19">
        <v>11019</v>
      </c>
      <c r="CD156" s="19">
        <v>11186</v>
      </c>
      <c r="CE156" s="19">
        <v>10869</v>
      </c>
      <c r="CF156" s="19">
        <v>10628</v>
      </c>
      <c r="CG156" s="19">
        <v>10395</v>
      </c>
      <c r="CH156" s="49">
        <v>10128</v>
      </c>
      <c r="CI156" s="49">
        <v>9937</v>
      </c>
      <c r="CJ156" s="49">
        <v>9587</v>
      </c>
      <c r="CK156" s="49">
        <v>9931</v>
      </c>
      <c r="CL156" s="49">
        <v>10209</v>
      </c>
      <c r="CM156" s="49">
        <v>10189</v>
      </c>
      <c r="CN156" s="49">
        <v>9889</v>
      </c>
      <c r="CO156" s="49">
        <v>9932</v>
      </c>
      <c r="CP156" s="49">
        <v>10153</v>
      </c>
      <c r="CQ156" s="49">
        <v>10028</v>
      </c>
      <c r="CR156" s="49">
        <v>9809</v>
      </c>
      <c r="CS156" s="49">
        <v>9562</v>
      </c>
      <c r="CT156" s="49">
        <v>9274</v>
      </c>
      <c r="CU156" s="49">
        <v>8999</v>
      </c>
      <c r="CV156" s="49">
        <v>8842</v>
      </c>
      <c r="CW156" s="49">
        <v>8611</v>
      </c>
      <c r="CX156" s="49">
        <v>8385</v>
      </c>
      <c r="CY156" s="49">
        <v>8034</v>
      </c>
      <c r="CZ156" s="17" t="s">
        <v>204</v>
      </c>
      <c r="DE156" t="s">
        <v>204</v>
      </c>
      <c r="DG156" t="s">
        <v>204</v>
      </c>
      <c r="DI156">
        <v>85000</v>
      </c>
      <c r="DJ156">
        <v>89300</v>
      </c>
      <c r="DK156">
        <v>90200</v>
      </c>
      <c r="DL156">
        <v>96200</v>
      </c>
      <c r="DM156">
        <v>96500</v>
      </c>
      <c r="DN156">
        <v>97600</v>
      </c>
      <c r="DO156">
        <v>102700</v>
      </c>
      <c r="DP156">
        <v>102900</v>
      </c>
      <c r="DQ156">
        <v>104600</v>
      </c>
      <c r="DR156">
        <v>102000</v>
      </c>
      <c r="DS156">
        <v>103000</v>
      </c>
      <c r="DT156">
        <v>106800</v>
      </c>
      <c r="DU156">
        <v>107800</v>
      </c>
      <c r="DV156">
        <v>112200</v>
      </c>
      <c r="DW156">
        <v>112400</v>
      </c>
      <c r="DX156">
        <v>114200</v>
      </c>
      <c r="DY156">
        <v>115300</v>
      </c>
      <c r="DZ156">
        <v>118600</v>
      </c>
      <c r="EA156">
        <v>120200</v>
      </c>
      <c r="EB156">
        <v>117600</v>
      </c>
      <c r="EC156">
        <v>119400</v>
      </c>
      <c r="ED156">
        <v>115600</v>
      </c>
      <c r="EE156">
        <v>112700</v>
      </c>
      <c r="EF156">
        <v>113900</v>
      </c>
      <c r="EG156">
        <v>110700</v>
      </c>
      <c r="EH156">
        <v>110600</v>
      </c>
      <c r="EI156">
        <v>111100</v>
      </c>
      <c r="EJ156" s="19">
        <v>110600</v>
      </c>
      <c r="EK156" s="19">
        <v>111300</v>
      </c>
      <c r="EL156" s="19">
        <v>110300</v>
      </c>
      <c r="EM156" s="19"/>
      <c r="EO156" s="31">
        <f t="shared" si="60"/>
        <v>9.3752941176470594E-2</v>
      </c>
      <c r="EP156" s="31">
        <f t="shared" si="61"/>
        <v>9.0862262038073904E-2</v>
      </c>
      <c r="EQ156" s="31">
        <f t="shared" si="62"/>
        <v>9.259423503325942E-2</v>
      </c>
      <c r="ER156" s="31">
        <f t="shared" si="63"/>
        <v>8.3887733887733892E-2</v>
      </c>
      <c r="ES156" s="31">
        <f t="shared" si="64"/>
        <v>8.1544041450777205E-2</v>
      </c>
      <c r="ET156" s="31">
        <f t="shared" si="65"/>
        <v>7.4569672131147541E-2</v>
      </c>
      <c r="EU156" s="31">
        <f t="shared" si="66"/>
        <v>6.9766309639727367E-2</v>
      </c>
      <c r="EV156" s="31">
        <f t="shared" si="67"/>
        <v>6.4169096209912541E-2</v>
      </c>
      <c r="EW156" s="31">
        <f t="shared" si="68"/>
        <v>6.0630975143403439E-2</v>
      </c>
      <c r="EX156" s="31">
        <f t="shared" si="69"/>
        <v>6.2990196078431371E-2</v>
      </c>
      <c r="EY156" s="31">
        <f t="shared" si="70"/>
        <v>6.7271844660194174E-2</v>
      </c>
      <c r="EZ156" s="31">
        <f t="shared" si="71"/>
        <v>6.7677902621722852E-2</v>
      </c>
      <c r="FA156" s="31">
        <f t="shared" si="72"/>
        <v>7.9879406307977741E-2</v>
      </c>
      <c r="FB156" s="31">
        <f t="shared" si="73"/>
        <v>8.28698752228164E-2</v>
      </c>
      <c r="FC156" s="31">
        <f t="shared" si="74"/>
        <v>8.7740213523131674E-2</v>
      </c>
      <c r="FD156" s="31">
        <f t="shared" si="75"/>
        <v>8.5078809106830119E-2</v>
      </c>
      <c r="FE156" s="31">
        <f t="shared" si="76"/>
        <v>8.5151777970511711E-2</v>
      </c>
      <c r="FF156" s="31">
        <f t="shared" si="77"/>
        <v>7.9165261382799321E-2</v>
      </c>
      <c r="FG156" s="31">
        <f t="shared" si="78"/>
        <v>8.2462562396006661E-2</v>
      </c>
      <c r="FH156" s="31">
        <f t="shared" si="79"/>
        <v>8.4073129251700685E-2</v>
      </c>
      <c r="FI156" s="31">
        <f t="shared" si="80"/>
        <v>8.9070351758793964E-2</v>
      </c>
      <c r="FJ156" s="31">
        <f t="shared" si="81"/>
        <v>9.5190311418685128E-2</v>
      </c>
      <c r="FK156" s="31">
        <f t="shared" si="82"/>
        <v>9.9228039041703645E-2</v>
      </c>
      <c r="FL156" s="31">
        <f t="shared" si="83"/>
        <v>9.7243195785777004E-2</v>
      </c>
      <c r="FM156" s="50">
        <f t="shared" si="84"/>
        <v>9.8184281842818424E-2</v>
      </c>
      <c r="FN156" s="50">
        <f t="shared" si="85"/>
        <v>9.1573236889692586E-2</v>
      </c>
      <c r="FO156" s="50">
        <f t="shared" si="86"/>
        <v>8.9387938793879393E-2</v>
      </c>
      <c r="FP156" s="50">
        <f t="shared" si="87"/>
        <v>8.9412296564195304E-2</v>
      </c>
      <c r="FQ156" s="50">
        <f t="shared" si="88"/>
        <v>9.0098831985624434E-2</v>
      </c>
      <c r="FR156" s="50">
        <f t="shared" si="89"/>
        <v>8.4079782411604714E-2</v>
      </c>
    </row>
    <row r="157" spans="1:174" ht="14">
      <c r="A157" s="17" t="s">
        <v>205</v>
      </c>
      <c r="B157" s="19">
        <v>2089</v>
      </c>
      <c r="C157" s="19">
        <v>2200</v>
      </c>
      <c r="D157" s="19">
        <v>2291</v>
      </c>
      <c r="E157" s="19">
        <v>2247</v>
      </c>
      <c r="F157" s="19">
        <v>2257</v>
      </c>
      <c r="G157" s="19">
        <v>2296</v>
      </c>
      <c r="H157" s="19">
        <v>2397</v>
      </c>
      <c r="I157" s="19">
        <v>2634</v>
      </c>
      <c r="J157" s="19">
        <v>2759</v>
      </c>
      <c r="K157" s="19">
        <v>2751</v>
      </c>
      <c r="L157" s="19">
        <v>2686</v>
      </c>
      <c r="M157" s="19">
        <v>2636</v>
      </c>
      <c r="N157" s="19">
        <v>2623</v>
      </c>
      <c r="O157" s="19">
        <v>2559</v>
      </c>
      <c r="P157" s="19">
        <v>2577</v>
      </c>
      <c r="Q157" s="19">
        <v>2568</v>
      </c>
      <c r="R157" s="19">
        <v>2432</v>
      </c>
      <c r="S157" s="19">
        <v>2514</v>
      </c>
      <c r="T157" s="19">
        <v>2514</v>
      </c>
      <c r="U157" s="19">
        <v>2711</v>
      </c>
      <c r="V157" s="19">
        <v>2690</v>
      </c>
      <c r="W157" s="19">
        <v>2571</v>
      </c>
      <c r="X157" s="19">
        <v>2381</v>
      </c>
      <c r="Y157" s="19">
        <v>2312</v>
      </c>
      <c r="Z157" s="19">
        <v>2202</v>
      </c>
      <c r="AA157" s="19">
        <v>2250</v>
      </c>
      <c r="AB157" s="19">
        <v>2284</v>
      </c>
      <c r="AC157" s="19">
        <v>2226</v>
      </c>
      <c r="AD157" s="19">
        <v>2172</v>
      </c>
      <c r="AE157" s="19">
        <v>2134</v>
      </c>
      <c r="AF157" s="19">
        <v>2268</v>
      </c>
      <c r="AG157" s="19">
        <v>2371</v>
      </c>
      <c r="AH157" s="19">
        <v>2469</v>
      </c>
      <c r="AI157" s="19">
        <v>2426</v>
      </c>
      <c r="AJ157" s="19">
        <v>2488</v>
      </c>
      <c r="AK157" s="19">
        <v>2405</v>
      </c>
      <c r="AL157" s="19">
        <v>2438</v>
      </c>
      <c r="AM157" s="19">
        <v>2450</v>
      </c>
      <c r="AN157" s="19">
        <v>2638</v>
      </c>
      <c r="AO157" s="19">
        <v>2659</v>
      </c>
      <c r="AP157" s="19">
        <v>2712</v>
      </c>
      <c r="AQ157" s="19">
        <v>3118</v>
      </c>
      <c r="AR157" s="19">
        <v>3536</v>
      </c>
      <c r="AS157" s="19">
        <v>3918</v>
      </c>
      <c r="AT157" s="19">
        <v>4218</v>
      </c>
      <c r="AU157" s="19">
        <v>4426</v>
      </c>
      <c r="AV157" s="19">
        <v>4482</v>
      </c>
      <c r="AW157" s="19">
        <v>4487</v>
      </c>
      <c r="AX157" s="19">
        <v>4501</v>
      </c>
      <c r="AY157" s="19">
        <v>4581</v>
      </c>
      <c r="AZ157" s="19">
        <v>4571</v>
      </c>
      <c r="BA157" s="19">
        <v>4505</v>
      </c>
      <c r="BB157" s="19">
        <v>4453</v>
      </c>
      <c r="BC157" s="19">
        <v>4582</v>
      </c>
      <c r="BD157" s="19">
        <v>4611</v>
      </c>
      <c r="BE157" s="19">
        <v>4880</v>
      </c>
      <c r="BF157" s="19">
        <v>4842</v>
      </c>
      <c r="BG157" s="19">
        <v>4589</v>
      </c>
      <c r="BH157" s="19">
        <v>4408</v>
      </c>
      <c r="BI157" s="19">
        <v>4181</v>
      </c>
      <c r="BJ157" s="19">
        <v>3933</v>
      </c>
      <c r="BK157" s="19">
        <v>3928</v>
      </c>
      <c r="BL157" s="19">
        <v>3902</v>
      </c>
      <c r="BM157" s="19">
        <v>3914</v>
      </c>
      <c r="BN157" s="19">
        <v>3847</v>
      </c>
      <c r="BO157" s="19">
        <v>3961</v>
      </c>
      <c r="BP157" s="19">
        <v>4098</v>
      </c>
      <c r="BQ157" s="19">
        <v>4284</v>
      </c>
      <c r="BR157" s="19">
        <v>4309</v>
      </c>
      <c r="BS157" s="19">
        <v>4312</v>
      </c>
      <c r="BT157" s="19">
        <v>4162</v>
      </c>
      <c r="BU157" s="19">
        <v>4064</v>
      </c>
      <c r="BV157" s="19">
        <v>4081</v>
      </c>
      <c r="BW157" s="19">
        <v>4263</v>
      </c>
      <c r="BX157" s="19">
        <v>4260</v>
      </c>
      <c r="BY157" s="19">
        <v>4344</v>
      </c>
      <c r="BZ157" s="19">
        <v>4251</v>
      </c>
      <c r="CA157" s="19">
        <v>4293</v>
      </c>
      <c r="CB157" s="19">
        <v>4242</v>
      </c>
      <c r="CC157" s="19">
        <v>4530</v>
      </c>
      <c r="CD157" s="19">
        <v>4647</v>
      </c>
      <c r="CE157" s="19">
        <v>4510</v>
      </c>
      <c r="CF157" s="19">
        <v>4417</v>
      </c>
      <c r="CG157" s="19">
        <v>4361</v>
      </c>
      <c r="CH157" s="49">
        <v>4393</v>
      </c>
      <c r="CI157" s="49">
        <v>4363</v>
      </c>
      <c r="CJ157" s="49">
        <v>4262</v>
      </c>
      <c r="CK157" s="49">
        <v>4237</v>
      </c>
      <c r="CL157" s="49">
        <v>4207</v>
      </c>
      <c r="CM157" s="49">
        <v>4228</v>
      </c>
      <c r="CN157" s="49">
        <v>4085</v>
      </c>
      <c r="CO157" s="49">
        <v>4297</v>
      </c>
      <c r="CP157" s="49">
        <v>4271</v>
      </c>
      <c r="CQ157" s="49">
        <v>4206</v>
      </c>
      <c r="CR157" s="49">
        <v>4072</v>
      </c>
      <c r="CS157" s="49">
        <v>3927</v>
      </c>
      <c r="CT157" s="49">
        <v>3806</v>
      </c>
      <c r="CU157" s="49">
        <v>3798</v>
      </c>
      <c r="CV157" s="49">
        <v>3663</v>
      </c>
      <c r="CW157" s="49">
        <v>3548</v>
      </c>
      <c r="CX157" s="49">
        <v>3420</v>
      </c>
      <c r="CY157" s="49">
        <v>3233</v>
      </c>
      <c r="CZ157" s="17" t="s">
        <v>205</v>
      </c>
      <c r="DE157" t="s">
        <v>205</v>
      </c>
      <c r="DG157" t="s">
        <v>205</v>
      </c>
      <c r="DI157">
        <v>56000</v>
      </c>
      <c r="DJ157">
        <v>55300</v>
      </c>
      <c r="DK157">
        <v>54900</v>
      </c>
      <c r="DL157">
        <v>54400</v>
      </c>
      <c r="DM157">
        <v>55400</v>
      </c>
      <c r="DN157">
        <v>55500</v>
      </c>
      <c r="DO157">
        <v>55900</v>
      </c>
      <c r="DP157">
        <v>57200</v>
      </c>
      <c r="DQ157">
        <v>56900</v>
      </c>
      <c r="DR157">
        <v>56900</v>
      </c>
      <c r="DS157">
        <v>56900</v>
      </c>
      <c r="DT157">
        <v>56300</v>
      </c>
      <c r="DU157">
        <v>57100</v>
      </c>
      <c r="DV157">
        <v>56500</v>
      </c>
      <c r="DW157">
        <v>56600</v>
      </c>
      <c r="DX157">
        <v>56800</v>
      </c>
      <c r="DY157">
        <v>57400</v>
      </c>
      <c r="DZ157">
        <v>57500</v>
      </c>
      <c r="EA157">
        <v>57700</v>
      </c>
      <c r="EB157">
        <v>57600</v>
      </c>
      <c r="EC157">
        <v>57400</v>
      </c>
      <c r="ED157">
        <v>57800</v>
      </c>
      <c r="EE157">
        <v>58400</v>
      </c>
      <c r="EF157">
        <v>58200</v>
      </c>
      <c r="EG157">
        <v>58100</v>
      </c>
      <c r="EH157">
        <v>58200</v>
      </c>
      <c r="EI157">
        <v>58700</v>
      </c>
      <c r="EJ157" s="19">
        <v>58700</v>
      </c>
      <c r="EK157" s="19">
        <v>59400</v>
      </c>
      <c r="EL157" s="19">
        <v>58700</v>
      </c>
      <c r="EM157" s="19"/>
      <c r="EO157" s="31">
        <f t="shared" si="60"/>
        <v>4.9125000000000002E-2</v>
      </c>
      <c r="EP157" s="31">
        <f t="shared" si="61"/>
        <v>4.7432188065099461E-2</v>
      </c>
      <c r="EQ157" s="31">
        <f t="shared" si="62"/>
        <v>4.6775956284153007E-2</v>
      </c>
      <c r="ER157" s="31">
        <f t="shared" si="63"/>
        <v>4.6213235294117645E-2</v>
      </c>
      <c r="ES157" s="31">
        <f t="shared" si="64"/>
        <v>4.640794223826715E-2</v>
      </c>
      <c r="ET157" s="31">
        <f t="shared" si="65"/>
        <v>3.9675675675675676E-2</v>
      </c>
      <c r="EU157" s="31">
        <f t="shared" si="66"/>
        <v>3.9821109123434707E-2</v>
      </c>
      <c r="EV157" s="31">
        <f t="shared" si="67"/>
        <v>3.9650349650349651E-2</v>
      </c>
      <c r="EW157" s="31">
        <f t="shared" si="68"/>
        <v>4.263620386643234E-2</v>
      </c>
      <c r="EX157" s="31">
        <f t="shared" si="69"/>
        <v>4.2847100175746923E-2</v>
      </c>
      <c r="EY157" s="31">
        <f t="shared" si="70"/>
        <v>4.6731107205623901E-2</v>
      </c>
      <c r="EZ157" s="31">
        <f t="shared" si="71"/>
        <v>6.2806394316163416E-2</v>
      </c>
      <c r="FA157" s="31">
        <f t="shared" si="72"/>
        <v>7.7513134851138352E-2</v>
      </c>
      <c r="FB157" s="31">
        <f t="shared" si="73"/>
        <v>7.9663716814159291E-2</v>
      </c>
      <c r="FC157" s="31">
        <f t="shared" si="74"/>
        <v>7.9593639575971736E-2</v>
      </c>
      <c r="FD157" s="31">
        <f t="shared" si="75"/>
        <v>8.1179577464788738E-2</v>
      </c>
      <c r="FE157" s="31">
        <f t="shared" si="76"/>
        <v>7.9947735191637628E-2</v>
      </c>
      <c r="FF157" s="31">
        <f t="shared" si="77"/>
        <v>6.8400000000000002E-2</v>
      </c>
      <c r="FG157" s="31">
        <f t="shared" si="78"/>
        <v>6.7833622183708836E-2</v>
      </c>
      <c r="FH157" s="31">
        <f t="shared" si="79"/>
        <v>7.1145833333333339E-2</v>
      </c>
      <c r="FI157" s="31">
        <f t="shared" si="80"/>
        <v>7.5121951219512192E-2</v>
      </c>
      <c r="FJ157" s="31">
        <f t="shared" si="81"/>
        <v>7.0605536332179933E-2</v>
      </c>
      <c r="FK157" s="31">
        <f t="shared" si="82"/>
        <v>7.4383561643835611E-2</v>
      </c>
      <c r="FL157" s="31">
        <f t="shared" si="83"/>
        <v>7.2886597938144324E-2</v>
      </c>
      <c r="FM157" s="50">
        <f t="shared" si="84"/>
        <v>7.7624784853700515E-2</v>
      </c>
      <c r="FN157" s="50">
        <f t="shared" si="85"/>
        <v>7.5481099656357395E-2</v>
      </c>
      <c r="FO157" s="50">
        <f t="shared" si="86"/>
        <v>7.2180579216354346E-2</v>
      </c>
      <c r="FP157" s="50">
        <f t="shared" si="87"/>
        <v>6.9591141396933565E-2</v>
      </c>
      <c r="FQ157" s="50">
        <f t="shared" si="88"/>
        <v>7.0808080808080806E-2</v>
      </c>
      <c r="FR157" s="50">
        <f t="shared" si="89"/>
        <v>6.4838160136286196E-2</v>
      </c>
    </row>
    <row r="158" spans="1:174" ht="14">
      <c r="A158" s="17" t="s">
        <v>206</v>
      </c>
      <c r="B158" s="19">
        <v>449</v>
      </c>
      <c r="C158" s="19">
        <v>495</v>
      </c>
      <c r="D158" s="19">
        <v>510</v>
      </c>
      <c r="E158" s="19">
        <v>492</v>
      </c>
      <c r="F158" s="19">
        <v>469</v>
      </c>
      <c r="G158" s="19">
        <v>477</v>
      </c>
      <c r="H158" s="19">
        <v>503</v>
      </c>
      <c r="I158" s="19">
        <v>560</v>
      </c>
      <c r="J158" s="19">
        <v>582</v>
      </c>
      <c r="K158" s="19">
        <v>557</v>
      </c>
      <c r="L158" s="19">
        <v>545</v>
      </c>
      <c r="M158" s="19">
        <v>502</v>
      </c>
      <c r="N158" s="19">
        <v>535</v>
      </c>
      <c r="O158" s="19">
        <v>585</v>
      </c>
      <c r="P158" s="19">
        <v>614</v>
      </c>
      <c r="Q158" s="19">
        <v>612</v>
      </c>
      <c r="R158" s="19">
        <v>592</v>
      </c>
      <c r="S158" s="19">
        <v>575</v>
      </c>
      <c r="T158" s="19">
        <v>584</v>
      </c>
      <c r="U158" s="19">
        <v>639</v>
      </c>
      <c r="V158" s="19">
        <v>619</v>
      </c>
      <c r="W158" s="19">
        <v>595</v>
      </c>
      <c r="X158" s="19">
        <v>577</v>
      </c>
      <c r="Y158" s="19">
        <v>570</v>
      </c>
      <c r="Z158" s="19">
        <v>538</v>
      </c>
      <c r="AA158" s="19">
        <v>549</v>
      </c>
      <c r="AB158" s="19">
        <v>580</v>
      </c>
      <c r="AC158" s="19">
        <v>577</v>
      </c>
      <c r="AD158" s="19">
        <v>566</v>
      </c>
      <c r="AE158" s="19">
        <v>565</v>
      </c>
      <c r="AF158" s="19">
        <v>545</v>
      </c>
      <c r="AG158" s="19">
        <v>581</v>
      </c>
      <c r="AH158" s="19">
        <v>573</v>
      </c>
      <c r="AI158" s="19">
        <v>549</v>
      </c>
      <c r="AJ158" s="19">
        <v>555</v>
      </c>
      <c r="AK158" s="19">
        <v>545</v>
      </c>
      <c r="AL158" s="19">
        <v>539</v>
      </c>
      <c r="AM158" s="19">
        <v>584</v>
      </c>
      <c r="AN158" s="19">
        <v>629</v>
      </c>
      <c r="AO158" s="19">
        <v>654</v>
      </c>
      <c r="AP158" s="19">
        <v>650</v>
      </c>
      <c r="AQ158" s="19">
        <v>714</v>
      </c>
      <c r="AR158" s="19">
        <v>814</v>
      </c>
      <c r="AS158" s="19">
        <v>961</v>
      </c>
      <c r="AT158" s="19">
        <v>1159</v>
      </c>
      <c r="AU158" s="19">
        <v>1211</v>
      </c>
      <c r="AV158" s="19">
        <v>1178</v>
      </c>
      <c r="AW158" s="19">
        <v>1173</v>
      </c>
      <c r="AX158" s="19">
        <v>1101</v>
      </c>
      <c r="AY158" s="19">
        <v>1111</v>
      </c>
      <c r="AZ158" s="19">
        <v>1172</v>
      </c>
      <c r="BA158" s="19">
        <v>1126</v>
      </c>
      <c r="BB158" s="19">
        <v>1150</v>
      </c>
      <c r="BC158" s="19">
        <v>1160</v>
      </c>
      <c r="BD158" s="19">
        <v>1123</v>
      </c>
      <c r="BE158" s="19">
        <v>1220</v>
      </c>
      <c r="BF158" s="19">
        <v>1214</v>
      </c>
      <c r="BG158" s="19">
        <v>1139</v>
      </c>
      <c r="BH158" s="19">
        <v>1116</v>
      </c>
      <c r="BI158" s="19">
        <v>1070</v>
      </c>
      <c r="BJ158" s="19">
        <v>990</v>
      </c>
      <c r="BK158" s="19">
        <v>998</v>
      </c>
      <c r="BL158" s="19">
        <v>1027</v>
      </c>
      <c r="BM158" s="19">
        <v>1001</v>
      </c>
      <c r="BN158" s="19">
        <v>930</v>
      </c>
      <c r="BO158" s="19">
        <v>994</v>
      </c>
      <c r="BP158" s="19">
        <v>1030</v>
      </c>
      <c r="BQ158" s="19">
        <v>1093</v>
      </c>
      <c r="BR158" s="19">
        <v>1150</v>
      </c>
      <c r="BS158" s="19">
        <v>1105</v>
      </c>
      <c r="BT158" s="19">
        <v>1049</v>
      </c>
      <c r="BU158" s="19">
        <v>1048</v>
      </c>
      <c r="BV158" s="19">
        <v>1011</v>
      </c>
      <c r="BW158" s="19">
        <v>1030</v>
      </c>
      <c r="BX158" s="19">
        <v>1058</v>
      </c>
      <c r="BY158" s="19">
        <v>1097</v>
      </c>
      <c r="BZ158" s="19">
        <v>1119</v>
      </c>
      <c r="CA158" s="19">
        <v>1084</v>
      </c>
      <c r="CB158" s="19">
        <v>1073</v>
      </c>
      <c r="CC158" s="19">
        <v>1143</v>
      </c>
      <c r="CD158" s="19">
        <v>1207</v>
      </c>
      <c r="CE158" s="19">
        <v>1176</v>
      </c>
      <c r="CF158" s="19">
        <v>1121</v>
      </c>
      <c r="CG158" s="19">
        <v>1077</v>
      </c>
      <c r="CH158" s="49">
        <v>992</v>
      </c>
      <c r="CI158" s="49">
        <v>1018</v>
      </c>
      <c r="CJ158" s="49">
        <v>1039</v>
      </c>
      <c r="CK158" s="49">
        <v>1012</v>
      </c>
      <c r="CL158" s="49">
        <v>947</v>
      </c>
      <c r="CM158" s="49">
        <v>894</v>
      </c>
      <c r="CN158" s="49">
        <v>919</v>
      </c>
      <c r="CO158" s="49">
        <v>966</v>
      </c>
      <c r="CP158" s="49">
        <v>994</v>
      </c>
      <c r="CQ158" s="49">
        <v>902</v>
      </c>
      <c r="CR158" s="49">
        <v>856</v>
      </c>
      <c r="CS158" s="49">
        <v>797</v>
      </c>
      <c r="CT158" s="49">
        <v>770</v>
      </c>
      <c r="CU158" s="49">
        <v>766</v>
      </c>
      <c r="CV158" s="49">
        <v>733</v>
      </c>
      <c r="CW158" s="49">
        <v>729</v>
      </c>
      <c r="CX158" s="49">
        <v>705</v>
      </c>
      <c r="CY158" s="49">
        <v>664</v>
      </c>
      <c r="CZ158" s="17" t="s">
        <v>206</v>
      </c>
      <c r="DE158" t="s">
        <v>206</v>
      </c>
      <c r="DG158" t="s">
        <v>206</v>
      </c>
      <c r="DI158">
        <v>40500</v>
      </c>
      <c r="DJ158">
        <v>41800</v>
      </c>
      <c r="DK158">
        <v>43500</v>
      </c>
      <c r="DL158">
        <v>41200</v>
      </c>
      <c r="DM158">
        <v>41800</v>
      </c>
      <c r="DN158">
        <v>40300</v>
      </c>
      <c r="DO158">
        <v>40900</v>
      </c>
      <c r="DP158">
        <v>40900</v>
      </c>
      <c r="DQ158">
        <v>42100</v>
      </c>
      <c r="DR158">
        <v>40800</v>
      </c>
      <c r="DS158">
        <v>41200</v>
      </c>
      <c r="DT158">
        <v>41500</v>
      </c>
      <c r="DU158">
        <v>41900</v>
      </c>
      <c r="DV158">
        <v>42000</v>
      </c>
      <c r="DW158">
        <v>41500</v>
      </c>
      <c r="DX158">
        <v>42700</v>
      </c>
      <c r="DY158">
        <v>42800</v>
      </c>
      <c r="DZ158">
        <v>43700</v>
      </c>
      <c r="EA158">
        <v>44400</v>
      </c>
      <c r="EB158">
        <v>44000</v>
      </c>
      <c r="EC158">
        <v>42800</v>
      </c>
      <c r="ED158">
        <v>43500</v>
      </c>
      <c r="EE158">
        <v>42300</v>
      </c>
      <c r="EF158">
        <v>42200</v>
      </c>
      <c r="EG158">
        <v>42500</v>
      </c>
      <c r="EH158">
        <v>41300</v>
      </c>
      <c r="EI158">
        <v>42100</v>
      </c>
      <c r="EJ158" s="19">
        <v>43600</v>
      </c>
      <c r="EK158" s="19">
        <v>44300</v>
      </c>
      <c r="EL158" s="19">
        <v>43700</v>
      </c>
      <c r="EM158" s="19"/>
      <c r="EO158" s="31">
        <f t="shared" si="60"/>
        <v>1.3753086419753086E-2</v>
      </c>
      <c r="EP158" s="31">
        <f t="shared" si="61"/>
        <v>1.2799043062200957E-2</v>
      </c>
      <c r="EQ158" s="31">
        <f t="shared" si="62"/>
        <v>1.4068965517241379E-2</v>
      </c>
      <c r="ER158" s="31">
        <f t="shared" si="63"/>
        <v>1.4174757281553398E-2</v>
      </c>
      <c r="ES158" s="31">
        <f t="shared" si="64"/>
        <v>1.4234449760765551E-2</v>
      </c>
      <c r="ET158" s="31">
        <f t="shared" si="65"/>
        <v>1.3349875930521091E-2</v>
      </c>
      <c r="EU158" s="31">
        <f t="shared" si="66"/>
        <v>1.410757946210269E-2</v>
      </c>
      <c r="EV158" s="31">
        <f t="shared" si="67"/>
        <v>1.332518337408313E-2</v>
      </c>
      <c r="EW158" s="31">
        <f t="shared" si="68"/>
        <v>1.3040380047505937E-2</v>
      </c>
      <c r="EX158" s="31">
        <f t="shared" si="69"/>
        <v>1.321078431372549E-2</v>
      </c>
      <c r="EY158" s="31">
        <f t="shared" si="70"/>
        <v>1.5873786407766991E-2</v>
      </c>
      <c r="EZ158" s="31">
        <f t="shared" si="71"/>
        <v>1.9614457831325302E-2</v>
      </c>
      <c r="FA158" s="31">
        <f t="shared" si="72"/>
        <v>2.8902147971360381E-2</v>
      </c>
      <c r="FB158" s="31">
        <f t="shared" si="73"/>
        <v>2.6214285714285714E-2</v>
      </c>
      <c r="FC158" s="31">
        <f t="shared" si="74"/>
        <v>2.7132530120481928E-2</v>
      </c>
      <c r="FD158" s="31">
        <f t="shared" si="75"/>
        <v>2.6299765807962529E-2</v>
      </c>
      <c r="FE158" s="31">
        <f t="shared" si="76"/>
        <v>2.661214953271028E-2</v>
      </c>
      <c r="FF158" s="31">
        <f t="shared" si="77"/>
        <v>2.2654462242562928E-2</v>
      </c>
      <c r="FG158" s="31">
        <f t="shared" si="78"/>
        <v>2.2545045045045044E-2</v>
      </c>
      <c r="FH158" s="31">
        <f t="shared" si="79"/>
        <v>2.3409090909090911E-2</v>
      </c>
      <c r="FI158" s="31">
        <f t="shared" si="80"/>
        <v>2.5817757009345795E-2</v>
      </c>
      <c r="FJ158" s="31">
        <f t="shared" si="81"/>
        <v>2.3241379310344829E-2</v>
      </c>
      <c r="FK158" s="31">
        <f t="shared" si="82"/>
        <v>2.5933806146572105E-2</v>
      </c>
      <c r="FL158" s="31">
        <f t="shared" si="83"/>
        <v>2.5426540284360189E-2</v>
      </c>
      <c r="FM158" s="50">
        <f t="shared" si="84"/>
        <v>2.7670588235294117E-2</v>
      </c>
      <c r="FN158" s="50">
        <f t="shared" si="85"/>
        <v>2.4019370460048425E-2</v>
      </c>
      <c r="FO158" s="50">
        <f t="shared" si="86"/>
        <v>2.4038004750593825E-2</v>
      </c>
      <c r="FP158" s="50">
        <f t="shared" si="87"/>
        <v>2.1077981651376147E-2</v>
      </c>
      <c r="FQ158" s="50">
        <f t="shared" si="88"/>
        <v>2.0361173814898419E-2</v>
      </c>
      <c r="FR158" s="50">
        <f t="shared" si="89"/>
        <v>1.7620137299771167E-2</v>
      </c>
    </row>
    <row r="159" spans="1:174" ht="14">
      <c r="A159" s="17" t="s">
        <v>207</v>
      </c>
      <c r="B159" s="19">
        <v>3884</v>
      </c>
      <c r="C159" s="19">
        <v>3979</v>
      </c>
      <c r="D159" s="19">
        <v>4035</v>
      </c>
      <c r="E159" s="19">
        <v>3904</v>
      </c>
      <c r="F159" s="19">
        <v>3839</v>
      </c>
      <c r="G159" s="19">
        <v>3858</v>
      </c>
      <c r="H159" s="19">
        <v>3836</v>
      </c>
      <c r="I159" s="19">
        <v>3954</v>
      </c>
      <c r="J159" s="19">
        <v>3974</v>
      </c>
      <c r="K159" s="19">
        <v>3897</v>
      </c>
      <c r="L159" s="19">
        <v>3947</v>
      </c>
      <c r="M159" s="19">
        <v>3949</v>
      </c>
      <c r="N159" s="19">
        <v>3910</v>
      </c>
      <c r="O159" s="19">
        <v>3850</v>
      </c>
      <c r="P159" s="19">
        <v>3822</v>
      </c>
      <c r="Q159" s="19">
        <v>3825</v>
      </c>
      <c r="R159" s="19">
        <v>3859</v>
      </c>
      <c r="S159" s="19">
        <v>3747</v>
      </c>
      <c r="T159" s="19">
        <v>3807</v>
      </c>
      <c r="U159" s="19">
        <v>3890</v>
      </c>
      <c r="V159" s="19">
        <v>3860</v>
      </c>
      <c r="W159" s="19">
        <v>3793</v>
      </c>
      <c r="X159" s="19">
        <v>3671</v>
      </c>
      <c r="Y159" s="19">
        <v>3657</v>
      </c>
      <c r="Z159" s="19">
        <v>3524</v>
      </c>
      <c r="AA159" s="19">
        <v>3422</v>
      </c>
      <c r="AB159" s="19">
        <v>3428</v>
      </c>
      <c r="AC159" s="19">
        <v>3355</v>
      </c>
      <c r="AD159" s="19">
        <v>3275</v>
      </c>
      <c r="AE159" s="19">
        <v>3219</v>
      </c>
      <c r="AF159" s="19">
        <v>3204</v>
      </c>
      <c r="AG159" s="19">
        <v>3171</v>
      </c>
      <c r="AH159" s="19">
        <v>3169</v>
      </c>
      <c r="AI159" s="19">
        <v>3211</v>
      </c>
      <c r="AJ159" s="19">
        <v>3154</v>
      </c>
      <c r="AK159" s="19">
        <v>3216</v>
      </c>
      <c r="AL159" s="19">
        <v>3200</v>
      </c>
      <c r="AM159" s="19">
        <v>3248</v>
      </c>
      <c r="AN159" s="19">
        <v>3370</v>
      </c>
      <c r="AO159" s="19">
        <v>3476</v>
      </c>
      <c r="AP159" s="19">
        <v>3510</v>
      </c>
      <c r="AQ159" s="19">
        <v>3650</v>
      </c>
      <c r="AR159" s="19">
        <v>3857</v>
      </c>
      <c r="AS159" s="19">
        <v>4042</v>
      </c>
      <c r="AT159" s="19">
        <v>4580</v>
      </c>
      <c r="AU159" s="19">
        <v>4813</v>
      </c>
      <c r="AV159" s="19">
        <v>5094</v>
      </c>
      <c r="AW159" s="19">
        <v>5154</v>
      </c>
      <c r="AX159" s="19">
        <v>5155</v>
      </c>
      <c r="AY159" s="19">
        <v>5369</v>
      </c>
      <c r="AZ159" s="19">
        <v>5388</v>
      </c>
      <c r="BA159" s="19">
        <v>5556</v>
      </c>
      <c r="BB159" s="19">
        <v>5486</v>
      </c>
      <c r="BC159" s="19">
        <v>5326</v>
      </c>
      <c r="BD159" s="19">
        <v>5302</v>
      </c>
      <c r="BE159" s="19">
        <v>5312</v>
      </c>
      <c r="BF159" s="19">
        <v>5125</v>
      </c>
      <c r="BG159" s="19">
        <v>5120</v>
      </c>
      <c r="BH159" s="19">
        <v>5111</v>
      </c>
      <c r="BI159" s="19">
        <v>4910</v>
      </c>
      <c r="BJ159" s="19">
        <v>4794</v>
      </c>
      <c r="BK159" s="19">
        <v>4786</v>
      </c>
      <c r="BL159" s="19">
        <v>4818</v>
      </c>
      <c r="BM159" s="19">
        <v>4928</v>
      </c>
      <c r="BN159" s="19">
        <v>4922</v>
      </c>
      <c r="BO159" s="19">
        <v>4961</v>
      </c>
      <c r="BP159" s="19">
        <v>4955</v>
      </c>
      <c r="BQ159" s="19">
        <v>5031</v>
      </c>
      <c r="BR159" s="19">
        <v>5209</v>
      </c>
      <c r="BS159" s="19">
        <v>5192</v>
      </c>
      <c r="BT159" s="19">
        <v>5288</v>
      </c>
      <c r="BU159" s="19">
        <v>5324</v>
      </c>
      <c r="BV159" s="19">
        <v>5289</v>
      </c>
      <c r="BW159" s="19">
        <v>5264</v>
      </c>
      <c r="BX159" s="19">
        <v>5293</v>
      </c>
      <c r="BY159" s="19">
        <v>5284</v>
      </c>
      <c r="BZ159" s="19">
        <v>5264</v>
      </c>
      <c r="CA159" s="19">
        <v>5177</v>
      </c>
      <c r="CB159" s="19">
        <v>5105</v>
      </c>
      <c r="CC159" s="19">
        <v>5124</v>
      </c>
      <c r="CD159" s="19">
        <v>5239</v>
      </c>
      <c r="CE159" s="19">
        <v>5239</v>
      </c>
      <c r="CF159" s="19">
        <v>5022</v>
      </c>
      <c r="CG159" s="19">
        <v>4825</v>
      </c>
      <c r="CH159" s="49">
        <v>4776</v>
      </c>
      <c r="CI159" s="49">
        <v>4624</v>
      </c>
      <c r="CJ159" s="49">
        <v>4611</v>
      </c>
      <c r="CK159" s="49">
        <v>4718</v>
      </c>
      <c r="CL159" s="49">
        <v>4785</v>
      </c>
      <c r="CM159" s="49">
        <v>4847</v>
      </c>
      <c r="CN159" s="49">
        <v>4770</v>
      </c>
      <c r="CO159" s="49">
        <v>4799</v>
      </c>
      <c r="CP159" s="49">
        <v>4954</v>
      </c>
      <c r="CQ159" s="49">
        <v>4974</v>
      </c>
      <c r="CR159" s="49">
        <v>4903</v>
      </c>
      <c r="CS159" s="49">
        <v>4767</v>
      </c>
      <c r="CT159" s="49">
        <v>4694</v>
      </c>
      <c r="CU159" s="49">
        <v>4652</v>
      </c>
      <c r="CV159" s="49">
        <v>4687</v>
      </c>
      <c r="CW159" s="49">
        <v>4540</v>
      </c>
      <c r="CX159" s="49">
        <v>4366</v>
      </c>
      <c r="CY159" s="49">
        <v>4146</v>
      </c>
      <c r="CZ159" s="17" t="s">
        <v>207</v>
      </c>
      <c r="DE159" t="s">
        <v>207</v>
      </c>
      <c r="DG159" t="s">
        <v>207</v>
      </c>
      <c r="DI159">
        <v>93000</v>
      </c>
      <c r="DJ159">
        <v>93400</v>
      </c>
      <c r="DK159">
        <v>95200</v>
      </c>
      <c r="DL159">
        <v>93400</v>
      </c>
      <c r="DM159">
        <v>93200</v>
      </c>
      <c r="DN159">
        <v>93400</v>
      </c>
      <c r="DO159">
        <v>92800</v>
      </c>
      <c r="DP159">
        <v>93800</v>
      </c>
      <c r="DQ159">
        <v>94400</v>
      </c>
      <c r="DR159">
        <v>93000</v>
      </c>
      <c r="DS159">
        <v>92900</v>
      </c>
      <c r="DT159">
        <v>92900</v>
      </c>
      <c r="DU159">
        <v>91200</v>
      </c>
      <c r="DV159">
        <v>90700</v>
      </c>
      <c r="DW159">
        <v>89900</v>
      </c>
      <c r="DX159">
        <v>90500</v>
      </c>
      <c r="DY159">
        <v>88500</v>
      </c>
      <c r="DZ159">
        <v>88300</v>
      </c>
      <c r="EA159">
        <v>87500</v>
      </c>
      <c r="EB159">
        <v>88500</v>
      </c>
      <c r="EC159">
        <v>89100</v>
      </c>
      <c r="ED159">
        <v>89700</v>
      </c>
      <c r="EE159">
        <v>91200</v>
      </c>
      <c r="EF159">
        <v>89400</v>
      </c>
      <c r="EG159">
        <v>90200</v>
      </c>
      <c r="EH159">
        <v>90200</v>
      </c>
      <c r="EI159">
        <v>89600</v>
      </c>
      <c r="EJ159" s="19">
        <v>93700</v>
      </c>
      <c r="EK159" s="19">
        <v>92800</v>
      </c>
      <c r="EL159" s="19">
        <v>92200</v>
      </c>
      <c r="EM159" s="19"/>
      <c r="EO159" s="31">
        <f t="shared" si="60"/>
        <v>4.1903225806451616E-2</v>
      </c>
      <c r="EP159" s="31">
        <f t="shared" si="61"/>
        <v>4.1862955032119911E-2</v>
      </c>
      <c r="EQ159" s="31">
        <f t="shared" si="62"/>
        <v>4.0178571428571432E-2</v>
      </c>
      <c r="ER159" s="31">
        <f t="shared" si="63"/>
        <v>4.0760171306209847E-2</v>
      </c>
      <c r="ES159" s="31">
        <f t="shared" si="64"/>
        <v>4.0697424892703865E-2</v>
      </c>
      <c r="ET159" s="31">
        <f t="shared" si="65"/>
        <v>3.7730192719486084E-2</v>
      </c>
      <c r="EU159" s="31">
        <f t="shared" si="66"/>
        <v>3.6153017241379308E-2</v>
      </c>
      <c r="EV159" s="31">
        <f t="shared" si="67"/>
        <v>3.4157782515991469E-2</v>
      </c>
      <c r="EW159" s="31">
        <f t="shared" si="68"/>
        <v>3.4014830508474578E-2</v>
      </c>
      <c r="EX159" s="31">
        <f t="shared" si="69"/>
        <v>3.4408602150537634E-2</v>
      </c>
      <c r="EY159" s="31">
        <f t="shared" si="70"/>
        <v>3.7416576964477935E-2</v>
      </c>
      <c r="EZ159" s="31">
        <f t="shared" si="71"/>
        <v>4.1517761033369217E-2</v>
      </c>
      <c r="FA159" s="31">
        <f t="shared" si="72"/>
        <v>5.2774122807017543E-2</v>
      </c>
      <c r="FB159" s="31">
        <f t="shared" si="73"/>
        <v>5.6835722160970228E-2</v>
      </c>
      <c r="FC159" s="31">
        <f t="shared" si="74"/>
        <v>6.1802002224694105E-2</v>
      </c>
      <c r="FD159" s="31">
        <f t="shared" si="75"/>
        <v>5.8585635359116019E-2</v>
      </c>
      <c r="FE159" s="31">
        <f t="shared" si="76"/>
        <v>5.7853107344632768E-2</v>
      </c>
      <c r="FF159" s="31">
        <f t="shared" si="77"/>
        <v>5.4292185730464328E-2</v>
      </c>
      <c r="FG159" s="31">
        <f t="shared" si="78"/>
        <v>5.6320000000000002E-2</v>
      </c>
      <c r="FH159" s="31">
        <f t="shared" si="79"/>
        <v>5.5988700564971752E-2</v>
      </c>
      <c r="FI159" s="31">
        <f t="shared" si="80"/>
        <v>5.8271604938271604E-2</v>
      </c>
      <c r="FJ159" s="31">
        <f t="shared" si="81"/>
        <v>5.8963210702341139E-2</v>
      </c>
      <c r="FK159" s="31">
        <f t="shared" si="82"/>
        <v>5.7938596491228067E-2</v>
      </c>
      <c r="FL159" s="31">
        <f t="shared" si="83"/>
        <v>5.7102908277404919E-2</v>
      </c>
      <c r="FM159" s="50">
        <f t="shared" si="84"/>
        <v>5.8082039911308204E-2</v>
      </c>
      <c r="FN159" s="50">
        <f t="shared" si="85"/>
        <v>5.2949002217294899E-2</v>
      </c>
      <c r="FO159" s="50">
        <f t="shared" si="86"/>
        <v>5.2656250000000002E-2</v>
      </c>
      <c r="FP159" s="50">
        <f t="shared" si="87"/>
        <v>5.0907150480256139E-2</v>
      </c>
      <c r="FQ159" s="50">
        <f t="shared" si="88"/>
        <v>5.3599137931034484E-2</v>
      </c>
      <c r="FR159" s="50">
        <f t="shared" si="89"/>
        <v>5.0911062906724515E-2</v>
      </c>
    </row>
    <row r="160" spans="1:174" ht="14">
      <c r="A160" s="17" t="s">
        <v>208</v>
      </c>
      <c r="B160" s="19">
        <v>7693</v>
      </c>
      <c r="C160" s="19">
        <v>7864</v>
      </c>
      <c r="D160" s="19">
        <v>7970</v>
      </c>
      <c r="E160" s="19">
        <v>8026</v>
      </c>
      <c r="F160" s="19">
        <v>8067</v>
      </c>
      <c r="G160" s="19">
        <v>8273</v>
      </c>
      <c r="H160" s="19">
        <v>8581</v>
      </c>
      <c r="I160" s="19">
        <v>9358</v>
      </c>
      <c r="J160" s="19">
        <v>9615</v>
      </c>
      <c r="K160" s="19">
        <v>9573</v>
      </c>
      <c r="L160" s="19">
        <v>9347</v>
      </c>
      <c r="M160" s="19">
        <v>9014</v>
      </c>
      <c r="N160" s="19">
        <v>8883</v>
      </c>
      <c r="O160" s="19">
        <v>9316</v>
      </c>
      <c r="P160" s="19">
        <v>9413</v>
      </c>
      <c r="Q160" s="19">
        <v>9372</v>
      </c>
      <c r="R160" s="19">
        <v>9202</v>
      </c>
      <c r="S160" s="19">
        <v>8941</v>
      </c>
      <c r="T160" s="19">
        <v>8843</v>
      </c>
      <c r="U160" s="19">
        <v>9395</v>
      </c>
      <c r="V160" s="19">
        <v>9457</v>
      </c>
      <c r="W160" s="19">
        <v>9422</v>
      </c>
      <c r="X160" s="19">
        <v>9257</v>
      </c>
      <c r="Y160" s="19">
        <v>8777</v>
      </c>
      <c r="Z160" s="19">
        <v>8465</v>
      </c>
      <c r="AA160" s="19">
        <v>8150</v>
      </c>
      <c r="AB160" s="19">
        <v>7921</v>
      </c>
      <c r="AC160" s="19">
        <v>7337</v>
      </c>
      <c r="AD160" s="19">
        <v>7131</v>
      </c>
      <c r="AE160" s="19">
        <v>6969</v>
      </c>
      <c r="AF160" s="19">
        <v>7021</v>
      </c>
      <c r="AG160" s="19">
        <v>7610</v>
      </c>
      <c r="AH160" s="19">
        <v>8070</v>
      </c>
      <c r="AI160" s="19">
        <v>7910</v>
      </c>
      <c r="AJ160" s="19">
        <v>8246</v>
      </c>
      <c r="AK160" s="19">
        <v>8111</v>
      </c>
      <c r="AL160" s="19">
        <v>8631</v>
      </c>
      <c r="AM160" s="19">
        <v>9028</v>
      </c>
      <c r="AN160" s="19">
        <v>9748</v>
      </c>
      <c r="AO160" s="19">
        <v>10159</v>
      </c>
      <c r="AP160" s="19">
        <v>10366</v>
      </c>
      <c r="AQ160" s="19">
        <v>11976</v>
      </c>
      <c r="AR160" s="19">
        <v>12989</v>
      </c>
      <c r="AS160" s="19">
        <v>15047</v>
      </c>
      <c r="AT160" s="19">
        <v>18172</v>
      </c>
      <c r="AU160" s="19">
        <v>18980</v>
      </c>
      <c r="AV160" s="19">
        <v>19082</v>
      </c>
      <c r="AW160" s="19">
        <v>19132</v>
      </c>
      <c r="AX160" s="19">
        <v>19217</v>
      </c>
      <c r="AY160" s="19">
        <v>19415</v>
      </c>
      <c r="AZ160" s="19">
        <v>19942</v>
      </c>
      <c r="BA160" s="19">
        <v>19398</v>
      </c>
      <c r="BB160" s="19">
        <v>19478</v>
      </c>
      <c r="BC160" s="19">
        <v>19879</v>
      </c>
      <c r="BD160" s="19">
        <v>19535</v>
      </c>
      <c r="BE160" s="19">
        <v>20702</v>
      </c>
      <c r="BF160" s="19">
        <v>19992</v>
      </c>
      <c r="BG160" s="19">
        <v>19096</v>
      </c>
      <c r="BH160" s="19">
        <v>18359</v>
      </c>
      <c r="BI160" s="19">
        <v>17246</v>
      </c>
      <c r="BJ160" s="19">
        <v>15801</v>
      </c>
      <c r="BK160" s="19">
        <v>15349</v>
      </c>
      <c r="BL160" s="19">
        <v>15523</v>
      </c>
      <c r="BM160" s="19">
        <v>15199</v>
      </c>
      <c r="BN160" s="19">
        <v>14866</v>
      </c>
      <c r="BO160" s="19">
        <v>14898</v>
      </c>
      <c r="BP160" s="19">
        <v>14972</v>
      </c>
      <c r="BQ160" s="19">
        <v>16020</v>
      </c>
      <c r="BR160" s="19">
        <v>16857</v>
      </c>
      <c r="BS160" s="19">
        <v>16494</v>
      </c>
      <c r="BT160" s="19">
        <v>16425</v>
      </c>
      <c r="BU160" s="19">
        <v>16062</v>
      </c>
      <c r="BV160" s="19">
        <v>15486</v>
      </c>
      <c r="BW160" s="19">
        <v>16012</v>
      </c>
      <c r="BX160" s="19">
        <v>16494</v>
      </c>
      <c r="BY160" s="19">
        <v>16602</v>
      </c>
      <c r="BZ160" s="19">
        <v>16672</v>
      </c>
      <c r="CA160" s="19">
        <v>16330</v>
      </c>
      <c r="CB160" s="19">
        <v>16463</v>
      </c>
      <c r="CC160" s="19">
        <v>17496</v>
      </c>
      <c r="CD160" s="19">
        <v>18275</v>
      </c>
      <c r="CE160" s="19">
        <v>18243</v>
      </c>
      <c r="CF160" s="19">
        <v>16996</v>
      </c>
      <c r="CG160" s="19">
        <v>16736</v>
      </c>
      <c r="CH160" s="49">
        <v>16237</v>
      </c>
      <c r="CI160" s="49">
        <v>15991</v>
      </c>
      <c r="CJ160" s="49">
        <v>15923</v>
      </c>
      <c r="CK160" s="49">
        <v>15848</v>
      </c>
      <c r="CL160" s="49">
        <v>15917</v>
      </c>
      <c r="CM160" s="49">
        <v>15768</v>
      </c>
      <c r="CN160" s="49">
        <v>15609</v>
      </c>
      <c r="CO160" s="49">
        <v>16394</v>
      </c>
      <c r="CP160" s="49">
        <v>16901</v>
      </c>
      <c r="CQ160" s="49">
        <v>16291</v>
      </c>
      <c r="CR160" s="49">
        <v>15549</v>
      </c>
      <c r="CS160" s="49">
        <v>14869</v>
      </c>
      <c r="CT160" s="49">
        <v>13729</v>
      </c>
      <c r="CU160" s="49">
        <v>13405</v>
      </c>
      <c r="CV160" s="49">
        <v>13191</v>
      </c>
      <c r="CW160" s="49">
        <v>12479</v>
      </c>
      <c r="CX160" s="49">
        <v>12250</v>
      </c>
      <c r="CY160" s="49">
        <v>11579</v>
      </c>
      <c r="CZ160" s="17" t="s">
        <v>208</v>
      </c>
      <c r="DE160" t="s">
        <v>208</v>
      </c>
      <c r="DG160" t="s">
        <v>208</v>
      </c>
      <c r="DI160">
        <v>643700</v>
      </c>
      <c r="DJ160">
        <v>652300</v>
      </c>
      <c r="DK160">
        <v>653400</v>
      </c>
      <c r="DL160">
        <v>654900</v>
      </c>
      <c r="DM160">
        <v>654700</v>
      </c>
      <c r="DN160">
        <v>653800</v>
      </c>
      <c r="DO160">
        <v>651000</v>
      </c>
      <c r="DP160">
        <v>650800</v>
      </c>
      <c r="DQ160">
        <v>651200</v>
      </c>
      <c r="DR160">
        <v>648200</v>
      </c>
      <c r="DS160">
        <v>651600</v>
      </c>
      <c r="DT160">
        <v>651200</v>
      </c>
      <c r="DU160">
        <v>655200</v>
      </c>
      <c r="DV160">
        <v>652500</v>
      </c>
      <c r="DW160">
        <v>656900</v>
      </c>
      <c r="DX160">
        <v>661900</v>
      </c>
      <c r="DY160">
        <v>660000</v>
      </c>
      <c r="DZ160">
        <v>658600</v>
      </c>
      <c r="EA160">
        <v>655100</v>
      </c>
      <c r="EB160">
        <v>654800</v>
      </c>
      <c r="EC160">
        <v>653800</v>
      </c>
      <c r="ED160">
        <v>651300</v>
      </c>
      <c r="EE160">
        <v>653000</v>
      </c>
      <c r="EF160">
        <v>645800</v>
      </c>
      <c r="EG160">
        <v>645900</v>
      </c>
      <c r="EH160">
        <v>648500</v>
      </c>
      <c r="EI160">
        <v>647800</v>
      </c>
      <c r="EJ160" s="19">
        <v>649800</v>
      </c>
      <c r="EK160" s="19">
        <v>645900</v>
      </c>
      <c r="EL160" s="19">
        <v>651000</v>
      </c>
      <c r="EM160" s="19"/>
      <c r="EO160" s="31">
        <f t="shared" si="60"/>
        <v>1.4871834705608203E-2</v>
      </c>
      <c r="EP160" s="31">
        <f t="shared" si="61"/>
        <v>1.3617967193009351E-2</v>
      </c>
      <c r="EQ160" s="31">
        <f t="shared" si="62"/>
        <v>1.4343434343434344E-2</v>
      </c>
      <c r="ER160" s="31">
        <f t="shared" si="63"/>
        <v>1.3502824858757062E-2</v>
      </c>
      <c r="ES160" s="31">
        <f t="shared" si="64"/>
        <v>1.4391324270658317E-2</v>
      </c>
      <c r="ET160" s="31">
        <f t="shared" si="65"/>
        <v>1.2947384521260324E-2</v>
      </c>
      <c r="EU160" s="31">
        <f t="shared" si="66"/>
        <v>1.1270353302611367E-2</v>
      </c>
      <c r="EV160" s="31">
        <f t="shared" si="67"/>
        <v>1.0788260602335587E-2</v>
      </c>
      <c r="EW160" s="31">
        <f t="shared" si="68"/>
        <v>1.2146805896805897E-2</v>
      </c>
      <c r="EX160" s="31">
        <f t="shared" si="69"/>
        <v>1.3315334773218142E-2</v>
      </c>
      <c r="EY160" s="31">
        <f t="shared" si="70"/>
        <v>1.559085328422345E-2</v>
      </c>
      <c r="EZ160" s="31">
        <f t="shared" si="71"/>
        <v>1.994625307125307E-2</v>
      </c>
      <c r="FA160" s="31">
        <f t="shared" si="72"/>
        <v>2.8968253968253969E-2</v>
      </c>
      <c r="FB160" s="31">
        <f t="shared" si="73"/>
        <v>2.9451340996168581E-2</v>
      </c>
      <c r="FC160" s="31">
        <f t="shared" si="74"/>
        <v>2.9529608768457907E-2</v>
      </c>
      <c r="FD160" s="31">
        <f t="shared" si="75"/>
        <v>2.9513521680012086E-2</v>
      </c>
      <c r="FE160" s="31">
        <f t="shared" si="76"/>
        <v>2.8933333333333332E-2</v>
      </c>
      <c r="FF160" s="31">
        <f t="shared" si="77"/>
        <v>2.39918007895536E-2</v>
      </c>
      <c r="FG160" s="31">
        <f t="shared" si="78"/>
        <v>2.3201038009464204E-2</v>
      </c>
      <c r="FH160" s="31">
        <f t="shared" si="79"/>
        <v>2.2864996945632255E-2</v>
      </c>
      <c r="FI160" s="31">
        <f t="shared" si="80"/>
        <v>2.5227898439889873E-2</v>
      </c>
      <c r="FJ160" s="31">
        <f t="shared" si="81"/>
        <v>2.3777061262091202E-2</v>
      </c>
      <c r="FK160" s="31">
        <f t="shared" si="82"/>
        <v>2.5424196018376723E-2</v>
      </c>
      <c r="FL160" s="31">
        <f t="shared" si="83"/>
        <v>2.5492412511613504E-2</v>
      </c>
      <c r="FM160" s="50">
        <f t="shared" si="84"/>
        <v>2.8244310264746865E-2</v>
      </c>
      <c r="FN160" s="50">
        <f t="shared" si="85"/>
        <v>2.5037779491133384E-2</v>
      </c>
      <c r="FO160" s="50">
        <f t="shared" si="86"/>
        <v>2.4464340845940104E-2</v>
      </c>
      <c r="FP160" s="50">
        <f t="shared" si="87"/>
        <v>2.4021237303785779E-2</v>
      </c>
      <c r="FQ160" s="50">
        <f t="shared" si="88"/>
        <v>2.5222170614646228E-2</v>
      </c>
      <c r="FR160" s="50">
        <f t="shared" si="89"/>
        <v>2.1089093701996929E-2</v>
      </c>
    </row>
    <row r="161" spans="1:174" ht="14">
      <c r="A161" s="17" t="s">
        <v>209</v>
      </c>
      <c r="B161" s="19">
        <v>347</v>
      </c>
      <c r="C161" s="19">
        <v>401</v>
      </c>
      <c r="D161" s="19">
        <v>398</v>
      </c>
      <c r="E161" s="19">
        <v>384</v>
      </c>
      <c r="F161" s="19">
        <v>371</v>
      </c>
      <c r="G161" s="19">
        <v>402</v>
      </c>
      <c r="H161" s="19">
        <v>416</v>
      </c>
      <c r="I161" s="19">
        <v>457</v>
      </c>
      <c r="J161" s="19">
        <v>488</v>
      </c>
      <c r="K161" s="19">
        <v>489</v>
      </c>
      <c r="L161" s="19">
        <v>465</v>
      </c>
      <c r="M161" s="19">
        <v>403</v>
      </c>
      <c r="N161" s="19">
        <v>395</v>
      </c>
      <c r="O161" s="19">
        <v>407</v>
      </c>
      <c r="P161" s="19">
        <v>451</v>
      </c>
      <c r="Q161" s="19">
        <v>435</v>
      </c>
      <c r="R161" s="19">
        <v>453</v>
      </c>
      <c r="S161" s="19">
        <v>417</v>
      </c>
      <c r="T161" s="19">
        <v>410</v>
      </c>
      <c r="U161" s="19">
        <v>436</v>
      </c>
      <c r="V161" s="19">
        <v>448</v>
      </c>
      <c r="W161" s="19">
        <v>452</v>
      </c>
      <c r="X161" s="19">
        <v>431</v>
      </c>
      <c r="Y161" s="19">
        <v>444</v>
      </c>
      <c r="Z161" s="19">
        <v>408</v>
      </c>
      <c r="AA161" s="19">
        <v>413</v>
      </c>
      <c r="AB161" s="19">
        <v>433</v>
      </c>
      <c r="AC161" s="19">
        <v>384</v>
      </c>
      <c r="AD161" s="19">
        <v>382</v>
      </c>
      <c r="AE161" s="19">
        <v>384</v>
      </c>
      <c r="AF161" s="19">
        <v>369</v>
      </c>
      <c r="AG161" s="19">
        <v>405</v>
      </c>
      <c r="AH161" s="19">
        <v>427</v>
      </c>
      <c r="AI161" s="19">
        <v>383</v>
      </c>
      <c r="AJ161" s="19">
        <v>372</v>
      </c>
      <c r="AK161" s="19">
        <v>378</v>
      </c>
      <c r="AL161" s="19">
        <v>389</v>
      </c>
      <c r="AM161" s="19">
        <v>432</v>
      </c>
      <c r="AN161" s="19">
        <v>518</v>
      </c>
      <c r="AO161" s="19">
        <v>551</v>
      </c>
      <c r="AP161" s="19">
        <v>559</v>
      </c>
      <c r="AQ161" s="19">
        <v>631</v>
      </c>
      <c r="AR161" s="19">
        <v>694</v>
      </c>
      <c r="AS161" s="19">
        <v>864</v>
      </c>
      <c r="AT161" s="19">
        <v>1054</v>
      </c>
      <c r="AU161" s="19">
        <v>1129</v>
      </c>
      <c r="AV161" s="19">
        <v>1198</v>
      </c>
      <c r="AW161" s="19">
        <v>1194</v>
      </c>
      <c r="AX161" s="19">
        <v>1173</v>
      </c>
      <c r="AY161" s="19">
        <v>1220</v>
      </c>
      <c r="AZ161" s="19">
        <v>1241</v>
      </c>
      <c r="BA161" s="19">
        <v>1170</v>
      </c>
      <c r="BB161" s="19">
        <v>1159</v>
      </c>
      <c r="BC161" s="19">
        <v>1103</v>
      </c>
      <c r="BD161" s="19">
        <v>1048</v>
      </c>
      <c r="BE161" s="19">
        <v>1111</v>
      </c>
      <c r="BF161" s="19">
        <v>1080</v>
      </c>
      <c r="BG161" s="19">
        <v>1003</v>
      </c>
      <c r="BH161" s="19">
        <v>934</v>
      </c>
      <c r="BI161" s="19">
        <v>880</v>
      </c>
      <c r="BJ161" s="19">
        <v>837</v>
      </c>
      <c r="BK161" s="19">
        <v>817</v>
      </c>
      <c r="BL161" s="19">
        <v>804</v>
      </c>
      <c r="BM161" s="19">
        <v>778</v>
      </c>
      <c r="BN161" s="19">
        <v>742</v>
      </c>
      <c r="BO161" s="19">
        <v>742</v>
      </c>
      <c r="BP161" s="19">
        <v>765</v>
      </c>
      <c r="BQ161" s="19">
        <v>815</v>
      </c>
      <c r="BR161" s="19">
        <v>853</v>
      </c>
      <c r="BS161" s="19">
        <v>839</v>
      </c>
      <c r="BT161" s="19">
        <v>835</v>
      </c>
      <c r="BU161" s="19">
        <v>787</v>
      </c>
      <c r="BV161" s="19">
        <v>822</v>
      </c>
      <c r="BW161" s="19">
        <v>831</v>
      </c>
      <c r="BX161" s="19">
        <v>897</v>
      </c>
      <c r="BY161" s="19">
        <v>895</v>
      </c>
      <c r="BZ161" s="19">
        <v>874</v>
      </c>
      <c r="CA161" s="19">
        <v>885</v>
      </c>
      <c r="CB161" s="19">
        <v>873</v>
      </c>
      <c r="CC161" s="19">
        <v>961</v>
      </c>
      <c r="CD161" s="19">
        <v>945</v>
      </c>
      <c r="CE161" s="19">
        <v>935</v>
      </c>
      <c r="CF161" s="19">
        <v>873</v>
      </c>
      <c r="CG161" s="19">
        <v>837</v>
      </c>
      <c r="CH161" s="49">
        <v>832</v>
      </c>
      <c r="CI161" s="49">
        <v>865</v>
      </c>
      <c r="CJ161" s="49">
        <v>837</v>
      </c>
      <c r="CK161" s="49">
        <v>800</v>
      </c>
      <c r="CL161" s="49">
        <v>758</v>
      </c>
      <c r="CM161" s="49">
        <v>714</v>
      </c>
      <c r="CN161" s="49">
        <v>712</v>
      </c>
      <c r="CO161" s="49">
        <v>747</v>
      </c>
      <c r="CP161" s="49">
        <v>788</v>
      </c>
      <c r="CQ161" s="49">
        <v>781</v>
      </c>
      <c r="CR161" s="49">
        <v>733</v>
      </c>
      <c r="CS161" s="49">
        <v>698</v>
      </c>
      <c r="CT161" s="49">
        <v>669</v>
      </c>
      <c r="CU161" s="49">
        <v>677</v>
      </c>
      <c r="CV161" s="49">
        <v>643</v>
      </c>
      <c r="CW161" s="49">
        <v>570</v>
      </c>
      <c r="CX161" s="49">
        <v>522</v>
      </c>
      <c r="CY161" s="49">
        <v>466</v>
      </c>
      <c r="CZ161" s="17" t="s">
        <v>209</v>
      </c>
      <c r="DE161" t="s">
        <v>209</v>
      </c>
      <c r="DG161" t="s">
        <v>209</v>
      </c>
      <c r="DI161">
        <v>40900</v>
      </c>
      <c r="DJ161">
        <v>40100</v>
      </c>
      <c r="DK161">
        <v>41100</v>
      </c>
      <c r="DL161">
        <v>41200</v>
      </c>
      <c r="DM161">
        <v>42300</v>
      </c>
      <c r="DN161">
        <v>43600</v>
      </c>
      <c r="DO161">
        <v>42100</v>
      </c>
      <c r="DP161">
        <v>41300</v>
      </c>
      <c r="DQ161">
        <v>40900</v>
      </c>
      <c r="DR161">
        <v>40200</v>
      </c>
      <c r="DS161">
        <v>40500</v>
      </c>
      <c r="DT161">
        <v>41800</v>
      </c>
      <c r="DU161">
        <v>40800</v>
      </c>
      <c r="DV161">
        <v>39900</v>
      </c>
      <c r="DW161">
        <v>39500</v>
      </c>
      <c r="DX161">
        <v>40200</v>
      </c>
      <c r="DY161">
        <v>39400</v>
      </c>
      <c r="DZ161">
        <v>40000</v>
      </c>
      <c r="EA161">
        <v>39200</v>
      </c>
      <c r="EB161">
        <v>38900</v>
      </c>
      <c r="EC161">
        <v>40300</v>
      </c>
      <c r="ED161">
        <v>41000</v>
      </c>
      <c r="EE161">
        <v>40400</v>
      </c>
      <c r="EF161">
        <v>41400</v>
      </c>
      <c r="EG161">
        <v>42500</v>
      </c>
      <c r="EH161">
        <v>44500</v>
      </c>
      <c r="EI161">
        <v>45500</v>
      </c>
      <c r="EJ161" s="19">
        <v>45000</v>
      </c>
      <c r="EK161" s="19">
        <v>43600</v>
      </c>
      <c r="EL161" s="19">
        <v>43300</v>
      </c>
      <c r="EM161" s="19"/>
      <c r="EO161" s="31">
        <f t="shared" si="60"/>
        <v>1.1955990220048899E-2</v>
      </c>
      <c r="EP161" s="31">
        <f t="shared" si="61"/>
        <v>9.8503740648379044E-3</v>
      </c>
      <c r="EQ161" s="31">
        <f t="shared" si="62"/>
        <v>1.0583941605839416E-2</v>
      </c>
      <c r="ER161" s="31">
        <f t="shared" si="63"/>
        <v>9.9514563106796114E-3</v>
      </c>
      <c r="ES161" s="31">
        <f t="shared" si="64"/>
        <v>1.0685579196217494E-2</v>
      </c>
      <c r="ET161" s="31">
        <f t="shared" si="65"/>
        <v>9.3577981651376142E-3</v>
      </c>
      <c r="EU161" s="31">
        <f t="shared" si="66"/>
        <v>9.1211401425178151E-3</v>
      </c>
      <c r="EV161" s="31">
        <f t="shared" si="67"/>
        <v>8.9346246973365621E-3</v>
      </c>
      <c r="EW161" s="31">
        <f t="shared" si="68"/>
        <v>9.3643031784841069E-3</v>
      </c>
      <c r="EX161" s="31">
        <f t="shared" si="69"/>
        <v>9.6766169154228858E-3</v>
      </c>
      <c r="EY161" s="31">
        <f t="shared" si="70"/>
        <v>1.3604938271604939E-2</v>
      </c>
      <c r="EZ161" s="31">
        <f t="shared" si="71"/>
        <v>1.660287081339713E-2</v>
      </c>
      <c r="FA161" s="31">
        <f t="shared" si="72"/>
        <v>2.7671568627450981E-2</v>
      </c>
      <c r="FB161" s="31">
        <f t="shared" si="73"/>
        <v>2.9398496240601504E-2</v>
      </c>
      <c r="FC161" s="31">
        <f t="shared" si="74"/>
        <v>2.9620253164556961E-2</v>
      </c>
      <c r="FD161" s="31">
        <f t="shared" si="75"/>
        <v>2.6069651741293533E-2</v>
      </c>
      <c r="FE161" s="31">
        <f t="shared" si="76"/>
        <v>2.5456852791878173E-2</v>
      </c>
      <c r="FF161" s="31">
        <f t="shared" si="77"/>
        <v>2.0924999999999999E-2</v>
      </c>
      <c r="FG161" s="31">
        <f t="shared" si="78"/>
        <v>1.9846938775510203E-2</v>
      </c>
      <c r="FH161" s="31">
        <f t="shared" si="79"/>
        <v>1.9665809768637531E-2</v>
      </c>
      <c r="FI161" s="31">
        <f t="shared" si="80"/>
        <v>2.0818858560794046E-2</v>
      </c>
      <c r="FJ161" s="31">
        <f t="shared" si="81"/>
        <v>2.0048780487804879E-2</v>
      </c>
      <c r="FK161" s="31">
        <f t="shared" si="82"/>
        <v>2.2153465346534652E-2</v>
      </c>
      <c r="FL161" s="31">
        <f t="shared" si="83"/>
        <v>2.1086956521739132E-2</v>
      </c>
      <c r="FM161" s="50">
        <f t="shared" si="84"/>
        <v>2.1999999999999999E-2</v>
      </c>
      <c r="FN161" s="50">
        <f t="shared" si="85"/>
        <v>1.8696629213483147E-2</v>
      </c>
      <c r="FO161" s="50">
        <f t="shared" si="86"/>
        <v>1.7582417582417582E-2</v>
      </c>
      <c r="FP161" s="50">
        <f t="shared" si="87"/>
        <v>1.5822222222222224E-2</v>
      </c>
      <c r="FQ161" s="50">
        <f t="shared" si="88"/>
        <v>1.7912844036697247E-2</v>
      </c>
      <c r="FR161" s="50">
        <f t="shared" si="89"/>
        <v>1.5450346420323325E-2</v>
      </c>
    </row>
    <row r="162" spans="1:174" ht="14">
      <c r="A162" s="17" t="s">
        <v>210</v>
      </c>
      <c r="B162" s="19">
        <v>7959</v>
      </c>
      <c r="C162" s="19">
        <v>8070</v>
      </c>
      <c r="D162" s="19">
        <v>8125</v>
      </c>
      <c r="E162" s="19">
        <v>8337</v>
      </c>
      <c r="F162" s="19">
        <v>8533</v>
      </c>
      <c r="G162" s="19">
        <v>8449</v>
      </c>
      <c r="H162" s="19">
        <v>8489</v>
      </c>
      <c r="I162" s="19">
        <v>8530</v>
      </c>
      <c r="J162" s="19">
        <v>8445</v>
      </c>
      <c r="K162" s="19">
        <v>8315</v>
      </c>
      <c r="L162" s="19">
        <v>8268</v>
      </c>
      <c r="M162" s="19">
        <v>8349</v>
      </c>
      <c r="N162" s="19">
        <v>8461</v>
      </c>
      <c r="O162" s="19">
        <v>8378</v>
      </c>
      <c r="P162" s="19">
        <v>8038</v>
      </c>
      <c r="Q162" s="19">
        <v>8328</v>
      </c>
      <c r="R162" s="19">
        <v>8265</v>
      </c>
      <c r="S162" s="19">
        <v>8192</v>
      </c>
      <c r="T162" s="19">
        <v>8061</v>
      </c>
      <c r="U162" s="19">
        <v>7953</v>
      </c>
      <c r="V162" s="19">
        <v>7909</v>
      </c>
      <c r="W162" s="19">
        <v>7823</v>
      </c>
      <c r="X162" s="19">
        <v>7470</v>
      </c>
      <c r="Y162" s="19">
        <v>7307</v>
      </c>
      <c r="Z162" s="19">
        <v>7079</v>
      </c>
      <c r="AA162" s="19">
        <v>7189</v>
      </c>
      <c r="AB162" s="19">
        <v>7254</v>
      </c>
      <c r="AC162" s="19">
        <v>7219</v>
      </c>
      <c r="AD162" s="19">
        <v>6725</v>
      </c>
      <c r="AE162" s="19">
        <v>6460</v>
      </c>
      <c r="AF162" s="19">
        <v>6689</v>
      </c>
      <c r="AG162" s="19">
        <v>6532</v>
      </c>
      <c r="AH162" s="19">
        <v>6446</v>
      </c>
      <c r="AI162" s="19">
        <v>6370</v>
      </c>
      <c r="AJ162" s="19">
        <v>6335</v>
      </c>
      <c r="AK162" s="19">
        <v>6288</v>
      </c>
      <c r="AL162" s="19">
        <v>6340</v>
      </c>
      <c r="AM162" s="19">
        <v>6519</v>
      </c>
      <c r="AN162" s="19">
        <v>6615</v>
      </c>
      <c r="AO162" s="19">
        <v>6699</v>
      </c>
      <c r="AP162" s="19">
        <v>6767</v>
      </c>
      <c r="AQ162" s="19">
        <v>7039</v>
      </c>
      <c r="AR162" s="19">
        <v>7336</v>
      </c>
      <c r="AS162" s="19">
        <v>7641</v>
      </c>
      <c r="AT162" s="19">
        <v>8479</v>
      </c>
      <c r="AU162" s="19">
        <v>8991</v>
      </c>
      <c r="AV162" s="19">
        <v>9063</v>
      </c>
      <c r="AW162" s="19">
        <v>9127</v>
      </c>
      <c r="AX162" s="19">
        <v>9367</v>
      </c>
      <c r="AY162" s="19">
        <v>9460</v>
      </c>
      <c r="AZ162" s="19">
        <v>9650</v>
      </c>
      <c r="BA162" s="19">
        <v>9903</v>
      </c>
      <c r="BB162" s="19">
        <v>10048</v>
      </c>
      <c r="BC162" s="19">
        <v>9881</v>
      </c>
      <c r="BD162" s="19">
        <v>9837</v>
      </c>
      <c r="BE162" s="19">
        <v>9728</v>
      </c>
      <c r="BF162" s="19">
        <v>9926</v>
      </c>
      <c r="BG162" s="19">
        <v>10088</v>
      </c>
      <c r="BH162" s="19">
        <v>9933</v>
      </c>
      <c r="BI162" s="19">
        <v>9734</v>
      </c>
      <c r="BJ162" s="19">
        <v>9564</v>
      </c>
      <c r="BK162" s="19">
        <v>9600</v>
      </c>
      <c r="BL162" s="19">
        <v>9749</v>
      </c>
      <c r="BM162" s="19">
        <v>9877</v>
      </c>
      <c r="BN162" s="19">
        <v>9875</v>
      </c>
      <c r="BO162" s="19">
        <v>9784</v>
      </c>
      <c r="BP162" s="19">
        <v>9783</v>
      </c>
      <c r="BQ162" s="19">
        <v>9949</v>
      </c>
      <c r="BR162" s="19">
        <v>10162</v>
      </c>
      <c r="BS162" s="19">
        <v>10309</v>
      </c>
      <c r="BT162" s="19">
        <v>10595</v>
      </c>
      <c r="BU162" s="19">
        <v>10432</v>
      </c>
      <c r="BV162" s="19">
        <v>10532</v>
      </c>
      <c r="BW162" s="19">
        <v>10532</v>
      </c>
      <c r="BX162" s="19">
        <v>10825</v>
      </c>
      <c r="BY162" s="19">
        <v>10617</v>
      </c>
      <c r="BZ162" s="19">
        <v>10613</v>
      </c>
      <c r="CA162" s="19">
        <v>10524</v>
      </c>
      <c r="CB162" s="19">
        <v>10506</v>
      </c>
      <c r="CC162" s="19">
        <v>10436</v>
      </c>
      <c r="CD162" s="19">
        <v>10544</v>
      </c>
      <c r="CE162" s="19">
        <v>10393</v>
      </c>
      <c r="CF162" s="19">
        <v>10254</v>
      </c>
      <c r="CG162" s="19">
        <v>9986</v>
      </c>
      <c r="CH162" s="49">
        <v>10007</v>
      </c>
      <c r="CI162" s="49">
        <v>9761</v>
      </c>
      <c r="CJ162" s="49">
        <v>9581</v>
      </c>
      <c r="CK162" s="49">
        <v>9694</v>
      </c>
      <c r="CL162" s="49">
        <v>9800</v>
      </c>
      <c r="CM162" s="49">
        <v>9724</v>
      </c>
      <c r="CN162" s="49">
        <v>9620</v>
      </c>
      <c r="CO162" s="49">
        <v>9568</v>
      </c>
      <c r="CP162" s="49">
        <v>9786</v>
      </c>
      <c r="CQ162" s="49">
        <v>9601</v>
      </c>
      <c r="CR162" s="49">
        <v>9483</v>
      </c>
      <c r="CS162" s="49">
        <v>9341</v>
      </c>
      <c r="CT162" s="49">
        <v>8987</v>
      </c>
      <c r="CU162" s="49">
        <v>8813</v>
      </c>
      <c r="CV162" s="49">
        <v>8708</v>
      </c>
      <c r="CW162" s="49">
        <v>8491</v>
      </c>
      <c r="CX162" s="49">
        <v>8121</v>
      </c>
      <c r="CY162" s="49">
        <v>7840</v>
      </c>
      <c r="CZ162" s="17" t="s">
        <v>210</v>
      </c>
      <c r="DE162" t="s">
        <v>210</v>
      </c>
      <c r="DG162" t="s">
        <v>210</v>
      </c>
      <c r="DI162">
        <v>113800</v>
      </c>
      <c r="DJ162">
        <v>113600</v>
      </c>
      <c r="DK162">
        <v>114600</v>
      </c>
      <c r="DL162">
        <v>118200</v>
      </c>
      <c r="DM162">
        <v>117400</v>
      </c>
      <c r="DN162">
        <v>118600</v>
      </c>
      <c r="DO162">
        <v>116800</v>
      </c>
      <c r="DP162">
        <v>112700</v>
      </c>
      <c r="DQ162">
        <v>110700</v>
      </c>
      <c r="DR162">
        <v>113600</v>
      </c>
      <c r="DS162">
        <v>109200</v>
      </c>
      <c r="DT162">
        <v>108300</v>
      </c>
      <c r="DU162">
        <v>107200</v>
      </c>
      <c r="DV162">
        <v>107400</v>
      </c>
      <c r="DW162">
        <v>109300</v>
      </c>
      <c r="DX162">
        <v>108000</v>
      </c>
      <c r="DY162">
        <v>106200</v>
      </c>
      <c r="DZ162">
        <v>105900</v>
      </c>
      <c r="EA162">
        <v>106500</v>
      </c>
      <c r="EB162">
        <v>108000</v>
      </c>
      <c r="EC162">
        <v>111000</v>
      </c>
      <c r="ED162">
        <v>110100</v>
      </c>
      <c r="EE162">
        <v>112100</v>
      </c>
      <c r="EF162">
        <v>117800</v>
      </c>
      <c r="EG162">
        <v>113900</v>
      </c>
      <c r="EH162">
        <v>115900</v>
      </c>
      <c r="EI162">
        <v>115100</v>
      </c>
      <c r="EJ162" s="19">
        <v>114700</v>
      </c>
      <c r="EK162" s="19">
        <v>119100</v>
      </c>
      <c r="EL162" s="19">
        <v>116900</v>
      </c>
      <c r="EM162" s="19"/>
      <c r="EO162" s="31">
        <f t="shared" si="60"/>
        <v>7.3066783831282955E-2</v>
      </c>
      <c r="EP162" s="31">
        <f t="shared" si="61"/>
        <v>7.4480633802816901E-2</v>
      </c>
      <c r="EQ162" s="31">
        <f t="shared" si="62"/>
        <v>7.2670157068062832E-2</v>
      </c>
      <c r="ER162" s="31">
        <f t="shared" si="63"/>
        <v>6.8197969543147205E-2</v>
      </c>
      <c r="ES162" s="31">
        <f t="shared" si="64"/>
        <v>6.6635434412265757E-2</v>
      </c>
      <c r="ET162" s="31">
        <f t="shared" si="65"/>
        <v>5.9688026981450253E-2</v>
      </c>
      <c r="EU162" s="31">
        <f t="shared" si="66"/>
        <v>6.1806506849315067E-2</v>
      </c>
      <c r="EV162" s="31">
        <f t="shared" si="67"/>
        <v>5.9352262644188108E-2</v>
      </c>
      <c r="EW162" s="31">
        <f t="shared" si="68"/>
        <v>5.7542908762420956E-2</v>
      </c>
      <c r="EX162" s="31">
        <f t="shared" si="69"/>
        <v>5.5809859154929579E-2</v>
      </c>
      <c r="EY162" s="31">
        <f t="shared" si="70"/>
        <v>6.1346153846153849E-2</v>
      </c>
      <c r="EZ162" s="31">
        <f t="shared" si="71"/>
        <v>6.7737765466297326E-2</v>
      </c>
      <c r="FA162" s="31">
        <f t="shared" si="72"/>
        <v>8.3871268656716416E-2</v>
      </c>
      <c r="FB162" s="31">
        <f t="shared" si="73"/>
        <v>8.7216014897579144E-2</v>
      </c>
      <c r="FC162" s="31">
        <f t="shared" si="74"/>
        <v>9.060384263494968E-2</v>
      </c>
      <c r="FD162" s="31">
        <f t="shared" si="75"/>
        <v>9.1083333333333336E-2</v>
      </c>
      <c r="FE162" s="31">
        <f t="shared" si="76"/>
        <v>9.4990583804143131E-2</v>
      </c>
      <c r="FF162" s="31">
        <f t="shared" si="77"/>
        <v>9.031161473087819E-2</v>
      </c>
      <c r="FG162" s="31">
        <f t="shared" si="78"/>
        <v>9.2741784037558686E-2</v>
      </c>
      <c r="FH162" s="31">
        <f t="shared" si="79"/>
        <v>9.0583333333333335E-2</v>
      </c>
      <c r="FI162" s="31">
        <f t="shared" si="80"/>
        <v>9.2873873873873872E-2</v>
      </c>
      <c r="FJ162" s="31">
        <f t="shared" si="81"/>
        <v>9.5658492279745683E-2</v>
      </c>
      <c r="FK162" s="31">
        <f t="shared" si="82"/>
        <v>9.4710080285459408E-2</v>
      </c>
      <c r="FL162" s="31">
        <f t="shared" si="83"/>
        <v>8.9185059422750429E-2</v>
      </c>
      <c r="FM162" s="50">
        <f t="shared" si="84"/>
        <v>9.124670763827919E-2</v>
      </c>
      <c r="FN162" s="50">
        <f t="shared" si="85"/>
        <v>8.6341673856773077E-2</v>
      </c>
      <c r="FO162" s="50">
        <f t="shared" si="86"/>
        <v>8.4222415291051261E-2</v>
      </c>
      <c r="FP162" s="50">
        <f t="shared" si="87"/>
        <v>8.387096774193549E-2</v>
      </c>
      <c r="FQ162" s="50">
        <f t="shared" si="88"/>
        <v>8.0612930310663314E-2</v>
      </c>
      <c r="FR162" s="50">
        <f t="shared" si="89"/>
        <v>7.6877673224978613E-2</v>
      </c>
    </row>
    <row r="163" spans="1:174" ht="14">
      <c r="A163" s="17" t="s">
        <v>211</v>
      </c>
      <c r="B163" s="19">
        <v>1193</v>
      </c>
      <c r="C163" s="19">
        <v>1217</v>
      </c>
      <c r="D163" s="19">
        <v>1213</v>
      </c>
      <c r="E163" s="19">
        <v>1236</v>
      </c>
      <c r="F163" s="19">
        <v>1208</v>
      </c>
      <c r="G163" s="19">
        <v>1206</v>
      </c>
      <c r="H163" s="19">
        <v>1181</v>
      </c>
      <c r="I163" s="19">
        <v>1266</v>
      </c>
      <c r="J163" s="19">
        <v>1361</v>
      </c>
      <c r="K163" s="19">
        <v>1398</v>
      </c>
      <c r="L163" s="19">
        <v>1419</v>
      </c>
      <c r="M163" s="19">
        <v>1355</v>
      </c>
      <c r="N163" s="19">
        <v>1414</v>
      </c>
      <c r="O163" s="19">
        <v>1431</v>
      </c>
      <c r="P163" s="19">
        <v>1409</v>
      </c>
      <c r="Q163" s="19">
        <v>1447</v>
      </c>
      <c r="R163" s="19">
        <v>1421</v>
      </c>
      <c r="S163" s="19">
        <v>1428</v>
      </c>
      <c r="T163" s="19">
        <v>1426</v>
      </c>
      <c r="U163" s="19">
        <v>1508</v>
      </c>
      <c r="V163" s="19">
        <v>1611</v>
      </c>
      <c r="W163" s="19">
        <v>1602</v>
      </c>
      <c r="X163" s="19">
        <v>1562</v>
      </c>
      <c r="Y163" s="19">
        <v>1528</v>
      </c>
      <c r="Z163" s="19">
        <v>1500</v>
      </c>
      <c r="AA163" s="19">
        <v>1444</v>
      </c>
      <c r="AB163" s="19">
        <v>1442</v>
      </c>
      <c r="AC163" s="19">
        <v>1426</v>
      </c>
      <c r="AD163" s="19">
        <v>1389</v>
      </c>
      <c r="AE163" s="19">
        <v>1342</v>
      </c>
      <c r="AF163" s="19">
        <v>1348</v>
      </c>
      <c r="AG163" s="19">
        <v>1351</v>
      </c>
      <c r="AH163" s="19">
        <v>1362</v>
      </c>
      <c r="AI163" s="19">
        <v>1278</v>
      </c>
      <c r="AJ163" s="19">
        <v>1277</v>
      </c>
      <c r="AK163" s="19">
        <v>1280</v>
      </c>
      <c r="AL163" s="19">
        <v>1307</v>
      </c>
      <c r="AM163" s="19">
        <v>1357</v>
      </c>
      <c r="AN163" s="19">
        <v>1444</v>
      </c>
      <c r="AO163" s="19">
        <v>1486</v>
      </c>
      <c r="AP163" s="19">
        <v>1561</v>
      </c>
      <c r="AQ163" s="19">
        <v>1685</v>
      </c>
      <c r="AR163" s="19">
        <v>1861</v>
      </c>
      <c r="AS163" s="19">
        <v>2088</v>
      </c>
      <c r="AT163" s="19">
        <v>2489</v>
      </c>
      <c r="AU163" s="19">
        <v>2585</v>
      </c>
      <c r="AV163" s="19">
        <v>2653</v>
      </c>
      <c r="AW163" s="19">
        <v>2631</v>
      </c>
      <c r="AX163" s="19">
        <v>2589</v>
      </c>
      <c r="AY163" s="19">
        <v>2565</v>
      </c>
      <c r="AZ163" s="19">
        <v>2574</v>
      </c>
      <c r="BA163" s="19">
        <v>2499</v>
      </c>
      <c r="BB163" s="19">
        <v>2523</v>
      </c>
      <c r="BC163" s="19">
        <v>2468</v>
      </c>
      <c r="BD163" s="19">
        <v>2489</v>
      </c>
      <c r="BE163" s="19">
        <v>2656</v>
      </c>
      <c r="BF163" s="19">
        <v>2639</v>
      </c>
      <c r="BG163" s="19">
        <v>2549</v>
      </c>
      <c r="BH163" s="19">
        <v>2487</v>
      </c>
      <c r="BI163" s="19">
        <v>2467</v>
      </c>
      <c r="BJ163" s="19">
        <v>2353</v>
      </c>
      <c r="BK163" s="19">
        <v>2264</v>
      </c>
      <c r="BL163" s="19">
        <v>2259</v>
      </c>
      <c r="BM163" s="19">
        <v>2199</v>
      </c>
      <c r="BN163" s="19">
        <v>2182</v>
      </c>
      <c r="BO163" s="19">
        <v>2265</v>
      </c>
      <c r="BP163" s="19">
        <v>2232</v>
      </c>
      <c r="BQ163" s="19">
        <v>2367</v>
      </c>
      <c r="BR163" s="19">
        <v>2429</v>
      </c>
      <c r="BS163" s="19">
        <v>2401</v>
      </c>
      <c r="BT163" s="19">
        <v>2328</v>
      </c>
      <c r="BU163" s="19">
        <v>2334</v>
      </c>
      <c r="BV163" s="19">
        <v>2338</v>
      </c>
      <c r="BW163" s="19">
        <v>2420</v>
      </c>
      <c r="BX163" s="19">
        <v>2455</v>
      </c>
      <c r="BY163" s="19">
        <v>2472</v>
      </c>
      <c r="BZ163" s="19">
        <v>2470</v>
      </c>
      <c r="CA163" s="19">
        <v>2452</v>
      </c>
      <c r="CB163" s="19">
        <v>2474</v>
      </c>
      <c r="CC163" s="19">
        <v>2591</v>
      </c>
      <c r="CD163" s="19">
        <v>2691</v>
      </c>
      <c r="CE163" s="19">
        <v>2633</v>
      </c>
      <c r="CF163" s="19">
        <v>2497</v>
      </c>
      <c r="CG163" s="19">
        <v>2416</v>
      </c>
      <c r="CH163" s="49">
        <v>2300</v>
      </c>
      <c r="CI163" s="49">
        <v>2192</v>
      </c>
      <c r="CJ163" s="49">
        <v>2211</v>
      </c>
      <c r="CK163" s="49">
        <v>2189</v>
      </c>
      <c r="CL163" s="49">
        <v>2224</v>
      </c>
      <c r="CM163" s="49">
        <v>2237</v>
      </c>
      <c r="CN163" s="49">
        <v>2346</v>
      </c>
      <c r="CO163" s="49">
        <v>2435</v>
      </c>
      <c r="CP163" s="49">
        <v>2485</v>
      </c>
      <c r="CQ163" s="49">
        <v>2480</v>
      </c>
      <c r="CR163" s="49">
        <v>2430</v>
      </c>
      <c r="CS163" s="49">
        <v>2368</v>
      </c>
      <c r="CT163" s="49">
        <v>2267</v>
      </c>
      <c r="CU163" s="49">
        <v>2238</v>
      </c>
      <c r="CV163" s="49">
        <v>2240</v>
      </c>
      <c r="CW163" s="49">
        <v>2159</v>
      </c>
      <c r="CX163" s="49">
        <v>2115</v>
      </c>
      <c r="CY163" s="49">
        <v>2020</v>
      </c>
      <c r="CZ163" s="17" t="s">
        <v>211</v>
      </c>
      <c r="DE163" t="s">
        <v>211</v>
      </c>
      <c r="DG163" t="s">
        <v>211</v>
      </c>
      <c r="DI163">
        <v>42900</v>
      </c>
      <c r="DJ163">
        <v>41900</v>
      </c>
      <c r="DK163">
        <v>41900</v>
      </c>
      <c r="DL163">
        <v>41000</v>
      </c>
      <c r="DM163">
        <v>42800</v>
      </c>
      <c r="DN163">
        <v>43600</v>
      </c>
      <c r="DO163">
        <v>44300</v>
      </c>
      <c r="DP163">
        <v>44700</v>
      </c>
      <c r="DQ163">
        <v>44600</v>
      </c>
      <c r="DR163">
        <v>44000</v>
      </c>
      <c r="DS163">
        <v>42500</v>
      </c>
      <c r="DT163">
        <v>43200</v>
      </c>
      <c r="DU163">
        <v>43500</v>
      </c>
      <c r="DV163">
        <v>44900</v>
      </c>
      <c r="DW163">
        <v>44700</v>
      </c>
      <c r="DX163">
        <v>43900</v>
      </c>
      <c r="DY163">
        <v>42100</v>
      </c>
      <c r="DZ163">
        <v>42300</v>
      </c>
      <c r="EA163">
        <v>41800</v>
      </c>
      <c r="EB163">
        <v>42700</v>
      </c>
      <c r="EC163">
        <v>43800</v>
      </c>
      <c r="ED163">
        <v>43600</v>
      </c>
      <c r="EE163">
        <v>43700</v>
      </c>
      <c r="EF163">
        <v>41400</v>
      </c>
      <c r="EG163">
        <v>41700</v>
      </c>
      <c r="EH163">
        <v>41600</v>
      </c>
      <c r="EI163">
        <v>41200</v>
      </c>
      <c r="EJ163" s="19">
        <v>40200</v>
      </c>
      <c r="EK163" s="19">
        <v>39100</v>
      </c>
      <c r="EL163" s="19">
        <v>40200</v>
      </c>
      <c r="EM163" s="19"/>
      <c r="EO163" s="31">
        <f t="shared" si="60"/>
        <v>3.2587412587412587E-2</v>
      </c>
      <c r="EP163" s="31">
        <f t="shared" si="61"/>
        <v>3.3747016706443915E-2</v>
      </c>
      <c r="EQ163" s="31">
        <f t="shared" si="62"/>
        <v>3.4534606205250597E-2</v>
      </c>
      <c r="ER163" s="31">
        <f t="shared" si="63"/>
        <v>3.4780487804878052E-2</v>
      </c>
      <c r="ES163" s="31">
        <f t="shared" si="64"/>
        <v>3.7429906542056073E-2</v>
      </c>
      <c r="ET163" s="31">
        <f t="shared" si="65"/>
        <v>3.4403669724770644E-2</v>
      </c>
      <c r="EU163" s="31">
        <f t="shared" si="66"/>
        <v>3.2189616252821671E-2</v>
      </c>
      <c r="EV163" s="31">
        <f t="shared" si="67"/>
        <v>3.0156599552572706E-2</v>
      </c>
      <c r="EW163" s="31">
        <f t="shared" si="68"/>
        <v>2.8654708520179373E-2</v>
      </c>
      <c r="EX163" s="31">
        <f t="shared" si="69"/>
        <v>2.9704545454545456E-2</v>
      </c>
      <c r="EY163" s="31">
        <f t="shared" si="70"/>
        <v>3.4964705882352939E-2</v>
      </c>
      <c r="EZ163" s="31">
        <f t="shared" si="71"/>
        <v>4.3078703703703702E-2</v>
      </c>
      <c r="FA163" s="31">
        <f t="shared" si="72"/>
        <v>5.942528735632184E-2</v>
      </c>
      <c r="FB163" s="31">
        <f t="shared" si="73"/>
        <v>5.7661469933184856E-2</v>
      </c>
      <c r="FC163" s="31">
        <f t="shared" si="74"/>
        <v>5.5906040268456379E-2</v>
      </c>
      <c r="FD163" s="31">
        <f t="shared" si="75"/>
        <v>5.6697038724373573E-2</v>
      </c>
      <c r="FE163" s="31">
        <f t="shared" si="76"/>
        <v>6.0546318289786225E-2</v>
      </c>
      <c r="FF163" s="31">
        <f t="shared" si="77"/>
        <v>5.5626477541371157E-2</v>
      </c>
      <c r="FG163" s="31">
        <f t="shared" si="78"/>
        <v>5.2607655502392346E-2</v>
      </c>
      <c r="FH163" s="31">
        <f t="shared" si="79"/>
        <v>5.2271662763466044E-2</v>
      </c>
      <c r="FI163" s="31">
        <f t="shared" si="80"/>
        <v>5.4817351598173518E-2</v>
      </c>
      <c r="FJ163" s="31">
        <f t="shared" si="81"/>
        <v>5.3623853211009175E-2</v>
      </c>
      <c r="FK163" s="31">
        <f t="shared" si="82"/>
        <v>5.6567505720823801E-2</v>
      </c>
      <c r="FL163" s="31">
        <f t="shared" si="83"/>
        <v>5.9758454106280195E-2</v>
      </c>
      <c r="FM163" s="50">
        <f t="shared" si="84"/>
        <v>6.3141486810551553E-2</v>
      </c>
      <c r="FN163" s="50">
        <f t="shared" si="85"/>
        <v>5.5288461538461536E-2</v>
      </c>
      <c r="FO163" s="50">
        <f t="shared" si="86"/>
        <v>5.3131067961165047E-2</v>
      </c>
      <c r="FP163" s="50">
        <f t="shared" si="87"/>
        <v>5.8358208955223881E-2</v>
      </c>
      <c r="FQ163" s="50">
        <f t="shared" si="88"/>
        <v>6.342710997442455E-2</v>
      </c>
      <c r="FR163" s="50">
        <f t="shared" si="89"/>
        <v>5.6393034825870644E-2</v>
      </c>
    </row>
    <row r="164" spans="1:174" ht="14">
      <c r="A164" s="17" t="s">
        <v>212</v>
      </c>
      <c r="B164" s="19">
        <v>818</v>
      </c>
      <c r="C164" s="19">
        <v>824</v>
      </c>
      <c r="D164" s="19">
        <v>873</v>
      </c>
      <c r="E164" s="19">
        <v>868</v>
      </c>
      <c r="F164" s="19">
        <v>885</v>
      </c>
      <c r="G164" s="19">
        <v>951</v>
      </c>
      <c r="H164" s="19">
        <v>1021</v>
      </c>
      <c r="I164" s="19">
        <v>1130</v>
      </c>
      <c r="J164" s="19">
        <v>1148</v>
      </c>
      <c r="K164" s="19">
        <v>1097</v>
      </c>
      <c r="L164" s="19">
        <v>1089</v>
      </c>
      <c r="M164" s="19">
        <v>1023</v>
      </c>
      <c r="N164" s="19">
        <v>1057</v>
      </c>
      <c r="O164" s="19">
        <v>1054</v>
      </c>
      <c r="P164" s="19">
        <v>1060</v>
      </c>
      <c r="Q164" s="19">
        <v>1095</v>
      </c>
      <c r="R164" s="19">
        <v>1054</v>
      </c>
      <c r="S164" s="19">
        <v>1022</v>
      </c>
      <c r="T164" s="19">
        <v>1047</v>
      </c>
      <c r="U164" s="19">
        <v>1092</v>
      </c>
      <c r="V164" s="19">
        <v>1045</v>
      </c>
      <c r="W164" s="19">
        <v>1024</v>
      </c>
      <c r="X164" s="19">
        <v>1031</v>
      </c>
      <c r="Y164" s="19">
        <v>975</v>
      </c>
      <c r="Z164" s="19">
        <v>949</v>
      </c>
      <c r="AA164" s="19">
        <v>1006</v>
      </c>
      <c r="AB164" s="19">
        <v>1035</v>
      </c>
      <c r="AC164" s="19">
        <v>998</v>
      </c>
      <c r="AD164" s="19">
        <v>947</v>
      </c>
      <c r="AE164" s="19">
        <v>914</v>
      </c>
      <c r="AF164" s="19">
        <v>886</v>
      </c>
      <c r="AG164" s="19">
        <v>958</v>
      </c>
      <c r="AH164" s="19">
        <v>930</v>
      </c>
      <c r="AI164" s="19">
        <v>910</v>
      </c>
      <c r="AJ164" s="19">
        <v>878</v>
      </c>
      <c r="AK164" s="19">
        <v>874</v>
      </c>
      <c r="AL164" s="19">
        <v>899</v>
      </c>
      <c r="AM164" s="19">
        <v>1025</v>
      </c>
      <c r="AN164" s="19">
        <v>1102</v>
      </c>
      <c r="AO164" s="19">
        <v>1136</v>
      </c>
      <c r="AP164" s="19">
        <v>1217</v>
      </c>
      <c r="AQ164" s="19">
        <v>1283</v>
      </c>
      <c r="AR164" s="19">
        <v>1396</v>
      </c>
      <c r="AS164" s="19">
        <v>1598</v>
      </c>
      <c r="AT164" s="19">
        <v>1943</v>
      </c>
      <c r="AU164" s="19">
        <v>2035</v>
      </c>
      <c r="AV164" s="19">
        <v>2134</v>
      </c>
      <c r="AW164" s="19">
        <v>2157</v>
      </c>
      <c r="AX164" s="19">
        <v>2029</v>
      </c>
      <c r="AY164" s="19">
        <v>2089</v>
      </c>
      <c r="AZ164" s="19">
        <v>2186</v>
      </c>
      <c r="BA164" s="19">
        <v>2171</v>
      </c>
      <c r="BB164" s="19">
        <v>2188</v>
      </c>
      <c r="BC164" s="19">
        <v>2201</v>
      </c>
      <c r="BD164" s="19">
        <v>2159</v>
      </c>
      <c r="BE164" s="19">
        <v>2302</v>
      </c>
      <c r="BF164" s="19">
        <v>2331</v>
      </c>
      <c r="BG164" s="19">
        <v>2160</v>
      </c>
      <c r="BH164" s="19">
        <v>2005</v>
      </c>
      <c r="BI164" s="19">
        <v>1921</v>
      </c>
      <c r="BJ164" s="19">
        <v>1829</v>
      </c>
      <c r="BK164" s="19">
        <v>1726</v>
      </c>
      <c r="BL164" s="19">
        <v>1815</v>
      </c>
      <c r="BM164" s="19">
        <v>1792</v>
      </c>
      <c r="BN164" s="19">
        <v>1697</v>
      </c>
      <c r="BO164" s="19">
        <v>1708</v>
      </c>
      <c r="BP164" s="19">
        <v>1766</v>
      </c>
      <c r="BQ164" s="19">
        <v>1909</v>
      </c>
      <c r="BR164" s="19">
        <v>1990</v>
      </c>
      <c r="BS164" s="19">
        <v>1948</v>
      </c>
      <c r="BT164" s="19">
        <v>1895</v>
      </c>
      <c r="BU164" s="19">
        <v>1885</v>
      </c>
      <c r="BV164" s="19">
        <v>1918</v>
      </c>
      <c r="BW164" s="19">
        <v>1952</v>
      </c>
      <c r="BX164" s="19">
        <v>1955</v>
      </c>
      <c r="BY164" s="19">
        <v>1994</v>
      </c>
      <c r="BZ164" s="19">
        <v>2048</v>
      </c>
      <c r="CA164" s="19">
        <v>2034</v>
      </c>
      <c r="CB164" s="19">
        <v>2030</v>
      </c>
      <c r="CC164" s="19">
        <v>2201</v>
      </c>
      <c r="CD164" s="19">
        <v>2263</v>
      </c>
      <c r="CE164" s="19">
        <v>2196</v>
      </c>
      <c r="CF164" s="19">
        <v>2065</v>
      </c>
      <c r="CG164" s="19">
        <v>1992</v>
      </c>
      <c r="CH164" s="49">
        <v>1833</v>
      </c>
      <c r="CI164" s="49">
        <v>1811</v>
      </c>
      <c r="CJ164" s="49">
        <v>1719</v>
      </c>
      <c r="CK164" s="49">
        <v>1683</v>
      </c>
      <c r="CL164" s="49">
        <v>1651</v>
      </c>
      <c r="CM164" s="49">
        <v>1570</v>
      </c>
      <c r="CN164" s="49">
        <v>1524</v>
      </c>
      <c r="CO164" s="49">
        <v>1563</v>
      </c>
      <c r="CP164" s="49">
        <v>1599</v>
      </c>
      <c r="CQ164" s="49">
        <v>1506</v>
      </c>
      <c r="CR164" s="49">
        <v>1389</v>
      </c>
      <c r="CS164" s="49">
        <v>1337</v>
      </c>
      <c r="CT164" s="49">
        <v>1262</v>
      </c>
      <c r="CU164" s="49">
        <v>1245</v>
      </c>
      <c r="CV164" s="49">
        <v>1223</v>
      </c>
      <c r="CW164" s="49">
        <v>1154</v>
      </c>
      <c r="CX164" s="49">
        <v>1125</v>
      </c>
      <c r="CY164" s="49">
        <v>995</v>
      </c>
      <c r="CZ164" s="17" t="s">
        <v>212</v>
      </c>
      <c r="DE164" t="s">
        <v>212</v>
      </c>
      <c r="DG164" t="s">
        <v>212</v>
      </c>
      <c r="DI164">
        <v>79500</v>
      </c>
      <c r="DJ164">
        <v>77400</v>
      </c>
      <c r="DK164">
        <v>76700</v>
      </c>
      <c r="DL164">
        <v>75500</v>
      </c>
      <c r="DM164">
        <v>73300</v>
      </c>
      <c r="DN164">
        <v>76000</v>
      </c>
      <c r="DO164">
        <v>75900</v>
      </c>
      <c r="DP164">
        <v>75800</v>
      </c>
      <c r="DQ164">
        <v>78600</v>
      </c>
      <c r="DR164">
        <v>78100</v>
      </c>
      <c r="DS164">
        <v>79800</v>
      </c>
      <c r="DT164">
        <v>77800</v>
      </c>
      <c r="DU164">
        <v>79800</v>
      </c>
      <c r="DV164">
        <v>80900</v>
      </c>
      <c r="DW164">
        <v>81500</v>
      </c>
      <c r="DX164">
        <v>81700</v>
      </c>
      <c r="DY164">
        <v>78900</v>
      </c>
      <c r="DZ164">
        <v>78000</v>
      </c>
      <c r="EA164">
        <v>75200</v>
      </c>
      <c r="EB164">
        <v>75600</v>
      </c>
      <c r="EC164">
        <v>73900</v>
      </c>
      <c r="ED164">
        <v>75400</v>
      </c>
      <c r="EE164">
        <v>75800</v>
      </c>
      <c r="EF164">
        <v>75600</v>
      </c>
      <c r="EG164">
        <v>76500</v>
      </c>
      <c r="EH164">
        <v>75900</v>
      </c>
      <c r="EI164">
        <v>77200</v>
      </c>
      <c r="EJ164" s="19">
        <v>79300</v>
      </c>
      <c r="EK164" s="19">
        <v>82900</v>
      </c>
      <c r="EL164" s="19">
        <v>82300</v>
      </c>
      <c r="EM164" s="19"/>
      <c r="EO164" s="31">
        <f t="shared" si="60"/>
        <v>1.3798742138364781E-2</v>
      </c>
      <c r="EP164" s="31">
        <f t="shared" si="61"/>
        <v>1.3656330749354005E-2</v>
      </c>
      <c r="EQ164" s="31">
        <f t="shared" si="62"/>
        <v>1.4276401564537158E-2</v>
      </c>
      <c r="ER164" s="31">
        <f t="shared" si="63"/>
        <v>1.3867549668874173E-2</v>
      </c>
      <c r="ES164" s="31">
        <f t="shared" si="64"/>
        <v>1.3969986357435198E-2</v>
      </c>
      <c r="ET164" s="31">
        <f t="shared" si="65"/>
        <v>1.2486842105263157E-2</v>
      </c>
      <c r="EU164" s="31">
        <f t="shared" si="66"/>
        <v>1.3148880105401845E-2</v>
      </c>
      <c r="EV164" s="31">
        <f t="shared" si="67"/>
        <v>1.1688654353562006E-2</v>
      </c>
      <c r="EW164" s="31">
        <f t="shared" si="68"/>
        <v>1.1577608142493638E-2</v>
      </c>
      <c r="EX164" s="31">
        <f t="shared" si="69"/>
        <v>1.1510883482714469E-2</v>
      </c>
      <c r="EY164" s="31">
        <f t="shared" si="70"/>
        <v>1.4235588972431077E-2</v>
      </c>
      <c r="EZ164" s="31">
        <f t="shared" si="71"/>
        <v>1.794344473007712E-2</v>
      </c>
      <c r="FA164" s="31">
        <f t="shared" si="72"/>
        <v>2.550125313283208E-2</v>
      </c>
      <c r="FB164" s="31">
        <f t="shared" si="73"/>
        <v>2.508034610630408E-2</v>
      </c>
      <c r="FC164" s="31">
        <f t="shared" si="74"/>
        <v>2.6638036809815951E-2</v>
      </c>
      <c r="FD164" s="31">
        <f t="shared" si="75"/>
        <v>2.642594859241126E-2</v>
      </c>
      <c r="FE164" s="31">
        <f t="shared" si="76"/>
        <v>2.7376425855513309E-2</v>
      </c>
      <c r="FF164" s="31">
        <f t="shared" si="77"/>
        <v>2.3448717948717949E-2</v>
      </c>
      <c r="FG164" s="31">
        <f t="shared" si="78"/>
        <v>2.3829787234042554E-2</v>
      </c>
      <c r="FH164" s="31">
        <f t="shared" si="79"/>
        <v>2.3359788359788358E-2</v>
      </c>
      <c r="FI164" s="31">
        <f t="shared" si="80"/>
        <v>2.6359945872801084E-2</v>
      </c>
      <c r="FJ164" s="31">
        <f t="shared" si="81"/>
        <v>2.543766578249337E-2</v>
      </c>
      <c r="FK164" s="31">
        <f t="shared" si="82"/>
        <v>2.6306068601583115E-2</v>
      </c>
      <c r="FL164" s="31">
        <f t="shared" si="83"/>
        <v>2.6851851851851852E-2</v>
      </c>
      <c r="FM164" s="50">
        <f t="shared" si="84"/>
        <v>2.8705882352941175E-2</v>
      </c>
      <c r="FN164" s="50">
        <f t="shared" si="85"/>
        <v>2.4150197628458499E-2</v>
      </c>
      <c r="FO164" s="50">
        <f t="shared" si="86"/>
        <v>2.1800518134715025E-2</v>
      </c>
      <c r="FP164" s="50">
        <f t="shared" si="87"/>
        <v>1.9218158890290039E-2</v>
      </c>
      <c r="FQ164" s="50">
        <f t="shared" si="88"/>
        <v>1.8166465621230397E-2</v>
      </c>
      <c r="FR164" s="50">
        <f t="shared" si="89"/>
        <v>1.5334143377885783E-2</v>
      </c>
    </row>
    <row r="165" spans="1:174" ht="14">
      <c r="A165" s="17" t="s">
        <v>213</v>
      </c>
      <c r="B165" s="19">
        <v>3155</v>
      </c>
      <c r="C165" s="19">
        <v>3152</v>
      </c>
      <c r="D165" s="19">
        <v>3160</v>
      </c>
      <c r="E165" s="19">
        <v>3320</v>
      </c>
      <c r="F165" s="19">
        <v>3324</v>
      </c>
      <c r="G165" s="19">
        <v>3218</v>
      </c>
      <c r="H165" s="19">
        <v>3126</v>
      </c>
      <c r="I165" s="19">
        <v>3136</v>
      </c>
      <c r="J165" s="19">
        <v>3177</v>
      </c>
      <c r="K165" s="19">
        <v>3224</v>
      </c>
      <c r="L165" s="19">
        <v>3193</v>
      </c>
      <c r="M165" s="19">
        <v>3216</v>
      </c>
      <c r="N165" s="19">
        <v>3124</v>
      </c>
      <c r="O165" s="19">
        <v>3284</v>
      </c>
      <c r="P165" s="19">
        <v>3260</v>
      </c>
      <c r="Q165" s="19">
        <v>3232</v>
      </c>
      <c r="R165" s="19">
        <v>3226</v>
      </c>
      <c r="S165" s="19">
        <v>3151</v>
      </c>
      <c r="T165" s="19">
        <v>3030</v>
      </c>
      <c r="U165" s="19">
        <v>3038</v>
      </c>
      <c r="V165" s="19">
        <v>2976</v>
      </c>
      <c r="W165" s="19">
        <v>2915</v>
      </c>
      <c r="X165" s="19">
        <v>2763</v>
      </c>
      <c r="Y165" s="19">
        <v>2772</v>
      </c>
      <c r="Z165" s="19">
        <v>2710</v>
      </c>
      <c r="AA165" s="19">
        <v>2685</v>
      </c>
      <c r="AB165" s="19">
        <v>2686</v>
      </c>
      <c r="AC165" s="19">
        <v>2573</v>
      </c>
      <c r="AD165" s="19">
        <v>2432</v>
      </c>
      <c r="AE165" s="19">
        <v>2354</v>
      </c>
      <c r="AF165" s="19">
        <v>2355</v>
      </c>
      <c r="AG165" s="19">
        <v>2263</v>
      </c>
      <c r="AH165" s="19">
        <v>2269</v>
      </c>
      <c r="AI165" s="19">
        <v>2332</v>
      </c>
      <c r="AJ165" s="19">
        <v>2242</v>
      </c>
      <c r="AK165" s="19">
        <v>2188</v>
      </c>
      <c r="AL165" s="19">
        <v>2206</v>
      </c>
      <c r="AM165" s="19">
        <v>2347</v>
      </c>
      <c r="AN165" s="19">
        <v>2443</v>
      </c>
      <c r="AO165" s="19">
        <v>2562</v>
      </c>
      <c r="AP165" s="19">
        <v>2616</v>
      </c>
      <c r="AQ165" s="19">
        <v>2814</v>
      </c>
      <c r="AR165" s="19">
        <v>3035</v>
      </c>
      <c r="AS165" s="19">
        <v>3279</v>
      </c>
      <c r="AT165" s="19">
        <v>3810</v>
      </c>
      <c r="AU165" s="19">
        <v>4105</v>
      </c>
      <c r="AV165" s="19">
        <v>4210</v>
      </c>
      <c r="AW165" s="19">
        <v>4314</v>
      </c>
      <c r="AX165" s="19">
        <v>4286</v>
      </c>
      <c r="AY165" s="19">
        <v>4493</v>
      </c>
      <c r="AZ165" s="19">
        <v>4577</v>
      </c>
      <c r="BA165" s="19">
        <v>4606</v>
      </c>
      <c r="BB165" s="19">
        <v>4698</v>
      </c>
      <c r="BC165" s="19">
        <v>4549</v>
      </c>
      <c r="BD165" s="19">
        <v>4387</v>
      </c>
      <c r="BE165" s="19">
        <v>4649</v>
      </c>
      <c r="BF165" s="19">
        <v>4673</v>
      </c>
      <c r="BG165" s="19">
        <v>4598</v>
      </c>
      <c r="BH165" s="19">
        <v>4453</v>
      </c>
      <c r="BI165" s="19">
        <v>4323</v>
      </c>
      <c r="BJ165" s="19">
        <v>4176</v>
      </c>
      <c r="BK165" s="19">
        <v>4189</v>
      </c>
      <c r="BL165" s="19">
        <v>4159</v>
      </c>
      <c r="BM165" s="19">
        <v>4112</v>
      </c>
      <c r="BN165" s="19">
        <v>4087</v>
      </c>
      <c r="BO165" s="19">
        <v>4052</v>
      </c>
      <c r="BP165" s="19">
        <v>3942</v>
      </c>
      <c r="BQ165" s="19">
        <v>3935</v>
      </c>
      <c r="BR165" s="19">
        <v>4098</v>
      </c>
      <c r="BS165" s="19">
        <v>4044</v>
      </c>
      <c r="BT165" s="19">
        <v>4192</v>
      </c>
      <c r="BU165" s="19">
        <v>4139</v>
      </c>
      <c r="BV165" s="19">
        <v>3973</v>
      </c>
      <c r="BW165" s="19">
        <v>4119</v>
      </c>
      <c r="BX165" s="19">
        <v>4205</v>
      </c>
      <c r="BY165" s="19">
        <v>4329</v>
      </c>
      <c r="BZ165" s="19">
        <v>4272</v>
      </c>
      <c r="CA165" s="19">
        <v>4209</v>
      </c>
      <c r="CB165" s="19">
        <v>4184</v>
      </c>
      <c r="CC165" s="19">
        <v>4257</v>
      </c>
      <c r="CD165" s="19">
        <v>4386</v>
      </c>
      <c r="CE165" s="19">
        <v>4361</v>
      </c>
      <c r="CF165" s="19">
        <v>4212</v>
      </c>
      <c r="CG165" s="19">
        <v>4172</v>
      </c>
      <c r="CH165" s="49">
        <v>4080</v>
      </c>
      <c r="CI165" s="49">
        <v>4124</v>
      </c>
      <c r="CJ165" s="49">
        <v>3980</v>
      </c>
      <c r="CK165" s="49">
        <v>4066</v>
      </c>
      <c r="CL165" s="49">
        <v>4054</v>
      </c>
      <c r="CM165" s="49">
        <v>3871</v>
      </c>
      <c r="CN165" s="49">
        <v>3703</v>
      </c>
      <c r="CO165" s="49">
        <v>3712</v>
      </c>
      <c r="CP165" s="49">
        <v>3872</v>
      </c>
      <c r="CQ165" s="49">
        <v>3831</v>
      </c>
      <c r="CR165" s="49">
        <v>3753</v>
      </c>
      <c r="CS165" s="49">
        <v>3605</v>
      </c>
      <c r="CT165" s="49">
        <v>3526</v>
      </c>
      <c r="CU165" s="49">
        <v>3566</v>
      </c>
      <c r="CV165" s="49">
        <v>3580</v>
      </c>
      <c r="CW165" s="49">
        <v>3474</v>
      </c>
      <c r="CX165" s="49">
        <v>3309</v>
      </c>
      <c r="CY165" s="49">
        <v>3112</v>
      </c>
      <c r="CZ165" s="17" t="s">
        <v>213</v>
      </c>
      <c r="DE165" t="s">
        <v>213</v>
      </c>
      <c r="DG165" t="s">
        <v>213</v>
      </c>
      <c r="DI165">
        <v>111200</v>
      </c>
      <c r="DJ165">
        <v>112200</v>
      </c>
      <c r="DK165">
        <v>114900</v>
      </c>
      <c r="DL165">
        <v>116000</v>
      </c>
      <c r="DM165">
        <v>114400</v>
      </c>
      <c r="DN165">
        <v>116300</v>
      </c>
      <c r="DO165">
        <v>115000</v>
      </c>
      <c r="DP165">
        <v>115000</v>
      </c>
      <c r="DQ165">
        <v>113500</v>
      </c>
      <c r="DR165">
        <v>112700</v>
      </c>
      <c r="DS165">
        <v>112100</v>
      </c>
      <c r="DT165">
        <v>109600</v>
      </c>
      <c r="DU165">
        <v>113400</v>
      </c>
      <c r="DV165">
        <v>114900</v>
      </c>
      <c r="DW165">
        <v>115200</v>
      </c>
      <c r="DX165">
        <v>119500</v>
      </c>
      <c r="DY165">
        <v>117400</v>
      </c>
      <c r="DZ165">
        <v>118800</v>
      </c>
      <c r="EA165">
        <v>118600</v>
      </c>
      <c r="EB165">
        <v>119400</v>
      </c>
      <c r="EC165">
        <v>119800</v>
      </c>
      <c r="ED165">
        <v>119400</v>
      </c>
      <c r="EE165">
        <v>119900</v>
      </c>
      <c r="EF165">
        <v>121200</v>
      </c>
      <c r="EG165">
        <v>122100</v>
      </c>
      <c r="EH165">
        <v>122300</v>
      </c>
      <c r="EI165">
        <v>120900</v>
      </c>
      <c r="EJ165" s="19">
        <v>120600</v>
      </c>
      <c r="EK165" s="19">
        <v>119700</v>
      </c>
      <c r="EL165" s="19">
        <v>118100</v>
      </c>
      <c r="EM165" s="19"/>
      <c r="EO165" s="31">
        <f t="shared" si="60"/>
        <v>2.8992805755395683E-2</v>
      </c>
      <c r="EP165" s="31">
        <f t="shared" si="61"/>
        <v>2.7843137254901961E-2</v>
      </c>
      <c r="EQ165" s="31">
        <f t="shared" si="62"/>
        <v>2.8128807658833768E-2</v>
      </c>
      <c r="ER165" s="31">
        <f t="shared" si="63"/>
        <v>2.6120689655172415E-2</v>
      </c>
      <c r="ES165" s="31">
        <f t="shared" si="64"/>
        <v>2.548076923076923E-2</v>
      </c>
      <c r="ET165" s="31">
        <f t="shared" si="65"/>
        <v>2.3301805674978505E-2</v>
      </c>
      <c r="EU165" s="31">
        <f t="shared" si="66"/>
        <v>2.2373913043478261E-2</v>
      </c>
      <c r="EV165" s="31">
        <f t="shared" si="67"/>
        <v>2.0478260869565217E-2</v>
      </c>
      <c r="EW165" s="31">
        <f t="shared" si="68"/>
        <v>2.0546255506607929E-2</v>
      </c>
      <c r="EX165" s="31">
        <f t="shared" si="69"/>
        <v>1.9574090505767524E-2</v>
      </c>
      <c r="EY165" s="31">
        <f t="shared" si="70"/>
        <v>2.2854594112399644E-2</v>
      </c>
      <c r="EZ165" s="31">
        <f t="shared" si="71"/>
        <v>2.7691605839416059E-2</v>
      </c>
      <c r="FA165" s="31">
        <f t="shared" si="72"/>
        <v>3.6199294532627865E-2</v>
      </c>
      <c r="FB165" s="31">
        <f t="shared" si="73"/>
        <v>3.730200174064404E-2</v>
      </c>
      <c r="FC165" s="31">
        <f t="shared" si="74"/>
        <v>3.9982638888888887E-2</v>
      </c>
      <c r="FD165" s="31">
        <f t="shared" si="75"/>
        <v>3.671129707112971E-2</v>
      </c>
      <c r="FE165" s="31">
        <f t="shared" si="76"/>
        <v>3.9165247018739351E-2</v>
      </c>
      <c r="FF165" s="31">
        <f t="shared" si="77"/>
        <v>3.5151515151515149E-2</v>
      </c>
      <c r="FG165" s="31">
        <f t="shared" si="78"/>
        <v>3.4671163575042158E-2</v>
      </c>
      <c r="FH165" s="31">
        <f t="shared" si="79"/>
        <v>3.3015075376884424E-2</v>
      </c>
      <c r="FI165" s="31">
        <f t="shared" si="80"/>
        <v>3.3756260434056759E-2</v>
      </c>
      <c r="FJ165" s="31">
        <f t="shared" si="81"/>
        <v>3.3274706867671693E-2</v>
      </c>
      <c r="FK165" s="31">
        <f t="shared" si="82"/>
        <v>3.6105087572977479E-2</v>
      </c>
      <c r="FL165" s="31">
        <f t="shared" si="83"/>
        <v>3.4521452145214522E-2</v>
      </c>
      <c r="FM165" s="50">
        <f t="shared" si="84"/>
        <v>3.5716625716625719E-2</v>
      </c>
      <c r="FN165" s="50">
        <f t="shared" si="85"/>
        <v>3.3360588716271462E-2</v>
      </c>
      <c r="FO165" s="50">
        <f t="shared" si="86"/>
        <v>3.3631100082712986E-2</v>
      </c>
      <c r="FP165" s="50">
        <f t="shared" si="87"/>
        <v>3.0704809286898838E-2</v>
      </c>
      <c r="FQ165" s="50">
        <f t="shared" si="88"/>
        <v>3.2005012531328321E-2</v>
      </c>
      <c r="FR165" s="50">
        <f t="shared" si="89"/>
        <v>2.9856054191363252E-2</v>
      </c>
    </row>
    <row r="166" spans="1:174" ht="14">
      <c r="A166" s="17" t="s">
        <v>214</v>
      </c>
      <c r="B166" s="19">
        <v>363</v>
      </c>
      <c r="C166" s="19">
        <v>398</v>
      </c>
      <c r="D166" s="19">
        <v>384</v>
      </c>
      <c r="E166" s="19">
        <v>360</v>
      </c>
      <c r="F166" s="19">
        <v>338</v>
      </c>
      <c r="G166" s="19">
        <v>344</v>
      </c>
      <c r="H166" s="19">
        <v>362</v>
      </c>
      <c r="I166" s="19">
        <v>394</v>
      </c>
      <c r="J166" s="19">
        <v>421</v>
      </c>
      <c r="K166" s="19">
        <v>405</v>
      </c>
      <c r="L166" s="19">
        <v>393</v>
      </c>
      <c r="M166" s="19">
        <v>392</v>
      </c>
      <c r="N166" s="19">
        <v>392</v>
      </c>
      <c r="O166" s="19">
        <v>386</v>
      </c>
      <c r="P166" s="19">
        <v>397</v>
      </c>
      <c r="Q166" s="19">
        <v>395</v>
      </c>
      <c r="R166" s="19">
        <v>390</v>
      </c>
      <c r="S166" s="19">
        <v>353</v>
      </c>
      <c r="T166" s="19">
        <v>332</v>
      </c>
      <c r="U166" s="19">
        <v>368</v>
      </c>
      <c r="V166" s="19">
        <v>363</v>
      </c>
      <c r="W166" s="19">
        <v>358</v>
      </c>
      <c r="X166" s="19">
        <v>335</v>
      </c>
      <c r="Y166" s="19">
        <v>326</v>
      </c>
      <c r="Z166" s="19">
        <v>333</v>
      </c>
      <c r="AA166" s="19">
        <v>306</v>
      </c>
      <c r="AB166" s="19">
        <v>325</v>
      </c>
      <c r="AC166" s="19">
        <v>324</v>
      </c>
      <c r="AD166" s="19">
        <v>313</v>
      </c>
      <c r="AE166" s="19">
        <v>306</v>
      </c>
      <c r="AF166" s="19">
        <v>301</v>
      </c>
      <c r="AG166" s="19">
        <v>316</v>
      </c>
      <c r="AH166" s="19">
        <v>330</v>
      </c>
      <c r="AI166" s="19">
        <v>310</v>
      </c>
      <c r="AJ166" s="19">
        <v>340</v>
      </c>
      <c r="AK166" s="19">
        <v>310</v>
      </c>
      <c r="AL166" s="19">
        <v>346</v>
      </c>
      <c r="AM166" s="19">
        <v>389</v>
      </c>
      <c r="AN166" s="19">
        <v>417</v>
      </c>
      <c r="AO166" s="19">
        <v>426</v>
      </c>
      <c r="AP166" s="19">
        <v>429</v>
      </c>
      <c r="AQ166" s="19">
        <v>477</v>
      </c>
      <c r="AR166" s="19">
        <v>512</v>
      </c>
      <c r="AS166" s="19">
        <v>645</v>
      </c>
      <c r="AT166" s="19">
        <v>881</v>
      </c>
      <c r="AU166" s="19">
        <v>933</v>
      </c>
      <c r="AV166" s="19">
        <v>965</v>
      </c>
      <c r="AW166" s="19">
        <v>983</v>
      </c>
      <c r="AX166" s="19">
        <v>1007</v>
      </c>
      <c r="AY166" s="19">
        <v>1020</v>
      </c>
      <c r="AZ166" s="19">
        <v>993</v>
      </c>
      <c r="BA166" s="19">
        <v>997</v>
      </c>
      <c r="BB166" s="19">
        <v>1005</v>
      </c>
      <c r="BC166" s="19">
        <v>1032</v>
      </c>
      <c r="BD166" s="19">
        <v>1018</v>
      </c>
      <c r="BE166" s="19">
        <v>1049</v>
      </c>
      <c r="BF166" s="19">
        <v>1032</v>
      </c>
      <c r="BG166" s="19">
        <v>974</v>
      </c>
      <c r="BH166" s="19">
        <v>895</v>
      </c>
      <c r="BI166" s="19">
        <v>823</v>
      </c>
      <c r="BJ166" s="19">
        <v>762</v>
      </c>
      <c r="BK166" s="19">
        <v>736</v>
      </c>
      <c r="BL166" s="19">
        <v>763</v>
      </c>
      <c r="BM166" s="19">
        <v>749</v>
      </c>
      <c r="BN166" s="19">
        <v>752</v>
      </c>
      <c r="BO166" s="19">
        <v>739</v>
      </c>
      <c r="BP166" s="19">
        <v>683</v>
      </c>
      <c r="BQ166" s="19">
        <v>729</v>
      </c>
      <c r="BR166" s="19">
        <v>777</v>
      </c>
      <c r="BS166" s="19">
        <v>770</v>
      </c>
      <c r="BT166" s="19">
        <v>758</v>
      </c>
      <c r="BU166" s="19">
        <v>773</v>
      </c>
      <c r="BV166" s="19">
        <v>738</v>
      </c>
      <c r="BW166" s="19">
        <v>752</v>
      </c>
      <c r="BX166" s="19">
        <v>758</v>
      </c>
      <c r="BY166" s="19">
        <v>778</v>
      </c>
      <c r="BZ166" s="19">
        <v>762</v>
      </c>
      <c r="CA166" s="19">
        <v>716</v>
      </c>
      <c r="CB166" s="19">
        <v>704</v>
      </c>
      <c r="CC166" s="19">
        <v>746</v>
      </c>
      <c r="CD166" s="19">
        <v>778</v>
      </c>
      <c r="CE166" s="19">
        <v>770</v>
      </c>
      <c r="CF166" s="19">
        <v>698</v>
      </c>
      <c r="CG166" s="19">
        <v>664</v>
      </c>
      <c r="CH166" s="49">
        <v>685</v>
      </c>
      <c r="CI166" s="49">
        <v>656</v>
      </c>
      <c r="CJ166" s="49">
        <v>685</v>
      </c>
      <c r="CK166" s="49">
        <v>677</v>
      </c>
      <c r="CL166" s="49">
        <v>656</v>
      </c>
      <c r="CM166" s="49">
        <v>661</v>
      </c>
      <c r="CN166" s="49">
        <v>646</v>
      </c>
      <c r="CO166" s="49">
        <v>670</v>
      </c>
      <c r="CP166" s="49">
        <v>713</v>
      </c>
      <c r="CQ166" s="49">
        <v>658</v>
      </c>
      <c r="CR166" s="49">
        <v>646</v>
      </c>
      <c r="CS166" s="49">
        <v>612</v>
      </c>
      <c r="CT166" s="49">
        <v>569</v>
      </c>
      <c r="CU166" s="49">
        <v>559</v>
      </c>
      <c r="CV166" s="49">
        <v>546</v>
      </c>
      <c r="CW166" s="49">
        <v>519</v>
      </c>
      <c r="CX166" s="49">
        <v>513</v>
      </c>
      <c r="CY166" s="49">
        <v>483</v>
      </c>
      <c r="CZ166" s="17" t="s">
        <v>214</v>
      </c>
      <c r="DE166" t="s">
        <v>214</v>
      </c>
      <c r="DG166" t="s">
        <v>214</v>
      </c>
      <c r="DI166">
        <v>48200</v>
      </c>
      <c r="DJ166">
        <v>48800</v>
      </c>
      <c r="DK166">
        <v>49200</v>
      </c>
      <c r="DL166">
        <v>49300</v>
      </c>
      <c r="DM166">
        <v>49200</v>
      </c>
      <c r="DN166">
        <v>49900</v>
      </c>
      <c r="DO166">
        <v>49200</v>
      </c>
      <c r="DP166">
        <v>48500</v>
      </c>
      <c r="DQ166">
        <v>47500</v>
      </c>
      <c r="DR166">
        <v>48900</v>
      </c>
      <c r="DS166">
        <v>48900</v>
      </c>
      <c r="DT166">
        <v>50300</v>
      </c>
      <c r="DU166">
        <v>50600</v>
      </c>
      <c r="DV166">
        <v>50300</v>
      </c>
      <c r="DW166">
        <v>50100</v>
      </c>
      <c r="DX166">
        <v>50700</v>
      </c>
      <c r="DY166">
        <v>50400</v>
      </c>
      <c r="DZ166">
        <v>47200</v>
      </c>
      <c r="EA166">
        <v>48300</v>
      </c>
      <c r="EB166">
        <v>45300</v>
      </c>
      <c r="EC166">
        <v>44700</v>
      </c>
      <c r="ED166">
        <v>43900</v>
      </c>
      <c r="EE166">
        <v>43700</v>
      </c>
      <c r="EF166">
        <v>46300</v>
      </c>
      <c r="EG166">
        <v>46500</v>
      </c>
      <c r="EH166">
        <v>47600</v>
      </c>
      <c r="EI166">
        <v>47300</v>
      </c>
      <c r="EJ166" s="19">
        <v>47500</v>
      </c>
      <c r="EK166" s="19">
        <v>47600</v>
      </c>
      <c r="EL166" s="19">
        <v>48000</v>
      </c>
      <c r="EM166" s="19"/>
      <c r="EO166" s="31">
        <f t="shared" si="60"/>
        <v>8.4024896265560162E-3</v>
      </c>
      <c r="EP166" s="31">
        <f t="shared" si="61"/>
        <v>8.032786885245901E-3</v>
      </c>
      <c r="EQ166" s="31">
        <f t="shared" si="62"/>
        <v>8.0284552845528451E-3</v>
      </c>
      <c r="ER166" s="31">
        <f t="shared" si="63"/>
        <v>6.7342799188640978E-3</v>
      </c>
      <c r="ES166" s="31">
        <f t="shared" si="64"/>
        <v>7.2764227642276424E-3</v>
      </c>
      <c r="ET166" s="31">
        <f t="shared" si="65"/>
        <v>6.6733466933867735E-3</v>
      </c>
      <c r="EU166" s="31">
        <f t="shared" si="66"/>
        <v>6.5853658536585364E-3</v>
      </c>
      <c r="EV166" s="31">
        <f t="shared" si="67"/>
        <v>6.2061855670103097E-3</v>
      </c>
      <c r="EW166" s="31">
        <f t="shared" si="68"/>
        <v>6.5263157894736839E-3</v>
      </c>
      <c r="EX166" s="31">
        <f t="shared" si="69"/>
        <v>7.075664621676892E-3</v>
      </c>
      <c r="EY166" s="31">
        <f t="shared" si="70"/>
        <v>8.7116564417177907E-3</v>
      </c>
      <c r="EZ166" s="31">
        <f t="shared" si="71"/>
        <v>1.0178926441351889E-2</v>
      </c>
      <c r="FA166" s="31">
        <f t="shared" si="72"/>
        <v>1.8438735177865612E-2</v>
      </c>
      <c r="FB166" s="31">
        <f t="shared" si="73"/>
        <v>2.0019880715705766E-2</v>
      </c>
      <c r="FC166" s="31">
        <f t="shared" si="74"/>
        <v>1.9900199600798404E-2</v>
      </c>
      <c r="FD166" s="31">
        <f t="shared" si="75"/>
        <v>2.0078895463510847E-2</v>
      </c>
      <c r="FE166" s="31">
        <f t="shared" si="76"/>
        <v>1.9325396825396825E-2</v>
      </c>
      <c r="FF166" s="31">
        <f t="shared" si="77"/>
        <v>1.6144067796610168E-2</v>
      </c>
      <c r="FG166" s="31">
        <f t="shared" si="78"/>
        <v>1.5507246376811595E-2</v>
      </c>
      <c r="FH166" s="31">
        <f t="shared" si="79"/>
        <v>1.5077262693156733E-2</v>
      </c>
      <c r="FI166" s="31">
        <f t="shared" si="80"/>
        <v>1.7225950782997764E-2</v>
      </c>
      <c r="FJ166" s="31">
        <f t="shared" si="81"/>
        <v>1.6810933940774486E-2</v>
      </c>
      <c r="FK166" s="31">
        <f t="shared" si="82"/>
        <v>1.7803203661327233E-2</v>
      </c>
      <c r="FL166" s="31">
        <f t="shared" si="83"/>
        <v>1.5205183585313175E-2</v>
      </c>
      <c r="FM166" s="50">
        <f t="shared" si="84"/>
        <v>1.6559139784946237E-2</v>
      </c>
      <c r="FN166" s="50">
        <f t="shared" si="85"/>
        <v>1.4390756302521008E-2</v>
      </c>
      <c r="FO166" s="50">
        <f t="shared" si="86"/>
        <v>1.4312896405919661E-2</v>
      </c>
      <c r="FP166" s="50">
        <f t="shared" si="87"/>
        <v>1.3599999999999999E-2</v>
      </c>
      <c r="FQ166" s="50">
        <f t="shared" si="88"/>
        <v>1.3823529411764707E-2</v>
      </c>
      <c r="FR166" s="50">
        <f t="shared" si="89"/>
        <v>1.1854166666666667E-2</v>
      </c>
    </row>
    <row r="167" spans="1:174" ht="14">
      <c r="A167" s="17" t="s">
        <v>215</v>
      </c>
      <c r="B167" s="19">
        <v>2122</v>
      </c>
      <c r="C167" s="19">
        <v>2176</v>
      </c>
      <c r="D167" s="19">
        <v>2090</v>
      </c>
      <c r="E167" s="19">
        <v>2074</v>
      </c>
      <c r="F167" s="19">
        <v>2119</v>
      </c>
      <c r="G167" s="19">
        <v>2127</v>
      </c>
      <c r="H167" s="19">
        <v>2229</v>
      </c>
      <c r="I167" s="19">
        <v>2403</v>
      </c>
      <c r="J167" s="19">
        <v>2478</v>
      </c>
      <c r="K167" s="19">
        <v>2461</v>
      </c>
      <c r="L167" s="19">
        <v>2385</v>
      </c>
      <c r="M167" s="19">
        <v>2347</v>
      </c>
      <c r="N167" s="19">
        <v>2391</v>
      </c>
      <c r="O167" s="19">
        <v>2386</v>
      </c>
      <c r="P167" s="19">
        <v>2431</v>
      </c>
      <c r="Q167" s="19">
        <v>2414</v>
      </c>
      <c r="R167" s="19">
        <v>2373</v>
      </c>
      <c r="S167" s="19">
        <v>2367</v>
      </c>
      <c r="T167" s="19">
        <v>2477</v>
      </c>
      <c r="U167" s="19">
        <v>2640</v>
      </c>
      <c r="V167" s="19">
        <v>2729</v>
      </c>
      <c r="W167" s="19">
        <v>2733</v>
      </c>
      <c r="X167" s="19">
        <v>2558</v>
      </c>
      <c r="Y167" s="19">
        <v>2454</v>
      </c>
      <c r="Z167" s="19">
        <v>2344</v>
      </c>
      <c r="AA167" s="19">
        <v>2350</v>
      </c>
      <c r="AB167" s="19">
        <v>2327</v>
      </c>
      <c r="AC167" s="19">
        <v>2264</v>
      </c>
      <c r="AD167" s="19">
        <v>2211</v>
      </c>
      <c r="AE167" s="19">
        <v>2233</v>
      </c>
      <c r="AF167" s="19">
        <v>2282</v>
      </c>
      <c r="AG167" s="19">
        <v>2400</v>
      </c>
      <c r="AH167" s="19">
        <v>2459</v>
      </c>
      <c r="AI167" s="19">
        <v>2506</v>
      </c>
      <c r="AJ167" s="19">
        <v>2488</v>
      </c>
      <c r="AK167" s="19">
        <v>2468</v>
      </c>
      <c r="AL167" s="19">
        <v>2469</v>
      </c>
      <c r="AM167" s="19">
        <v>2565</v>
      </c>
      <c r="AN167" s="19">
        <v>2668</v>
      </c>
      <c r="AO167" s="19">
        <v>2676</v>
      </c>
      <c r="AP167" s="19">
        <v>2717</v>
      </c>
      <c r="AQ167" s="19">
        <v>2802</v>
      </c>
      <c r="AR167" s="19">
        <v>3047</v>
      </c>
      <c r="AS167" s="19">
        <v>3295</v>
      </c>
      <c r="AT167" s="19">
        <v>3545</v>
      </c>
      <c r="AU167" s="19">
        <v>3622</v>
      </c>
      <c r="AV167" s="19">
        <v>3682</v>
      </c>
      <c r="AW167" s="19">
        <v>3754</v>
      </c>
      <c r="AX167" s="19">
        <v>3753</v>
      </c>
      <c r="AY167" s="19">
        <v>3760</v>
      </c>
      <c r="AZ167" s="19">
        <v>3872</v>
      </c>
      <c r="BA167" s="19">
        <v>3937</v>
      </c>
      <c r="BB167" s="19">
        <v>3981</v>
      </c>
      <c r="BC167" s="19">
        <v>4039</v>
      </c>
      <c r="BD167" s="19">
        <v>4122</v>
      </c>
      <c r="BE167" s="19">
        <v>4363</v>
      </c>
      <c r="BF167" s="19">
        <v>4146</v>
      </c>
      <c r="BG167" s="19">
        <v>4023</v>
      </c>
      <c r="BH167" s="19">
        <v>3935</v>
      </c>
      <c r="BI167" s="19">
        <v>3791</v>
      </c>
      <c r="BJ167" s="19">
        <v>4028</v>
      </c>
      <c r="BK167" s="19">
        <v>3927</v>
      </c>
      <c r="BL167" s="19">
        <v>3932</v>
      </c>
      <c r="BM167" s="19">
        <v>3933</v>
      </c>
      <c r="BN167" s="19">
        <v>3993</v>
      </c>
      <c r="BO167" s="19">
        <v>3962</v>
      </c>
      <c r="BP167" s="19">
        <v>4033</v>
      </c>
      <c r="BQ167" s="19">
        <v>4314</v>
      </c>
      <c r="BR167" s="19">
        <v>4259</v>
      </c>
      <c r="BS167" s="19">
        <v>4273</v>
      </c>
      <c r="BT167" s="19">
        <v>4192</v>
      </c>
      <c r="BU167" s="19">
        <v>4109</v>
      </c>
      <c r="BV167" s="19">
        <v>4076</v>
      </c>
      <c r="BW167" s="19">
        <v>4143</v>
      </c>
      <c r="BX167" s="19">
        <v>4223</v>
      </c>
      <c r="BY167" s="19">
        <v>4252</v>
      </c>
      <c r="BZ167" s="19">
        <v>4270</v>
      </c>
      <c r="CA167" s="19">
        <v>4267</v>
      </c>
      <c r="CB167" s="19">
        <v>4451</v>
      </c>
      <c r="CC167" s="19">
        <v>4633</v>
      </c>
      <c r="CD167" s="19">
        <v>4678</v>
      </c>
      <c r="CE167" s="19">
        <v>4671</v>
      </c>
      <c r="CF167" s="19">
        <v>4627</v>
      </c>
      <c r="CG167" s="19">
        <v>4612</v>
      </c>
      <c r="CH167" s="49">
        <v>4502</v>
      </c>
      <c r="CI167" s="49">
        <v>4472</v>
      </c>
      <c r="CJ167" s="49">
        <v>4456</v>
      </c>
      <c r="CK167" s="49">
        <v>4550</v>
      </c>
      <c r="CL167" s="49">
        <v>4694</v>
      </c>
      <c r="CM167" s="49">
        <v>4728</v>
      </c>
      <c r="CN167" s="49">
        <v>4715</v>
      </c>
      <c r="CO167" s="49">
        <v>4841</v>
      </c>
      <c r="CP167" s="49">
        <v>4793</v>
      </c>
      <c r="CQ167" s="49">
        <v>4657</v>
      </c>
      <c r="CR167" s="49">
        <v>4501</v>
      </c>
      <c r="CS167" s="49">
        <v>4414</v>
      </c>
      <c r="CT167" s="49">
        <v>4353</v>
      </c>
      <c r="CU167" s="49">
        <v>4252</v>
      </c>
      <c r="CV167" s="49">
        <v>4169</v>
      </c>
      <c r="CW167" s="49">
        <v>4100</v>
      </c>
      <c r="CX167" s="49">
        <v>3992</v>
      </c>
      <c r="CY167" s="49">
        <v>3897</v>
      </c>
      <c r="CZ167" s="17" t="s">
        <v>215</v>
      </c>
      <c r="DE167" t="s">
        <v>215</v>
      </c>
      <c r="DG167" t="s">
        <v>215</v>
      </c>
      <c r="DI167">
        <v>39500</v>
      </c>
      <c r="DJ167">
        <v>39600</v>
      </c>
      <c r="DK167">
        <v>39600</v>
      </c>
      <c r="DL167">
        <v>40100</v>
      </c>
      <c r="DM167">
        <v>40400</v>
      </c>
      <c r="DN167">
        <v>40700</v>
      </c>
      <c r="DO167">
        <v>40600</v>
      </c>
      <c r="DP167">
        <v>41000</v>
      </c>
      <c r="DQ167">
        <v>41700</v>
      </c>
      <c r="DR167">
        <v>42400</v>
      </c>
      <c r="DS167">
        <v>42400</v>
      </c>
      <c r="DT167">
        <v>42100</v>
      </c>
      <c r="DU167">
        <v>40600</v>
      </c>
      <c r="DV167">
        <v>40000</v>
      </c>
      <c r="DW167">
        <v>40400</v>
      </c>
      <c r="DX167">
        <v>40300</v>
      </c>
      <c r="DY167">
        <v>40400</v>
      </c>
      <c r="DZ167">
        <v>40400</v>
      </c>
      <c r="EA167">
        <v>40000</v>
      </c>
      <c r="EB167">
        <v>40200</v>
      </c>
      <c r="EC167">
        <v>40300</v>
      </c>
      <c r="ED167">
        <v>40200</v>
      </c>
      <c r="EE167">
        <v>40400</v>
      </c>
      <c r="EF167">
        <v>40800</v>
      </c>
      <c r="EG167">
        <v>41100</v>
      </c>
      <c r="EH167">
        <v>40900</v>
      </c>
      <c r="EI167">
        <v>40500</v>
      </c>
      <c r="EJ167" s="19">
        <v>40500</v>
      </c>
      <c r="EK167" s="19">
        <v>41000</v>
      </c>
      <c r="EL167" s="19">
        <v>41600</v>
      </c>
      <c r="EM167" s="19"/>
      <c r="EO167" s="31">
        <f t="shared" si="60"/>
        <v>6.2303797468354433E-2</v>
      </c>
      <c r="EP167" s="31">
        <f t="shared" si="61"/>
        <v>6.0378787878787879E-2</v>
      </c>
      <c r="EQ167" s="31">
        <f t="shared" si="62"/>
        <v>6.0959595959595957E-2</v>
      </c>
      <c r="ER167" s="31">
        <f t="shared" si="63"/>
        <v>6.1770573566084785E-2</v>
      </c>
      <c r="ES167" s="31">
        <f t="shared" si="64"/>
        <v>6.7648514851485153E-2</v>
      </c>
      <c r="ET167" s="31">
        <f t="shared" si="65"/>
        <v>5.7592137592137591E-2</v>
      </c>
      <c r="EU167" s="31">
        <f t="shared" si="66"/>
        <v>5.5763546798029556E-2</v>
      </c>
      <c r="EV167" s="31">
        <f t="shared" si="67"/>
        <v>5.5658536585365855E-2</v>
      </c>
      <c r="EW167" s="31">
        <f t="shared" si="68"/>
        <v>6.0095923261390891E-2</v>
      </c>
      <c r="EX167" s="31">
        <f t="shared" si="69"/>
        <v>5.8231132075471696E-2</v>
      </c>
      <c r="EY167" s="31">
        <f t="shared" si="70"/>
        <v>6.3113207547169814E-2</v>
      </c>
      <c r="EZ167" s="31">
        <f t="shared" si="71"/>
        <v>7.2375296912114015E-2</v>
      </c>
      <c r="FA167" s="31">
        <f t="shared" si="72"/>
        <v>8.9211822660098528E-2</v>
      </c>
      <c r="FB167" s="31">
        <f t="shared" si="73"/>
        <v>9.3825000000000006E-2</v>
      </c>
      <c r="FC167" s="31">
        <f t="shared" si="74"/>
        <v>9.7450495049504954E-2</v>
      </c>
      <c r="FD167" s="31">
        <f t="shared" si="75"/>
        <v>0.10228287841191067</v>
      </c>
      <c r="FE167" s="31">
        <f t="shared" si="76"/>
        <v>9.9579207920792084E-2</v>
      </c>
      <c r="FF167" s="31">
        <f t="shared" si="77"/>
        <v>9.9702970297029708E-2</v>
      </c>
      <c r="FG167" s="31">
        <f t="shared" si="78"/>
        <v>9.8324999999999996E-2</v>
      </c>
      <c r="FH167" s="31">
        <f t="shared" si="79"/>
        <v>0.10032338308457711</v>
      </c>
      <c r="FI167" s="31">
        <f t="shared" si="80"/>
        <v>0.10602977667493796</v>
      </c>
      <c r="FJ167" s="31">
        <f t="shared" si="81"/>
        <v>0.10139303482587064</v>
      </c>
      <c r="FK167" s="31">
        <f t="shared" si="82"/>
        <v>0.10524752475247524</v>
      </c>
      <c r="FL167" s="31">
        <f t="shared" si="83"/>
        <v>0.10909313725490197</v>
      </c>
      <c r="FM167" s="50">
        <f t="shared" si="84"/>
        <v>0.11364963503649635</v>
      </c>
      <c r="FN167" s="50">
        <f t="shared" si="85"/>
        <v>0.11007334963325183</v>
      </c>
      <c r="FO167" s="50">
        <f t="shared" si="86"/>
        <v>0.11234567901234568</v>
      </c>
      <c r="FP167" s="50">
        <f t="shared" si="87"/>
        <v>0.11641975308641975</v>
      </c>
      <c r="FQ167" s="50">
        <f t="shared" si="88"/>
        <v>0.11358536585365854</v>
      </c>
      <c r="FR167" s="50">
        <f t="shared" si="89"/>
        <v>0.10463942307692307</v>
      </c>
    </row>
    <row r="168" spans="1:174" ht="14">
      <c r="A168" s="17" t="s">
        <v>216</v>
      </c>
      <c r="B168" s="19">
        <v>1503</v>
      </c>
      <c r="C168" s="19">
        <v>1518</v>
      </c>
      <c r="D168" s="19">
        <v>1521</v>
      </c>
      <c r="E168" s="19">
        <v>1550</v>
      </c>
      <c r="F168" s="19">
        <v>1566</v>
      </c>
      <c r="G168" s="19">
        <v>1651</v>
      </c>
      <c r="H168" s="19">
        <v>1738</v>
      </c>
      <c r="I168" s="19">
        <v>1817</v>
      </c>
      <c r="J168" s="19">
        <v>1828</v>
      </c>
      <c r="K168" s="19">
        <v>1971</v>
      </c>
      <c r="L168" s="19">
        <v>1855</v>
      </c>
      <c r="M168" s="19">
        <v>1837</v>
      </c>
      <c r="N168" s="19">
        <v>1831</v>
      </c>
      <c r="O168" s="19">
        <v>1892</v>
      </c>
      <c r="P168" s="19">
        <v>1871</v>
      </c>
      <c r="Q168" s="19">
        <v>1869</v>
      </c>
      <c r="R168" s="19">
        <v>1880</v>
      </c>
      <c r="S168" s="19">
        <v>1890</v>
      </c>
      <c r="T168" s="19">
        <v>1965</v>
      </c>
      <c r="U168" s="19">
        <v>2012</v>
      </c>
      <c r="V168" s="19">
        <v>1971</v>
      </c>
      <c r="W168" s="19">
        <v>1915</v>
      </c>
      <c r="X168" s="19">
        <v>1853</v>
      </c>
      <c r="Y168" s="19">
        <v>1814</v>
      </c>
      <c r="Z168" s="19">
        <v>1707</v>
      </c>
      <c r="AA168" s="19">
        <v>1701</v>
      </c>
      <c r="AB168" s="19">
        <v>1692</v>
      </c>
      <c r="AC168" s="19">
        <v>1618</v>
      </c>
      <c r="AD168" s="19">
        <v>1677</v>
      </c>
      <c r="AE168" s="19">
        <v>1717</v>
      </c>
      <c r="AF168" s="19">
        <v>1730</v>
      </c>
      <c r="AG168" s="19">
        <v>1859</v>
      </c>
      <c r="AH168" s="19">
        <v>1874</v>
      </c>
      <c r="AI168" s="19">
        <v>1814</v>
      </c>
      <c r="AJ168" s="19">
        <v>1810</v>
      </c>
      <c r="AK168" s="19">
        <v>1798</v>
      </c>
      <c r="AL168" s="19">
        <v>1808</v>
      </c>
      <c r="AM168" s="19">
        <v>1859</v>
      </c>
      <c r="AN168" s="19">
        <v>1934</v>
      </c>
      <c r="AO168" s="19">
        <v>1938</v>
      </c>
      <c r="AP168" s="19">
        <v>2002</v>
      </c>
      <c r="AQ168" s="19">
        <v>2162</v>
      </c>
      <c r="AR168" s="19">
        <v>2348</v>
      </c>
      <c r="AS168" s="19">
        <v>2599</v>
      </c>
      <c r="AT168" s="19">
        <v>2888</v>
      </c>
      <c r="AU168" s="19">
        <v>2942</v>
      </c>
      <c r="AV168" s="19">
        <v>2963</v>
      </c>
      <c r="AW168" s="19">
        <v>2984</v>
      </c>
      <c r="AX168" s="19">
        <v>2969</v>
      </c>
      <c r="AY168" s="19">
        <v>2918</v>
      </c>
      <c r="AZ168" s="19">
        <v>2956</v>
      </c>
      <c r="BA168" s="19">
        <v>2942</v>
      </c>
      <c r="BB168" s="19">
        <v>3063</v>
      </c>
      <c r="BC168" s="19">
        <v>3200</v>
      </c>
      <c r="BD168" s="19">
        <v>3345</v>
      </c>
      <c r="BE168" s="19">
        <v>3493</v>
      </c>
      <c r="BF168" s="19">
        <v>3549</v>
      </c>
      <c r="BG168" s="19">
        <v>3480</v>
      </c>
      <c r="BH168" s="19">
        <v>3344</v>
      </c>
      <c r="BI168" s="19">
        <v>3246</v>
      </c>
      <c r="BJ168" s="19">
        <v>3123</v>
      </c>
      <c r="BK168" s="19">
        <v>3084</v>
      </c>
      <c r="BL168" s="19">
        <v>3036</v>
      </c>
      <c r="BM168" s="19">
        <v>3019</v>
      </c>
      <c r="BN168" s="19">
        <v>2991</v>
      </c>
      <c r="BO168" s="19">
        <v>2976</v>
      </c>
      <c r="BP168" s="19">
        <v>3100</v>
      </c>
      <c r="BQ168" s="19">
        <v>3203</v>
      </c>
      <c r="BR168" s="19">
        <v>3085</v>
      </c>
      <c r="BS168" s="19">
        <v>3109</v>
      </c>
      <c r="BT168" s="19">
        <v>3149</v>
      </c>
      <c r="BU168" s="19">
        <v>3191</v>
      </c>
      <c r="BV168" s="19">
        <v>3125</v>
      </c>
      <c r="BW168" s="19">
        <v>3091</v>
      </c>
      <c r="BX168" s="19">
        <v>3122</v>
      </c>
      <c r="BY168" s="19">
        <v>3120</v>
      </c>
      <c r="BZ168" s="19">
        <v>3158</v>
      </c>
      <c r="CA168" s="19">
        <v>3242</v>
      </c>
      <c r="CB168" s="19">
        <v>3355</v>
      </c>
      <c r="CC168" s="19">
        <v>3491</v>
      </c>
      <c r="CD168" s="19">
        <v>3553</v>
      </c>
      <c r="CE168" s="19">
        <v>3469</v>
      </c>
      <c r="CF168" s="19">
        <v>3279</v>
      </c>
      <c r="CG168" s="19">
        <v>3330</v>
      </c>
      <c r="CH168" s="49">
        <v>3311</v>
      </c>
      <c r="CI168" s="49">
        <v>3155</v>
      </c>
      <c r="CJ168" s="49">
        <v>3108</v>
      </c>
      <c r="CK168" s="49">
        <v>3136</v>
      </c>
      <c r="CL168" s="49">
        <v>3133</v>
      </c>
      <c r="CM168" s="49">
        <v>3190</v>
      </c>
      <c r="CN168" s="49">
        <v>3261</v>
      </c>
      <c r="CO168" s="49">
        <v>3327</v>
      </c>
      <c r="CP168" s="49">
        <v>3333</v>
      </c>
      <c r="CQ168" s="49">
        <v>3184</v>
      </c>
      <c r="CR168" s="49">
        <v>3079</v>
      </c>
      <c r="CS168" s="49">
        <v>2957</v>
      </c>
      <c r="CT168" s="49">
        <v>2849</v>
      </c>
      <c r="CU168" s="49">
        <v>2780</v>
      </c>
      <c r="CV168" s="49">
        <v>2682</v>
      </c>
      <c r="CW168" s="49">
        <v>2592</v>
      </c>
      <c r="CX168" s="49">
        <v>2528</v>
      </c>
      <c r="CY168" s="49">
        <v>2541</v>
      </c>
      <c r="CZ168" s="17" t="s">
        <v>216</v>
      </c>
      <c r="DE168" t="s">
        <v>216</v>
      </c>
      <c r="DG168" t="s">
        <v>216</v>
      </c>
      <c r="DI168">
        <v>39400</v>
      </c>
      <c r="DJ168">
        <v>39800</v>
      </c>
      <c r="DK168">
        <v>39800</v>
      </c>
      <c r="DL168">
        <v>40700</v>
      </c>
      <c r="DM168">
        <v>41500</v>
      </c>
      <c r="DN168">
        <v>41600</v>
      </c>
      <c r="DO168">
        <v>43000</v>
      </c>
      <c r="DP168">
        <v>40600</v>
      </c>
      <c r="DQ168">
        <v>40400</v>
      </c>
      <c r="DR168">
        <v>39600</v>
      </c>
      <c r="DS168">
        <v>39900</v>
      </c>
      <c r="DT168">
        <v>39000</v>
      </c>
      <c r="DU168">
        <v>40400</v>
      </c>
      <c r="DV168">
        <v>42700</v>
      </c>
      <c r="DW168">
        <v>43600</v>
      </c>
      <c r="DX168">
        <v>44900</v>
      </c>
      <c r="DY168">
        <v>42800</v>
      </c>
      <c r="DZ168">
        <v>43800</v>
      </c>
      <c r="EA168">
        <v>43000</v>
      </c>
      <c r="EB168">
        <v>42100</v>
      </c>
      <c r="EC168">
        <v>41000</v>
      </c>
      <c r="ED168">
        <v>39600</v>
      </c>
      <c r="EE168">
        <v>38700</v>
      </c>
      <c r="EF168">
        <v>37500</v>
      </c>
      <c r="EG168">
        <v>39500</v>
      </c>
      <c r="EH168">
        <v>38500</v>
      </c>
      <c r="EI168">
        <v>39100</v>
      </c>
      <c r="EJ168" s="19">
        <v>38900</v>
      </c>
      <c r="EK168" s="19">
        <v>39300</v>
      </c>
      <c r="EL168" s="19">
        <v>39800</v>
      </c>
      <c r="EM168" s="19"/>
      <c r="EO168" s="31">
        <f t="shared" si="60"/>
        <v>5.00253807106599E-2</v>
      </c>
      <c r="EP168" s="31">
        <f t="shared" si="61"/>
        <v>4.6005025125628138E-2</v>
      </c>
      <c r="EQ168" s="31">
        <f t="shared" si="62"/>
        <v>4.6959798994974877E-2</v>
      </c>
      <c r="ER168" s="31">
        <f t="shared" si="63"/>
        <v>4.8280098280098278E-2</v>
      </c>
      <c r="ES168" s="31">
        <f t="shared" si="64"/>
        <v>4.6144578313253012E-2</v>
      </c>
      <c r="ET168" s="31">
        <f t="shared" si="65"/>
        <v>4.1033653846153845E-2</v>
      </c>
      <c r="EU168" s="31">
        <f t="shared" si="66"/>
        <v>3.7627906976744188E-2</v>
      </c>
      <c r="EV168" s="31">
        <f t="shared" si="67"/>
        <v>4.2610837438423643E-2</v>
      </c>
      <c r="EW168" s="31">
        <f t="shared" si="68"/>
        <v>4.4900990099009899E-2</v>
      </c>
      <c r="EX168" s="31">
        <f t="shared" si="69"/>
        <v>4.5656565656565659E-2</v>
      </c>
      <c r="EY168" s="31">
        <f t="shared" si="70"/>
        <v>4.8571428571428571E-2</v>
      </c>
      <c r="EZ168" s="31">
        <f t="shared" si="71"/>
        <v>6.0205128205128203E-2</v>
      </c>
      <c r="FA168" s="31">
        <f t="shared" si="72"/>
        <v>7.2821782178217817E-2</v>
      </c>
      <c r="FB168" s="31">
        <f t="shared" si="73"/>
        <v>6.9531615925058549E-2</v>
      </c>
      <c r="FC168" s="31">
        <f t="shared" si="74"/>
        <v>6.7477064220183486E-2</v>
      </c>
      <c r="FD168" s="31">
        <f t="shared" si="75"/>
        <v>7.4498886414253895E-2</v>
      </c>
      <c r="FE168" s="31">
        <f t="shared" si="76"/>
        <v>8.1308411214953275E-2</v>
      </c>
      <c r="FF168" s="31">
        <f t="shared" si="77"/>
        <v>7.1301369863013705E-2</v>
      </c>
      <c r="FG168" s="31">
        <f t="shared" si="78"/>
        <v>7.0209302325581396E-2</v>
      </c>
      <c r="FH168" s="31">
        <f t="shared" si="79"/>
        <v>7.3634204275534437E-2</v>
      </c>
      <c r="FI168" s="31">
        <f t="shared" si="80"/>
        <v>7.5829268292682925E-2</v>
      </c>
      <c r="FJ168" s="31">
        <f t="shared" si="81"/>
        <v>7.8914141414141409E-2</v>
      </c>
      <c r="FK168" s="31">
        <f t="shared" si="82"/>
        <v>8.0620155038759689E-2</v>
      </c>
      <c r="FL168" s="31">
        <f t="shared" si="83"/>
        <v>8.9466666666666667E-2</v>
      </c>
      <c r="FM168" s="50">
        <f t="shared" si="84"/>
        <v>8.7822784810126578E-2</v>
      </c>
      <c r="FN168" s="50">
        <f t="shared" si="85"/>
        <v>8.5999999999999993E-2</v>
      </c>
      <c r="FO168" s="50">
        <f t="shared" si="86"/>
        <v>8.0204603580562667E-2</v>
      </c>
      <c r="FP168" s="50">
        <f t="shared" si="87"/>
        <v>8.3830334190231365E-2</v>
      </c>
      <c r="FQ168" s="50">
        <f t="shared" si="88"/>
        <v>8.1017811704834602E-2</v>
      </c>
      <c r="FR168" s="50">
        <f t="shared" si="89"/>
        <v>7.1582914572864323E-2</v>
      </c>
    </row>
    <row r="169" spans="1:174" ht="14">
      <c r="A169" s="17" t="s">
        <v>217</v>
      </c>
      <c r="B169" s="19">
        <v>1269</v>
      </c>
      <c r="C169" s="19">
        <v>1315</v>
      </c>
      <c r="D169" s="19">
        <v>1313</v>
      </c>
      <c r="E169" s="19">
        <v>1338</v>
      </c>
      <c r="F169" s="19">
        <v>1285</v>
      </c>
      <c r="G169" s="19">
        <v>1351</v>
      </c>
      <c r="H169" s="19">
        <v>1409</v>
      </c>
      <c r="I169" s="19">
        <v>1531</v>
      </c>
      <c r="J169" s="19">
        <v>1619</v>
      </c>
      <c r="K169" s="19">
        <v>1617</v>
      </c>
      <c r="L169" s="19">
        <v>1568</v>
      </c>
      <c r="M169" s="19">
        <v>1514</v>
      </c>
      <c r="N169" s="19">
        <v>1473</v>
      </c>
      <c r="O169" s="19">
        <v>1537</v>
      </c>
      <c r="P169" s="19">
        <v>1559</v>
      </c>
      <c r="Q169" s="19">
        <v>1579</v>
      </c>
      <c r="R169" s="19">
        <v>1573</v>
      </c>
      <c r="S169" s="19">
        <v>1541</v>
      </c>
      <c r="T169" s="19">
        <v>1533</v>
      </c>
      <c r="U169" s="19">
        <v>1567</v>
      </c>
      <c r="V169" s="19">
        <v>1516</v>
      </c>
      <c r="W169" s="19">
        <v>1430</v>
      </c>
      <c r="X169" s="19">
        <v>1400</v>
      </c>
      <c r="Y169" s="19">
        <v>1386</v>
      </c>
      <c r="Z169" s="19">
        <v>1324</v>
      </c>
      <c r="AA169" s="19">
        <v>1316</v>
      </c>
      <c r="AB169" s="19">
        <v>1280</v>
      </c>
      <c r="AC169" s="19">
        <v>1256</v>
      </c>
      <c r="AD169" s="19">
        <v>1218</v>
      </c>
      <c r="AE169" s="19">
        <v>1244</v>
      </c>
      <c r="AF169" s="19">
        <v>1302</v>
      </c>
      <c r="AG169" s="19">
        <v>1385</v>
      </c>
      <c r="AH169" s="19">
        <v>1368</v>
      </c>
      <c r="AI169" s="19">
        <v>1370</v>
      </c>
      <c r="AJ169" s="19">
        <v>1355</v>
      </c>
      <c r="AK169" s="19">
        <v>1321</v>
      </c>
      <c r="AL169" s="19">
        <v>1288</v>
      </c>
      <c r="AM169" s="19">
        <v>1304</v>
      </c>
      <c r="AN169" s="19">
        <v>1413</v>
      </c>
      <c r="AO169" s="19">
        <v>1506</v>
      </c>
      <c r="AP169" s="19">
        <v>1535</v>
      </c>
      <c r="AQ169" s="19">
        <v>1723</v>
      </c>
      <c r="AR169" s="19">
        <v>2001</v>
      </c>
      <c r="AS169" s="19">
        <v>2345</v>
      </c>
      <c r="AT169" s="19">
        <v>2602</v>
      </c>
      <c r="AU169" s="19">
        <v>2703</v>
      </c>
      <c r="AV169" s="19">
        <v>2809</v>
      </c>
      <c r="AW169" s="19">
        <v>2690</v>
      </c>
      <c r="AX169" s="19">
        <v>2658</v>
      </c>
      <c r="AY169" s="19">
        <v>2658</v>
      </c>
      <c r="AZ169" s="19">
        <v>2676</v>
      </c>
      <c r="BA169" s="19">
        <v>2673</v>
      </c>
      <c r="BB169" s="19">
        <v>2633</v>
      </c>
      <c r="BC169" s="19">
        <v>2534</v>
      </c>
      <c r="BD169" s="19">
        <v>2538</v>
      </c>
      <c r="BE169" s="19">
        <v>2668</v>
      </c>
      <c r="BF169" s="19">
        <v>2596</v>
      </c>
      <c r="BG169" s="19">
        <v>2518</v>
      </c>
      <c r="BH169" s="19">
        <v>2607</v>
      </c>
      <c r="BI169" s="19">
        <v>2364</v>
      </c>
      <c r="BJ169" s="19">
        <v>2210</v>
      </c>
      <c r="BK169" s="19">
        <v>2143</v>
      </c>
      <c r="BL169" s="19">
        <v>2128</v>
      </c>
      <c r="BM169" s="19">
        <v>2103</v>
      </c>
      <c r="BN169" s="19">
        <v>2058</v>
      </c>
      <c r="BO169" s="19">
        <v>2071</v>
      </c>
      <c r="BP169" s="19">
        <v>2097</v>
      </c>
      <c r="BQ169" s="19">
        <v>2192</v>
      </c>
      <c r="BR169" s="19">
        <v>2318</v>
      </c>
      <c r="BS169" s="19">
        <v>2304</v>
      </c>
      <c r="BT169" s="19">
        <v>2269</v>
      </c>
      <c r="BU169" s="19">
        <v>2235</v>
      </c>
      <c r="BV169" s="19">
        <v>2207</v>
      </c>
      <c r="BW169" s="19">
        <v>2263</v>
      </c>
      <c r="BX169" s="19">
        <v>2335</v>
      </c>
      <c r="BY169" s="19">
        <v>2341</v>
      </c>
      <c r="BZ169" s="19">
        <v>2378</v>
      </c>
      <c r="CA169" s="19">
        <v>2437</v>
      </c>
      <c r="CB169" s="19">
        <v>2510</v>
      </c>
      <c r="CC169" s="19">
        <v>2705</v>
      </c>
      <c r="CD169" s="19">
        <v>2822</v>
      </c>
      <c r="CE169" s="19">
        <v>2768</v>
      </c>
      <c r="CF169" s="19">
        <v>2669</v>
      </c>
      <c r="CG169" s="19">
        <v>2576</v>
      </c>
      <c r="CH169" s="49">
        <v>2465</v>
      </c>
      <c r="CI169" s="49">
        <v>2426</v>
      </c>
      <c r="CJ169" s="49">
        <v>2407</v>
      </c>
      <c r="CK169" s="49">
        <v>2368</v>
      </c>
      <c r="CL169" s="49">
        <v>2405</v>
      </c>
      <c r="CM169" s="49">
        <v>2400</v>
      </c>
      <c r="CN169" s="49">
        <v>2406</v>
      </c>
      <c r="CO169" s="49">
        <v>2524</v>
      </c>
      <c r="CP169" s="49">
        <v>2562</v>
      </c>
      <c r="CQ169" s="49">
        <v>2502</v>
      </c>
      <c r="CR169" s="49">
        <v>2403</v>
      </c>
      <c r="CS169" s="49">
        <v>2244</v>
      </c>
      <c r="CT169" s="49">
        <v>2055</v>
      </c>
      <c r="CU169" s="49">
        <v>2028</v>
      </c>
      <c r="CV169" s="49">
        <v>2000</v>
      </c>
      <c r="CW169" s="49">
        <v>1919</v>
      </c>
      <c r="CX169" s="49">
        <v>1943</v>
      </c>
      <c r="CY169" s="49">
        <v>1872</v>
      </c>
      <c r="CZ169" s="17" t="s">
        <v>217</v>
      </c>
      <c r="DE169" t="s">
        <v>217</v>
      </c>
      <c r="DG169" t="s">
        <v>217</v>
      </c>
      <c r="DI169">
        <v>57400</v>
      </c>
      <c r="DJ169">
        <v>57200</v>
      </c>
      <c r="DK169">
        <v>57900</v>
      </c>
      <c r="DL169">
        <v>58500</v>
      </c>
      <c r="DM169">
        <v>57300</v>
      </c>
      <c r="DN169">
        <v>58400</v>
      </c>
      <c r="DO169">
        <v>56900</v>
      </c>
      <c r="DP169">
        <v>55000</v>
      </c>
      <c r="DQ169">
        <v>53600</v>
      </c>
      <c r="DR169">
        <v>51700</v>
      </c>
      <c r="DS169">
        <v>53400</v>
      </c>
      <c r="DT169">
        <v>53100</v>
      </c>
      <c r="DU169">
        <v>54000</v>
      </c>
      <c r="DV169">
        <v>56300</v>
      </c>
      <c r="DW169">
        <v>55500</v>
      </c>
      <c r="DX169">
        <v>57300</v>
      </c>
      <c r="DY169">
        <v>57900</v>
      </c>
      <c r="DZ169">
        <v>57400</v>
      </c>
      <c r="EA169">
        <v>57100</v>
      </c>
      <c r="EB169">
        <v>57200</v>
      </c>
      <c r="EC169">
        <v>57500</v>
      </c>
      <c r="ED169">
        <v>57200</v>
      </c>
      <c r="EE169">
        <v>56300</v>
      </c>
      <c r="EF169">
        <v>56300</v>
      </c>
      <c r="EG169">
        <v>53700</v>
      </c>
      <c r="EH169">
        <v>51700</v>
      </c>
      <c r="EI169">
        <v>52200</v>
      </c>
      <c r="EJ169" s="19">
        <v>53500</v>
      </c>
      <c r="EK169" s="19">
        <v>52500</v>
      </c>
      <c r="EL169" s="19">
        <v>55300</v>
      </c>
      <c r="EM169" s="19"/>
      <c r="EO169" s="31">
        <f t="shared" si="60"/>
        <v>2.8170731707317074E-2</v>
      </c>
      <c r="EP169" s="31">
        <f t="shared" si="61"/>
        <v>2.5751748251748252E-2</v>
      </c>
      <c r="EQ169" s="31">
        <f t="shared" si="62"/>
        <v>2.7271157167530223E-2</v>
      </c>
      <c r="ER169" s="31">
        <f t="shared" si="63"/>
        <v>2.6205128205128204E-2</v>
      </c>
      <c r="ES169" s="31">
        <f t="shared" si="64"/>
        <v>2.4956369982547993E-2</v>
      </c>
      <c r="ET169" s="31">
        <f t="shared" si="65"/>
        <v>2.2671232876712327E-2</v>
      </c>
      <c r="EU169" s="31">
        <f t="shared" si="66"/>
        <v>2.2073813708260104E-2</v>
      </c>
      <c r="EV169" s="31">
        <f t="shared" si="67"/>
        <v>2.3672727272727272E-2</v>
      </c>
      <c r="EW169" s="31">
        <f t="shared" si="68"/>
        <v>2.5559701492537314E-2</v>
      </c>
      <c r="EX169" s="31">
        <f t="shared" si="69"/>
        <v>2.4912959381044486E-2</v>
      </c>
      <c r="EY169" s="31">
        <f t="shared" si="70"/>
        <v>2.8202247191011234E-2</v>
      </c>
      <c r="EZ169" s="31">
        <f t="shared" si="71"/>
        <v>3.7683615819209038E-2</v>
      </c>
      <c r="FA169" s="31">
        <f t="shared" si="72"/>
        <v>5.0055555555555555E-2</v>
      </c>
      <c r="FB169" s="31">
        <f t="shared" si="73"/>
        <v>4.7211367673179398E-2</v>
      </c>
      <c r="FC169" s="31">
        <f t="shared" si="74"/>
        <v>4.816216216216216E-2</v>
      </c>
      <c r="FD169" s="31">
        <f t="shared" si="75"/>
        <v>4.4293193717277489E-2</v>
      </c>
      <c r="FE169" s="31">
        <f t="shared" si="76"/>
        <v>4.3488773747841103E-2</v>
      </c>
      <c r="FF169" s="31">
        <f t="shared" si="77"/>
        <v>3.8501742160278747E-2</v>
      </c>
      <c r="FG169" s="31">
        <f t="shared" si="78"/>
        <v>3.6830122591943959E-2</v>
      </c>
      <c r="FH169" s="31">
        <f t="shared" si="79"/>
        <v>3.6660839160839162E-2</v>
      </c>
      <c r="FI169" s="31">
        <f t="shared" si="80"/>
        <v>4.0069565217391308E-2</v>
      </c>
      <c r="FJ169" s="31">
        <f t="shared" si="81"/>
        <v>3.8583916083916085E-2</v>
      </c>
      <c r="FK169" s="31">
        <f t="shared" si="82"/>
        <v>4.1580817051509768E-2</v>
      </c>
      <c r="FL169" s="31">
        <f t="shared" si="83"/>
        <v>4.4582593250444051E-2</v>
      </c>
      <c r="FM169" s="50">
        <f t="shared" si="84"/>
        <v>5.1545623836126632E-2</v>
      </c>
      <c r="FN169" s="50">
        <f t="shared" si="85"/>
        <v>4.7678916827852996E-2</v>
      </c>
      <c r="FO169" s="50">
        <f t="shared" si="86"/>
        <v>4.5363984674329505E-2</v>
      </c>
      <c r="FP169" s="50">
        <f t="shared" si="87"/>
        <v>4.4971962616822431E-2</v>
      </c>
      <c r="FQ169" s="50">
        <f t="shared" si="88"/>
        <v>4.7657142857142856E-2</v>
      </c>
      <c r="FR169" s="50">
        <f t="shared" si="89"/>
        <v>3.7160940325497285E-2</v>
      </c>
    </row>
    <row r="170" spans="1:174" ht="14">
      <c r="A170" s="17" t="s">
        <v>218</v>
      </c>
      <c r="B170" s="19">
        <v>2525</v>
      </c>
      <c r="C170" s="19">
        <v>2449</v>
      </c>
      <c r="D170" s="19">
        <v>2459</v>
      </c>
      <c r="E170" s="19">
        <v>2506</v>
      </c>
      <c r="F170" s="19">
        <v>2462</v>
      </c>
      <c r="G170" s="19">
        <v>2482</v>
      </c>
      <c r="H170" s="19">
        <v>2452</v>
      </c>
      <c r="I170" s="19">
        <v>2638</v>
      </c>
      <c r="J170" s="19">
        <v>2743</v>
      </c>
      <c r="K170" s="19">
        <v>2738</v>
      </c>
      <c r="L170" s="19">
        <v>2701</v>
      </c>
      <c r="M170" s="19">
        <v>2697</v>
      </c>
      <c r="N170" s="19">
        <v>2725</v>
      </c>
      <c r="O170" s="19">
        <v>2682</v>
      </c>
      <c r="P170" s="19">
        <v>2690</v>
      </c>
      <c r="Q170" s="19">
        <v>2635</v>
      </c>
      <c r="R170" s="19">
        <v>2621</v>
      </c>
      <c r="S170" s="19">
        <v>2577</v>
      </c>
      <c r="T170" s="19">
        <v>2587</v>
      </c>
      <c r="U170" s="19">
        <v>2629</v>
      </c>
      <c r="V170" s="19">
        <v>2663</v>
      </c>
      <c r="W170" s="19">
        <v>2642</v>
      </c>
      <c r="X170" s="19">
        <v>2571</v>
      </c>
      <c r="Y170" s="19">
        <v>2511</v>
      </c>
      <c r="Z170" s="19">
        <v>2427</v>
      </c>
      <c r="AA170" s="19">
        <v>2382</v>
      </c>
      <c r="AB170" s="19">
        <v>2426</v>
      </c>
      <c r="AC170" s="19">
        <v>2269</v>
      </c>
      <c r="AD170" s="19">
        <v>2227</v>
      </c>
      <c r="AE170" s="19">
        <v>2206</v>
      </c>
      <c r="AF170" s="19">
        <v>2199</v>
      </c>
      <c r="AG170" s="19">
        <v>2288</v>
      </c>
      <c r="AH170" s="19">
        <v>2370</v>
      </c>
      <c r="AI170" s="19">
        <v>2366</v>
      </c>
      <c r="AJ170" s="19">
        <v>2332</v>
      </c>
      <c r="AK170" s="19">
        <v>2309</v>
      </c>
      <c r="AL170" s="19">
        <v>2396</v>
      </c>
      <c r="AM170" s="19">
        <v>2502</v>
      </c>
      <c r="AN170" s="19">
        <v>2710</v>
      </c>
      <c r="AO170" s="19">
        <v>2824</v>
      </c>
      <c r="AP170" s="19">
        <v>2908</v>
      </c>
      <c r="AQ170" s="19">
        <v>3200</v>
      </c>
      <c r="AR170" s="19">
        <v>3444</v>
      </c>
      <c r="AS170" s="19">
        <v>3988</v>
      </c>
      <c r="AT170" s="19">
        <v>4601</v>
      </c>
      <c r="AU170" s="19">
        <v>5115</v>
      </c>
      <c r="AV170" s="19">
        <v>5241</v>
      </c>
      <c r="AW170" s="19">
        <v>5369</v>
      </c>
      <c r="AX170" s="19">
        <v>5405</v>
      </c>
      <c r="AY170" s="19">
        <v>5223</v>
      </c>
      <c r="AZ170" s="19">
        <v>5325</v>
      </c>
      <c r="BA170" s="19">
        <v>5270</v>
      </c>
      <c r="BB170" s="19">
        <v>5292</v>
      </c>
      <c r="BC170" s="19">
        <v>5035</v>
      </c>
      <c r="BD170" s="19">
        <v>5219</v>
      </c>
      <c r="BE170" s="19">
        <v>5392</v>
      </c>
      <c r="BF170" s="19">
        <v>5515</v>
      </c>
      <c r="BG170" s="19">
        <v>5503</v>
      </c>
      <c r="BH170" s="19">
        <v>5354</v>
      </c>
      <c r="BI170" s="19">
        <v>5233</v>
      </c>
      <c r="BJ170" s="19">
        <v>4984</v>
      </c>
      <c r="BK170" s="19">
        <v>4910</v>
      </c>
      <c r="BL170" s="19">
        <v>4915</v>
      </c>
      <c r="BM170" s="19">
        <v>4944</v>
      </c>
      <c r="BN170" s="19">
        <v>5034</v>
      </c>
      <c r="BO170" s="19">
        <v>4969</v>
      </c>
      <c r="BP170" s="19">
        <v>4788</v>
      </c>
      <c r="BQ170" s="19">
        <v>4987</v>
      </c>
      <c r="BR170" s="19">
        <v>5126</v>
      </c>
      <c r="BS170" s="19">
        <v>5093</v>
      </c>
      <c r="BT170" s="19">
        <v>5195</v>
      </c>
      <c r="BU170" s="19">
        <v>5166</v>
      </c>
      <c r="BV170" s="19">
        <v>5085</v>
      </c>
      <c r="BW170" s="19">
        <v>5203</v>
      </c>
      <c r="BX170" s="19">
        <v>5364</v>
      </c>
      <c r="BY170" s="19">
        <v>5442</v>
      </c>
      <c r="BZ170" s="19">
        <v>5425</v>
      </c>
      <c r="CA170" s="19">
        <v>5417</v>
      </c>
      <c r="CB170" s="19">
        <v>5431</v>
      </c>
      <c r="CC170" s="19">
        <v>5637</v>
      </c>
      <c r="CD170" s="19">
        <v>5813</v>
      </c>
      <c r="CE170" s="19">
        <v>5792</v>
      </c>
      <c r="CF170" s="19">
        <v>5590</v>
      </c>
      <c r="CG170" s="19">
        <v>5482</v>
      </c>
      <c r="CH170" s="49">
        <v>5287</v>
      </c>
      <c r="CI170" s="49">
        <v>5239</v>
      </c>
      <c r="CJ170" s="49">
        <v>5252</v>
      </c>
      <c r="CK170" s="49">
        <v>5411</v>
      </c>
      <c r="CL170" s="49">
        <v>5449</v>
      </c>
      <c r="CM170" s="49">
        <v>5451</v>
      </c>
      <c r="CN170" s="49">
        <v>5306</v>
      </c>
      <c r="CO170" s="49">
        <v>5418</v>
      </c>
      <c r="CP170" s="49">
        <v>5524</v>
      </c>
      <c r="CQ170" s="49">
        <v>5449</v>
      </c>
      <c r="CR170" s="49">
        <v>5224</v>
      </c>
      <c r="CS170" s="49">
        <v>5091</v>
      </c>
      <c r="CT170" s="49">
        <v>4791</v>
      </c>
      <c r="CU170" s="49">
        <v>4570</v>
      </c>
      <c r="CV170" s="49">
        <v>4547</v>
      </c>
      <c r="CW170" s="49">
        <v>4323</v>
      </c>
      <c r="CX170" s="49">
        <v>4090</v>
      </c>
      <c r="CY170" s="49">
        <v>3869</v>
      </c>
      <c r="CZ170" s="17" t="s">
        <v>218</v>
      </c>
      <c r="DE170" t="s">
        <v>218</v>
      </c>
      <c r="DG170" t="s">
        <v>218</v>
      </c>
      <c r="DI170">
        <v>114300</v>
      </c>
      <c r="DJ170">
        <v>113900</v>
      </c>
      <c r="DK170">
        <v>112500</v>
      </c>
      <c r="DL170">
        <v>112700</v>
      </c>
      <c r="DM170">
        <v>110900</v>
      </c>
      <c r="DN170">
        <v>113000</v>
      </c>
      <c r="DO170">
        <v>114900</v>
      </c>
      <c r="DP170">
        <v>115700</v>
      </c>
      <c r="DQ170">
        <v>115300</v>
      </c>
      <c r="DR170">
        <v>116800</v>
      </c>
      <c r="DS170">
        <v>117000</v>
      </c>
      <c r="DT170">
        <v>120200</v>
      </c>
      <c r="DU170">
        <v>120800</v>
      </c>
      <c r="DV170">
        <v>120200</v>
      </c>
      <c r="DW170">
        <v>118800</v>
      </c>
      <c r="DX170">
        <v>116800</v>
      </c>
      <c r="DY170">
        <v>114700</v>
      </c>
      <c r="DZ170">
        <v>112400</v>
      </c>
      <c r="EA170">
        <v>112500</v>
      </c>
      <c r="EB170">
        <v>111200</v>
      </c>
      <c r="EC170">
        <v>114500</v>
      </c>
      <c r="ED170">
        <v>117200</v>
      </c>
      <c r="EE170">
        <v>118900</v>
      </c>
      <c r="EF170">
        <v>121800</v>
      </c>
      <c r="EG170">
        <v>117700</v>
      </c>
      <c r="EH170">
        <v>114700</v>
      </c>
      <c r="EI170">
        <v>113500</v>
      </c>
      <c r="EJ170" s="19">
        <v>116100</v>
      </c>
      <c r="EK170" s="19">
        <v>115600</v>
      </c>
      <c r="EL170" s="19">
        <v>119300</v>
      </c>
      <c r="EM170" s="19"/>
      <c r="EO170" s="31">
        <f t="shared" si="60"/>
        <v>2.3954505686789151E-2</v>
      </c>
      <c r="EP170" s="31">
        <f t="shared" si="61"/>
        <v>2.3924495171202809E-2</v>
      </c>
      <c r="EQ170" s="31">
        <f t="shared" si="62"/>
        <v>2.3422222222222223E-2</v>
      </c>
      <c r="ER170" s="31">
        <f t="shared" si="63"/>
        <v>2.2954747116237798E-2</v>
      </c>
      <c r="ES170" s="31">
        <f t="shared" si="64"/>
        <v>2.382326420198377E-2</v>
      </c>
      <c r="ET170" s="31">
        <f t="shared" si="65"/>
        <v>2.1477876106194692E-2</v>
      </c>
      <c r="EU170" s="31">
        <f t="shared" si="66"/>
        <v>1.9747606614447345E-2</v>
      </c>
      <c r="EV170" s="31">
        <f t="shared" si="67"/>
        <v>1.9006050129645635E-2</v>
      </c>
      <c r="EW170" s="31">
        <f t="shared" si="68"/>
        <v>2.0520381613183002E-2</v>
      </c>
      <c r="EX170" s="31">
        <f t="shared" si="69"/>
        <v>2.0513698630136985E-2</v>
      </c>
      <c r="EY170" s="31">
        <f t="shared" si="70"/>
        <v>2.4136752136752138E-2</v>
      </c>
      <c r="EZ170" s="31">
        <f t="shared" si="71"/>
        <v>2.8652246256239602E-2</v>
      </c>
      <c r="FA170" s="31">
        <f t="shared" si="72"/>
        <v>4.2342715231788078E-2</v>
      </c>
      <c r="FB170" s="31">
        <f t="shared" si="73"/>
        <v>4.4966722129783691E-2</v>
      </c>
      <c r="FC170" s="31">
        <f t="shared" si="74"/>
        <v>4.4360269360269364E-2</v>
      </c>
      <c r="FD170" s="31">
        <f t="shared" si="75"/>
        <v>4.4683219178082191E-2</v>
      </c>
      <c r="FE170" s="31">
        <f t="shared" si="76"/>
        <v>4.7977332170880557E-2</v>
      </c>
      <c r="FF170" s="31">
        <f t="shared" si="77"/>
        <v>4.4341637010676158E-2</v>
      </c>
      <c r="FG170" s="31">
        <f t="shared" si="78"/>
        <v>4.3946666666666669E-2</v>
      </c>
      <c r="FH170" s="31">
        <f t="shared" si="79"/>
        <v>4.3057553956834534E-2</v>
      </c>
      <c r="FI170" s="31">
        <f t="shared" si="80"/>
        <v>4.4480349344978166E-2</v>
      </c>
      <c r="FJ170" s="31">
        <f t="shared" si="81"/>
        <v>4.3387372013651879E-2</v>
      </c>
      <c r="FK170" s="31">
        <f t="shared" si="82"/>
        <v>4.5769554247266614E-2</v>
      </c>
      <c r="FL170" s="31">
        <f t="shared" si="83"/>
        <v>4.4589490968801312E-2</v>
      </c>
      <c r="FM170" s="50">
        <f t="shared" si="84"/>
        <v>4.9209855564995755E-2</v>
      </c>
      <c r="FN170" s="50">
        <f t="shared" si="85"/>
        <v>4.6094158674803834E-2</v>
      </c>
      <c r="FO170" s="50">
        <f t="shared" si="86"/>
        <v>4.7674008810572689E-2</v>
      </c>
      <c r="FP170" s="50">
        <f t="shared" si="87"/>
        <v>4.5701981050818262E-2</v>
      </c>
      <c r="FQ170" s="50">
        <f t="shared" si="88"/>
        <v>4.7136678200692041E-2</v>
      </c>
      <c r="FR170" s="50">
        <f t="shared" si="89"/>
        <v>4.0159262363788771E-2</v>
      </c>
    </row>
    <row r="171" spans="1:174" ht="14">
      <c r="A171" s="17" t="s">
        <v>219</v>
      </c>
      <c r="B171" s="19">
        <v>1440</v>
      </c>
      <c r="C171" s="19">
        <v>1483</v>
      </c>
      <c r="D171" s="19">
        <v>1541</v>
      </c>
      <c r="E171" s="19">
        <v>1569</v>
      </c>
      <c r="F171" s="19">
        <v>1562</v>
      </c>
      <c r="G171" s="19">
        <v>1579</v>
      </c>
      <c r="H171" s="19">
        <v>1654</v>
      </c>
      <c r="I171" s="19">
        <v>1766</v>
      </c>
      <c r="J171" s="19">
        <v>1753</v>
      </c>
      <c r="K171" s="19">
        <v>1735</v>
      </c>
      <c r="L171" s="19">
        <v>1713</v>
      </c>
      <c r="M171" s="19">
        <v>1673</v>
      </c>
      <c r="N171" s="19">
        <v>1644</v>
      </c>
      <c r="O171" s="19">
        <v>1616</v>
      </c>
      <c r="P171" s="19">
        <v>1664</v>
      </c>
      <c r="Q171" s="19">
        <v>1599</v>
      </c>
      <c r="R171" s="19">
        <v>1521</v>
      </c>
      <c r="S171" s="19">
        <v>1520</v>
      </c>
      <c r="T171" s="19">
        <v>1539</v>
      </c>
      <c r="U171" s="19">
        <v>1634</v>
      </c>
      <c r="V171" s="19">
        <v>1652</v>
      </c>
      <c r="W171" s="19">
        <v>1581</v>
      </c>
      <c r="X171" s="19">
        <v>1513</v>
      </c>
      <c r="Y171" s="19">
        <v>1414</v>
      </c>
      <c r="Z171" s="19">
        <v>1372</v>
      </c>
      <c r="AA171" s="19">
        <v>1404</v>
      </c>
      <c r="AB171" s="19">
        <v>1455</v>
      </c>
      <c r="AC171" s="19">
        <v>1408</v>
      </c>
      <c r="AD171" s="19">
        <v>1347</v>
      </c>
      <c r="AE171" s="19">
        <v>1335</v>
      </c>
      <c r="AF171" s="19">
        <v>1378</v>
      </c>
      <c r="AG171" s="19">
        <v>1517</v>
      </c>
      <c r="AH171" s="19">
        <v>1510</v>
      </c>
      <c r="AI171" s="19">
        <v>1515</v>
      </c>
      <c r="AJ171" s="19">
        <v>1471</v>
      </c>
      <c r="AK171" s="19">
        <v>1432</v>
      </c>
      <c r="AL171" s="19">
        <v>1430</v>
      </c>
      <c r="AM171" s="19">
        <v>1505</v>
      </c>
      <c r="AN171" s="19">
        <v>1730</v>
      </c>
      <c r="AO171" s="19">
        <v>1747</v>
      </c>
      <c r="AP171" s="19">
        <v>1762</v>
      </c>
      <c r="AQ171" s="19">
        <v>1947</v>
      </c>
      <c r="AR171" s="19">
        <v>2188</v>
      </c>
      <c r="AS171" s="19">
        <v>2547</v>
      </c>
      <c r="AT171" s="19">
        <v>2952</v>
      </c>
      <c r="AU171" s="19">
        <v>3073</v>
      </c>
      <c r="AV171" s="19">
        <v>3035</v>
      </c>
      <c r="AW171" s="19">
        <v>3052</v>
      </c>
      <c r="AX171" s="19">
        <v>3054</v>
      </c>
      <c r="AY171" s="19">
        <v>3007</v>
      </c>
      <c r="AZ171" s="19">
        <v>3061</v>
      </c>
      <c r="BA171" s="19">
        <v>3000</v>
      </c>
      <c r="BB171" s="19">
        <v>2829</v>
      </c>
      <c r="BC171" s="19">
        <v>2691</v>
      </c>
      <c r="BD171" s="19">
        <v>2724</v>
      </c>
      <c r="BE171" s="19">
        <v>3026</v>
      </c>
      <c r="BF171" s="19">
        <v>3104</v>
      </c>
      <c r="BG171" s="19">
        <v>2944</v>
      </c>
      <c r="BH171" s="19">
        <v>2830</v>
      </c>
      <c r="BI171" s="19">
        <v>2626</v>
      </c>
      <c r="BJ171" s="19">
        <v>2524</v>
      </c>
      <c r="BK171" s="19">
        <v>2452</v>
      </c>
      <c r="BL171" s="19">
        <v>2446</v>
      </c>
      <c r="BM171" s="19">
        <v>2389</v>
      </c>
      <c r="BN171" s="19">
        <v>2363</v>
      </c>
      <c r="BO171" s="19">
        <v>2251</v>
      </c>
      <c r="BP171" s="19">
        <v>2299</v>
      </c>
      <c r="BQ171" s="19">
        <v>2648</v>
      </c>
      <c r="BR171" s="19">
        <v>2795</v>
      </c>
      <c r="BS171" s="19">
        <v>2717</v>
      </c>
      <c r="BT171" s="19">
        <v>2688</v>
      </c>
      <c r="BU171" s="19">
        <v>2640</v>
      </c>
      <c r="BV171" s="19">
        <v>2541</v>
      </c>
      <c r="BW171" s="19">
        <v>2663</v>
      </c>
      <c r="BX171" s="19">
        <v>2800</v>
      </c>
      <c r="BY171" s="19">
        <v>2723</v>
      </c>
      <c r="BZ171" s="19">
        <v>2671</v>
      </c>
      <c r="CA171" s="19">
        <v>2656</v>
      </c>
      <c r="CB171" s="19">
        <v>2670</v>
      </c>
      <c r="CC171" s="19">
        <v>3021</v>
      </c>
      <c r="CD171" s="19">
        <v>3124</v>
      </c>
      <c r="CE171" s="19">
        <v>3087</v>
      </c>
      <c r="CF171" s="19">
        <v>2894</v>
      </c>
      <c r="CG171" s="19">
        <v>2781</v>
      </c>
      <c r="CH171" s="49">
        <v>2708</v>
      </c>
      <c r="CI171" s="49">
        <v>2757</v>
      </c>
      <c r="CJ171" s="49">
        <v>2773</v>
      </c>
      <c r="CK171" s="49">
        <v>2707</v>
      </c>
      <c r="CL171" s="49">
        <v>2671</v>
      </c>
      <c r="CM171" s="49">
        <v>2598</v>
      </c>
      <c r="CN171" s="49">
        <v>2532</v>
      </c>
      <c r="CO171" s="49">
        <v>2726</v>
      </c>
      <c r="CP171" s="49">
        <v>2891</v>
      </c>
      <c r="CQ171" s="49">
        <v>2821</v>
      </c>
      <c r="CR171" s="49">
        <v>2686</v>
      </c>
      <c r="CS171" s="49">
        <v>2525</v>
      </c>
      <c r="CT171" s="49">
        <v>2379</v>
      </c>
      <c r="CU171" s="49">
        <v>2380</v>
      </c>
      <c r="CV171" s="49">
        <v>2288</v>
      </c>
      <c r="CW171" s="49">
        <v>2147</v>
      </c>
      <c r="CX171" s="49">
        <v>1972</v>
      </c>
      <c r="CY171" s="49">
        <v>1872</v>
      </c>
      <c r="CZ171" s="17" t="s">
        <v>219</v>
      </c>
      <c r="DE171" t="s">
        <v>219</v>
      </c>
      <c r="DG171" t="s">
        <v>219</v>
      </c>
      <c r="DI171">
        <v>85800</v>
      </c>
      <c r="DJ171">
        <v>86600</v>
      </c>
      <c r="DK171">
        <v>87200</v>
      </c>
      <c r="DL171">
        <v>88500</v>
      </c>
      <c r="DM171">
        <v>87300</v>
      </c>
      <c r="DN171">
        <v>85800</v>
      </c>
      <c r="DO171">
        <v>85100</v>
      </c>
      <c r="DP171">
        <v>84700</v>
      </c>
      <c r="DQ171">
        <v>84900</v>
      </c>
      <c r="DR171">
        <v>85100</v>
      </c>
      <c r="DS171">
        <v>84000</v>
      </c>
      <c r="DT171">
        <v>85300</v>
      </c>
      <c r="DU171">
        <v>86700</v>
      </c>
      <c r="DV171">
        <v>86400</v>
      </c>
      <c r="DW171">
        <v>87200</v>
      </c>
      <c r="DX171">
        <v>85900</v>
      </c>
      <c r="DY171">
        <v>85200</v>
      </c>
      <c r="DZ171">
        <v>85200</v>
      </c>
      <c r="EA171">
        <v>84100</v>
      </c>
      <c r="EB171">
        <v>84400</v>
      </c>
      <c r="EC171">
        <v>82500</v>
      </c>
      <c r="ED171">
        <v>80900</v>
      </c>
      <c r="EE171">
        <v>80800</v>
      </c>
      <c r="EF171">
        <v>81200</v>
      </c>
      <c r="EG171">
        <v>80900</v>
      </c>
      <c r="EH171">
        <v>82200</v>
      </c>
      <c r="EI171">
        <v>81900</v>
      </c>
      <c r="EJ171" s="19">
        <v>79700</v>
      </c>
      <c r="EK171" s="19">
        <v>79500</v>
      </c>
      <c r="EL171" s="19">
        <v>80400</v>
      </c>
      <c r="EM171" s="19"/>
      <c r="EO171" s="31">
        <f t="shared" si="60"/>
        <v>2.0221445221445221E-2</v>
      </c>
      <c r="EP171" s="31">
        <f t="shared" si="61"/>
        <v>1.8983833718244802E-2</v>
      </c>
      <c r="EQ171" s="31">
        <f t="shared" si="62"/>
        <v>1.8337155963302751E-2</v>
      </c>
      <c r="ER171" s="31">
        <f t="shared" si="63"/>
        <v>1.7389830508474577E-2</v>
      </c>
      <c r="ES171" s="31">
        <f t="shared" si="64"/>
        <v>1.8109965635738832E-2</v>
      </c>
      <c r="ET171" s="31">
        <f t="shared" si="65"/>
        <v>1.5990675990675992E-2</v>
      </c>
      <c r="EU171" s="31">
        <f t="shared" si="66"/>
        <v>1.6545240893066981E-2</v>
      </c>
      <c r="EV171" s="31">
        <f t="shared" si="67"/>
        <v>1.6269185360094449E-2</v>
      </c>
      <c r="EW171" s="31">
        <f t="shared" si="68"/>
        <v>1.7844522968197881E-2</v>
      </c>
      <c r="EX171" s="31">
        <f t="shared" si="69"/>
        <v>1.680376028202115E-2</v>
      </c>
      <c r="EY171" s="31">
        <f t="shared" si="70"/>
        <v>2.0797619047619047E-2</v>
      </c>
      <c r="EZ171" s="31">
        <f t="shared" si="71"/>
        <v>2.5650644783118407E-2</v>
      </c>
      <c r="FA171" s="31">
        <f t="shared" si="72"/>
        <v>3.5444059976931952E-2</v>
      </c>
      <c r="FB171" s="31">
        <f t="shared" si="73"/>
        <v>3.5347222222222224E-2</v>
      </c>
      <c r="FC171" s="31">
        <f t="shared" si="74"/>
        <v>3.4403669724770644E-2</v>
      </c>
      <c r="FD171" s="31">
        <f t="shared" si="75"/>
        <v>3.1711292200232825E-2</v>
      </c>
      <c r="FE171" s="31">
        <f t="shared" si="76"/>
        <v>3.4553990610328641E-2</v>
      </c>
      <c r="FF171" s="31">
        <f t="shared" si="77"/>
        <v>2.9624413145539905E-2</v>
      </c>
      <c r="FG171" s="31">
        <f t="shared" si="78"/>
        <v>2.8406658739595719E-2</v>
      </c>
      <c r="FH171" s="31">
        <f t="shared" si="79"/>
        <v>2.7239336492890995E-2</v>
      </c>
      <c r="FI171" s="31">
        <f t="shared" si="80"/>
        <v>3.2933333333333335E-2</v>
      </c>
      <c r="FJ171" s="31">
        <f t="shared" si="81"/>
        <v>3.1409147095179231E-2</v>
      </c>
      <c r="FK171" s="31">
        <f t="shared" si="82"/>
        <v>3.3700495049504953E-2</v>
      </c>
      <c r="FL171" s="31">
        <f t="shared" si="83"/>
        <v>3.2881773399014776E-2</v>
      </c>
      <c r="FM171" s="50">
        <f t="shared" si="84"/>
        <v>3.8158220024721877E-2</v>
      </c>
      <c r="FN171" s="50">
        <f t="shared" si="85"/>
        <v>3.2944038929440388E-2</v>
      </c>
      <c r="FO171" s="50">
        <f t="shared" si="86"/>
        <v>3.3052503052503054E-2</v>
      </c>
      <c r="FP171" s="50">
        <f t="shared" si="87"/>
        <v>3.1769134253450439E-2</v>
      </c>
      <c r="FQ171" s="50">
        <f t="shared" si="88"/>
        <v>3.5484276729559748E-2</v>
      </c>
      <c r="FR171" s="50">
        <f t="shared" si="89"/>
        <v>2.958955223880597E-2</v>
      </c>
    </row>
    <row r="172" spans="1:174" ht="14">
      <c r="A172" s="17" t="s">
        <v>17</v>
      </c>
      <c r="B172" s="19">
        <v>9026</v>
      </c>
      <c r="C172" s="19">
        <v>9359</v>
      </c>
      <c r="D172" s="19">
        <v>9675</v>
      </c>
      <c r="E172" s="19">
        <v>9509</v>
      </c>
      <c r="F172" s="19">
        <v>9273</v>
      </c>
      <c r="G172" s="19">
        <v>9201</v>
      </c>
      <c r="H172" s="19">
        <v>9082</v>
      </c>
      <c r="I172" s="19">
        <v>9760</v>
      </c>
      <c r="J172" s="19">
        <v>10410</v>
      </c>
      <c r="K172" s="19">
        <v>10579</v>
      </c>
      <c r="L172" s="19">
        <v>10493</v>
      </c>
      <c r="M172" s="19">
        <v>10312</v>
      </c>
      <c r="N172" s="19">
        <v>10296</v>
      </c>
      <c r="O172" s="19">
        <v>10767</v>
      </c>
      <c r="P172" s="19">
        <v>10736</v>
      </c>
      <c r="Q172" s="19">
        <v>10669</v>
      </c>
      <c r="R172" s="19">
        <v>10384</v>
      </c>
      <c r="S172" s="19">
        <v>10184</v>
      </c>
      <c r="T172" s="19">
        <v>9480</v>
      </c>
      <c r="U172" s="19">
        <v>10068</v>
      </c>
      <c r="V172" s="19">
        <v>10178</v>
      </c>
      <c r="W172" s="19">
        <v>9977</v>
      </c>
      <c r="X172" s="19">
        <v>9429</v>
      </c>
      <c r="Y172" s="19">
        <v>9283</v>
      </c>
      <c r="Z172" s="19">
        <v>9108</v>
      </c>
      <c r="AA172" s="19">
        <v>8960</v>
      </c>
      <c r="AB172" s="19">
        <v>8978</v>
      </c>
      <c r="AC172" s="19">
        <v>8481</v>
      </c>
      <c r="AD172" s="19">
        <v>8199</v>
      </c>
      <c r="AE172" s="19">
        <v>7727</v>
      </c>
      <c r="AF172" s="19">
        <v>7481</v>
      </c>
      <c r="AG172" s="19">
        <v>8005</v>
      </c>
      <c r="AH172" s="19">
        <v>8327</v>
      </c>
      <c r="AI172" s="19">
        <v>8391</v>
      </c>
      <c r="AJ172" s="19">
        <v>8311</v>
      </c>
      <c r="AK172" s="19">
        <v>8252</v>
      </c>
      <c r="AL172" s="19">
        <v>8295</v>
      </c>
      <c r="AM172" s="19">
        <v>8681</v>
      </c>
      <c r="AN172" s="19">
        <v>9418</v>
      </c>
      <c r="AO172" s="19">
        <v>9765</v>
      </c>
      <c r="AP172" s="19">
        <v>10163</v>
      </c>
      <c r="AQ172" s="19">
        <v>11070</v>
      </c>
      <c r="AR172" s="19">
        <v>12327</v>
      </c>
      <c r="AS172" s="19">
        <v>14242</v>
      </c>
      <c r="AT172" s="19">
        <v>17078</v>
      </c>
      <c r="AU172" s="19">
        <v>18217</v>
      </c>
      <c r="AV172" s="19">
        <v>19154</v>
      </c>
      <c r="AW172" s="19">
        <v>19693</v>
      </c>
      <c r="AX172" s="19">
        <v>19368</v>
      </c>
      <c r="AY172" s="19">
        <v>19680</v>
      </c>
      <c r="AZ172" s="19">
        <v>20006</v>
      </c>
      <c r="BA172" s="19">
        <v>19784</v>
      </c>
      <c r="BB172" s="19">
        <v>19623</v>
      </c>
      <c r="BC172" s="19">
        <v>19248</v>
      </c>
      <c r="BD172" s="19">
        <v>18969</v>
      </c>
      <c r="BE172" s="19">
        <v>20362</v>
      </c>
      <c r="BF172" s="19">
        <v>20449</v>
      </c>
      <c r="BG172" s="19">
        <v>19792</v>
      </c>
      <c r="BH172" s="19">
        <v>19947</v>
      </c>
      <c r="BI172" s="19">
        <v>18755</v>
      </c>
      <c r="BJ172" s="19">
        <v>17680</v>
      </c>
      <c r="BK172" s="19">
        <v>17500</v>
      </c>
      <c r="BL172" s="19">
        <v>17798</v>
      </c>
      <c r="BM172" s="19">
        <v>17584</v>
      </c>
      <c r="BN172" s="19">
        <v>17131</v>
      </c>
      <c r="BO172" s="19">
        <v>16916</v>
      </c>
      <c r="BP172" s="19">
        <v>16713</v>
      </c>
      <c r="BQ172" s="19">
        <v>17411</v>
      </c>
      <c r="BR172" s="19">
        <v>18070</v>
      </c>
      <c r="BS172" s="19">
        <v>17913</v>
      </c>
      <c r="BT172" s="19">
        <v>17862</v>
      </c>
      <c r="BU172" s="19">
        <v>17602</v>
      </c>
      <c r="BV172" s="19">
        <v>17424</v>
      </c>
      <c r="BW172" s="19">
        <v>18136</v>
      </c>
      <c r="BX172" s="19">
        <v>18358</v>
      </c>
      <c r="BY172" s="19">
        <v>18487</v>
      </c>
      <c r="BZ172" s="19">
        <v>18096</v>
      </c>
      <c r="CA172" s="19">
        <v>18034</v>
      </c>
      <c r="CB172" s="19">
        <v>17953</v>
      </c>
      <c r="CC172" s="19">
        <v>18874</v>
      </c>
      <c r="CD172" s="19">
        <v>19462</v>
      </c>
      <c r="CE172" s="19">
        <v>19127</v>
      </c>
      <c r="CF172" s="19">
        <v>18281</v>
      </c>
      <c r="CG172" s="19">
        <v>18018</v>
      </c>
      <c r="CH172" s="49">
        <v>17369</v>
      </c>
      <c r="CI172" s="49">
        <v>17576</v>
      </c>
      <c r="CJ172" s="49">
        <v>17465</v>
      </c>
      <c r="CK172" s="49">
        <v>17526</v>
      </c>
      <c r="CL172" s="49">
        <v>17317</v>
      </c>
      <c r="CM172" s="49">
        <v>17054</v>
      </c>
      <c r="CN172" s="49">
        <v>16875</v>
      </c>
      <c r="CO172" s="49">
        <v>17582</v>
      </c>
      <c r="CP172" s="49">
        <v>18389</v>
      </c>
      <c r="CQ172" s="49">
        <v>18079</v>
      </c>
      <c r="CR172" s="49">
        <v>17566</v>
      </c>
      <c r="CS172" s="49">
        <v>16864</v>
      </c>
      <c r="CT172" s="49">
        <v>16136</v>
      </c>
      <c r="CU172" s="49">
        <v>15870</v>
      </c>
      <c r="CV172" s="49">
        <v>15695</v>
      </c>
      <c r="CW172" s="49">
        <v>14982</v>
      </c>
      <c r="CX172" s="49">
        <v>14183</v>
      </c>
      <c r="CY172" s="49">
        <v>13239</v>
      </c>
      <c r="CZ172" s="17" t="s">
        <v>17</v>
      </c>
      <c r="DE172" t="s">
        <v>17</v>
      </c>
      <c r="DG172" t="s">
        <v>17</v>
      </c>
      <c r="DI172">
        <v>551100</v>
      </c>
      <c r="DJ172">
        <v>555700</v>
      </c>
      <c r="DK172">
        <v>552900</v>
      </c>
      <c r="DL172">
        <v>546000</v>
      </c>
      <c r="DM172">
        <v>543700</v>
      </c>
      <c r="DN172">
        <v>541200</v>
      </c>
      <c r="DO172">
        <v>538800</v>
      </c>
      <c r="DP172">
        <v>544800</v>
      </c>
      <c r="DQ172">
        <v>551200</v>
      </c>
      <c r="DR172">
        <v>555400</v>
      </c>
      <c r="DS172">
        <v>556000</v>
      </c>
      <c r="DT172">
        <v>564300</v>
      </c>
      <c r="DU172">
        <v>564200</v>
      </c>
      <c r="DV172">
        <v>562400</v>
      </c>
      <c r="DW172">
        <v>566500</v>
      </c>
      <c r="DX172">
        <v>562500</v>
      </c>
      <c r="DY172">
        <v>566000</v>
      </c>
      <c r="DZ172">
        <v>568500</v>
      </c>
      <c r="EA172">
        <v>568500</v>
      </c>
      <c r="EB172">
        <v>565000</v>
      </c>
      <c r="EC172">
        <v>562400</v>
      </c>
      <c r="ED172">
        <v>563600</v>
      </c>
      <c r="EE172">
        <v>566600</v>
      </c>
      <c r="EF172">
        <v>571400</v>
      </c>
      <c r="EG172">
        <v>575200</v>
      </c>
      <c r="EH172">
        <v>578500</v>
      </c>
      <c r="EI172">
        <v>577800</v>
      </c>
      <c r="EJ172" s="19">
        <v>584200</v>
      </c>
      <c r="EK172" s="19">
        <v>590900</v>
      </c>
      <c r="EL172" s="19">
        <v>592100</v>
      </c>
      <c r="EM172" s="19"/>
      <c r="EO172" s="31">
        <f t="shared" si="60"/>
        <v>1.9196153148248955E-2</v>
      </c>
      <c r="EP172" s="31">
        <f t="shared" si="61"/>
        <v>1.8527982724491632E-2</v>
      </c>
      <c r="EQ172" s="31">
        <f t="shared" si="62"/>
        <v>1.9296436968710435E-2</v>
      </c>
      <c r="ER172" s="31">
        <f t="shared" si="63"/>
        <v>1.7362637362637361E-2</v>
      </c>
      <c r="ES172" s="31">
        <f t="shared" si="64"/>
        <v>1.8350193121206549E-2</v>
      </c>
      <c r="ET172" s="31">
        <f t="shared" si="65"/>
        <v>1.6829268292682928E-2</v>
      </c>
      <c r="EU172" s="31">
        <f t="shared" si="66"/>
        <v>1.5740534521158128E-2</v>
      </c>
      <c r="EV172" s="31">
        <f t="shared" si="67"/>
        <v>1.3731644640234948E-2</v>
      </c>
      <c r="EW172" s="31">
        <f t="shared" si="68"/>
        <v>1.5223149492017416E-2</v>
      </c>
      <c r="EX172" s="31">
        <f t="shared" si="69"/>
        <v>1.4935181850918256E-2</v>
      </c>
      <c r="EY172" s="31">
        <f t="shared" si="70"/>
        <v>1.7562949640287769E-2</v>
      </c>
      <c r="EZ172" s="31">
        <f t="shared" si="71"/>
        <v>2.1844763423710792E-2</v>
      </c>
      <c r="FA172" s="31">
        <f t="shared" si="72"/>
        <v>3.2288195675292453E-2</v>
      </c>
      <c r="FB172" s="31">
        <f t="shared" si="73"/>
        <v>3.4438122332859172E-2</v>
      </c>
      <c r="FC172" s="31">
        <f t="shared" si="74"/>
        <v>3.4923212709620476E-2</v>
      </c>
      <c r="FD172" s="31">
        <f t="shared" si="75"/>
        <v>3.3722666666666665E-2</v>
      </c>
      <c r="FE172" s="31">
        <f t="shared" si="76"/>
        <v>3.4968197879858658E-2</v>
      </c>
      <c r="FF172" s="31">
        <f t="shared" si="77"/>
        <v>3.1099384344766931E-2</v>
      </c>
      <c r="FG172" s="31">
        <f t="shared" si="78"/>
        <v>3.0930518909410731E-2</v>
      </c>
      <c r="FH172" s="31">
        <f t="shared" si="79"/>
        <v>2.9580530973451327E-2</v>
      </c>
      <c r="FI172" s="31">
        <f t="shared" si="80"/>
        <v>3.1850995732574681E-2</v>
      </c>
      <c r="FJ172" s="31">
        <f t="shared" si="81"/>
        <v>3.0915542938254079E-2</v>
      </c>
      <c r="FK172" s="31">
        <f t="shared" si="82"/>
        <v>3.2627956230144722E-2</v>
      </c>
      <c r="FL172" s="31">
        <f t="shared" si="83"/>
        <v>3.1419320966048304E-2</v>
      </c>
      <c r="FM172" s="50">
        <f t="shared" si="84"/>
        <v>3.3252781641168287E-2</v>
      </c>
      <c r="FN172" s="50">
        <f t="shared" si="85"/>
        <v>3.0024200518582542E-2</v>
      </c>
      <c r="FO172" s="50">
        <f t="shared" si="86"/>
        <v>3.0332294911734163E-2</v>
      </c>
      <c r="FP172" s="50">
        <f t="shared" si="87"/>
        <v>2.8885655597398151E-2</v>
      </c>
      <c r="FQ172" s="50">
        <f t="shared" si="88"/>
        <v>3.0595701472330344E-2</v>
      </c>
      <c r="FR172" s="50">
        <f t="shared" si="89"/>
        <v>2.7252153352474245E-2</v>
      </c>
    </row>
    <row r="173" spans="1:174" ht="14">
      <c r="A173" s="17" t="s">
        <v>220</v>
      </c>
      <c r="B173" s="19">
        <v>876</v>
      </c>
      <c r="C173" s="19">
        <v>903</v>
      </c>
      <c r="D173" s="19">
        <v>910</v>
      </c>
      <c r="E173" s="19">
        <v>899</v>
      </c>
      <c r="F173" s="19">
        <v>914</v>
      </c>
      <c r="G173" s="19">
        <v>939</v>
      </c>
      <c r="H173" s="19">
        <v>919</v>
      </c>
      <c r="I173" s="19">
        <v>998</v>
      </c>
      <c r="J173" s="19">
        <v>1040</v>
      </c>
      <c r="K173" s="19">
        <v>1013</v>
      </c>
      <c r="L173" s="19">
        <v>970</v>
      </c>
      <c r="M173" s="19">
        <v>939</v>
      </c>
      <c r="N173" s="19">
        <v>904</v>
      </c>
      <c r="O173" s="19">
        <v>958</v>
      </c>
      <c r="P173" s="19">
        <v>992</v>
      </c>
      <c r="Q173" s="19">
        <v>988</v>
      </c>
      <c r="R173" s="19">
        <v>957</v>
      </c>
      <c r="S173" s="19">
        <v>911</v>
      </c>
      <c r="T173" s="19">
        <v>882</v>
      </c>
      <c r="U173" s="19">
        <v>938</v>
      </c>
      <c r="V173" s="19">
        <v>962</v>
      </c>
      <c r="W173" s="19">
        <v>943</v>
      </c>
      <c r="X173" s="19">
        <v>889</v>
      </c>
      <c r="Y173" s="19">
        <v>898</v>
      </c>
      <c r="Z173" s="19">
        <v>885</v>
      </c>
      <c r="AA173" s="19">
        <v>867</v>
      </c>
      <c r="AB173" s="19">
        <v>841</v>
      </c>
      <c r="AC173" s="19">
        <v>789</v>
      </c>
      <c r="AD173" s="19">
        <v>761</v>
      </c>
      <c r="AE173" s="19">
        <v>698</v>
      </c>
      <c r="AF173" s="19">
        <v>702</v>
      </c>
      <c r="AG173" s="19">
        <v>765</v>
      </c>
      <c r="AH173" s="19">
        <v>780</v>
      </c>
      <c r="AI173" s="19">
        <v>745</v>
      </c>
      <c r="AJ173" s="19">
        <v>770</v>
      </c>
      <c r="AK173" s="19">
        <v>750</v>
      </c>
      <c r="AL173" s="19">
        <v>779</v>
      </c>
      <c r="AM173" s="19">
        <v>822</v>
      </c>
      <c r="AN173" s="19">
        <v>844</v>
      </c>
      <c r="AO173" s="19">
        <v>884</v>
      </c>
      <c r="AP173" s="19">
        <v>921</v>
      </c>
      <c r="AQ173" s="19">
        <v>987</v>
      </c>
      <c r="AR173" s="19">
        <v>1118</v>
      </c>
      <c r="AS173" s="19">
        <v>1301</v>
      </c>
      <c r="AT173" s="19">
        <v>1508</v>
      </c>
      <c r="AU173" s="19">
        <v>1629</v>
      </c>
      <c r="AV173" s="19">
        <v>1671</v>
      </c>
      <c r="AW173" s="19">
        <v>1717</v>
      </c>
      <c r="AX173" s="19">
        <v>1676</v>
      </c>
      <c r="AY173" s="19">
        <v>1741</v>
      </c>
      <c r="AZ173" s="19">
        <v>1749</v>
      </c>
      <c r="BA173" s="19">
        <v>1769</v>
      </c>
      <c r="BB173" s="19">
        <v>1756</v>
      </c>
      <c r="BC173" s="19">
        <v>1767</v>
      </c>
      <c r="BD173" s="19">
        <v>1782</v>
      </c>
      <c r="BE173" s="19">
        <v>1879</v>
      </c>
      <c r="BF173" s="19">
        <v>1907</v>
      </c>
      <c r="BG173" s="19">
        <v>1859</v>
      </c>
      <c r="BH173" s="19">
        <v>1853</v>
      </c>
      <c r="BI173" s="19">
        <v>1720</v>
      </c>
      <c r="BJ173" s="19">
        <v>1661</v>
      </c>
      <c r="BK173" s="19">
        <v>1648</v>
      </c>
      <c r="BL173" s="19">
        <v>1661</v>
      </c>
      <c r="BM173" s="19">
        <v>1652</v>
      </c>
      <c r="BN173" s="19">
        <v>1646</v>
      </c>
      <c r="BO173" s="19">
        <v>1610</v>
      </c>
      <c r="BP173" s="19">
        <v>1600</v>
      </c>
      <c r="BQ173" s="19">
        <v>1642</v>
      </c>
      <c r="BR173" s="19">
        <v>1689</v>
      </c>
      <c r="BS173" s="19">
        <v>1658</v>
      </c>
      <c r="BT173" s="19">
        <v>1640</v>
      </c>
      <c r="BU173" s="19">
        <v>1593</v>
      </c>
      <c r="BV173" s="19">
        <v>1560</v>
      </c>
      <c r="BW173" s="19">
        <v>1584</v>
      </c>
      <c r="BX173" s="19">
        <v>1586</v>
      </c>
      <c r="BY173" s="19">
        <v>1594</v>
      </c>
      <c r="BZ173" s="19">
        <v>1527</v>
      </c>
      <c r="CA173" s="19">
        <v>1541</v>
      </c>
      <c r="CB173" s="19">
        <v>1508</v>
      </c>
      <c r="CC173" s="19">
        <v>1536</v>
      </c>
      <c r="CD173" s="19">
        <v>1574</v>
      </c>
      <c r="CE173" s="19">
        <v>1543</v>
      </c>
      <c r="CF173" s="19">
        <v>1546</v>
      </c>
      <c r="CG173" s="19">
        <v>1499</v>
      </c>
      <c r="CH173" s="49">
        <v>1444</v>
      </c>
      <c r="CI173" s="49">
        <v>1496</v>
      </c>
      <c r="CJ173" s="49">
        <v>1479</v>
      </c>
      <c r="CK173" s="49">
        <v>1515</v>
      </c>
      <c r="CL173" s="49">
        <v>1496</v>
      </c>
      <c r="CM173" s="49">
        <v>1479</v>
      </c>
      <c r="CN173" s="49">
        <v>1476</v>
      </c>
      <c r="CO173" s="49">
        <v>1553</v>
      </c>
      <c r="CP173" s="49">
        <v>1580</v>
      </c>
      <c r="CQ173" s="49">
        <v>1585</v>
      </c>
      <c r="CR173" s="49">
        <v>1511</v>
      </c>
      <c r="CS173" s="49">
        <v>1476</v>
      </c>
      <c r="CT173" s="49">
        <v>1386</v>
      </c>
      <c r="CU173" s="49">
        <v>1337</v>
      </c>
      <c r="CV173" s="49">
        <v>1344</v>
      </c>
      <c r="CW173" s="49">
        <v>1313</v>
      </c>
      <c r="CX173" s="49">
        <v>1259</v>
      </c>
      <c r="CY173" s="49">
        <v>1162</v>
      </c>
      <c r="CZ173" s="17" t="s">
        <v>220</v>
      </c>
      <c r="DE173" t="s">
        <v>220</v>
      </c>
      <c r="DG173" t="s">
        <v>220</v>
      </c>
      <c r="DI173">
        <v>45100</v>
      </c>
      <c r="DJ173">
        <v>46000</v>
      </c>
      <c r="DK173">
        <v>46200</v>
      </c>
      <c r="DL173">
        <v>46600</v>
      </c>
      <c r="DM173">
        <v>46200</v>
      </c>
      <c r="DN173">
        <v>47000</v>
      </c>
      <c r="DO173">
        <v>47400</v>
      </c>
      <c r="DP173">
        <v>48100</v>
      </c>
      <c r="DQ173">
        <v>48800</v>
      </c>
      <c r="DR173">
        <v>48800</v>
      </c>
      <c r="DS173">
        <v>49500</v>
      </c>
      <c r="DT173">
        <v>49200</v>
      </c>
      <c r="DU173">
        <v>50100</v>
      </c>
      <c r="DV173">
        <v>51100</v>
      </c>
      <c r="DW173">
        <v>50600</v>
      </c>
      <c r="DX173">
        <v>50000</v>
      </c>
      <c r="DY173">
        <v>48000</v>
      </c>
      <c r="DZ173">
        <v>49100</v>
      </c>
      <c r="EA173">
        <v>49900</v>
      </c>
      <c r="EB173">
        <v>49100</v>
      </c>
      <c r="EC173">
        <v>52100</v>
      </c>
      <c r="ED173">
        <v>51200</v>
      </c>
      <c r="EE173">
        <v>52200</v>
      </c>
      <c r="EF173">
        <v>51300</v>
      </c>
      <c r="EG173">
        <v>51100</v>
      </c>
      <c r="EH173">
        <v>51900</v>
      </c>
      <c r="EI173">
        <v>52100</v>
      </c>
      <c r="EJ173" s="19">
        <v>53200</v>
      </c>
      <c r="EK173" s="19">
        <v>51800</v>
      </c>
      <c r="EL173" s="19">
        <v>49300</v>
      </c>
      <c r="EM173" s="19"/>
      <c r="EO173" s="31">
        <f t="shared" si="60"/>
        <v>2.2461197339246119E-2</v>
      </c>
      <c r="EP173" s="31">
        <f t="shared" si="61"/>
        <v>1.965217391304348E-2</v>
      </c>
      <c r="EQ173" s="31">
        <f t="shared" si="62"/>
        <v>2.1385281385281386E-2</v>
      </c>
      <c r="ER173" s="31">
        <f t="shared" si="63"/>
        <v>1.8927038626609442E-2</v>
      </c>
      <c r="ES173" s="31">
        <f t="shared" si="64"/>
        <v>2.0411255411255411E-2</v>
      </c>
      <c r="ET173" s="31">
        <f t="shared" si="65"/>
        <v>1.8829787234042553E-2</v>
      </c>
      <c r="EU173" s="31">
        <f t="shared" si="66"/>
        <v>1.6645569620253164E-2</v>
      </c>
      <c r="EV173" s="31">
        <f t="shared" si="67"/>
        <v>1.4594594594594595E-2</v>
      </c>
      <c r="EW173" s="31">
        <f t="shared" si="68"/>
        <v>1.526639344262295E-2</v>
      </c>
      <c r="EX173" s="31">
        <f t="shared" si="69"/>
        <v>1.5963114754098361E-2</v>
      </c>
      <c r="EY173" s="31">
        <f t="shared" si="70"/>
        <v>1.7858585858585858E-2</v>
      </c>
      <c r="EZ173" s="31">
        <f t="shared" si="71"/>
        <v>2.2723577235772358E-2</v>
      </c>
      <c r="FA173" s="31">
        <f t="shared" si="72"/>
        <v>3.2514970059880237E-2</v>
      </c>
      <c r="FB173" s="31">
        <f t="shared" si="73"/>
        <v>3.2798434442270062E-2</v>
      </c>
      <c r="FC173" s="31">
        <f t="shared" si="74"/>
        <v>3.4960474308300397E-2</v>
      </c>
      <c r="FD173" s="31">
        <f t="shared" si="75"/>
        <v>3.5639999999999998E-2</v>
      </c>
      <c r="FE173" s="31">
        <f t="shared" si="76"/>
        <v>3.8729166666666669E-2</v>
      </c>
      <c r="FF173" s="31">
        <f t="shared" si="77"/>
        <v>3.3828920570264764E-2</v>
      </c>
      <c r="FG173" s="31">
        <f t="shared" si="78"/>
        <v>3.31062124248497E-2</v>
      </c>
      <c r="FH173" s="31">
        <f t="shared" si="79"/>
        <v>3.2586558044806514E-2</v>
      </c>
      <c r="FI173" s="31">
        <f t="shared" si="80"/>
        <v>3.1823416506717848E-2</v>
      </c>
      <c r="FJ173" s="31">
        <f t="shared" si="81"/>
        <v>3.0468749999999999E-2</v>
      </c>
      <c r="FK173" s="31">
        <f t="shared" si="82"/>
        <v>3.0536398467432949E-2</v>
      </c>
      <c r="FL173" s="31">
        <f t="shared" si="83"/>
        <v>2.9395711500974659E-2</v>
      </c>
      <c r="FM173" s="50">
        <f t="shared" si="84"/>
        <v>3.0195694716242661E-2</v>
      </c>
      <c r="FN173" s="50">
        <f t="shared" si="85"/>
        <v>2.7822736030828518E-2</v>
      </c>
      <c r="FO173" s="50">
        <f t="shared" si="86"/>
        <v>2.9078694817658349E-2</v>
      </c>
      <c r="FP173" s="50">
        <f t="shared" si="87"/>
        <v>2.7744360902255637E-2</v>
      </c>
      <c r="FQ173" s="50">
        <f t="shared" si="88"/>
        <v>3.0598455598455598E-2</v>
      </c>
      <c r="FR173" s="50">
        <f t="shared" si="89"/>
        <v>2.8113590263691684E-2</v>
      </c>
    </row>
    <row r="174" spans="1:174" ht="14">
      <c r="A174" s="17" t="s">
        <v>221</v>
      </c>
      <c r="B174" s="19">
        <v>760</v>
      </c>
      <c r="C174" s="19">
        <v>727</v>
      </c>
      <c r="D174" s="19">
        <v>765</v>
      </c>
      <c r="E174" s="19">
        <v>719</v>
      </c>
      <c r="F174" s="19">
        <v>761</v>
      </c>
      <c r="G174" s="19">
        <v>830</v>
      </c>
      <c r="H174" s="19">
        <v>841</v>
      </c>
      <c r="I174" s="19">
        <v>914</v>
      </c>
      <c r="J174" s="19">
        <v>956</v>
      </c>
      <c r="K174" s="19">
        <v>986</v>
      </c>
      <c r="L174" s="19">
        <v>956</v>
      </c>
      <c r="M174" s="19">
        <v>922</v>
      </c>
      <c r="N174" s="19">
        <v>919</v>
      </c>
      <c r="O174" s="19">
        <v>926</v>
      </c>
      <c r="P174" s="19">
        <v>912</v>
      </c>
      <c r="Q174" s="19">
        <v>915</v>
      </c>
      <c r="R174" s="19">
        <v>891</v>
      </c>
      <c r="S174" s="19">
        <v>916</v>
      </c>
      <c r="T174" s="19">
        <v>962</v>
      </c>
      <c r="U174" s="19">
        <v>988</v>
      </c>
      <c r="V174" s="19">
        <v>1023</v>
      </c>
      <c r="W174" s="19">
        <v>1033</v>
      </c>
      <c r="X174" s="19">
        <v>1014</v>
      </c>
      <c r="Y174" s="19">
        <v>988</v>
      </c>
      <c r="Z174" s="19">
        <v>898</v>
      </c>
      <c r="AA174" s="19">
        <v>919</v>
      </c>
      <c r="AB174" s="19">
        <v>923</v>
      </c>
      <c r="AC174" s="19">
        <v>880</v>
      </c>
      <c r="AD174" s="19">
        <v>869</v>
      </c>
      <c r="AE174" s="19">
        <v>846</v>
      </c>
      <c r="AF174" s="19">
        <v>857</v>
      </c>
      <c r="AG174" s="19">
        <v>932</v>
      </c>
      <c r="AH174" s="19">
        <v>942</v>
      </c>
      <c r="AI174" s="19">
        <v>954</v>
      </c>
      <c r="AJ174" s="19">
        <v>927</v>
      </c>
      <c r="AK174" s="19">
        <v>940</v>
      </c>
      <c r="AL174" s="19">
        <v>885</v>
      </c>
      <c r="AM174" s="19">
        <v>921</v>
      </c>
      <c r="AN174" s="19">
        <v>988</v>
      </c>
      <c r="AO174" s="19">
        <v>1002</v>
      </c>
      <c r="AP174" s="19">
        <v>1132</v>
      </c>
      <c r="AQ174" s="19">
        <v>1352</v>
      </c>
      <c r="AR174" s="19">
        <v>1543</v>
      </c>
      <c r="AS174" s="19">
        <v>1719</v>
      </c>
      <c r="AT174" s="19">
        <v>2003</v>
      </c>
      <c r="AU174" s="19">
        <v>2070</v>
      </c>
      <c r="AV174" s="19">
        <v>2122</v>
      </c>
      <c r="AW174" s="19">
        <v>2107</v>
      </c>
      <c r="AX174" s="19">
        <v>2068</v>
      </c>
      <c r="AY174" s="19">
        <v>2027</v>
      </c>
      <c r="AZ174" s="19">
        <v>2005</v>
      </c>
      <c r="BA174" s="19">
        <v>1931</v>
      </c>
      <c r="BB174" s="19">
        <v>1929</v>
      </c>
      <c r="BC174" s="19">
        <v>1918</v>
      </c>
      <c r="BD174" s="19">
        <v>1901</v>
      </c>
      <c r="BE174" s="19">
        <v>2058</v>
      </c>
      <c r="BF174" s="19">
        <v>2033</v>
      </c>
      <c r="BG174" s="19">
        <v>1924</v>
      </c>
      <c r="BH174" s="19">
        <v>1901</v>
      </c>
      <c r="BI174" s="19">
        <v>1802</v>
      </c>
      <c r="BJ174" s="19">
        <v>1696</v>
      </c>
      <c r="BK174" s="19">
        <v>1688</v>
      </c>
      <c r="BL174" s="19">
        <v>1720</v>
      </c>
      <c r="BM174" s="19">
        <v>1691</v>
      </c>
      <c r="BN174" s="19">
        <v>1594</v>
      </c>
      <c r="BO174" s="19">
        <v>1577</v>
      </c>
      <c r="BP174" s="19">
        <v>1686</v>
      </c>
      <c r="BQ174" s="19">
        <v>1839</v>
      </c>
      <c r="BR174" s="19">
        <v>1813</v>
      </c>
      <c r="BS174" s="19">
        <v>1785</v>
      </c>
      <c r="BT174" s="19">
        <v>1802</v>
      </c>
      <c r="BU174" s="19">
        <v>1772</v>
      </c>
      <c r="BV174" s="19">
        <v>1754</v>
      </c>
      <c r="BW174" s="19">
        <v>1843</v>
      </c>
      <c r="BX174" s="19">
        <v>1888</v>
      </c>
      <c r="BY174" s="19">
        <v>1884</v>
      </c>
      <c r="BZ174" s="19">
        <v>1833</v>
      </c>
      <c r="CA174" s="19">
        <v>1875</v>
      </c>
      <c r="CB174" s="19">
        <v>1844</v>
      </c>
      <c r="CC174" s="19">
        <v>1982</v>
      </c>
      <c r="CD174" s="19">
        <v>1982</v>
      </c>
      <c r="CE174" s="19">
        <v>1964</v>
      </c>
      <c r="CF174" s="19">
        <v>1876</v>
      </c>
      <c r="CG174" s="19">
        <v>1829</v>
      </c>
      <c r="CH174" s="49">
        <v>1857</v>
      </c>
      <c r="CI174" s="49">
        <v>1859</v>
      </c>
      <c r="CJ174" s="49">
        <v>1842</v>
      </c>
      <c r="CK174" s="49">
        <v>1764</v>
      </c>
      <c r="CL174" s="49">
        <v>1830</v>
      </c>
      <c r="CM174" s="49">
        <v>1779</v>
      </c>
      <c r="CN174" s="49">
        <v>1734</v>
      </c>
      <c r="CO174" s="49">
        <v>1775</v>
      </c>
      <c r="CP174" s="49">
        <v>1764</v>
      </c>
      <c r="CQ174" s="49">
        <v>1705</v>
      </c>
      <c r="CR174" s="49">
        <v>1672</v>
      </c>
      <c r="CS174" s="49">
        <v>1558</v>
      </c>
      <c r="CT174" s="49">
        <v>1449</v>
      </c>
      <c r="CU174" s="49">
        <v>1451</v>
      </c>
      <c r="CV174" s="49">
        <v>1432</v>
      </c>
      <c r="CW174" s="49">
        <v>1378</v>
      </c>
      <c r="CX174" s="49">
        <v>1306</v>
      </c>
      <c r="CY174" s="49">
        <v>1248</v>
      </c>
      <c r="CZ174" s="17" t="s">
        <v>221</v>
      </c>
      <c r="DE174" t="s">
        <v>221</v>
      </c>
      <c r="DG174" t="s">
        <v>221</v>
      </c>
      <c r="DI174">
        <v>46800</v>
      </c>
      <c r="DJ174">
        <v>46800</v>
      </c>
      <c r="DK174">
        <v>46300</v>
      </c>
      <c r="DL174">
        <v>46500</v>
      </c>
      <c r="DM174">
        <v>46600</v>
      </c>
      <c r="DN174">
        <v>46200</v>
      </c>
      <c r="DO174">
        <v>47200</v>
      </c>
      <c r="DP174">
        <v>47500</v>
      </c>
      <c r="DQ174">
        <v>46400</v>
      </c>
      <c r="DR174">
        <v>48200</v>
      </c>
      <c r="DS174">
        <v>49000</v>
      </c>
      <c r="DT174">
        <v>48400</v>
      </c>
      <c r="DU174">
        <v>49400</v>
      </c>
      <c r="DV174">
        <v>50700</v>
      </c>
      <c r="DW174">
        <v>51200</v>
      </c>
      <c r="DX174">
        <v>51400</v>
      </c>
      <c r="DY174">
        <v>51100</v>
      </c>
      <c r="DZ174">
        <v>50300</v>
      </c>
      <c r="EA174">
        <v>47300</v>
      </c>
      <c r="EB174">
        <v>48200</v>
      </c>
      <c r="EC174">
        <v>47300</v>
      </c>
      <c r="ED174">
        <v>46900</v>
      </c>
      <c r="EE174">
        <v>49100</v>
      </c>
      <c r="EF174">
        <v>46800</v>
      </c>
      <c r="EG174">
        <v>46700</v>
      </c>
      <c r="EH174">
        <v>48800</v>
      </c>
      <c r="EI174">
        <v>46200</v>
      </c>
      <c r="EJ174" s="19">
        <v>47000</v>
      </c>
      <c r="EK174" s="19">
        <v>48600</v>
      </c>
      <c r="EL174" s="19">
        <v>47600</v>
      </c>
      <c r="EM174" s="19"/>
      <c r="EO174" s="31">
        <f t="shared" si="60"/>
        <v>2.1068376068376068E-2</v>
      </c>
      <c r="EP174" s="31">
        <f t="shared" si="61"/>
        <v>1.9636752136752138E-2</v>
      </c>
      <c r="EQ174" s="31">
        <f t="shared" si="62"/>
        <v>1.976241900647948E-2</v>
      </c>
      <c r="ER174" s="31">
        <f t="shared" si="63"/>
        <v>2.0688172043010752E-2</v>
      </c>
      <c r="ES174" s="31">
        <f t="shared" si="64"/>
        <v>2.2167381974248928E-2</v>
      </c>
      <c r="ET174" s="31">
        <f t="shared" si="65"/>
        <v>1.9437229437229437E-2</v>
      </c>
      <c r="EU174" s="31">
        <f t="shared" si="66"/>
        <v>1.864406779661017E-2</v>
      </c>
      <c r="EV174" s="31">
        <f t="shared" si="67"/>
        <v>1.8042105263157894E-2</v>
      </c>
      <c r="EW174" s="31">
        <f t="shared" si="68"/>
        <v>2.0560344827586206E-2</v>
      </c>
      <c r="EX174" s="31">
        <f t="shared" si="69"/>
        <v>1.8360995850622407E-2</v>
      </c>
      <c r="EY174" s="31">
        <f t="shared" si="70"/>
        <v>2.0448979591836735E-2</v>
      </c>
      <c r="EZ174" s="31">
        <f t="shared" si="71"/>
        <v>3.1880165289256197E-2</v>
      </c>
      <c r="FA174" s="31">
        <f t="shared" si="72"/>
        <v>4.1902834008097169E-2</v>
      </c>
      <c r="FB174" s="31">
        <f t="shared" si="73"/>
        <v>4.0788954635108482E-2</v>
      </c>
      <c r="FC174" s="31">
        <f t="shared" si="74"/>
        <v>3.7714843749999998E-2</v>
      </c>
      <c r="FD174" s="31">
        <f t="shared" si="75"/>
        <v>3.6984435797665367E-2</v>
      </c>
      <c r="FE174" s="31">
        <f t="shared" si="76"/>
        <v>3.7651663405088062E-2</v>
      </c>
      <c r="FF174" s="31">
        <f t="shared" si="77"/>
        <v>3.3717693836978133E-2</v>
      </c>
      <c r="FG174" s="31">
        <f t="shared" si="78"/>
        <v>3.5750528541226213E-2</v>
      </c>
      <c r="FH174" s="31">
        <f t="shared" si="79"/>
        <v>3.4979253112033197E-2</v>
      </c>
      <c r="FI174" s="31">
        <f t="shared" si="80"/>
        <v>3.7737843551797039E-2</v>
      </c>
      <c r="FJ174" s="31">
        <f t="shared" si="81"/>
        <v>3.7398720682302773E-2</v>
      </c>
      <c r="FK174" s="31">
        <f t="shared" si="82"/>
        <v>3.8370672097759677E-2</v>
      </c>
      <c r="FL174" s="31">
        <f t="shared" si="83"/>
        <v>3.9401709401709402E-2</v>
      </c>
      <c r="FM174" s="50">
        <f t="shared" si="84"/>
        <v>4.2055674518201282E-2</v>
      </c>
      <c r="FN174" s="50">
        <f t="shared" si="85"/>
        <v>3.8053278688524587E-2</v>
      </c>
      <c r="FO174" s="50">
        <f t="shared" si="86"/>
        <v>3.8181818181818185E-2</v>
      </c>
      <c r="FP174" s="50">
        <f t="shared" si="87"/>
        <v>3.6893617021276595E-2</v>
      </c>
      <c r="FQ174" s="50">
        <f t="shared" si="88"/>
        <v>3.5082304526748972E-2</v>
      </c>
      <c r="FR174" s="50">
        <f t="shared" si="89"/>
        <v>3.0441176470588235E-2</v>
      </c>
    </row>
    <row r="175" spans="1:174" ht="14">
      <c r="A175" s="17" t="s">
        <v>222</v>
      </c>
      <c r="B175" s="19">
        <v>2785</v>
      </c>
      <c r="C175" s="19">
        <v>2712</v>
      </c>
      <c r="D175" s="19">
        <v>2783</v>
      </c>
      <c r="E175" s="19">
        <v>2602</v>
      </c>
      <c r="F175" s="19">
        <v>2645</v>
      </c>
      <c r="G175" s="19">
        <v>2845</v>
      </c>
      <c r="H175" s="19">
        <v>3038</v>
      </c>
      <c r="I175" s="19">
        <v>3310</v>
      </c>
      <c r="J175" s="19">
        <v>3393</v>
      </c>
      <c r="K175" s="19">
        <v>3259</v>
      </c>
      <c r="L175" s="19">
        <v>2942</v>
      </c>
      <c r="M175" s="19">
        <v>2775</v>
      </c>
      <c r="N175" s="19">
        <v>2717</v>
      </c>
      <c r="O175" s="19">
        <v>2677</v>
      </c>
      <c r="P175" s="19">
        <v>2627</v>
      </c>
      <c r="Q175" s="19">
        <v>2631</v>
      </c>
      <c r="R175" s="19">
        <v>2623</v>
      </c>
      <c r="S175" s="19">
        <v>2780</v>
      </c>
      <c r="T175" s="19">
        <v>2816</v>
      </c>
      <c r="U175" s="19">
        <v>3043</v>
      </c>
      <c r="V175" s="19">
        <v>3078</v>
      </c>
      <c r="W175" s="19">
        <v>2938</v>
      </c>
      <c r="X175" s="19">
        <v>2534</v>
      </c>
      <c r="Y175" s="19">
        <v>2305</v>
      </c>
      <c r="Z175" s="19">
        <v>2161</v>
      </c>
      <c r="AA175" s="19">
        <v>2213</v>
      </c>
      <c r="AB175" s="19">
        <v>2149</v>
      </c>
      <c r="AC175" s="19">
        <v>1904</v>
      </c>
      <c r="AD175" s="19">
        <v>1965</v>
      </c>
      <c r="AE175" s="19">
        <v>2169</v>
      </c>
      <c r="AF175" s="19">
        <v>2296</v>
      </c>
      <c r="AG175" s="19">
        <v>2510</v>
      </c>
      <c r="AH175" s="19">
        <v>2546</v>
      </c>
      <c r="AI175" s="19">
        <v>2419</v>
      </c>
      <c r="AJ175" s="19">
        <v>2163</v>
      </c>
      <c r="AK175" s="19">
        <v>2109</v>
      </c>
      <c r="AL175" s="19">
        <v>2002</v>
      </c>
      <c r="AM175" s="19">
        <v>2083</v>
      </c>
      <c r="AN175" s="19">
        <v>2156</v>
      </c>
      <c r="AO175" s="19">
        <v>2212</v>
      </c>
      <c r="AP175" s="19">
        <v>2400</v>
      </c>
      <c r="AQ175" s="19">
        <v>2867</v>
      </c>
      <c r="AR175" s="19">
        <v>3198</v>
      </c>
      <c r="AS175" s="19">
        <v>3639</v>
      </c>
      <c r="AT175" s="19">
        <v>4150</v>
      </c>
      <c r="AU175" s="19">
        <v>4238</v>
      </c>
      <c r="AV175" s="19">
        <v>3901</v>
      </c>
      <c r="AW175" s="19">
        <v>3773</v>
      </c>
      <c r="AX175" s="19">
        <v>3706</v>
      </c>
      <c r="AY175" s="19">
        <v>3626</v>
      </c>
      <c r="AZ175" s="19">
        <v>3633</v>
      </c>
      <c r="BA175" s="19">
        <v>3471</v>
      </c>
      <c r="BB175" s="19">
        <v>3632</v>
      </c>
      <c r="BC175" s="19">
        <v>3910</v>
      </c>
      <c r="BD175" s="19">
        <v>4114</v>
      </c>
      <c r="BE175" s="19">
        <v>4448</v>
      </c>
      <c r="BF175" s="19">
        <v>4534</v>
      </c>
      <c r="BG175" s="19">
        <v>4472</v>
      </c>
      <c r="BH175" s="19">
        <v>4124</v>
      </c>
      <c r="BI175" s="19">
        <v>3865</v>
      </c>
      <c r="BJ175" s="19">
        <v>3724</v>
      </c>
      <c r="BK175" s="19">
        <v>3652</v>
      </c>
      <c r="BL175" s="19">
        <v>3613</v>
      </c>
      <c r="BM175" s="19">
        <v>3275</v>
      </c>
      <c r="BN175" s="19">
        <v>3513</v>
      </c>
      <c r="BO175" s="19">
        <v>3882</v>
      </c>
      <c r="BP175" s="19">
        <v>4440</v>
      </c>
      <c r="BQ175" s="19">
        <v>4748</v>
      </c>
      <c r="BR175" s="19">
        <v>4790</v>
      </c>
      <c r="BS175" s="19">
        <v>4574</v>
      </c>
      <c r="BT175" s="19">
        <v>4149</v>
      </c>
      <c r="BU175" s="19">
        <v>3767</v>
      </c>
      <c r="BV175" s="19">
        <v>3731</v>
      </c>
      <c r="BW175" s="19">
        <v>3767</v>
      </c>
      <c r="BX175" s="19">
        <v>3758</v>
      </c>
      <c r="BY175" s="19">
        <v>3498</v>
      </c>
      <c r="BZ175" s="19">
        <v>3508</v>
      </c>
      <c r="CA175" s="19">
        <v>3889</v>
      </c>
      <c r="CB175" s="19">
        <v>4112</v>
      </c>
      <c r="CC175" s="19">
        <v>4351</v>
      </c>
      <c r="CD175" s="19">
        <v>4427</v>
      </c>
      <c r="CE175" s="19">
        <v>4433</v>
      </c>
      <c r="CF175" s="19">
        <v>3993</v>
      </c>
      <c r="CG175" s="19">
        <v>3777</v>
      </c>
      <c r="CH175" s="49">
        <v>3815</v>
      </c>
      <c r="CI175" s="49">
        <v>3750</v>
      </c>
      <c r="CJ175" s="49">
        <v>3788</v>
      </c>
      <c r="CK175" s="49">
        <v>3566</v>
      </c>
      <c r="CL175" s="49">
        <v>3621</v>
      </c>
      <c r="CM175" s="49">
        <v>3911</v>
      </c>
      <c r="CN175" s="49">
        <v>4113</v>
      </c>
      <c r="CO175" s="49">
        <v>4392</v>
      </c>
      <c r="CP175" s="49">
        <v>4509</v>
      </c>
      <c r="CQ175" s="49">
        <v>4225</v>
      </c>
      <c r="CR175" s="49">
        <v>3703</v>
      </c>
      <c r="CS175" s="49">
        <v>3488</v>
      </c>
      <c r="CT175" s="49">
        <v>3313</v>
      </c>
      <c r="CU175" s="49">
        <v>3183</v>
      </c>
      <c r="CV175" s="49">
        <v>2997</v>
      </c>
      <c r="CW175" s="49">
        <v>2732</v>
      </c>
      <c r="CX175" s="49">
        <v>2640</v>
      </c>
      <c r="CY175" s="49">
        <v>2903</v>
      </c>
      <c r="CZ175" s="17" t="s">
        <v>222</v>
      </c>
      <c r="DE175" t="s">
        <v>222</v>
      </c>
      <c r="DG175" t="s">
        <v>222</v>
      </c>
      <c r="DI175">
        <v>108400</v>
      </c>
      <c r="DJ175">
        <v>108600</v>
      </c>
      <c r="DK175">
        <v>108300</v>
      </c>
      <c r="DL175">
        <v>109500</v>
      </c>
      <c r="DM175">
        <v>111200</v>
      </c>
      <c r="DN175">
        <v>110600</v>
      </c>
      <c r="DO175">
        <v>111200</v>
      </c>
      <c r="DP175">
        <v>111800</v>
      </c>
      <c r="DQ175">
        <v>113600</v>
      </c>
      <c r="DR175">
        <v>114500</v>
      </c>
      <c r="DS175">
        <v>113900</v>
      </c>
      <c r="DT175">
        <v>111700</v>
      </c>
      <c r="DU175">
        <v>111900</v>
      </c>
      <c r="DV175">
        <v>112500</v>
      </c>
      <c r="DW175">
        <v>114100</v>
      </c>
      <c r="DX175">
        <v>115800</v>
      </c>
      <c r="DY175">
        <v>114200</v>
      </c>
      <c r="DZ175">
        <v>113900</v>
      </c>
      <c r="EA175">
        <v>113700</v>
      </c>
      <c r="EB175">
        <v>113000</v>
      </c>
      <c r="EC175">
        <v>112500</v>
      </c>
      <c r="ED175">
        <v>112700</v>
      </c>
      <c r="EE175">
        <v>112100</v>
      </c>
      <c r="EF175">
        <v>113500</v>
      </c>
      <c r="EG175">
        <v>114500</v>
      </c>
      <c r="EH175">
        <v>113600</v>
      </c>
      <c r="EI175">
        <v>112000</v>
      </c>
      <c r="EJ175" s="19">
        <v>109900</v>
      </c>
      <c r="EK175" s="19">
        <v>108500</v>
      </c>
      <c r="EL175" s="19">
        <v>106300</v>
      </c>
      <c r="EM175" s="19"/>
      <c r="EO175" s="31">
        <f t="shared" si="60"/>
        <v>3.0064575645756458E-2</v>
      </c>
      <c r="EP175" s="31">
        <f t="shared" si="61"/>
        <v>2.501841620626151E-2</v>
      </c>
      <c r="EQ175" s="31">
        <f t="shared" si="62"/>
        <v>2.4293628808864265E-2</v>
      </c>
      <c r="ER175" s="31">
        <f t="shared" si="63"/>
        <v>2.571689497716895E-2</v>
      </c>
      <c r="ES175" s="31">
        <f t="shared" si="64"/>
        <v>2.6420863309352519E-2</v>
      </c>
      <c r="ET175" s="31">
        <f t="shared" si="65"/>
        <v>1.953887884267631E-2</v>
      </c>
      <c r="EU175" s="31">
        <f t="shared" si="66"/>
        <v>1.7122302158273383E-2</v>
      </c>
      <c r="EV175" s="31">
        <f t="shared" si="67"/>
        <v>2.0536672629695885E-2</v>
      </c>
      <c r="EW175" s="31">
        <f t="shared" si="68"/>
        <v>2.1294014084507044E-2</v>
      </c>
      <c r="EX175" s="31">
        <f t="shared" si="69"/>
        <v>1.7484716157205239E-2</v>
      </c>
      <c r="EY175" s="31">
        <f t="shared" si="70"/>
        <v>1.942054433713784E-2</v>
      </c>
      <c r="EZ175" s="31">
        <f t="shared" si="71"/>
        <v>2.8630259623992838E-2</v>
      </c>
      <c r="FA175" s="31">
        <f t="shared" si="72"/>
        <v>3.7873100983020554E-2</v>
      </c>
      <c r="FB175" s="31">
        <f t="shared" si="73"/>
        <v>3.294222222222222E-2</v>
      </c>
      <c r="FC175" s="31">
        <f t="shared" si="74"/>
        <v>3.0420683610867659E-2</v>
      </c>
      <c r="FD175" s="31">
        <f t="shared" si="75"/>
        <v>3.552677029360967E-2</v>
      </c>
      <c r="FE175" s="31">
        <f t="shared" si="76"/>
        <v>3.9159369527145362E-2</v>
      </c>
      <c r="FF175" s="31">
        <f t="shared" si="77"/>
        <v>3.2695346795434593E-2</v>
      </c>
      <c r="FG175" s="31">
        <f t="shared" si="78"/>
        <v>2.880386983289358E-2</v>
      </c>
      <c r="FH175" s="31">
        <f t="shared" si="79"/>
        <v>3.9292035398230091E-2</v>
      </c>
      <c r="FI175" s="31">
        <f t="shared" si="80"/>
        <v>4.0657777777777779E-2</v>
      </c>
      <c r="FJ175" s="31">
        <f t="shared" si="81"/>
        <v>3.3105590062111799E-2</v>
      </c>
      <c r="FK175" s="31">
        <f t="shared" si="82"/>
        <v>3.1204281891168601E-2</v>
      </c>
      <c r="FL175" s="31">
        <f t="shared" si="83"/>
        <v>3.6229074889867839E-2</v>
      </c>
      <c r="FM175" s="50">
        <f t="shared" si="84"/>
        <v>3.8716157205240173E-2</v>
      </c>
      <c r="FN175" s="50">
        <f t="shared" si="85"/>
        <v>3.3582746478873236E-2</v>
      </c>
      <c r="FO175" s="50">
        <f t="shared" si="86"/>
        <v>3.1839285714285716E-2</v>
      </c>
      <c r="FP175" s="50">
        <f t="shared" si="87"/>
        <v>3.7424931756141949E-2</v>
      </c>
      <c r="FQ175" s="50">
        <f t="shared" si="88"/>
        <v>3.8940092165898617E-2</v>
      </c>
      <c r="FR175" s="50">
        <f t="shared" si="89"/>
        <v>3.1166509877704609E-2</v>
      </c>
    </row>
    <row r="176" spans="1:174" ht="14">
      <c r="A176" s="17" t="s">
        <v>223</v>
      </c>
      <c r="B176" s="19">
        <v>3700</v>
      </c>
      <c r="C176" s="19">
        <v>3789</v>
      </c>
      <c r="D176" s="19">
        <v>3715</v>
      </c>
      <c r="E176" s="19">
        <v>3889</v>
      </c>
      <c r="F176" s="19">
        <v>3952</v>
      </c>
      <c r="G176" s="19">
        <v>3782</v>
      </c>
      <c r="H176" s="19">
        <v>3740</v>
      </c>
      <c r="I176" s="19">
        <v>3794</v>
      </c>
      <c r="J176" s="19">
        <v>3919</v>
      </c>
      <c r="K176" s="19">
        <v>3817</v>
      </c>
      <c r="L176" s="19">
        <v>3764</v>
      </c>
      <c r="M176" s="19">
        <v>3720</v>
      </c>
      <c r="N176" s="19">
        <v>3649</v>
      </c>
      <c r="O176" s="19">
        <v>3774</v>
      </c>
      <c r="P176" s="19">
        <v>3833</v>
      </c>
      <c r="Q176" s="19">
        <v>3948</v>
      </c>
      <c r="R176" s="19">
        <v>3843</v>
      </c>
      <c r="S176" s="19">
        <v>3683</v>
      </c>
      <c r="T176" s="19">
        <v>3508</v>
      </c>
      <c r="U176" s="19">
        <v>3554</v>
      </c>
      <c r="V176" s="19">
        <v>3575</v>
      </c>
      <c r="W176" s="19">
        <v>3509</v>
      </c>
      <c r="X176" s="19">
        <v>3327</v>
      </c>
      <c r="Y176" s="19">
        <v>3293</v>
      </c>
      <c r="Z176" s="19">
        <v>3278</v>
      </c>
      <c r="AA176" s="19">
        <v>3199</v>
      </c>
      <c r="AB176" s="19">
        <v>3219</v>
      </c>
      <c r="AC176" s="19">
        <v>3028</v>
      </c>
      <c r="AD176" s="19">
        <v>2974</v>
      </c>
      <c r="AE176" s="19">
        <v>2900</v>
      </c>
      <c r="AF176" s="19">
        <v>2907</v>
      </c>
      <c r="AG176" s="19">
        <v>2858</v>
      </c>
      <c r="AH176" s="19">
        <v>2888</v>
      </c>
      <c r="AI176" s="19">
        <v>2873</v>
      </c>
      <c r="AJ176" s="19">
        <v>2771</v>
      </c>
      <c r="AK176" s="19">
        <v>2739</v>
      </c>
      <c r="AL176" s="19">
        <v>2786</v>
      </c>
      <c r="AM176" s="19">
        <v>2877</v>
      </c>
      <c r="AN176" s="19">
        <v>3120</v>
      </c>
      <c r="AO176" s="19">
        <v>3119</v>
      </c>
      <c r="AP176" s="19">
        <v>3162</v>
      </c>
      <c r="AQ176" s="19">
        <v>3366</v>
      </c>
      <c r="AR176" s="19">
        <v>3748</v>
      </c>
      <c r="AS176" s="19">
        <v>4215</v>
      </c>
      <c r="AT176" s="19">
        <v>4919</v>
      </c>
      <c r="AU176" s="19">
        <v>5348</v>
      </c>
      <c r="AV176" s="19">
        <v>5597</v>
      </c>
      <c r="AW176" s="19">
        <v>5710</v>
      </c>
      <c r="AX176" s="19">
        <v>5705</v>
      </c>
      <c r="AY176" s="19">
        <v>5971</v>
      </c>
      <c r="AZ176" s="19">
        <v>5993</v>
      </c>
      <c r="BA176" s="19">
        <v>6106</v>
      </c>
      <c r="BB176" s="19">
        <v>6252</v>
      </c>
      <c r="BC176" s="19">
        <v>6152</v>
      </c>
      <c r="BD176" s="19">
        <v>6145</v>
      </c>
      <c r="BE176" s="19">
        <v>6432</v>
      </c>
      <c r="BF176" s="19">
        <v>6475</v>
      </c>
      <c r="BG176" s="19">
        <v>6372</v>
      </c>
      <c r="BH176" s="19">
        <v>6097</v>
      </c>
      <c r="BI176" s="19">
        <v>5888</v>
      </c>
      <c r="BJ176" s="19">
        <v>5502</v>
      </c>
      <c r="BK176" s="19">
        <v>5495</v>
      </c>
      <c r="BL176" s="19">
        <v>5460</v>
      </c>
      <c r="BM176" s="19">
        <v>5397</v>
      </c>
      <c r="BN176" s="19">
        <v>5273</v>
      </c>
      <c r="BO176" s="19">
        <v>5109</v>
      </c>
      <c r="BP176" s="19">
        <v>4936</v>
      </c>
      <c r="BQ176" s="19">
        <v>4958</v>
      </c>
      <c r="BR176" s="19">
        <v>5104</v>
      </c>
      <c r="BS176" s="19">
        <v>4982</v>
      </c>
      <c r="BT176" s="19">
        <v>5058</v>
      </c>
      <c r="BU176" s="19">
        <v>4899</v>
      </c>
      <c r="BV176" s="19">
        <v>4802</v>
      </c>
      <c r="BW176" s="19">
        <v>4923</v>
      </c>
      <c r="BX176" s="19">
        <v>5089</v>
      </c>
      <c r="BY176" s="19">
        <v>5229</v>
      </c>
      <c r="BZ176" s="19">
        <v>5290</v>
      </c>
      <c r="CA176" s="19">
        <v>5195</v>
      </c>
      <c r="CB176" s="19">
        <v>5190</v>
      </c>
      <c r="CC176" s="19">
        <v>5354</v>
      </c>
      <c r="CD176" s="19">
        <v>5535</v>
      </c>
      <c r="CE176" s="19">
        <v>5472</v>
      </c>
      <c r="CF176" s="19">
        <v>5299</v>
      </c>
      <c r="CG176" s="19">
        <v>5213</v>
      </c>
      <c r="CH176" s="49">
        <v>5023</v>
      </c>
      <c r="CI176" s="49">
        <v>5063</v>
      </c>
      <c r="CJ176" s="49">
        <v>4999</v>
      </c>
      <c r="CK176" s="49">
        <v>4957</v>
      </c>
      <c r="CL176" s="49">
        <v>4993</v>
      </c>
      <c r="CM176" s="49">
        <v>4896</v>
      </c>
      <c r="CN176" s="49">
        <v>4811</v>
      </c>
      <c r="CO176" s="49">
        <v>4924</v>
      </c>
      <c r="CP176" s="49">
        <v>5169</v>
      </c>
      <c r="CQ176" s="49">
        <v>5192</v>
      </c>
      <c r="CR176" s="49">
        <v>4983</v>
      </c>
      <c r="CS176" s="49">
        <v>4850</v>
      </c>
      <c r="CT176" s="49">
        <v>4562</v>
      </c>
      <c r="CU176" s="49">
        <v>4542</v>
      </c>
      <c r="CV176" s="49">
        <v>4459</v>
      </c>
      <c r="CW176" s="49">
        <v>4360</v>
      </c>
      <c r="CX176" s="49">
        <v>4196</v>
      </c>
      <c r="CY176" s="49">
        <v>4026</v>
      </c>
      <c r="CZ176" s="17" t="s">
        <v>223</v>
      </c>
      <c r="DE176" t="s">
        <v>223</v>
      </c>
      <c r="DG176" t="s">
        <v>223</v>
      </c>
      <c r="DI176">
        <v>130000</v>
      </c>
      <c r="DJ176">
        <v>131500</v>
      </c>
      <c r="DK176">
        <v>129300</v>
      </c>
      <c r="DL176">
        <v>130000</v>
      </c>
      <c r="DM176">
        <v>126400</v>
      </c>
      <c r="DN176">
        <v>124700</v>
      </c>
      <c r="DO176">
        <v>121300</v>
      </c>
      <c r="DP176">
        <v>117300</v>
      </c>
      <c r="DQ176">
        <v>119800</v>
      </c>
      <c r="DR176">
        <v>123700</v>
      </c>
      <c r="DS176">
        <v>128400</v>
      </c>
      <c r="DT176">
        <v>131100</v>
      </c>
      <c r="DU176">
        <v>129700</v>
      </c>
      <c r="DV176">
        <v>129800</v>
      </c>
      <c r="DW176">
        <v>132100</v>
      </c>
      <c r="DX176">
        <v>135700</v>
      </c>
      <c r="DY176">
        <v>139400</v>
      </c>
      <c r="DZ176">
        <v>138700</v>
      </c>
      <c r="EA176">
        <v>135900</v>
      </c>
      <c r="EB176">
        <v>130900</v>
      </c>
      <c r="EC176">
        <v>134200</v>
      </c>
      <c r="ED176">
        <v>135100</v>
      </c>
      <c r="EE176">
        <v>136200</v>
      </c>
      <c r="EF176">
        <v>137400</v>
      </c>
      <c r="EG176">
        <v>135700</v>
      </c>
      <c r="EH176">
        <v>133600</v>
      </c>
      <c r="EI176">
        <v>138300</v>
      </c>
      <c r="EJ176" s="19">
        <v>139900</v>
      </c>
      <c r="EK176" s="19">
        <v>141200</v>
      </c>
      <c r="EL176" s="19">
        <v>142700</v>
      </c>
      <c r="EM176" s="19"/>
      <c r="EO176" s="31">
        <f t="shared" si="60"/>
        <v>2.9361538461538463E-2</v>
      </c>
      <c r="EP176" s="31">
        <f t="shared" si="61"/>
        <v>2.7749049429657793E-2</v>
      </c>
      <c r="EQ176" s="31">
        <f t="shared" si="62"/>
        <v>3.0533642691415314E-2</v>
      </c>
      <c r="ER176" s="31">
        <f t="shared" si="63"/>
        <v>2.6984615384615385E-2</v>
      </c>
      <c r="ES176" s="31">
        <f t="shared" si="64"/>
        <v>2.7761075949367088E-2</v>
      </c>
      <c r="ET176" s="31">
        <f t="shared" si="65"/>
        <v>2.628708901363272E-2</v>
      </c>
      <c r="EU176" s="31">
        <f t="shared" si="66"/>
        <v>2.4962901896125309E-2</v>
      </c>
      <c r="EV176" s="31">
        <f t="shared" si="67"/>
        <v>2.4782608695652172E-2</v>
      </c>
      <c r="EW176" s="31">
        <f t="shared" si="68"/>
        <v>2.3981636060100169E-2</v>
      </c>
      <c r="EX176" s="31">
        <f t="shared" si="69"/>
        <v>2.2522231204527083E-2</v>
      </c>
      <c r="EY176" s="31">
        <f t="shared" si="70"/>
        <v>2.4291277258566977E-2</v>
      </c>
      <c r="EZ176" s="31">
        <f t="shared" si="71"/>
        <v>2.8588863463005338E-2</v>
      </c>
      <c r="FA176" s="31">
        <f t="shared" si="72"/>
        <v>4.123361603700848E-2</v>
      </c>
      <c r="FB176" s="31">
        <f t="shared" si="73"/>
        <v>4.3952234206471492E-2</v>
      </c>
      <c r="FC176" s="31">
        <f t="shared" si="74"/>
        <v>4.6222558667676002E-2</v>
      </c>
      <c r="FD176" s="31">
        <f t="shared" si="75"/>
        <v>4.5283714075165807E-2</v>
      </c>
      <c r="FE176" s="31">
        <f t="shared" si="76"/>
        <v>4.571018651362984E-2</v>
      </c>
      <c r="FF176" s="31">
        <f t="shared" si="77"/>
        <v>3.9668348954578228E-2</v>
      </c>
      <c r="FG176" s="31">
        <f t="shared" si="78"/>
        <v>3.9713024282560704E-2</v>
      </c>
      <c r="FH176" s="31">
        <f t="shared" si="79"/>
        <v>3.7708174178762412E-2</v>
      </c>
      <c r="FI176" s="31">
        <f t="shared" si="80"/>
        <v>3.7123695976154995E-2</v>
      </c>
      <c r="FJ176" s="31">
        <f t="shared" si="81"/>
        <v>3.5544041450777199E-2</v>
      </c>
      <c r="FK176" s="31">
        <f t="shared" si="82"/>
        <v>3.83920704845815E-2</v>
      </c>
      <c r="FL176" s="31">
        <f t="shared" si="83"/>
        <v>3.7772925764192139E-2</v>
      </c>
      <c r="FM176" s="50">
        <f t="shared" si="84"/>
        <v>4.032424465733235E-2</v>
      </c>
      <c r="FN176" s="50">
        <f t="shared" si="85"/>
        <v>3.7597305389221555E-2</v>
      </c>
      <c r="FO176" s="50">
        <f t="shared" si="86"/>
        <v>3.584237165582068E-2</v>
      </c>
      <c r="FP176" s="50">
        <f t="shared" si="87"/>
        <v>3.4388849177984272E-2</v>
      </c>
      <c r="FQ176" s="50">
        <f t="shared" si="88"/>
        <v>3.6770538243626062E-2</v>
      </c>
      <c r="FR176" s="50">
        <f t="shared" si="89"/>
        <v>3.1969166082690958E-2</v>
      </c>
    </row>
    <row r="177" spans="1:174" ht="14">
      <c r="A177" s="17" t="s">
        <v>224</v>
      </c>
      <c r="B177" s="19">
        <v>794</v>
      </c>
      <c r="C177" s="19">
        <v>837</v>
      </c>
      <c r="D177" s="19">
        <v>852</v>
      </c>
      <c r="E177" s="19">
        <v>803</v>
      </c>
      <c r="F177" s="19">
        <v>748</v>
      </c>
      <c r="G177" s="19">
        <v>809</v>
      </c>
      <c r="H177" s="19">
        <v>831</v>
      </c>
      <c r="I177" s="19">
        <v>940</v>
      </c>
      <c r="J177" s="19">
        <v>1021</v>
      </c>
      <c r="K177" s="19">
        <v>992</v>
      </c>
      <c r="L177" s="19">
        <v>1018</v>
      </c>
      <c r="M177" s="19">
        <v>1007</v>
      </c>
      <c r="N177" s="19">
        <v>998</v>
      </c>
      <c r="O177" s="19">
        <v>977</v>
      </c>
      <c r="P177" s="19">
        <v>990</v>
      </c>
      <c r="Q177" s="19">
        <v>967</v>
      </c>
      <c r="R177" s="19">
        <v>945</v>
      </c>
      <c r="S177" s="19">
        <v>937</v>
      </c>
      <c r="T177" s="19">
        <v>944</v>
      </c>
      <c r="U177" s="19">
        <v>1017</v>
      </c>
      <c r="V177" s="19">
        <v>1047</v>
      </c>
      <c r="W177" s="19">
        <v>1010</v>
      </c>
      <c r="X177" s="19">
        <v>971</v>
      </c>
      <c r="Y177" s="19">
        <v>1017</v>
      </c>
      <c r="Z177" s="19">
        <v>926</v>
      </c>
      <c r="AA177" s="19">
        <v>881</v>
      </c>
      <c r="AB177" s="19">
        <v>950</v>
      </c>
      <c r="AC177" s="19">
        <v>865</v>
      </c>
      <c r="AD177" s="19">
        <v>831</v>
      </c>
      <c r="AE177" s="19">
        <v>867</v>
      </c>
      <c r="AF177" s="19">
        <v>824</v>
      </c>
      <c r="AG177" s="19">
        <v>911</v>
      </c>
      <c r="AH177" s="19">
        <v>935</v>
      </c>
      <c r="AI177" s="19">
        <v>925</v>
      </c>
      <c r="AJ177" s="19">
        <v>892</v>
      </c>
      <c r="AK177" s="19">
        <v>877</v>
      </c>
      <c r="AL177" s="19">
        <v>818</v>
      </c>
      <c r="AM177" s="19">
        <v>885</v>
      </c>
      <c r="AN177" s="19">
        <v>1014</v>
      </c>
      <c r="AO177" s="19">
        <v>1041</v>
      </c>
      <c r="AP177" s="19">
        <v>1065</v>
      </c>
      <c r="AQ177" s="19">
        <v>1201</v>
      </c>
      <c r="AR177" s="19">
        <v>1322</v>
      </c>
      <c r="AS177" s="19">
        <v>1623</v>
      </c>
      <c r="AT177" s="19">
        <v>2001</v>
      </c>
      <c r="AU177" s="19">
        <v>2099</v>
      </c>
      <c r="AV177" s="19">
        <v>2119</v>
      </c>
      <c r="AW177" s="19">
        <v>2099</v>
      </c>
      <c r="AX177" s="19">
        <v>2115</v>
      </c>
      <c r="AY177" s="19">
        <v>2098</v>
      </c>
      <c r="AZ177" s="19">
        <v>2176</v>
      </c>
      <c r="BA177" s="19">
        <v>2064</v>
      </c>
      <c r="BB177" s="19">
        <v>2075</v>
      </c>
      <c r="BC177" s="19">
        <v>1957</v>
      </c>
      <c r="BD177" s="19">
        <v>1970</v>
      </c>
      <c r="BE177" s="19">
        <v>2069</v>
      </c>
      <c r="BF177" s="19">
        <v>2065</v>
      </c>
      <c r="BG177" s="19">
        <v>1958</v>
      </c>
      <c r="BH177" s="19">
        <v>1890</v>
      </c>
      <c r="BI177" s="19">
        <v>1804</v>
      </c>
      <c r="BJ177" s="19">
        <v>1662</v>
      </c>
      <c r="BK177" s="19">
        <v>1646</v>
      </c>
      <c r="BL177" s="19">
        <v>1669</v>
      </c>
      <c r="BM177" s="19">
        <v>1600</v>
      </c>
      <c r="BN177" s="19">
        <v>1538</v>
      </c>
      <c r="BO177" s="19">
        <v>1529</v>
      </c>
      <c r="BP177" s="19">
        <v>1544</v>
      </c>
      <c r="BQ177" s="19">
        <v>1700</v>
      </c>
      <c r="BR177" s="19">
        <v>1706</v>
      </c>
      <c r="BS177" s="19">
        <v>1646</v>
      </c>
      <c r="BT177" s="19">
        <v>1683</v>
      </c>
      <c r="BU177" s="19">
        <v>1607</v>
      </c>
      <c r="BV177" s="19">
        <v>1610</v>
      </c>
      <c r="BW177" s="19">
        <v>1695</v>
      </c>
      <c r="BX177" s="19">
        <v>1765</v>
      </c>
      <c r="BY177" s="19">
        <v>1740</v>
      </c>
      <c r="BZ177" s="19">
        <v>1711</v>
      </c>
      <c r="CA177" s="19">
        <v>1703</v>
      </c>
      <c r="CB177" s="19">
        <v>1671</v>
      </c>
      <c r="CC177" s="19">
        <v>1819</v>
      </c>
      <c r="CD177" s="19">
        <v>1880</v>
      </c>
      <c r="CE177" s="19">
        <v>1877</v>
      </c>
      <c r="CF177" s="19">
        <v>1807</v>
      </c>
      <c r="CG177" s="19">
        <v>1737</v>
      </c>
      <c r="CH177" s="49">
        <v>1690</v>
      </c>
      <c r="CI177" s="49">
        <v>1717</v>
      </c>
      <c r="CJ177" s="49">
        <v>1681</v>
      </c>
      <c r="CK177" s="49">
        <v>1679</v>
      </c>
      <c r="CL177" s="49">
        <v>1594</v>
      </c>
      <c r="CM177" s="49">
        <v>1578</v>
      </c>
      <c r="CN177" s="49">
        <v>1560</v>
      </c>
      <c r="CO177" s="49">
        <v>1639</v>
      </c>
      <c r="CP177" s="49">
        <v>1696</v>
      </c>
      <c r="CQ177" s="49">
        <v>1653</v>
      </c>
      <c r="CR177" s="49">
        <v>1652</v>
      </c>
      <c r="CS177" s="49">
        <v>1588</v>
      </c>
      <c r="CT177" s="49">
        <v>1525</v>
      </c>
      <c r="CU177" s="49">
        <v>1535</v>
      </c>
      <c r="CV177" s="49">
        <v>1503</v>
      </c>
      <c r="CW177" s="49">
        <v>1394</v>
      </c>
      <c r="CX177" s="49">
        <v>1288</v>
      </c>
      <c r="CY177" s="49">
        <v>1232</v>
      </c>
      <c r="CZ177" s="17" t="s">
        <v>224</v>
      </c>
      <c r="DE177" t="s">
        <v>224</v>
      </c>
      <c r="DG177" t="s">
        <v>224</v>
      </c>
      <c r="DI177">
        <v>56100</v>
      </c>
      <c r="DJ177">
        <v>55900</v>
      </c>
      <c r="DK177">
        <v>54300</v>
      </c>
      <c r="DL177">
        <v>54100</v>
      </c>
      <c r="DM177">
        <v>53800</v>
      </c>
      <c r="DN177">
        <v>53500</v>
      </c>
      <c r="DO177">
        <v>53100</v>
      </c>
      <c r="DP177">
        <v>51700</v>
      </c>
      <c r="DQ177">
        <v>52000</v>
      </c>
      <c r="DR177">
        <v>52900</v>
      </c>
      <c r="DS177">
        <v>53400</v>
      </c>
      <c r="DT177">
        <v>54300</v>
      </c>
      <c r="DU177">
        <v>53000</v>
      </c>
      <c r="DV177">
        <v>54300</v>
      </c>
      <c r="DW177">
        <v>55600</v>
      </c>
      <c r="DX177">
        <v>56800</v>
      </c>
      <c r="DY177">
        <v>56500</v>
      </c>
      <c r="DZ177">
        <v>52900</v>
      </c>
      <c r="EA177">
        <v>52500</v>
      </c>
      <c r="EB177">
        <v>51900</v>
      </c>
      <c r="EC177">
        <v>51300</v>
      </c>
      <c r="ED177">
        <v>51500</v>
      </c>
      <c r="EE177">
        <v>50600</v>
      </c>
      <c r="EF177">
        <v>49600</v>
      </c>
      <c r="EG177">
        <v>51900</v>
      </c>
      <c r="EH177">
        <v>52700</v>
      </c>
      <c r="EI177">
        <v>51600</v>
      </c>
      <c r="EJ177" s="19">
        <v>52800</v>
      </c>
      <c r="EK177" s="19">
        <v>51000</v>
      </c>
      <c r="EL177" s="19">
        <v>49200</v>
      </c>
      <c r="EM177" s="19"/>
      <c r="EO177" s="31">
        <f t="shared" si="60"/>
        <v>1.7682709447415328E-2</v>
      </c>
      <c r="EP177" s="31">
        <f t="shared" si="61"/>
        <v>1.7853309481216457E-2</v>
      </c>
      <c r="EQ177" s="31">
        <f t="shared" si="62"/>
        <v>1.7808471454880296E-2</v>
      </c>
      <c r="ER177" s="31">
        <f t="shared" si="63"/>
        <v>1.7449168207024031E-2</v>
      </c>
      <c r="ES177" s="31">
        <f t="shared" si="64"/>
        <v>1.8773234200743494E-2</v>
      </c>
      <c r="ET177" s="31">
        <f t="shared" si="65"/>
        <v>1.730841121495327E-2</v>
      </c>
      <c r="EU177" s="31">
        <f t="shared" si="66"/>
        <v>1.6290018832391714E-2</v>
      </c>
      <c r="EV177" s="31">
        <f t="shared" si="67"/>
        <v>1.5938104448742746E-2</v>
      </c>
      <c r="EW177" s="31">
        <f t="shared" si="68"/>
        <v>1.7788461538461538E-2</v>
      </c>
      <c r="EX177" s="31">
        <f t="shared" si="69"/>
        <v>1.5463137996219282E-2</v>
      </c>
      <c r="EY177" s="31">
        <f t="shared" si="70"/>
        <v>1.9494382022471911E-2</v>
      </c>
      <c r="EZ177" s="31">
        <f t="shared" si="71"/>
        <v>2.434622467771639E-2</v>
      </c>
      <c r="FA177" s="31">
        <f t="shared" si="72"/>
        <v>3.960377358490566E-2</v>
      </c>
      <c r="FB177" s="31">
        <f t="shared" si="73"/>
        <v>3.8950276243093926E-2</v>
      </c>
      <c r="FC177" s="31">
        <f t="shared" si="74"/>
        <v>3.7122302158273383E-2</v>
      </c>
      <c r="FD177" s="31">
        <f t="shared" si="75"/>
        <v>3.4683098591549298E-2</v>
      </c>
      <c r="FE177" s="31">
        <f t="shared" si="76"/>
        <v>3.4654867256637169E-2</v>
      </c>
      <c r="FF177" s="31">
        <f t="shared" si="77"/>
        <v>3.1417769376181473E-2</v>
      </c>
      <c r="FG177" s="31">
        <f t="shared" si="78"/>
        <v>3.0476190476190476E-2</v>
      </c>
      <c r="FH177" s="31">
        <f t="shared" si="79"/>
        <v>2.9749518304431601E-2</v>
      </c>
      <c r="FI177" s="31">
        <f t="shared" si="80"/>
        <v>3.2085769980506822E-2</v>
      </c>
      <c r="FJ177" s="31">
        <f t="shared" si="81"/>
        <v>3.1262135922330098E-2</v>
      </c>
      <c r="FK177" s="31">
        <f t="shared" si="82"/>
        <v>3.4387351778656129E-2</v>
      </c>
      <c r="FL177" s="31">
        <f t="shared" si="83"/>
        <v>3.368951612903226E-2</v>
      </c>
      <c r="FM177" s="50">
        <f t="shared" si="84"/>
        <v>3.6165703275529863E-2</v>
      </c>
      <c r="FN177" s="50">
        <f t="shared" si="85"/>
        <v>3.2068311195445919E-2</v>
      </c>
      <c r="FO177" s="50">
        <f t="shared" si="86"/>
        <v>3.2538759689922481E-2</v>
      </c>
      <c r="FP177" s="50">
        <f t="shared" si="87"/>
        <v>2.9545454545454545E-2</v>
      </c>
      <c r="FQ177" s="50">
        <f t="shared" si="88"/>
        <v>3.2411764705882355E-2</v>
      </c>
      <c r="FR177" s="50">
        <f t="shared" si="89"/>
        <v>3.0995934959349592E-2</v>
      </c>
    </row>
    <row r="178" spans="1:174" ht="14">
      <c r="A178" s="17" t="s">
        <v>225</v>
      </c>
      <c r="B178" s="19">
        <v>755</v>
      </c>
      <c r="C178" s="19">
        <v>727</v>
      </c>
      <c r="D178" s="19">
        <v>719</v>
      </c>
      <c r="E178" s="19">
        <v>739</v>
      </c>
      <c r="F178" s="19">
        <v>704</v>
      </c>
      <c r="G178" s="19">
        <v>736</v>
      </c>
      <c r="H178" s="19">
        <v>741</v>
      </c>
      <c r="I178" s="19">
        <v>821</v>
      </c>
      <c r="J178" s="19">
        <v>885</v>
      </c>
      <c r="K178" s="19">
        <v>874</v>
      </c>
      <c r="L178" s="19">
        <v>873</v>
      </c>
      <c r="M178" s="19">
        <v>892</v>
      </c>
      <c r="N178" s="19">
        <v>849</v>
      </c>
      <c r="O178" s="19">
        <v>826</v>
      </c>
      <c r="P178" s="19">
        <v>827</v>
      </c>
      <c r="Q178" s="19">
        <v>816</v>
      </c>
      <c r="R178" s="19">
        <v>806</v>
      </c>
      <c r="S178" s="19">
        <v>802</v>
      </c>
      <c r="T178" s="19">
        <v>762</v>
      </c>
      <c r="U178" s="19">
        <v>798</v>
      </c>
      <c r="V178" s="19">
        <v>815</v>
      </c>
      <c r="W178" s="19">
        <v>811</v>
      </c>
      <c r="X178" s="19">
        <v>753</v>
      </c>
      <c r="Y178" s="19">
        <v>719</v>
      </c>
      <c r="Z178" s="19">
        <v>665</v>
      </c>
      <c r="AA178" s="19">
        <v>654</v>
      </c>
      <c r="AB178" s="19">
        <v>671</v>
      </c>
      <c r="AC178" s="19">
        <v>623</v>
      </c>
      <c r="AD178" s="19">
        <v>625</v>
      </c>
      <c r="AE178" s="19">
        <v>623</v>
      </c>
      <c r="AF178" s="19">
        <v>656</v>
      </c>
      <c r="AG178" s="19">
        <v>652</v>
      </c>
      <c r="AH178" s="19">
        <v>652</v>
      </c>
      <c r="AI178" s="19">
        <v>667</v>
      </c>
      <c r="AJ178" s="19">
        <v>653</v>
      </c>
      <c r="AK178" s="19">
        <v>647</v>
      </c>
      <c r="AL178" s="19">
        <v>669</v>
      </c>
      <c r="AM178" s="19">
        <v>747</v>
      </c>
      <c r="AN178" s="19">
        <v>829</v>
      </c>
      <c r="AO178" s="19">
        <v>839</v>
      </c>
      <c r="AP178" s="19">
        <v>927</v>
      </c>
      <c r="AQ178" s="19">
        <v>1139</v>
      </c>
      <c r="AR178" s="19">
        <v>1213</v>
      </c>
      <c r="AS178" s="19">
        <v>1343</v>
      </c>
      <c r="AT178" s="19">
        <v>1683</v>
      </c>
      <c r="AU178" s="19">
        <v>1766</v>
      </c>
      <c r="AV178" s="19">
        <v>1811</v>
      </c>
      <c r="AW178" s="19">
        <v>1873</v>
      </c>
      <c r="AX178" s="19">
        <v>1818</v>
      </c>
      <c r="AY178" s="19">
        <v>1858</v>
      </c>
      <c r="AZ178" s="19">
        <v>1849</v>
      </c>
      <c r="BA178" s="19">
        <v>1836</v>
      </c>
      <c r="BB178" s="19">
        <v>1804</v>
      </c>
      <c r="BC178" s="19">
        <v>1844</v>
      </c>
      <c r="BD178" s="19">
        <v>1826</v>
      </c>
      <c r="BE178" s="19">
        <v>1890</v>
      </c>
      <c r="BF178" s="19">
        <v>1872</v>
      </c>
      <c r="BG178" s="19">
        <v>1784</v>
      </c>
      <c r="BH178" s="19">
        <v>1688</v>
      </c>
      <c r="BI178" s="19">
        <v>1569</v>
      </c>
      <c r="BJ178" s="19">
        <v>1461</v>
      </c>
      <c r="BK178" s="19">
        <v>1407</v>
      </c>
      <c r="BL178" s="19">
        <v>1427</v>
      </c>
      <c r="BM178" s="19">
        <v>1443</v>
      </c>
      <c r="BN178" s="19">
        <v>1435</v>
      </c>
      <c r="BO178" s="19">
        <v>1389</v>
      </c>
      <c r="BP178" s="19">
        <v>1398</v>
      </c>
      <c r="BQ178" s="19">
        <v>1476</v>
      </c>
      <c r="BR178" s="19">
        <v>1529</v>
      </c>
      <c r="BS178" s="19">
        <v>1521</v>
      </c>
      <c r="BT178" s="19">
        <v>1525</v>
      </c>
      <c r="BU178" s="19">
        <v>1502</v>
      </c>
      <c r="BV178" s="19">
        <v>1456</v>
      </c>
      <c r="BW178" s="19">
        <v>1547</v>
      </c>
      <c r="BX178" s="19">
        <v>1514</v>
      </c>
      <c r="BY178" s="19">
        <v>1465</v>
      </c>
      <c r="BZ178" s="19">
        <v>1373</v>
      </c>
      <c r="CA178" s="19">
        <v>1344</v>
      </c>
      <c r="CB178" s="19">
        <v>1360</v>
      </c>
      <c r="CC178" s="19">
        <v>1492</v>
      </c>
      <c r="CD178" s="19">
        <v>1530</v>
      </c>
      <c r="CE178" s="19">
        <v>1465</v>
      </c>
      <c r="CF178" s="19">
        <v>1361</v>
      </c>
      <c r="CG178" s="19">
        <v>1333</v>
      </c>
      <c r="CH178" s="49">
        <v>1295</v>
      </c>
      <c r="CI178" s="49">
        <v>1309</v>
      </c>
      <c r="CJ178" s="49">
        <v>1296</v>
      </c>
      <c r="CK178" s="49">
        <v>1317</v>
      </c>
      <c r="CL178" s="49">
        <v>1302</v>
      </c>
      <c r="CM178" s="49">
        <v>1250</v>
      </c>
      <c r="CN178" s="49">
        <v>1196</v>
      </c>
      <c r="CO178" s="49">
        <v>1263</v>
      </c>
      <c r="CP178" s="49">
        <v>1346</v>
      </c>
      <c r="CQ178" s="49">
        <v>1265</v>
      </c>
      <c r="CR178" s="49">
        <v>1222</v>
      </c>
      <c r="CS178" s="49">
        <v>1172</v>
      </c>
      <c r="CT178" s="49">
        <v>1114</v>
      </c>
      <c r="CU178" s="49">
        <v>1079</v>
      </c>
      <c r="CV178" s="49">
        <v>1041</v>
      </c>
      <c r="CW178" s="49">
        <v>995</v>
      </c>
      <c r="CX178" s="49">
        <v>965</v>
      </c>
      <c r="CY178" s="49">
        <v>901</v>
      </c>
      <c r="CZ178" s="17" t="s">
        <v>225</v>
      </c>
      <c r="DE178" t="s">
        <v>225</v>
      </c>
      <c r="DG178" t="s">
        <v>225</v>
      </c>
      <c r="DI178">
        <v>64100</v>
      </c>
      <c r="DJ178">
        <v>63300</v>
      </c>
      <c r="DK178">
        <v>62900</v>
      </c>
      <c r="DL178">
        <v>62100</v>
      </c>
      <c r="DM178">
        <v>62700</v>
      </c>
      <c r="DN178">
        <v>64600</v>
      </c>
      <c r="DO178">
        <v>65800</v>
      </c>
      <c r="DP178">
        <v>65300</v>
      </c>
      <c r="DQ178">
        <v>64600</v>
      </c>
      <c r="DR178">
        <v>63700</v>
      </c>
      <c r="DS178">
        <v>63500</v>
      </c>
      <c r="DT178">
        <v>65100</v>
      </c>
      <c r="DU178">
        <v>65400</v>
      </c>
      <c r="DV178">
        <v>65800</v>
      </c>
      <c r="DW178">
        <v>65200</v>
      </c>
      <c r="DX178">
        <v>65600</v>
      </c>
      <c r="DY178">
        <v>65400</v>
      </c>
      <c r="DZ178">
        <v>65900</v>
      </c>
      <c r="EA178">
        <v>67800</v>
      </c>
      <c r="EB178">
        <v>66000</v>
      </c>
      <c r="EC178">
        <v>67600</v>
      </c>
      <c r="ED178">
        <v>65000</v>
      </c>
      <c r="EE178">
        <v>64400</v>
      </c>
      <c r="EF178">
        <v>66000</v>
      </c>
      <c r="EG178">
        <v>64800</v>
      </c>
      <c r="EH178">
        <v>64200</v>
      </c>
      <c r="EI178">
        <v>64300</v>
      </c>
      <c r="EJ178" s="19">
        <v>63300</v>
      </c>
      <c r="EK178" s="19">
        <v>63600</v>
      </c>
      <c r="EL178" s="19">
        <v>66100</v>
      </c>
      <c r="EM178" s="19"/>
      <c r="EO178" s="31">
        <f t="shared" si="60"/>
        <v>1.3634945397815913E-2</v>
      </c>
      <c r="EP178" s="31">
        <f t="shared" si="61"/>
        <v>1.3412322274881516E-2</v>
      </c>
      <c r="EQ178" s="31">
        <f t="shared" si="62"/>
        <v>1.2972972972972972E-2</v>
      </c>
      <c r="ER178" s="31">
        <f t="shared" si="63"/>
        <v>1.2270531400966183E-2</v>
      </c>
      <c r="ES178" s="31">
        <f t="shared" si="64"/>
        <v>1.2934609250398724E-2</v>
      </c>
      <c r="ET178" s="31">
        <f t="shared" si="65"/>
        <v>1.0294117647058823E-2</v>
      </c>
      <c r="EU178" s="31">
        <f t="shared" si="66"/>
        <v>9.4680851063829782E-3</v>
      </c>
      <c r="EV178" s="31">
        <f t="shared" si="67"/>
        <v>1.004594180704441E-2</v>
      </c>
      <c r="EW178" s="31">
        <f t="shared" si="68"/>
        <v>1.0325077399380805E-2</v>
      </c>
      <c r="EX178" s="31">
        <f t="shared" si="69"/>
        <v>1.0502354788069074E-2</v>
      </c>
      <c r="EY178" s="31">
        <f t="shared" si="70"/>
        <v>1.3212598425196851E-2</v>
      </c>
      <c r="EZ178" s="31">
        <f t="shared" si="71"/>
        <v>1.8632872503840246E-2</v>
      </c>
      <c r="FA178" s="31">
        <f t="shared" si="72"/>
        <v>2.7003058103975536E-2</v>
      </c>
      <c r="FB178" s="31">
        <f t="shared" si="73"/>
        <v>2.7629179331306992E-2</v>
      </c>
      <c r="FC178" s="31">
        <f t="shared" si="74"/>
        <v>2.8159509202453987E-2</v>
      </c>
      <c r="FD178" s="31">
        <f t="shared" si="75"/>
        <v>2.7835365853658537E-2</v>
      </c>
      <c r="FE178" s="31">
        <f t="shared" si="76"/>
        <v>2.7278287461773701E-2</v>
      </c>
      <c r="FF178" s="31">
        <f t="shared" si="77"/>
        <v>2.2169954476479514E-2</v>
      </c>
      <c r="FG178" s="31">
        <f t="shared" si="78"/>
        <v>2.1283185840707965E-2</v>
      </c>
      <c r="FH178" s="31">
        <f t="shared" si="79"/>
        <v>2.118181818181818E-2</v>
      </c>
      <c r="FI178" s="31">
        <f t="shared" si="80"/>
        <v>2.2499999999999999E-2</v>
      </c>
      <c r="FJ178" s="31">
        <f t="shared" si="81"/>
        <v>2.24E-2</v>
      </c>
      <c r="FK178" s="31">
        <f t="shared" si="82"/>
        <v>2.2748447204968943E-2</v>
      </c>
      <c r="FL178" s="31">
        <f t="shared" si="83"/>
        <v>2.0606060606060607E-2</v>
      </c>
      <c r="FM178" s="50">
        <f t="shared" si="84"/>
        <v>2.2608024691358024E-2</v>
      </c>
      <c r="FN178" s="50">
        <f t="shared" si="85"/>
        <v>2.0171339563862929E-2</v>
      </c>
      <c r="FO178" s="50">
        <f t="shared" si="86"/>
        <v>2.0482115085536549E-2</v>
      </c>
      <c r="FP178" s="50">
        <f t="shared" si="87"/>
        <v>1.8894154818325435E-2</v>
      </c>
      <c r="FQ178" s="50">
        <f t="shared" si="88"/>
        <v>1.9889937106918238E-2</v>
      </c>
      <c r="FR178" s="50">
        <f t="shared" si="89"/>
        <v>1.6853252647503782E-2</v>
      </c>
    </row>
    <row r="179" spans="1:174" ht="14">
      <c r="A179" s="17" t="s">
        <v>226</v>
      </c>
      <c r="B179" s="19">
        <v>3244</v>
      </c>
      <c r="C179" s="19">
        <v>3382</v>
      </c>
      <c r="D179" s="19">
        <v>3468</v>
      </c>
      <c r="E179" s="19">
        <v>3317</v>
      </c>
      <c r="F179" s="19">
        <v>3608</v>
      </c>
      <c r="G179" s="19">
        <v>3387</v>
      </c>
      <c r="H179" s="19">
        <v>3389</v>
      </c>
      <c r="I179" s="19">
        <v>3514</v>
      </c>
      <c r="J179" s="19">
        <v>3569</v>
      </c>
      <c r="K179" s="19">
        <v>3651</v>
      </c>
      <c r="L179" s="19">
        <v>3693</v>
      </c>
      <c r="M179" s="19">
        <v>3628</v>
      </c>
      <c r="N179" s="19">
        <v>3605</v>
      </c>
      <c r="O179" s="19">
        <v>3510</v>
      </c>
      <c r="P179" s="19">
        <v>3390</v>
      </c>
      <c r="Q179" s="19">
        <v>3495</v>
      </c>
      <c r="R179" s="19">
        <v>3506</v>
      </c>
      <c r="S179" s="19">
        <v>3303</v>
      </c>
      <c r="T179" s="19">
        <v>3303</v>
      </c>
      <c r="U179" s="19">
        <v>3361</v>
      </c>
      <c r="V179" s="19">
        <v>3383</v>
      </c>
      <c r="W179" s="19">
        <v>3370</v>
      </c>
      <c r="X179" s="19">
        <v>3275</v>
      </c>
      <c r="Y179" s="19">
        <v>3194</v>
      </c>
      <c r="Z179" s="19">
        <v>2972</v>
      </c>
      <c r="AA179" s="19">
        <v>2924</v>
      </c>
      <c r="AB179" s="19">
        <v>2997</v>
      </c>
      <c r="AC179" s="19">
        <v>2866</v>
      </c>
      <c r="AD179" s="19">
        <v>2784</v>
      </c>
      <c r="AE179" s="19">
        <v>2719</v>
      </c>
      <c r="AF179" s="19">
        <v>2712</v>
      </c>
      <c r="AG179" s="19">
        <v>2739</v>
      </c>
      <c r="AH179" s="19">
        <v>2742</v>
      </c>
      <c r="AI179" s="19">
        <v>2741</v>
      </c>
      <c r="AJ179" s="19">
        <v>2654</v>
      </c>
      <c r="AK179" s="19">
        <v>2667</v>
      </c>
      <c r="AL179" s="19">
        <v>2627</v>
      </c>
      <c r="AM179" s="19">
        <v>2800</v>
      </c>
      <c r="AN179" s="19">
        <v>2940</v>
      </c>
      <c r="AO179" s="19">
        <v>3064</v>
      </c>
      <c r="AP179" s="19">
        <v>3146</v>
      </c>
      <c r="AQ179" s="19">
        <v>3268</v>
      </c>
      <c r="AR179" s="19">
        <v>3522</v>
      </c>
      <c r="AS179" s="19">
        <v>3925</v>
      </c>
      <c r="AT179" s="19">
        <v>4511</v>
      </c>
      <c r="AU179" s="19">
        <v>4851</v>
      </c>
      <c r="AV179" s="19">
        <v>5025</v>
      </c>
      <c r="AW179" s="19">
        <v>5229</v>
      </c>
      <c r="AX179" s="19">
        <v>5143</v>
      </c>
      <c r="AY179" s="19">
        <v>5363</v>
      </c>
      <c r="AZ179" s="19">
        <v>5429</v>
      </c>
      <c r="BA179" s="19">
        <v>5553</v>
      </c>
      <c r="BB179" s="19">
        <v>5508</v>
      </c>
      <c r="BC179" s="19">
        <v>5431</v>
      </c>
      <c r="BD179" s="19">
        <v>5593</v>
      </c>
      <c r="BE179" s="19">
        <v>5618</v>
      </c>
      <c r="BF179" s="19">
        <v>5543</v>
      </c>
      <c r="BG179" s="19">
        <v>5574</v>
      </c>
      <c r="BH179" s="19">
        <v>5558</v>
      </c>
      <c r="BI179" s="19">
        <v>5196</v>
      </c>
      <c r="BJ179" s="19">
        <v>5053</v>
      </c>
      <c r="BK179" s="19">
        <v>4930</v>
      </c>
      <c r="BL179" s="19">
        <v>4999</v>
      </c>
      <c r="BM179" s="19">
        <v>5014</v>
      </c>
      <c r="BN179" s="19">
        <v>4950</v>
      </c>
      <c r="BO179" s="19">
        <v>4967</v>
      </c>
      <c r="BP179" s="19">
        <v>4873</v>
      </c>
      <c r="BQ179" s="19">
        <v>4915</v>
      </c>
      <c r="BR179" s="19">
        <v>4981</v>
      </c>
      <c r="BS179" s="19">
        <v>5108</v>
      </c>
      <c r="BT179" s="19">
        <v>5264</v>
      </c>
      <c r="BU179" s="19">
        <v>5197</v>
      </c>
      <c r="BV179" s="19">
        <v>5084</v>
      </c>
      <c r="BW179" s="19">
        <v>5263</v>
      </c>
      <c r="BX179" s="19">
        <v>5482</v>
      </c>
      <c r="BY179" s="19">
        <v>5523</v>
      </c>
      <c r="BZ179" s="19">
        <v>5507</v>
      </c>
      <c r="CA179" s="19">
        <v>5391</v>
      </c>
      <c r="CB179" s="19">
        <v>5346</v>
      </c>
      <c r="CC179" s="19">
        <v>5230</v>
      </c>
      <c r="CD179" s="19">
        <v>5397</v>
      </c>
      <c r="CE179" s="19">
        <v>5368</v>
      </c>
      <c r="CF179" s="19">
        <v>5066</v>
      </c>
      <c r="CG179" s="19">
        <v>4979</v>
      </c>
      <c r="CH179" s="49">
        <v>4814</v>
      </c>
      <c r="CI179" s="49">
        <v>4851</v>
      </c>
      <c r="CJ179" s="49">
        <v>4820</v>
      </c>
      <c r="CK179" s="49">
        <v>4881</v>
      </c>
      <c r="CL179" s="49">
        <v>4968</v>
      </c>
      <c r="CM179" s="49">
        <v>4968</v>
      </c>
      <c r="CN179" s="49">
        <v>4909</v>
      </c>
      <c r="CO179" s="49">
        <v>5024</v>
      </c>
      <c r="CP179" s="49">
        <v>5132</v>
      </c>
      <c r="CQ179" s="49">
        <v>5167</v>
      </c>
      <c r="CR179" s="49">
        <v>5035</v>
      </c>
      <c r="CS179" s="49">
        <v>4880</v>
      </c>
      <c r="CT179" s="49">
        <v>4743</v>
      </c>
      <c r="CU179" s="49">
        <v>4703</v>
      </c>
      <c r="CV179" s="49">
        <v>4607</v>
      </c>
      <c r="CW179" s="49">
        <v>4493</v>
      </c>
      <c r="CX179" s="49">
        <v>4301</v>
      </c>
      <c r="CY179" s="49">
        <v>4143</v>
      </c>
      <c r="CZ179" s="17" t="s">
        <v>226</v>
      </c>
      <c r="DE179" t="s">
        <v>226</v>
      </c>
      <c r="DG179" t="s">
        <v>226</v>
      </c>
      <c r="DI179">
        <v>122800</v>
      </c>
      <c r="DJ179">
        <v>123600</v>
      </c>
      <c r="DK179">
        <v>122400</v>
      </c>
      <c r="DL179">
        <v>125400</v>
      </c>
      <c r="DM179">
        <v>125200</v>
      </c>
      <c r="DN179">
        <v>125500</v>
      </c>
      <c r="DO179">
        <v>122900</v>
      </c>
      <c r="DP179">
        <v>118100</v>
      </c>
      <c r="DQ179">
        <v>120400</v>
      </c>
      <c r="DR179">
        <v>119600</v>
      </c>
      <c r="DS179">
        <v>123500</v>
      </c>
      <c r="DT179">
        <v>121700</v>
      </c>
      <c r="DU179">
        <v>122500</v>
      </c>
      <c r="DV179">
        <v>122000</v>
      </c>
      <c r="DW179">
        <v>124700</v>
      </c>
      <c r="DX179">
        <v>127800</v>
      </c>
      <c r="DY179">
        <v>126900</v>
      </c>
      <c r="DZ179">
        <v>131200</v>
      </c>
      <c r="EA179">
        <v>130600</v>
      </c>
      <c r="EB179">
        <v>128600</v>
      </c>
      <c r="EC179">
        <v>130500</v>
      </c>
      <c r="ED179">
        <v>128000</v>
      </c>
      <c r="EE179">
        <v>130500</v>
      </c>
      <c r="EF179">
        <v>130800</v>
      </c>
      <c r="EG179">
        <v>132800</v>
      </c>
      <c r="EH179">
        <v>133600</v>
      </c>
      <c r="EI179">
        <v>130400</v>
      </c>
      <c r="EJ179" s="19">
        <v>131700</v>
      </c>
      <c r="EK179" s="19">
        <v>132600</v>
      </c>
      <c r="EL179" s="19">
        <v>132700</v>
      </c>
      <c r="EM179" s="19"/>
      <c r="EO179" s="31">
        <f t="shared" si="60"/>
        <v>2.9731270358306187E-2</v>
      </c>
      <c r="EP179" s="31">
        <f t="shared" si="61"/>
        <v>2.9166666666666667E-2</v>
      </c>
      <c r="EQ179" s="31">
        <f t="shared" si="62"/>
        <v>2.855392156862745E-2</v>
      </c>
      <c r="ER179" s="31">
        <f t="shared" si="63"/>
        <v>2.6339712918660288E-2</v>
      </c>
      <c r="ES179" s="31">
        <f t="shared" si="64"/>
        <v>2.6916932907348243E-2</v>
      </c>
      <c r="ET179" s="31">
        <f t="shared" si="65"/>
        <v>2.3681274900398407E-2</v>
      </c>
      <c r="EU179" s="31">
        <f t="shared" si="66"/>
        <v>2.3319772172497966E-2</v>
      </c>
      <c r="EV179" s="31">
        <f t="shared" si="67"/>
        <v>2.2963590177815411E-2</v>
      </c>
      <c r="EW179" s="31">
        <f t="shared" si="68"/>
        <v>2.2765780730897009E-2</v>
      </c>
      <c r="EX179" s="31">
        <f t="shared" si="69"/>
        <v>2.1964882943143811E-2</v>
      </c>
      <c r="EY179" s="31">
        <f t="shared" si="70"/>
        <v>2.4809716599190283E-2</v>
      </c>
      <c r="EZ179" s="31">
        <f t="shared" si="71"/>
        <v>2.894001643385374E-2</v>
      </c>
      <c r="FA179" s="31">
        <f t="shared" si="72"/>
        <v>3.9600000000000003E-2</v>
      </c>
      <c r="FB179" s="31">
        <f t="shared" si="73"/>
        <v>4.2155737704918032E-2</v>
      </c>
      <c r="FC179" s="31">
        <f t="shared" si="74"/>
        <v>4.4530874097834801E-2</v>
      </c>
      <c r="FD179" s="31">
        <f t="shared" si="75"/>
        <v>4.3763693270735524E-2</v>
      </c>
      <c r="FE179" s="31">
        <f t="shared" si="76"/>
        <v>4.3924349881796693E-2</v>
      </c>
      <c r="FF179" s="31">
        <f t="shared" si="77"/>
        <v>3.8513719512195121E-2</v>
      </c>
      <c r="FG179" s="31">
        <f t="shared" si="78"/>
        <v>3.8392036753445637E-2</v>
      </c>
      <c r="FH179" s="31">
        <f t="shared" si="79"/>
        <v>3.7892690513219286E-2</v>
      </c>
      <c r="FI179" s="31">
        <f t="shared" si="80"/>
        <v>3.9141762452107279E-2</v>
      </c>
      <c r="FJ179" s="31">
        <f t="shared" si="81"/>
        <v>3.9718749999999997E-2</v>
      </c>
      <c r="FK179" s="31">
        <f t="shared" si="82"/>
        <v>4.2321839080459771E-2</v>
      </c>
      <c r="FL179" s="31">
        <f t="shared" si="83"/>
        <v>4.0871559633027521E-2</v>
      </c>
      <c r="FM179" s="50">
        <f t="shared" si="84"/>
        <v>4.0421686746987949E-2</v>
      </c>
      <c r="FN179" s="50">
        <f t="shared" si="85"/>
        <v>3.6032934131736527E-2</v>
      </c>
      <c r="FO179" s="50">
        <f t="shared" si="86"/>
        <v>3.7430981595092026E-2</v>
      </c>
      <c r="FP179" s="50">
        <f t="shared" si="87"/>
        <v>3.7274107820804862E-2</v>
      </c>
      <c r="FQ179" s="50">
        <f t="shared" si="88"/>
        <v>3.896681749622926E-2</v>
      </c>
      <c r="FR179" s="50">
        <f t="shared" si="89"/>
        <v>3.5742275810097965E-2</v>
      </c>
    </row>
    <row r="180" spans="1:174" ht="14">
      <c r="A180" s="17" t="s">
        <v>227</v>
      </c>
      <c r="B180" s="19">
        <v>1095</v>
      </c>
      <c r="C180" s="19">
        <v>1115</v>
      </c>
      <c r="D180" s="19">
        <v>1149</v>
      </c>
      <c r="E180" s="19">
        <v>1163</v>
      </c>
      <c r="F180" s="19">
        <v>1097</v>
      </c>
      <c r="G180" s="19">
        <v>1078</v>
      </c>
      <c r="H180" s="19">
        <v>1119</v>
      </c>
      <c r="I180" s="19">
        <v>1202</v>
      </c>
      <c r="J180" s="19">
        <v>1237</v>
      </c>
      <c r="K180" s="19">
        <v>1223</v>
      </c>
      <c r="L180" s="19">
        <v>1157</v>
      </c>
      <c r="M180" s="19">
        <v>1245</v>
      </c>
      <c r="N180" s="19">
        <v>1183</v>
      </c>
      <c r="O180" s="19">
        <v>1167</v>
      </c>
      <c r="P180" s="19">
        <v>1263</v>
      </c>
      <c r="Q180" s="19">
        <v>1328</v>
      </c>
      <c r="R180" s="19">
        <v>1393</v>
      </c>
      <c r="S180" s="19">
        <v>1364</v>
      </c>
      <c r="T180" s="19">
        <v>1332</v>
      </c>
      <c r="U180" s="19">
        <v>1423</v>
      </c>
      <c r="V180" s="19">
        <v>1397</v>
      </c>
      <c r="W180" s="19">
        <v>1304</v>
      </c>
      <c r="X180" s="19">
        <v>1300</v>
      </c>
      <c r="Y180" s="19">
        <v>1230</v>
      </c>
      <c r="Z180" s="19">
        <v>1143</v>
      </c>
      <c r="AA180" s="19">
        <v>1049</v>
      </c>
      <c r="AB180" s="19">
        <v>1082</v>
      </c>
      <c r="AC180" s="19">
        <v>1081</v>
      </c>
      <c r="AD180" s="19">
        <v>1064</v>
      </c>
      <c r="AE180" s="19">
        <v>1038</v>
      </c>
      <c r="AF180" s="19">
        <v>1028</v>
      </c>
      <c r="AG180" s="19">
        <v>1125</v>
      </c>
      <c r="AH180" s="19">
        <v>1142</v>
      </c>
      <c r="AI180" s="19">
        <v>1183</v>
      </c>
      <c r="AJ180" s="19">
        <v>1175</v>
      </c>
      <c r="AK180" s="19">
        <v>1206</v>
      </c>
      <c r="AL180" s="19">
        <v>1243</v>
      </c>
      <c r="AM180" s="19">
        <v>1269</v>
      </c>
      <c r="AN180" s="19">
        <v>1388</v>
      </c>
      <c r="AO180" s="19">
        <v>1372</v>
      </c>
      <c r="AP180" s="19">
        <v>1418</v>
      </c>
      <c r="AQ180" s="19">
        <v>1704</v>
      </c>
      <c r="AR180" s="19">
        <v>1928</v>
      </c>
      <c r="AS180" s="19">
        <v>2210</v>
      </c>
      <c r="AT180" s="19">
        <v>2655</v>
      </c>
      <c r="AU180" s="19">
        <v>2850</v>
      </c>
      <c r="AV180" s="19">
        <v>2914</v>
      </c>
      <c r="AW180" s="19">
        <v>2910</v>
      </c>
      <c r="AX180" s="19">
        <v>2873</v>
      </c>
      <c r="AY180" s="19">
        <v>2866</v>
      </c>
      <c r="AZ180" s="19">
        <v>2872</v>
      </c>
      <c r="BA180" s="19">
        <v>2766</v>
      </c>
      <c r="BB180" s="19">
        <v>2684</v>
      </c>
      <c r="BC180" s="19">
        <v>2630</v>
      </c>
      <c r="BD180" s="19">
        <v>2603</v>
      </c>
      <c r="BE180" s="19">
        <v>2764</v>
      </c>
      <c r="BF180" s="19">
        <v>2764</v>
      </c>
      <c r="BG180" s="19">
        <v>2694</v>
      </c>
      <c r="BH180" s="19">
        <v>2611</v>
      </c>
      <c r="BI180" s="19">
        <v>2466</v>
      </c>
      <c r="BJ180" s="19">
        <v>2340</v>
      </c>
      <c r="BK180" s="19">
        <v>2288</v>
      </c>
      <c r="BL180" s="19">
        <v>2325</v>
      </c>
      <c r="BM180" s="19">
        <v>2239</v>
      </c>
      <c r="BN180" s="19">
        <v>2192</v>
      </c>
      <c r="BO180" s="19">
        <v>2107</v>
      </c>
      <c r="BP180" s="19">
        <v>2095</v>
      </c>
      <c r="BQ180" s="19">
        <v>2261</v>
      </c>
      <c r="BR180" s="19">
        <v>2339</v>
      </c>
      <c r="BS180" s="19">
        <v>2333</v>
      </c>
      <c r="BT180" s="19">
        <v>2363</v>
      </c>
      <c r="BU180" s="19">
        <v>2327</v>
      </c>
      <c r="BV180" s="19">
        <v>2274</v>
      </c>
      <c r="BW180" s="19">
        <v>2362</v>
      </c>
      <c r="BX180" s="19">
        <v>2459</v>
      </c>
      <c r="BY180" s="19">
        <v>2557</v>
      </c>
      <c r="BZ180" s="19">
        <v>2461</v>
      </c>
      <c r="CA180" s="19">
        <v>2391</v>
      </c>
      <c r="CB180" s="19">
        <v>2366</v>
      </c>
      <c r="CC180" s="19">
        <v>2578</v>
      </c>
      <c r="CD180" s="19">
        <v>2685</v>
      </c>
      <c r="CE180" s="19">
        <v>2689</v>
      </c>
      <c r="CF180" s="19">
        <v>2599</v>
      </c>
      <c r="CG180" s="19">
        <v>2498</v>
      </c>
      <c r="CH180" s="49">
        <v>2397</v>
      </c>
      <c r="CI180" s="49">
        <v>2472</v>
      </c>
      <c r="CJ180" s="49">
        <v>2475</v>
      </c>
      <c r="CK180" s="49">
        <v>2507</v>
      </c>
      <c r="CL180" s="49">
        <v>2468</v>
      </c>
      <c r="CM180" s="49">
        <v>2371</v>
      </c>
      <c r="CN180" s="49">
        <v>2284</v>
      </c>
      <c r="CO180" s="49">
        <v>2430</v>
      </c>
      <c r="CP180" s="49">
        <v>2557</v>
      </c>
      <c r="CQ180" s="49">
        <v>2463</v>
      </c>
      <c r="CR180" s="49">
        <v>2310</v>
      </c>
      <c r="CS180" s="49">
        <v>2106</v>
      </c>
      <c r="CT180" s="49">
        <v>1971</v>
      </c>
      <c r="CU180" s="49">
        <v>1873</v>
      </c>
      <c r="CV180" s="49">
        <v>1814</v>
      </c>
      <c r="CW180" s="49">
        <v>1708</v>
      </c>
      <c r="CX180" s="49">
        <v>1643</v>
      </c>
      <c r="CY180" s="49">
        <v>1530</v>
      </c>
      <c r="CZ180" s="17" t="s">
        <v>227</v>
      </c>
      <c r="DE180" t="s">
        <v>227</v>
      </c>
      <c r="DG180" t="s">
        <v>227</v>
      </c>
      <c r="DI180">
        <v>89600</v>
      </c>
      <c r="DJ180">
        <v>88500</v>
      </c>
      <c r="DK180">
        <v>89000</v>
      </c>
      <c r="DL180">
        <v>88600</v>
      </c>
      <c r="DM180">
        <v>88600</v>
      </c>
      <c r="DN180">
        <v>88600</v>
      </c>
      <c r="DO180">
        <v>86600</v>
      </c>
      <c r="DP180">
        <v>87800</v>
      </c>
      <c r="DQ180">
        <v>88300</v>
      </c>
      <c r="DR180">
        <v>89500</v>
      </c>
      <c r="DS180">
        <v>89100</v>
      </c>
      <c r="DT180">
        <v>88100</v>
      </c>
      <c r="DU180">
        <v>88000</v>
      </c>
      <c r="DV180">
        <v>88100</v>
      </c>
      <c r="DW180">
        <v>88600</v>
      </c>
      <c r="DX180">
        <v>87900</v>
      </c>
      <c r="DY180">
        <v>85900</v>
      </c>
      <c r="DZ180">
        <v>85200</v>
      </c>
      <c r="EA180">
        <v>85200</v>
      </c>
      <c r="EB180">
        <v>84700</v>
      </c>
      <c r="EC180">
        <v>86200</v>
      </c>
      <c r="ED180">
        <v>86200</v>
      </c>
      <c r="EE180">
        <v>85300</v>
      </c>
      <c r="EF180">
        <v>84800</v>
      </c>
      <c r="EG180">
        <v>86300</v>
      </c>
      <c r="EH180">
        <v>86200</v>
      </c>
      <c r="EI180">
        <v>88000</v>
      </c>
      <c r="EJ180" s="19">
        <v>90200</v>
      </c>
      <c r="EK180" s="19">
        <v>87900</v>
      </c>
      <c r="EL180" s="19">
        <v>88600</v>
      </c>
      <c r="EM180" s="19"/>
      <c r="EO180" s="31">
        <f t="shared" si="60"/>
        <v>1.3649553571428571E-2</v>
      </c>
      <c r="EP180" s="31">
        <f t="shared" si="61"/>
        <v>1.3367231638418079E-2</v>
      </c>
      <c r="EQ180" s="31">
        <f t="shared" si="62"/>
        <v>1.4921348314606741E-2</v>
      </c>
      <c r="ER180" s="31">
        <f t="shared" si="63"/>
        <v>1.5033860045146726E-2</v>
      </c>
      <c r="ES180" s="31">
        <f t="shared" si="64"/>
        <v>1.471783295711061E-2</v>
      </c>
      <c r="ET180" s="31">
        <f t="shared" si="65"/>
        <v>1.2900677200902934E-2</v>
      </c>
      <c r="EU180" s="31">
        <f t="shared" si="66"/>
        <v>1.2482678983833718E-2</v>
      </c>
      <c r="EV180" s="31">
        <f t="shared" si="67"/>
        <v>1.1708428246013668E-2</v>
      </c>
      <c r="EW180" s="31">
        <f t="shared" si="68"/>
        <v>1.3397508493771235E-2</v>
      </c>
      <c r="EX180" s="31">
        <f t="shared" si="69"/>
        <v>1.388826815642458E-2</v>
      </c>
      <c r="EY180" s="31">
        <f t="shared" si="70"/>
        <v>1.5398428731762065E-2</v>
      </c>
      <c r="EZ180" s="31">
        <f t="shared" si="71"/>
        <v>2.188422247446084E-2</v>
      </c>
      <c r="FA180" s="31">
        <f t="shared" si="72"/>
        <v>3.2386363636363637E-2</v>
      </c>
      <c r="FB180" s="31">
        <f t="shared" si="73"/>
        <v>3.2610669693530082E-2</v>
      </c>
      <c r="FC180" s="31">
        <f t="shared" si="74"/>
        <v>3.1218961625282166E-2</v>
      </c>
      <c r="FD180" s="31">
        <f t="shared" si="75"/>
        <v>2.9613196814562003E-2</v>
      </c>
      <c r="FE180" s="31">
        <f t="shared" si="76"/>
        <v>3.1362048894062862E-2</v>
      </c>
      <c r="FF180" s="31">
        <f t="shared" si="77"/>
        <v>2.7464788732394368E-2</v>
      </c>
      <c r="FG180" s="31">
        <f t="shared" si="78"/>
        <v>2.6279342723004695E-2</v>
      </c>
      <c r="FH180" s="31">
        <f t="shared" si="79"/>
        <v>2.4734356552538372E-2</v>
      </c>
      <c r="FI180" s="31">
        <f t="shared" si="80"/>
        <v>2.7064965197215778E-2</v>
      </c>
      <c r="FJ180" s="31">
        <f t="shared" si="81"/>
        <v>2.6380510440835267E-2</v>
      </c>
      <c r="FK180" s="31">
        <f t="shared" si="82"/>
        <v>2.9976553341148886E-2</v>
      </c>
      <c r="FL180" s="31">
        <f t="shared" si="83"/>
        <v>2.7900943396226414E-2</v>
      </c>
      <c r="FM180" s="50">
        <f t="shared" si="84"/>
        <v>3.1158748551564312E-2</v>
      </c>
      <c r="FN180" s="50">
        <f t="shared" si="85"/>
        <v>2.7807424593967518E-2</v>
      </c>
      <c r="FO180" s="50">
        <f t="shared" si="86"/>
        <v>2.8488636363636365E-2</v>
      </c>
      <c r="FP180" s="50">
        <f t="shared" si="87"/>
        <v>2.5321507760532151E-2</v>
      </c>
      <c r="FQ180" s="50">
        <f t="shared" si="88"/>
        <v>2.8020477815699659E-2</v>
      </c>
      <c r="FR180" s="50">
        <f t="shared" si="89"/>
        <v>2.224604966139955E-2</v>
      </c>
    </row>
    <row r="181" spans="1:174" ht="14">
      <c r="A181" s="17" t="s">
        <v>228</v>
      </c>
      <c r="B181" s="19">
        <v>1015</v>
      </c>
      <c r="C181" s="19">
        <v>992</v>
      </c>
      <c r="D181" s="19">
        <v>1043</v>
      </c>
      <c r="E181" s="19">
        <v>917</v>
      </c>
      <c r="F181" s="19">
        <v>955</v>
      </c>
      <c r="G181" s="19">
        <v>972</v>
      </c>
      <c r="H181" s="19">
        <v>1007</v>
      </c>
      <c r="I181" s="19">
        <v>1148</v>
      </c>
      <c r="J181" s="19">
        <v>1204</v>
      </c>
      <c r="K181" s="19">
        <v>1218</v>
      </c>
      <c r="L181" s="19">
        <v>1202</v>
      </c>
      <c r="M181" s="19">
        <v>1232</v>
      </c>
      <c r="N181" s="19">
        <v>1154</v>
      </c>
      <c r="O181" s="19">
        <v>1147</v>
      </c>
      <c r="P181" s="19">
        <v>1099</v>
      </c>
      <c r="Q181" s="19">
        <v>949</v>
      </c>
      <c r="R181" s="19">
        <v>920</v>
      </c>
      <c r="S181" s="19">
        <v>926</v>
      </c>
      <c r="T181" s="19">
        <v>967</v>
      </c>
      <c r="U181" s="19">
        <v>1067</v>
      </c>
      <c r="V181" s="19">
        <v>1090</v>
      </c>
      <c r="W181" s="19">
        <v>1111</v>
      </c>
      <c r="X181" s="19">
        <v>1063</v>
      </c>
      <c r="Y181" s="19">
        <v>1036</v>
      </c>
      <c r="Z181" s="19">
        <v>945</v>
      </c>
      <c r="AA181" s="19">
        <v>963</v>
      </c>
      <c r="AB181" s="19">
        <v>1006</v>
      </c>
      <c r="AC181" s="19">
        <v>919</v>
      </c>
      <c r="AD181" s="19">
        <v>882</v>
      </c>
      <c r="AE181" s="19">
        <v>888</v>
      </c>
      <c r="AF181" s="19">
        <v>946</v>
      </c>
      <c r="AG181" s="19">
        <v>1110</v>
      </c>
      <c r="AH181" s="19">
        <v>1132</v>
      </c>
      <c r="AI181" s="19">
        <v>1130</v>
      </c>
      <c r="AJ181" s="19">
        <v>1081</v>
      </c>
      <c r="AK181" s="19">
        <v>1059</v>
      </c>
      <c r="AL181" s="19">
        <v>1081</v>
      </c>
      <c r="AM181" s="19">
        <v>1139</v>
      </c>
      <c r="AN181" s="19">
        <v>1174</v>
      </c>
      <c r="AO181" s="19">
        <v>1194</v>
      </c>
      <c r="AP181" s="19">
        <v>1258</v>
      </c>
      <c r="AQ181" s="19">
        <v>1410</v>
      </c>
      <c r="AR181" s="19">
        <v>1588</v>
      </c>
      <c r="AS181" s="19">
        <v>1753</v>
      </c>
      <c r="AT181" s="19">
        <v>2014</v>
      </c>
      <c r="AU181" s="19">
        <v>2090</v>
      </c>
      <c r="AV181" s="19">
        <v>2134</v>
      </c>
      <c r="AW181" s="19">
        <v>2161</v>
      </c>
      <c r="AX181" s="19">
        <v>2073</v>
      </c>
      <c r="AY181" s="19">
        <v>2120</v>
      </c>
      <c r="AZ181" s="19">
        <v>2116</v>
      </c>
      <c r="BA181" s="19">
        <v>2036</v>
      </c>
      <c r="BB181" s="19">
        <v>2018</v>
      </c>
      <c r="BC181" s="19">
        <v>1979</v>
      </c>
      <c r="BD181" s="19">
        <v>2049</v>
      </c>
      <c r="BE181" s="19">
        <v>2185</v>
      </c>
      <c r="BF181" s="19">
        <v>2170</v>
      </c>
      <c r="BG181" s="19">
        <v>2071</v>
      </c>
      <c r="BH181" s="19">
        <v>1952</v>
      </c>
      <c r="BI181" s="19">
        <v>1814</v>
      </c>
      <c r="BJ181" s="19">
        <v>1775</v>
      </c>
      <c r="BK181" s="19">
        <v>1812</v>
      </c>
      <c r="BL181" s="19">
        <v>1843</v>
      </c>
      <c r="BM181" s="19">
        <v>1744</v>
      </c>
      <c r="BN181" s="19">
        <v>1719</v>
      </c>
      <c r="BO181" s="19">
        <v>1600</v>
      </c>
      <c r="BP181" s="19">
        <v>1649</v>
      </c>
      <c r="BQ181" s="19">
        <v>1839</v>
      </c>
      <c r="BR181" s="19">
        <v>1897</v>
      </c>
      <c r="BS181" s="19">
        <v>1914</v>
      </c>
      <c r="BT181" s="19">
        <v>1913</v>
      </c>
      <c r="BU181" s="19">
        <v>1912</v>
      </c>
      <c r="BV181" s="19">
        <v>1766</v>
      </c>
      <c r="BW181" s="19">
        <v>1907</v>
      </c>
      <c r="BX181" s="19">
        <v>1960</v>
      </c>
      <c r="BY181" s="19">
        <v>1951</v>
      </c>
      <c r="BZ181" s="19">
        <v>1919</v>
      </c>
      <c r="CA181" s="19">
        <v>1880</v>
      </c>
      <c r="CB181" s="19">
        <v>1902</v>
      </c>
      <c r="CC181" s="19">
        <v>2026</v>
      </c>
      <c r="CD181" s="19">
        <v>2118</v>
      </c>
      <c r="CE181" s="19">
        <v>2159</v>
      </c>
      <c r="CF181" s="19">
        <v>2071</v>
      </c>
      <c r="CG181" s="19">
        <v>1906</v>
      </c>
      <c r="CH181" s="49">
        <v>1972</v>
      </c>
      <c r="CI181" s="49">
        <v>2030</v>
      </c>
      <c r="CJ181" s="49">
        <v>2054</v>
      </c>
      <c r="CK181" s="49">
        <v>1946</v>
      </c>
      <c r="CL181" s="49">
        <v>1883</v>
      </c>
      <c r="CM181" s="49">
        <v>1865</v>
      </c>
      <c r="CN181" s="49">
        <v>1934</v>
      </c>
      <c r="CO181" s="49">
        <v>1980</v>
      </c>
      <c r="CP181" s="49">
        <v>1986</v>
      </c>
      <c r="CQ181" s="49">
        <v>1965</v>
      </c>
      <c r="CR181" s="49">
        <v>1951</v>
      </c>
      <c r="CS181" s="49">
        <v>1897</v>
      </c>
      <c r="CT181" s="49">
        <v>1772</v>
      </c>
      <c r="CU181" s="49">
        <v>1742</v>
      </c>
      <c r="CV181" s="49">
        <v>1726</v>
      </c>
      <c r="CW181" s="49">
        <v>1516</v>
      </c>
      <c r="CX181" s="49">
        <v>1488</v>
      </c>
      <c r="CY181" s="49">
        <v>1409</v>
      </c>
      <c r="CZ181" s="17" t="s">
        <v>228</v>
      </c>
      <c r="DE181" t="s">
        <v>228</v>
      </c>
      <c r="DG181" t="s">
        <v>228</v>
      </c>
      <c r="DI181">
        <v>35200</v>
      </c>
      <c r="DJ181">
        <v>35400</v>
      </c>
      <c r="DK181">
        <v>35800</v>
      </c>
      <c r="DL181">
        <v>34100</v>
      </c>
      <c r="DM181">
        <v>34300</v>
      </c>
      <c r="DN181">
        <v>35900</v>
      </c>
      <c r="DO181">
        <v>34600</v>
      </c>
      <c r="DP181">
        <v>35500</v>
      </c>
      <c r="DQ181">
        <v>35800</v>
      </c>
      <c r="DR181">
        <v>35700</v>
      </c>
      <c r="DS181">
        <v>37300</v>
      </c>
      <c r="DT181">
        <v>37200</v>
      </c>
      <c r="DU181">
        <v>36000</v>
      </c>
      <c r="DV181">
        <v>36800</v>
      </c>
      <c r="DW181">
        <v>37300</v>
      </c>
      <c r="DX181">
        <v>37500</v>
      </c>
      <c r="DY181">
        <v>38200</v>
      </c>
      <c r="DZ181">
        <v>37000</v>
      </c>
      <c r="EA181">
        <v>36600</v>
      </c>
      <c r="EB181">
        <v>38100</v>
      </c>
      <c r="EC181">
        <v>36600</v>
      </c>
      <c r="ED181">
        <v>35000</v>
      </c>
      <c r="EE181">
        <v>35200</v>
      </c>
      <c r="EF181">
        <v>36100</v>
      </c>
      <c r="EG181">
        <v>37100</v>
      </c>
      <c r="EH181">
        <v>40400</v>
      </c>
      <c r="EI181">
        <v>40800</v>
      </c>
      <c r="EJ181" s="19">
        <v>40000</v>
      </c>
      <c r="EK181" s="19">
        <v>40400</v>
      </c>
      <c r="EL181" s="19">
        <v>36200</v>
      </c>
      <c r="EM181" s="19"/>
      <c r="EO181" s="31">
        <f t="shared" si="60"/>
        <v>3.4602272727272725E-2</v>
      </c>
      <c r="EP181" s="31">
        <f t="shared" si="61"/>
        <v>3.2598870056497177E-2</v>
      </c>
      <c r="EQ181" s="31">
        <f t="shared" si="62"/>
        <v>2.6508379888268156E-2</v>
      </c>
      <c r="ER181" s="31">
        <f t="shared" si="63"/>
        <v>2.8357771260997068E-2</v>
      </c>
      <c r="ES181" s="31">
        <f t="shared" si="64"/>
        <v>3.2390670553935859E-2</v>
      </c>
      <c r="ET181" s="31">
        <f t="shared" si="65"/>
        <v>2.6323119777158774E-2</v>
      </c>
      <c r="EU181" s="31">
        <f t="shared" si="66"/>
        <v>2.6560693641618498E-2</v>
      </c>
      <c r="EV181" s="31">
        <f t="shared" si="67"/>
        <v>2.6647887323943662E-2</v>
      </c>
      <c r="EW181" s="31">
        <f t="shared" si="68"/>
        <v>3.1564245810055867E-2</v>
      </c>
      <c r="EX181" s="31">
        <f t="shared" si="69"/>
        <v>3.0280112044817929E-2</v>
      </c>
      <c r="EY181" s="31">
        <f t="shared" si="70"/>
        <v>3.2010723860589813E-2</v>
      </c>
      <c r="EZ181" s="31">
        <f t="shared" si="71"/>
        <v>4.2688172043010751E-2</v>
      </c>
      <c r="FA181" s="31">
        <f t="shared" si="72"/>
        <v>5.8055555555555555E-2</v>
      </c>
      <c r="FB181" s="31">
        <f t="shared" si="73"/>
        <v>5.6331521739130433E-2</v>
      </c>
      <c r="FC181" s="31">
        <f t="shared" si="74"/>
        <v>5.4584450402144775E-2</v>
      </c>
      <c r="FD181" s="31">
        <f t="shared" si="75"/>
        <v>5.4640000000000001E-2</v>
      </c>
      <c r="FE181" s="31">
        <f t="shared" si="76"/>
        <v>5.4214659685863871E-2</v>
      </c>
      <c r="FF181" s="31">
        <f t="shared" si="77"/>
        <v>4.7972972972972976E-2</v>
      </c>
      <c r="FG181" s="31">
        <f t="shared" si="78"/>
        <v>4.7650273224043714E-2</v>
      </c>
      <c r="FH181" s="31">
        <f t="shared" si="79"/>
        <v>4.3280839895013121E-2</v>
      </c>
      <c r="FI181" s="31">
        <f t="shared" si="80"/>
        <v>5.2295081967213115E-2</v>
      </c>
      <c r="FJ181" s="31">
        <f t="shared" si="81"/>
        <v>5.045714285714286E-2</v>
      </c>
      <c r="FK181" s="31">
        <f t="shared" si="82"/>
        <v>5.5426136363636365E-2</v>
      </c>
      <c r="FL181" s="31">
        <f t="shared" si="83"/>
        <v>5.2686980609418281E-2</v>
      </c>
      <c r="FM181" s="50">
        <f t="shared" si="84"/>
        <v>5.8194070080862532E-2</v>
      </c>
      <c r="FN181" s="50">
        <f t="shared" si="85"/>
        <v>4.8811881188118814E-2</v>
      </c>
      <c r="FO181" s="50">
        <f t="shared" si="86"/>
        <v>4.7696078431372552E-2</v>
      </c>
      <c r="FP181" s="50">
        <f t="shared" si="87"/>
        <v>4.8349999999999997E-2</v>
      </c>
      <c r="FQ181" s="50">
        <f t="shared" si="88"/>
        <v>4.863861386138614E-2</v>
      </c>
      <c r="FR181" s="50">
        <f t="shared" si="89"/>
        <v>4.8950276243093921E-2</v>
      </c>
    </row>
    <row r="182" spans="1:174" ht="14">
      <c r="A182" s="17" t="s">
        <v>229</v>
      </c>
      <c r="B182" s="19">
        <v>2431</v>
      </c>
      <c r="C182" s="19">
        <v>2485</v>
      </c>
      <c r="D182" s="19">
        <v>2492</v>
      </c>
      <c r="E182" s="19">
        <v>2191</v>
      </c>
      <c r="F182" s="19">
        <v>2117</v>
      </c>
      <c r="G182" s="19">
        <v>2110</v>
      </c>
      <c r="H182" s="19">
        <v>2030</v>
      </c>
      <c r="I182" s="19">
        <v>2403</v>
      </c>
      <c r="J182" s="19">
        <v>2468</v>
      </c>
      <c r="K182" s="19">
        <v>2379</v>
      </c>
      <c r="L182" s="19">
        <v>2313</v>
      </c>
      <c r="M182" s="19">
        <v>2412</v>
      </c>
      <c r="N182" s="19">
        <v>2412</v>
      </c>
      <c r="O182" s="19">
        <v>2593</v>
      </c>
      <c r="P182" s="19">
        <v>2605</v>
      </c>
      <c r="Q182" s="19">
        <v>2273</v>
      </c>
      <c r="R182" s="19">
        <v>2243</v>
      </c>
      <c r="S182" s="19">
        <v>2113</v>
      </c>
      <c r="T182" s="19">
        <v>1993</v>
      </c>
      <c r="U182" s="19">
        <v>2292</v>
      </c>
      <c r="V182" s="19">
        <v>2364</v>
      </c>
      <c r="W182" s="19">
        <v>2278</v>
      </c>
      <c r="X182" s="19">
        <v>2235</v>
      </c>
      <c r="Y182" s="19">
        <v>2130</v>
      </c>
      <c r="Z182" s="19">
        <v>2060</v>
      </c>
      <c r="AA182" s="19">
        <v>2033</v>
      </c>
      <c r="AB182" s="19">
        <v>2026</v>
      </c>
      <c r="AC182" s="19">
        <v>1807</v>
      </c>
      <c r="AD182" s="19">
        <v>1662</v>
      </c>
      <c r="AE182" s="19">
        <v>1611</v>
      </c>
      <c r="AF182" s="19">
        <v>1636</v>
      </c>
      <c r="AG182" s="19">
        <v>1888</v>
      </c>
      <c r="AH182" s="19">
        <v>1944</v>
      </c>
      <c r="AI182" s="19">
        <v>1891</v>
      </c>
      <c r="AJ182" s="19">
        <v>1865</v>
      </c>
      <c r="AK182" s="19">
        <v>1836</v>
      </c>
      <c r="AL182" s="19">
        <v>1879</v>
      </c>
      <c r="AM182" s="19">
        <v>2023</v>
      </c>
      <c r="AN182" s="19">
        <v>2133</v>
      </c>
      <c r="AO182" s="19">
        <v>2003</v>
      </c>
      <c r="AP182" s="19">
        <v>1932</v>
      </c>
      <c r="AQ182" s="19">
        <v>1921</v>
      </c>
      <c r="AR182" s="19">
        <v>2005</v>
      </c>
      <c r="AS182" s="19">
        <v>2356</v>
      </c>
      <c r="AT182" s="19">
        <v>2576</v>
      </c>
      <c r="AU182" s="19">
        <v>2545</v>
      </c>
      <c r="AV182" s="19">
        <v>2572</v>
      </c>
      <c r="AW182" s="19">
        <v>2596</v>
      </c>
      <c r="AX182" s="19">
        <v>2729</v>
      </c>
      <c r="AY182" s="19">
        <v>2928</v>
      </c>
      <c r="AZ182" s="19">
        <v>2879</v>
      </c>
      <c r="BA182" s="19">
        <v>2747</v>
      </c>
      <c r="BB182" s="19">
        <v>2607</v>
      </c>
      <c r="BC182" s="19">
        <v>2332</v>
      </c>
      <c r="BD182" s="19">
        <v>2207</v>
      </c>
      <c r="BE182" s="19">
        <v>2627</v>
      </c>
      <c r="BF182" s="19">
        <v>2619</v>
      </c>
      <c r="BG182" s="19">
        <v>2574</v>
      </c>
      <c r="BH182" s="19">
        <v>2578</v>
      </c>
      <c r="BI182" s="19">
        <v>2452</v>
      </c>
      <c r="BJ182" s="19">
        <v>2423</v>
      </c>
      <c r="BK182" s="19">
        <v>2560</v>
      </c>
      <c r="BL182" s="19">
        <v>2556</v>
      </c>
      <c r="BM182" s="19">
        <v>2229</v>
      </c>
      <c r="BN182" s="19">
        <v>2185</v>
      </c>
      <c r="BO182" s="19">
        <v>2122</v>
      </c>
      <c r="BP182" s="19">
        <v>1987</v>
      </c>
      <c r="BQ182" s="19">
        <v>2596</v>
      </c>
      <c r="BR182" s="19">
        <v>2692</v>
      </c>
      <c r="BS182" s="19">
        <v>2683</v>
      </c>
      <c r="BT182" s="19">
        <v>2648</v>
      </c>
      <c r="BU182" s="19">
        <v>2667</v>
      </c>
      <c r="BV182" s="19">
        <v>2674</v>
      </c>
      <c r="BW182" s="19">
        <v>2879</v>
      </c>
      <c r="BX182" s="19">
        <v>3057</v>
      </c>
      <c r="BY182" s="19">
        <v>2820</v>
      </c>
      <c r="BZ182" s="19">
        <v>2692</v>
      </c>
      <c r="CA182" s="19">
        <v>2559</v>
      </c>
      <c r="CB182" s="19">
        <v>2505</v>
      </c>
      <c r="CC182" s="19">
        <v>3003</v>
      </c>
      <c r="CD182" s="19">
        <v>3062</v>
      </c>
      <c r="CE182" s="19">
        <v>3023</v>
      </c>
      <c r="CF182" s="19">
        <v>2967</v>
      </c>
      <c r="CG182" s="19">
        <v>2868</v>
      </c>
      <c r="CH182" s="49">
        <v>2817</v>
      </c>
      <c r="CI182" s="49">
        <v>2911</v>
      </c>
      <c r="CJ182" s="49">
        <v>3021</v>
      </c>
      <c r="CK182" s="49">
        <v>2755</v>
      </c>
      <c r="CL182" s="49">
        <v>2623</v>
      </c>
      <c r="CM182" s="49">
        <v>2420</v>
      </c>
      <c r="CN182" s="49">
        <v>2270</v>
      </c>
      <c r="CO182" s="49">
        <v>2758</v>
      </c>
      <c r="CP182" s="49">
        <v>2895</v>
      </c>
      <c r="CQ182" s="49">
        <v>2814</v>
      </c>
      <c r="CR182" s="49">
        <v>2759</v>
      </c>
      <c r="CS182" s="49">
        <v>2736</v>
      </c>
      <c r="CT182" s="49">
        <v>2738</v>
      </c>
      <c r="CU182" s="49">
        <v>2751</v>
      </c>
      <c r="CV182" s="49">
        <v>2659</v>
      </c>
      <c r="CW182" s="49">
        <v>2298</v>
      </c>
      <c r="CX182" s="49">
        <v>2184</v>
      </c>
      <c r="CY182" s="49">
        <v>1957</v>
      </c>
      <c r="CZ182" s="17" t="s">
        <v>229</v>
      </c>
      <c r="DE182" t="s">
        <v>229</v>
      </c>
      <c r="DG182" t="s">
        <v>229</v>
      </c>
      <c r="DI182">
        <v>38400</v>
      </c>
      <c r="DJ182">
        <v>38700</v>
      </c>
      <c r="DK182">
        <v>39600</v>
      </c>
      <c r="DL182">
        <v>39600</v>
      </c>
      <c r="DM182">
        <v>39500</v>
      </c>
      <c r="DN182">
        <v>39800</v>
      </c>
      <c r="DO182">
        <v>39200</v>
      </c>
      <c r="DP182">
        <v>38300</v>
      </c>
      <c r="DQ182">
        <v>39000</v>
      </c>
      <c r="DR182">
        <v>39000</v>
      </c>
      <c r="DS182">
        <v>39400</v>
      </c>
      <c r="DT182">
        <v>39000</v>
      </c>
      <c r="DU182">
        <v>38900</v>
      </c>
      <c r="DV182">
        <v>38400</v>
      </c>
      <c r="DW182">
        <v>37200</v>
      </c>
      <c r="DX182">
        <v>37700</v>
      </c>
      <c r="DY182">
        <v>38300</v>
      </c>
      <c r="DZ182">
        <v>38600</v>
      </c>
      <c r="EA182">
        <v>39300</v>
      </c>
      <c r="EB182">
        <v>39000</v>
      </c>
      <c r="EC182">
        <v>38900</v>
      </c>
      <c r="ED182">
        <v>39300</v>
      </c>
      <c r="EE182">
        <v>39000</v>
      </c>
      <c r="EF182">
        <v>39100</v>
      </c>
      <c r="EG182">
        <v>38800</v>
      </c>
      <c r="EH182">
        <v>38900</v>
      </c>
      <c r="EI182">
        <v>38400</v>
      </c>
      <c r="EJ182" s="19">
        <v>37900</v>
      </c>
      <c r="EK182" s="19">
        <v>37500</v>
      </c>
      <c r="EL182" s="19">
        <v>37000</v>
      </c>
      <c r="EM182" s="19"/>
      <c r="EO182" s="31">
        <f t="shared" si="60"/>
        <v>6.1953124999999998E-2</v>
      </c>
      <c r="EP182" s="31">
        <f t="shared" si="61"/>
        <v>6.2325581395348835E-2</v>
      </c>
      <c r="EQ182" s="31">
        <f t="shared" si="62"/>
        <v>5.7398989898989901E-2</v>
      </c>
      <c r="ER182" s="31">
        <f t="shared" si="63"/>
        <v>5.0328282828282826E-2</v>
      </c>
      <c r="ES182" s="31">
        <f t="shared" si="64"/>
        <v>5.7670886075949369E-2</v>
      </c>
      <c r="ET182" s="31">
        <f t="shared" si="65"/>
        <v>5.1758793969849247E-2</v>
      </c>
      <c r="EU182" s="31">
        <f t="shared" si="66"/>
        <v>4.6096938775510202E-2</v>
      </c>
      <c r="EV182" s="31">
        <f t="shared" si="67"/>
        <v>4.2715404699738904E-2</v>
      </c>
      <c r="EW182" s="31">
        <f t="shared" si="68"/>
        <v>4.848717948717949E-2</v>
      </c>
      <c r="EX182" s="31">
        <f t="shared" si="69"/>
        <v>4.8179487179487182E-2</v>
      </c>
      <c r="EY182" s="31">
        <f t="shared" si="70"/>
        <v>5.0837563451776653E-2</v>
      </c>
      <c r="EZ182" s="31">
        <f t="shared" si="71"/>
        <v>5.1410256410256414E-2</v>
      </c>
      <c r="FA182" s="31">
        <f t="shared" si="72"/>
        <v>6.5424164524421596E-2</v>
      </c>
      <c r="FB182" s="31">
        <f t="shared" si="73"/>
        <v>7.1067708333333326E-2</v>
      </c>
      <c r="FC182" s="31">
        <f t="shared" si="74"/>
        <v>7.384408602150537E-2</v>
      </c>
      <c r="FD182" s="31">
        <f t="shared" si="75"/>
        <v>5.8541114058355437E-2</v>
      </c>
      <c r="FE182" s="31">
        <f t="shared" si="76"/>
        <v>6.7206266318537863E-2</v>
      </c>
      <c r="FF182" s="31">
        <f t="shared" si="77"/>
        <v>6.2772020725388594E-2</v>
      </c>
      <c r="FG182" s="31">
        <f t="shared" si="78"/>
        <v>5.6717557251908399E-2</v>
      </c>
      <c r="FH182" s="31">
        <f t="shared" si="79"/>
        <v>5.0948717948717949E-2</v>
      </c>
      <c r="FI182" s="31">
        <f t="shared" si="80"/>
        <v>6.8971722365038554E-2</v>
      </c>
      <c r="FJ182" s="31">
        <f t="shared" si="81"/>
        <v>6.804071246819339E-2</v>
      </c>
      <c r="FK182" s="31">
        <f t="shared" si="82"/>
        <v>7.2307692307692309E-2</v>
      </c>
      <c r="FL182" s="31">
        <f t="shared" si="83"/>
        <v>6.4066496163682859E-2</v>
      </c>
      <c r="FM182" s="50">
        <f t="shared" si="84"/>
        <v>7.7912371134020622E-2</v>
      </c>
      <c r="FN182" s="50">
        <f t="shared" si="85"/>
        <v>7.2416452442159385E-2</v>
      </c>
      <c r="FO182" s="50">
        <f t="shared" si="86"/>
        <v>7.1744791666666669E-2</v>
      </c>
      <c r="FP182" s="50">
        <f t="shared" si="87"/>
        <v>5.9894459102902371E-2</v>
      </c>
      <c r="FQ182" s="50">
        <f t="shared" si="88"/>
        <v>7.5039999999999996E-2</v>
      </c>
      <c r="FR182" s="50">
        <f t="shared" si="89"/>
        <v>7.3999999999999996E-2</v>
      </c>
    </row>
    <row r="183" spans="1:174" ht="14">
      <c r="A183" s="17" t="s">
        <v>230</v>
      </c>
      <c r="B183" s="19">
        <v>2165</v>
      </c>
      <c r="C183" s="19">
        <v>2200</v>
      </c>
      <c r="D183" s="19">
        <v>2090</v>
      </c>
      <c r="E183" s="19">
        <v>2010</v>
      </c>
      <c r="F183" s="19">
        <v>1912</v>
      </c>
      <c r="G183" s="19">
        <v>2046</v>
      </c>
      <c r="H183" s="19">
        <v>2067</v>
      </c>
      <c r="I183" s="19">
        <v>2351</v>
      </c>
      <c r="J183" s="19">
        <v>2503</v>
      </c>
      <c r="K183" s="19">
        <v>2563</v>
      </c>
      <c r="L183" s="19">
        <v>2584</v>
      </c>
      <c r="M183" s="19">
        <v>2561</v>
      </c>
      <c r="N183" s="19">
        <v>2479</v>
      </c>
      <c r="O183" s="19">
        <v>2558</v>
      </c>
      <c r="P183" s="19">
        <v>2562</v>
      </c>
      <c r="Q183" s="19">
        <v>2531</v>
      </c>
      <c r="R183" s="19">
        <v>2424</v>
      </c>
      <c r="S183" s="19">
        <v>2387</v>
      </c>
      <c r="T183" s="19">
        <v>2345</v>
      </c>
      <c r="U183" s="19">
        <v>2497</v>
      </c>
      <c r="V183" s="19">
        <v>2604</v>
      </c>
      <c r="W183" s="19">
        <v>2532</v>
      </c>
      <c r="X183" s="19">
        <v>2388</v>
      </c>
      <c r="Y183" s="19">
        <v>2420</v>
      </c>
      <c r="Z183" s="19">
        <v>2334</v>
      </c>
      <c r="AA183" s="19">
        <v>2364</v>
      </c>
      <c r="AB183" s="19">
        <v>2342</v>
      </c>
      <c r="AC183" s="19">
        <v>2275</v>
      </c>
      <c r="AD183" s="19">
        <v>2128</v>
      </c>
      <c r="AE183" s="19">
        <v>2077</v>
      </c>
      <c r="AF183" s="19">
        <v>2047</v>
      </c>
      <c r="AG183" s="19">
        <v>2145</v>
      </c>
      <c r="AH183" s="19">
        <v>2247</v>
      </c>
      <c r="AI183" s="19">
        <v>2240</v>
      </c>
      <c r="AJ183" s="19">
        <v>2257</v>
      </c>
      <c r="AK183" s="19">
        <v>2258</v>
      </c>
      <c r="AL183" s="19">
        <v>2292</v>
      </c>
      <c r="AM183" s="19">
        <v>2348</v>
      </c>
      <c r="AN183" s="19">
        <v>2583</v>
      </c>
      <c r="AO183" s="19">
        <v>2539</v>
      </c>
      <c r="AP183" s="19">
        <v>2554</v>
      </c>
      <c r="AQ183" s="19">
        <v>2738</v>
      </c>
      <c r="AR183" s="19">
        <v>2895</v>
      </c>
      <c r="AS183" s="19">
        <v>3333</v>
      </c>
      <c r="AT183" s="19">
        <v>3803</v>
      </c>
      <c r="AU183" s="19">
        <v>3984</v>
      </c>
      <c r="AV183" s="19">
        <v>3928</v>
      </c>
      <c r="AW183" s="19">
        <v>3847</v>
      </c>
      <c r="AX183" s="19">
        <v>3816</v>
      </c>
      <c r="AY183" s="19">
        <v>3769</v>
      </c>
      <c r="AZ183" s="19">
        <v>3858</v>
      </c>
      <c r="BA183" s="19">
        <v>3872</v>
      </c>
      <c r="BB183" s="19">
        <v>3825</v>
      </c>
      <c r="BC183" s="19">
        <v>3803</v>
      </c>
      <c r="BD183" s="19">
        <v>3792</v>
      </c>
      <c r="BE183" s="19">
        <v>3961</v>
      </c>
      <c r="BF183" s="19">
        <v>3910</v>
      </c>
      <c r="BG183" s="19">
        <v>3795</v>
      </c>
      <c r="BH183" s="19">
        <v>3702</v>
      </c>
      <c r="BI183" s="19">
        <v>3655</v>
      </c>
      <c r="BJ183" s="19">
        <v>3523</v>
      </c>
      <c r="BK183" s="19">
        <v>3614</v>
      </c>
      <c r="BL183" s="19">
        <v>3701</v>
      </c>
      <c r="BM183" s="19">
        <v>3618</v>
      </c>
      <c r="BN183" s="19">
        <v>3539</v>
      </c>
      <c r="BO183" s="19">
        <v>3506</v>
      </c>
      <c r="BP183" s="19">
        <v>3486</v>
      </c>
      <c r="BQ183" s="19">
        <v>3728</v>
      </c>
      <c r="BR183" s="19">
        <v>3850</v>
      </c>
      <c r="BS183" s="19">
        <v>3906</v>
      </c>
      <c r="BT183" s="19">
        <v>3967</v>
      </c>
      <c r="BU183" s="19">
        <v>3947</v>
      </c>
      <c r="BV183" s="19">
        <v>3964</v>
      </c>
      <c r="BW183" s="19">
        <v>4048</v>
      </c>
      <c r="BX183" s="19">
        <v>4124</v>
      </c>
      <c r="BY183" s="19">
        <v>4131</v>
      </c>
      <c r="BZ183" s="19">
        <v>4128</v>
      </c>
      <c r="CA183" s="19">
        <v>4143</v>
      </c>
      <c r="CB183" s="19">
        <v>4207</v>
      </c>
      <c r="CC183" s="19">
        <v>4431</v>
      </c>
      <c r="CD183" s="19">
        <v>4551</v>
      </c>
      <c r="CE183" s="19">
        <v>4495</v>
      </c>
      <c r="CF183" s="19">
        <v>4385</v>
      </c>
      <c r="CG183" s="19">
        <v>4330</v>
      </c>
      <c r="CH183" s="49">
        <v>4306</v>
      </c>
      <c r="CI183" s="49">
        <v>4232</v>
      </c>
      <c r="CJ183" s="49">
        <v>4161</v>
      </c>
      <c r="CK183" s="49">
        <v>4121</v>
      </c>
      <c r="CL183" s="49">
        <v>4009</v>
      </c>
      <c r="CM183" s="49">
        <v>3907</v>
      </c>
      <c r="CN183" s="49">
        <v>3847</v>
      </c>
      <c r="CO183" s="49">
        <v>3931</v>
      </c>
      <c r="CP183" s="49">
        <v>4010</v>
      </c>
      <c r="CQ183" s="49">
        <v>3930</v>
      </c>
      <c r="CR183" s="49">
        <v>3797</v>
      </c>
      <c r="CS183" s="49">
        <v>3736</v>
      </c>
      <c r="CT183" s="49">
        <v>3616</v>
      </c>
      <c r="CU183" s="49">
        <v>3553</v>
      </c>
      <c r="CV183" s="49">
        <v>3482</v>
      </c>
      <c r="CW183" s="49">
        <v>3363</v>
      </c>
      <c r="CX183" s="49">
        <v>3189</v>
      </c>
      <c r="CY183" s="49">
        <v>3072</v>
      </c>
      <c r="CZ183" s="17" t="s">
        <v>230</v>
      </c>
      <c r="DE183" t="s">
        <v>230</v>
      </c>
      <c r="DG183" t="s">
        <v>230</v>
      </c>
      <c r="DI183">
        <v>60300</v>
      </c>
      <c r="DJ183">
        <v>62900</v>
      </c>
      <c r="DK183">
        <v>65400</v>
      </c>
      <c r="DL183">
        <v>65900</v>
      </c>
      <c r="DM183">
        <v>66600</v>
      </c>
      <c r="DN183">
        <v>65500</v>
      </c>
      <c r="DO183">
        <v>65300</v>
      </c>
      <c r="DP183">
        <v>64900</v>
      </c>
      <c r="DQ183">
        <v>65600</v>
      </c>
      <c r="DR183">
        <v>66000</v>
      </c>
      <c r="DS183">
        <v>66700</v>
      </c>
      <c r="DT183">
        <v>65600</v>
      </c>
      <c r="DU183">
        <v>66600</v>
      </c>
      <c r="DV183">
        <v>67700</v>
      </c>
      <c r="DW183">
        <v>67100</v>
      </c>
      <c r="DX183">
        <v>66300</v>
      </c>
      <c r="DY183">
        <v>66100</v>
      </c>
      <c r="DZ183">
        <v>66300</v>
      </c>
      <c r="EA183">
        <v>67000</v>
      </c>
      <c r="EB183">
        <v>64800</v>
      </c>
      <c r="EC183">
        <v>64900</v>
      </c>
      <c r="ED183">
        <v>64400</v>
      </c>
      <c r="EE183">
        <v>62200</v>
      </c>
      <c r="EF183">
        <v>66900</v>
      </c>
      <c r="EG183">
        <v>67300</v>
      </c>
      <c r="EH183">
        <v>67900</v>
      </c>
      <c r="EI183">
        <v>69800</v>
      </c>
      <c r="EJ183" s="19">
        <v>69800</v>
      </c>
      <c r="EK183" s="19">
        <v>68900</v>
      </c>
      <c r="EL183" s="19">
        <v>69200</v>
      </c>
      <c r="EM183" s="19"/>
      <c r="EO183" s="31">
        <f t="shared" si="60"/>
        <v>4.2504145936981756E-2</v>
      </c>
      <c r="EP183" s="31">
        <f t="shared" si="61"/>
        <v>3.9411764705882354E-2</v>
      </c>
      <c r="EQ183" s="31">
        <f t="shared" si="62"/>
        <v>3.8700305810397552E-2</v>
      </c>
      <c r="ER183" s="31">
        <f t="shared" si="63"/>
        <v>3.5584218512898329E-2</v>
      </c>
      <c r="ES183" s="31">
        <f t="shared" si="64"/>
        <v>3.8018018018018018E-2</v>
      </c>
      <c r="ET183" s="31">
        <f t="shared" si="65"/>
        <v>3.5633587786259545E-2</v>
      </c>
      <c r="EU183" s="31">
        <f t="shared" si="66"/>
        <v>3.4839203675344564E-2</v>
      </c>
      <c r="EV183" s="31">
        <f t="shared" si="67"/>
        <v>3.1540832049306626E-2</v>
      </c>
      <c r="EW183" s="31">
        <f t="shared" si="68"/>
        <v>3.4146341463414637E-2</v>
      </c>
      <c r="EX183" s="31">
        <f t="shared" si="69"/>
        <v>3.4727272727272725E-2</v>
      </c>
      <c r="EY183" s="31">
        <f t="shared" si="70"/>
        <v>3.8065967016491752E-2</v>
      </c>
      <c r="EZ183" s="31">
        <f t="shared" si="71"/>
        <v>4.4131097560975607E-2</v>
      </c>
      <c r="FA183" s="31">
        <f t="shared" si="72"/>
        <v>5.9819819819819819E-2</v>
      </c>
      <c r="FB183" s="31">
        <f t="shared" si="73"/>
        <v>5.6366322008862629E-2</v>
      </c>
      <c r="FC183" s="31">
        <f t="shared" si="74"/>
        <v>5.7704918032786885E-2</v>
      </c>
      <c r="FD183" s="31">
        <f t="shared" si="75"/>
        <v>5.7194570135746609E-2</v>
      </c>
      <c r="FE183" s="31">
        <f t="shared" si="76"/>
        <v>5.7413010590015127E-2</v>
      </c>
      <c r="FF183" s="31">
        <f t="shared" si="77"/>
        <v>5.3137254901960786E-2</v>
      </c>
      <c r="FG183" s="31">
        <f t="shared" si="78"/>
        <v>5.3999999999999999E-2</v>
      </c>
      <c r="FH183" s="31">
        <f t="shared" si="79"/>
        <v>5.3796296296296293E-2</v>
      </c>
      <c r="FI183" s="31">
        <f t="shared" si="80"/>
        <v>6.0184899845916795E-2</v>
      </c>
      <c r="FJ183" s="31">
        <f t="shared" si="81"/>
        <v>6.1552795031055901E-2</v>
      </c>
      <c r="FK183" s="31">
        <f t="shared" si="82"/>
        <v>6.6414790996784559E-2</v>
      </c>
      <c r="FL183" s="31">
        <f t="shared" si="83"/>
        <v>6.2884902840059792E-2</v>
      </c>
      <c r="FM183" s="50">
        <f t="shared" si="84"/>
        <v>6.6790490341753342E-2</v>
      </c>
      <c r="FN183" s="50">
        <f t="shared" si="85"/>
        <v>6.3416789396170833E-2</v>
      </c>
      <c r="FO183" s="50">
        <f t="shared" si="86"/>
        <v>5.9040114613180518E-2</v>
      </c>
      <c r="FP183" s="50">
        <f t="shared" si="87"/>
        <v>5.5114613180515762E-2</v>
      </c>
      <c r="FQ183" s="50">
        <f t="shared" si="88"/>
        <v>5.7039187227866474E-2</v>
      </c>
      <c r="FR183" s="50">
        <f t="shared" si="89"/>
        <v>5.2254335260115609E-2</v>
      </c>
    </row>
    <row r="184" spans="1:174" ht="14">
      <c r="A184" s="17" t="s">
        <v>231</v>
      </c>
      <c r="B184" s="19">
        <v>1434</v>
      </c>
      <c r="C184" s="19">
        <v>1406</v>
      </c>
      <c r="D184" s="19">
        <v>1424</v>
      </c>
      <c r="E184" s="19">
        <v>1516</v>
      </c>
      <c r="F184" s="19">
        <v>1606</v>
      </c>
      <c r="G184" s="19">
        <v>1848</v>
      </c>
      <c r="H184" s="19">
        <v>2080</v>
      </c>
      <c r="I184" s="19">
        <v>2389</v>
      </c>
      <c r="J184" s="19">
        <v>2470</v>
      </c>
      <c r="K184" s="19">
        <v>2338</v>
      </c>
      <c r="L184" s="19">
        <v>2061</v>
      </c>
      <c r="M184" s="19">
        <v>1917</v>
      </c>
      <c r="N184" s="19">
        <v>1788</v>
      </c>
      <c r="O184" s="19">
        <v>1820</v>
      </c>
      <c r="P184" s="19">
        <v>1806</v>
      </c>
      <c r="Q184" s="19">
        <v>1882</v>
      </c>
      <c r="R184" s="19">
        <v>1970</v>
      </c>
      <c r="S184" s="19">
        <v>2141</v>
      </c>
      <c r="T184" s="19">
        <v>2304</v>
      </c>
      <c r="U184" s="19">
        <v>2448</v>
      </c>
      <c r="V184" s="19">
        <v>2401</v>
      </c>
      <c r="W184" s="19">
        <v>2221</v>
      </c>
      <c r="X184" s="19">
        <v>1859</v>
      </c>
      <c r="Y184" s="19">
        <v>1703</v>
      </c>
      <c r="Z184" s="19">
        <v>1553</v>
      </c>
      <c r="AA184" s="19">
        <v>1511</v>
      </c>
      <c r="AB184" s="19">
        <v>1512</v>
      </c>
      <c r="AC184" s="19">
        <v>1496</v>
      </c>
      <c r="AD184" s="19">
        <v>1562</v>
      </c>
      <c r="AE184" s="19">
        <v>1715</v>
      </c>
      <c r="AF184" s="19">
        <v>1894</v>
      </c>
      <c r="AG184" s="19">
        <v>2070</v>
      </c>
      <c r="AH184" s="19">
        <v>2024</v>
      </c>
      <c r="AI184" s="19">
        <v>1824</v>
      </c>
      <c r="AJ184" s="19">
        <v>1579</v>
      </c>
      <c r="AK184" s="19">
        <v>1523</v>
      </c>
      <c r="AL184" s="19">
        <v>1370</v>
      </c>
      <c r="AM184" s="19">
        <v>1417</v>
      </c>
      <c r="AN184" s="19">
        <v>1539</v>
      </c>
      <c r="AO184" s="19">
        <v>1638</v>
      </c>
      <c r="AP184" s="19">
        <v>1772</v>
      </c>
      <c r="AQ184" s="19">
        <v>2157</v>
      </c>
      <c r="AR184" s="19">
        <v>2542</v>
      </c>
      <c r="AS184" s="19">
        <v>3155</v>
      </c>
      <c r="AT184" s="19">
        <v>3508</v>
      </c>
      <c r="AU184" s="19">
        <v>3492</v>
      </c>
      <c r="AV184" s="19">
        <v>3224</v>
      </c>
      <c r="AW184" s="19">
        <v>3068</v>
      </c>
      <c r="AX184" s="19">
        <v>2919</v>
      </c>
      <c r="AY184" s="19">
        <v>2995</v>
      </c>
      <c r="AZ184" s="19">
        <v>3196</v>
      </c>
      <c r="BA184" s="19">
        <v>3202</v>
      </c>
      <c r="BB184" s="19">
        <v>3234</v>
      </c>
      <c r="BC184" s="19">
        <v>3411</v>
      </c>
      <c r="BD184" s="19">
        <v>3565</v>
      </c>
      <c r="BE184" s="19">
        <v>3833</v>
      </c>
      <c r="BF184" s="19">
        <v>3813</v>
      </c>
      <c r="BG184" s="19">
        <v>3619</v>
      </c>
      <c r="BH184" s="19">
        <v>3424</v>
      </c>
      <c r="BI184" s="19">
        <v>2985</v>
      </c>
      <c r="BJ184" s="19">
        <v>2768</v>
      </c>
      <c r="BK184" s="19">
        <v>2619</v>
      </c>
      <c r="BL184" s="19">
        <v>2572</v>
      </c>
      <c r="BM184" s="19">
        <v>2663</v>
      </c>
      <c r="BN184" s="19">
        <v>2824</v>
      </c>
      <c r="BO184" s="19">
        <v>3083</v>
      </c>
      <c r="BP184" s="19">
        <v>3348</v>
      </c>
      <c r="BQ184" s="19">
        <v>3574</v>
      </c>
      <c r="BR184" s="19">
        <v>3702</v>
      </c>
      <c r="BS184" s="19">
        <v>3557</v>
      </c>
      <c r="BT184" s="19">
        <v>2973</v>
      </c>
      <c r="BU184" s="19">
        <v>2813</v>
      </c>
      <c r="BV184" s="19">
        <v>2657</v>
      </c>
      <c r="BW184" s="19">
        <v>2730</v>
      </c>
      <c r="BX184" s="19">
        <v>2829</v>
      </c>
      <c r="BY184" s="19">
        <v>2967</v>
      </c>
      <c r="BZ184" s="19">
        <v>3136</v>
      </c>
      <c r="CA184" s="19">
        <v>3439</v>
      </c>
      <c r="CB184" s="19">
        <v>3672</v>
      </c>
      <c r="CC184" s="19">
        <v>3964</v>
      </c>
      <c r="CD184" s="19">
        <v>4080</v>
      </c>
      <c r="CE184" s="19">
        <v>3886</v>
      </c>
      <c r="CF184" s="19">
        <v>3303</v>
      </c>
      <c r="CG184" s="19">
        <v>3107</v>
      </c>
      <c r="CH184" s="49">
        <v>2986</v>
      </c>
      <c r="CI184" s="49">
        <v>2937</v>
      </c>
      <c r="CJ184" s="49">
        <v>2959</v>
      </c>
      <c r="CK184" s="49">
        <v>2994</v>
      </c>
      <c r="CL184" s="49">
        <v>3158</v>
      </c>
      <c r="CM184" s="49">
        <v>3478</v>
      </c>
      <c r="CN184" s="49">
        <v>3701</v>
      </c>
      <c r="CO184" s="49">
        <v>3980</v>
      </c>
      <c r="CP184" s="49">
        <v>4110</v>
      </c>
      <c r="CQ184" s="49">
        <v>3852</v>
      </c>
      <c r="CR184" s="49">
        <v>3434</v>
      </c>
      <c r="CS184" s="49">
        <v>3210</v>
      </c>
      <c r="CT184" s="49">
        <v>2905</v>
      </c>
      <c r="CU184" s="49">
        <v>2795</v>
      </c>
      <c r="CV184" s="49">
        <v>2720</v>
      </c>
      <c r="CW184" s="49">
        <v>2687</v>
      </c>
      <c r="CX184" s="49">
        <v>2781</v>
      </c>
      <c r="CY184" s="49">
        <v>3012</v>
      </c>
      <c r="CZ184" s="17" t="s">
        <v>231</v>
      </c>
      <c r="DE184" t="s">
        <v>231</v>
      </c>
      <c r="DG184" t="s">
        <v>231</v>
      </c>
      <c r="DI184">
        <v>62600</v>
      </c>
      <c r="DJ184">
        <v>61700</v>
      </c>
      <c r="DK184">
        <v>60800</v>
      </c>
      <c r="DL184">
        <v>60400</v>
      </c>
      <c r="DM184">
        <v>60200</v>
      </c>
      <c r="DN184">
        <v>60800</v>
      </c>
      <c r="DO184">
        <v>61500</v>
      </c>
      <c r="DP184">
        <v>61300</v>
      </c>
      <c r="DQ184">
        <v>61000</v>
      </c>
      <c r="DR184">
        <v>61100</v>
      </c>
      <c r="DS184">
        <v>60600</v>
      </c>
      <c r="DT184">
        <v>62100</v>
      </c>
      <c r="DU184">
        <v>61300</v>
      </c>
      <c r="DV184">
        <v>60900</v>
      </c>
      <c r="DW184">
        <v>59600</v>
      </c>
      <c r="DX184">
        <v>58600</v>
      </c>
      <c r="DY184">
        <v>58200</v>
      </c>
      <c r="DZ184">
        <v>56700</v>
      </c>
      <c r="EA184">
        <v>56200</v>
      </c>
      <c r="EB184">
        <v>56500</v>
      </c>
      <c r="EC184">
        <v>56900</v>
      </c>
      <c r="ED184">
        <v>56800</v>
      </c>
      <c r="EE184">
        <v>57300</v>
      </c>
      <c r="EF184">
        <v>57600</v>
      </c>
      <c r="EG184">
        <v>58700</v>
      </c>
      <c r="EH184">
        <v>59600</v>
      </c>
      <c r="EI184">
        <v>60600</v>
      </c>
      <c r="EJ184" s="19">
        <v>60700</v>
      </c>
      <c r="EK184" s="19">
        <v>60500</v>
      </c>
      <c r="EL184" s="19">
        <v>60000</v>
      </c>
      <c r="EM184" s="19"/>
      <c r="EO184" s="31">
        <f t="shared" si="60"/>
        <v>3.7348242811501599E-2</v>
      </c>
      <c r="EP184" s="31">
        <f t="shared" si="61"/>
        <v>2.8978930307941655E-2</v>
      </c>
      <c r="EQ184" s="31">
        <f t="shared" si="62"/>
        <v>3.0953947368421053E-2</v>
      </c>
      <c r="ER184" s="31">
        <f t="shared" si="63"/>
        <v>3.8145695364238411E-2</v>
      </c>
      <c r="ES184" s="31">
        <f t="shared" si="64"/>
        <v>3.6893687707641197E-2</v>
      </c>
      <c r="ET184" s="31">
        <f t="shared" si="65"/>
        <v>2.5542763157894739E-2</v>
      </c>
      <c r="EU184" s="31">
        <f t="shared" si="66"/>
        <v>2.432520325203252E-2</v>
      </c>
      <c r="EV184" s="31">
        <f t="shared" si="67"/>
        <v>3.0897226753670473E-2</v>
      </c>
      <c r="EW184" s="31">
        <f t="shared" si="68"/>
        <v>2.9901639344262296E-2</v>
      </c>
      <c r="EX184" s="31">
        <f t="shared" si="69"/>
        <v>2.2422258592471357E-2</v>
      </c>
      <c r="EY184" s="31">
        <f t="shared" si="70"/>
        <v>2.7029702970297029E-2</v>
      </c>
      <c r="EZ184" s="31">
        <f t="shared" si="71"/>
        <v>4.0933977455716586E-2</v>
      </c>
      <c r="FA184" s="31">
        <f t="shared" si="72"/>
        <v>5.6965742251223493E-2</v>
      </c>
      <c r="FB184" s="31">
        <f t="shared" si="73"/>
        <v>4.7931034482758622E-2</v>
      </c>
      <c r="FC184" s="31">
        <f t="shared" si="74"/>
        <v>5.3724832214765102E-2</v>
      </c>
      <c r="FD184" s="31">
        <f t="shared" si="75"/>
        <v>6.0836177474402731E-2</v>
      </c>
      <c r="FE184" s="31">
        <f t="shared" si="76"/>
        <v>6.218213058419244E-2</v>
      </c>
      <c r="FF184" s="31">
        <f t="shared" si="77"/>
        <v>4.8818342151675485E-2</v>
      </c>
      <c r="FG184" s="31">
        <f t="shared" si="78"/>
        <v>4.7384341637010677E-2</v>
      </c>
      <c r="FH184" s="31">
        <f t="shared" si="79"/>
        <v>5.9256637168141592E-2</v>
      </c>
      <c r="FI184" s="31">
        <f t="shared" si="80"/>
        <v>6.2513181019332162E-2</v>
      </c>
      <c r="FJ184" s="31">
        <f t="shared" si="81"/>
        <v>4.6778169014084506E-2</v>
      </c>
      <c r="FK184" s="31">
        <f t="shared" si="82"/>
        <v>5.1780104712041884E-2</v>
      </c>
      <c r="FL184" s="31">
        <f t="shared" si="83"/>
        <v>6.3750000000000001E-2</v>
      </c>
      <c r="FM184" s="50">
        <f t="shared" si="84"/>
        <v>6.6201022146507665E-2</v>
      </c>
      <c r="FN184" s="50">
        <f t="shared" si="85"/>
        <v>5.01006711409396E-2</v>
      </c>
      <c r="FO184" s="50">
        <f t="shared" si="86"/>
        <v>4.9405940594059408E-2</v>
      </c>
      <c r="FP184" s="50">
        <f t="shared" si="87"/>
        <v>6.097199341021417E-2</v>
      </c>
      <c r="FQ184" s="50">
        <f t="shared" si="88"/>
        <v>6.3669421487603309E-2</v>
      </c>
      <c r="FR184" s="50">
        <f t="shared" si="89"/>
        <v>4.8416666666666663E-2</v>
      </c>
    </row>
    <row r="185" spans="1:174" ht="14">
      <c r="A185" s="17" t="s">
        <v>232</v>
      </c>
      <c r="B185" s="19">
        <v>3</v>
      </c>
      <c r="C185" s="19">
        <v>3</v>
      </c>
      <c r="D185" s="32" t="s">
        <v>481</v>
      </c>
      <c r="E185" s="32" t="s">
        <v>481</v>
      </c>
      <c r="F185" s="32" t="s">
        <v>481</v>
      </c>
      <c r="G185" s="19">
        <v>6</v>
      </c>
      <c r="H185" s="19">
        <v>11</v>
      </c>
      <c r="I185" s="19">
        <v>13</v>
      </c>
      <c r="J185" s="19">
        <v>17</v>
      </c>
      <c r="K185" s="19">
        <v>13</v>
      </c>
      <c r="L185" s="19">
        <v>8</v>
      </c>
      <c r="M185" s="19">
        <v>5</v>
      </c>
      <c r="N185" s="19">
        <v>4</v>
      </c>
      <c r="O185" s="19">
        <v>4</v>
      </c>
      <c r="P185" s="19">
        <v>8</v>
      </c>
      <c r="Q185" s="19">
        <v>8</v>
      </c>
      <c r="R185" s="19">
        <v>8</v>
      </c>
      <c r="S185" s="19">
        <v>11</v>
      </c>
      <c r="T185" s="19">
        <v>12</v>
      </c>
      <c r="U185" s="19">
        <v>14</v>
      </c>
      <c r="V185" s="19">
        <v>10</v>
      </c>
      <c r="W185" s="19">
        <v>12</v>
      </c>
      <c r="X185" s="19">
        <v>8</v>
      </c>
      <c r="Y185" s="19">
        <v>5</v>
      </c>
      <c r="Z185" s="32" t="s">
        <v>481</v>
      </c>
      <c r="AA185" s="19">
        <v>3</v>
      </c>
      <c r="AB185" s="19">
        <v>3</v>
      </c>
      <c r="AC185" s="32" t="s">
        <v>481</v>
      </c>
      <c r="AD185" s="32" t="s">
        <v>481</v>
      </c>
      <c r="AE185" s="19">
        <v>5</v>
      </c>
      <c r="AF185" s="19">
        <v>7</v>
      </c>
      <c r="AG185" s="19">
        <v>8</v>
      </c>
      <c r="AH185" s="19">
        <v>9</v>
      </c>
      <c r="AI185" s="19">
        <v>6</v>
      </c>
      <c r="AJ185" s="19">
        <v>5</v>
      </c>
      <c r="AK185" s="19">
        <v>4</v>
      </c>
      <c r="AL185" s="19">
        <v>3</v>
      </c>
      <c r="AM185" s="32" t="s">
        <v>481</v>
      </c>
      <c r="AN185" s="19">
        <v>3</v>
      </c>
      <c r="AO185" s="32" t="s">
        <v>481</v>
      </c>
      <c r="AP185" s="19">
        <v>3</v>
      </c>
      <c r="AQ185" s="19">
        <v>4</v>
      </c>
      <c r="AR185" s="19">
        <v>5</v>
      </c>
      <c r="AS185" s="19">
        <v>9</v>
      </c>
      <c r="AT185" s="19">
        <v>8</v>
      </c>
      <c r="AU185" s="19">
        <v>7</v>
      </c>
      <c r="AV185" s="19">
        <v>9</v>
      </c>
      <c r="AW185" s="19">
        <v>6</v>
      </c>
      <c r="AX185" s="19">
        <v>3</v>
      </c>
      <c r="AY185" s="19">
        <v>3</v>
      </c>
      <c r="AZ185" s="19">
        <v>3</v>
      </c>
      <c r="BA185" s="19">
        <v>6</v>
      </c>
      <c r="BB185" s="19">
        <v>6</v>
      </c>
      <c r="BC185" s="19">
        <v>7</v>
      </c>
      <c r="BD185" s="19">
        <v>6</v>
      </c>
      <c r="BE185" s="19">
        <v>7</v>
      </c>
      <c r="BF185" s="19">
        <v>7</v>
      </c>
      <c r="BG185" s="19">
        <v>8</v>
      </c>
      <c r="BH185" s="19">
        <v>7</v>
      </c>
      <c r="BI185" s="19">
        <v>4</v>
      </c>
      <c r="BJ185" s="19">
        <v>4</v>
      </c>
      <c r="BK185" s="19">
        <v>4</v>
      </c>
      <c r="BL185" s="19">
        <v>4</v>
      </c>
      <c r="BM185" s="19">
        <v>4</v>
      </c>
      <c r="BN185" s="19">
        <v>4</v>
      </c>
      <c r="BO185" s="19">
        <v>7</v>
      </c>
      <c r="BP185" s="19">
        <v>9</v>
      </c>
      <c r="BQ185" s="19">
        <v>9</v>
      </c>
      <c r="BR185" s="19">
        <v>10</v>
      </c>
      <c r="BS185" s="19">
        <v>10</v>
      </c>
      <c r="BT185" s="19">
        <v>5</v>
      </c>
      <c r="BU185" s="19">
        <v>6</v>
      </c>
      <c r="BV185" s="19">
        <v>5</v>
      </c>
      <c r="BW185" s="19">
        <v>3</v>
      </c>
      <c r="BX185" s="19">
        <v>3</v>
      </c>
      <c r="BY185" s="19">
        <v>5</v>
      </c>
      <c r="BZ185" s="19">
        <v>8</v>
      </c>
      <c r="CA185" s="19">
        <v>6</v>
      </c>
      <c r="CB185" s="19">
        <v>6</v>
      </c>
      <c r="CC185" s="19">
        <v>8</v>
      </c>
      <c r="CD185" s="19">
        <v>12</v>
      </c>
      <c r="CE185" s="19">
        <v>13</v>
      </c>
      <c r="CF185" s="19">
        <v>7</v>
      </c>
      <c r="CG185" s="19">
        <v>4</v>
      </c>
      <c r="CH185" s="49">
        <v>4</v>
      </c>
      <c r="CI185" s="49">
        <v>8</v>
      </c>
      <c r="CJ185" s="49">
        <v>5</v>
      </c>
      <c r="CK185" s="49">
        <v>5</v>
      </c>
      <c r="CL185" s="49">
        <v>6</v>
      </c>
      <c r="CM185" s="49">
        <v>12</v>
      </c>
      <c r="CN185" s="49">
        <v>13</v>
      </c>
      <c r="CO185" s="49">
        <v>18</v>
      </c>
      <c r="CP185" s="49">
        <v>22</v>
      </c>
      <c r="CQ185" s="49">
        <v>15</v>
      </c>
      <c r="CR185" s="49">
        <v>9</v>
      </c>
      <c r="CS185" s="49">
        <v>7</v>
      </c>
      <c r="CT185" s="49">
        <v>5</v>
      </c>
      <c r="CU185" s="49">
        <v>5</v>
      </c>
      <c r="CV185" s="49">
        <v>3</v>
      </c>
      <c r="CW185" s="49" t="s">
        <v>481</v>
      </c>
      <c r="CX185" s="49">
        <v>5</v>
      </c>
      <c r="CY185" s="49">
        <v>7</v>
      </c>
      <c r="CZ185" s="17" t="s">
        <v>232</v>
      </c>
      <c r="DE185" t="s">
        <v>233</v>
      </c>
      <c r="DG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 s="32" t="s">
        <v>526</v>
      </c>
      <c r="EK185" s="32" t="s">
        <v>526</v>
      </c>
      <c r="EL185" s="32" t="s">
        <v>526</v>
      </c>
      <c r="EM185" s="32"/>
      <c r="EO185" s="31" t="e">
        <f t="shared" si="60"/>
        <v>#DIV/0!</v>
      </c>
      <c r="EP185" s="31" t="e">
        <f t="shared" si="61"/>
        <v>#DIV/0!</v>
      </c>
      <c r="EQ185" s="31" t="e">
        <f t="shared" si="62"/>
        <v>#DIV/0!</v>
      </c>
      <c r="ER185" s="31" t="e">
        <f t="shared" si="63"/>
        <v>#DIV/0!</v>
      </c>
      <c r="ES185" s="31" t="e">
        <f t="shared" si="64"/>
        <v>#DIV/0!</v>
      </c>
      <c r="ET185" s="31" t="e">
        <f t="shared" si="65"/>
        <v>#VALUE!</v>
      </c>
      <c r="EU185" s="31" t="e">
        <f t="shared" si="66"/>
        <v>#VALUE!</v>
      </c>
      <c r="EV185" s="31" t="e">
        <f t="shared" si="67"/>
        <v>#DIV/0!</v>
      </c>
      <c r="EW185" s="31" t="e">
        <f t="shared" si="68"/>
        <v>#DIV/0!</v>
      </c>
      <c r="EX185" s="31" t="e">
        <f t="shared" si="69"/>
        <v>#DIV/0!</v>
      </c>
      <c r="EY185" s="31" t="e">
        <f t="shared" si="70"/>
        <v>#VALUE!</v>
      </c>
      <c r="EZ185" s="31" t="e">
        <f t="shared" si="71"/>
        <v>#DIV/0!</v>
      </c>
      <c r="FA185" s="31" t="e">
        <f t="shared" si="72"/>
        <v>#DIV/0!</v>
      </c>
      <c r="FB185" s="31" t="e">
        <f t="shared" si="73"/>
        <v>#DIV/0!</v>
      </c>
      <c r="FC185" s="31" t="e">
        <f t="shared" si="74"/>
        <v>#DIV/0!</v>
      </c>
      <c r="FD185" s="31" t="e">
        <f t="shared" si="75"/>
        <v>#DIV/0!</v>
      </c>
      <c r="FE185" s="31" t="e">
        <f t="shared" si="76"/>
        <v>#DIV/0!</v>
      </c>
      <c r="FF185" s="31" t="e">
        <f t="shared" si="77"/>
        <v>#DIV/0!</v>
      </c>
      <c r="FG185" s="31" t="e">
        <f t="shared" si="78"/>
        <v>#DIV/0!</v>
      </c>
      <c r="FH185" s="31" t="e">
        <f t="shared" si="79"/>
        <v>#DIV/0!</v>
      </c>
      <c r="FI185" s="31" t="e">
        <f t="shared" si="80"/>
        <v>#DIV/0!</v>
      </c>
      <c r="FJ185" s="31" t="e">
        <f t="shared" si="81"/>
        <v>#DIV/0!</v>
      </c>
      <c r="FK185" s="31" t="e">
        <f t="shared" si="82"/>
        <v>#DIV/0!</v>
      </c>
      <c r="FL185" s="31" t="e">
        <f t="shared" si="83"/>
        <v>#DIV/0!</v>
      </c>
      <c r="FM185" s="50" t="e">
        <f t="shared" si="84"/>
        <v>#DIV/0!</v>
      </c>
      <c r="FN185" s="50" t="e">
        <f t="shared" si="85"/>
        <v>#DIV/0!</v>
      </c>
      <c r="FO185" s="50" t="e">
        <f t="shared" si="86"/>
        <v>#DIV/0!</v>
      </c>
      <c r="FP185" s="50" t="e">
        <f t="shared" si="87"/>
        <v>#VALUE!</v>
      </c>
      <c r="FQ185" s="50" t="e">
        <f t="shared" si="88"/>
        <v>#VALUE!</v>
      </c>
      <c r="FR185" s="50" t="e">
        <f t="shared" si="89"/>
        <v>#VALUE!</v>
      </c>
    </row>
    <row r="186" spans="1:174" ht="14">
      <c r="A186" s="17" t="s">
        <v>233</v>
      </c>
      <c r="B186" s="19">
        <v>5915</v>
      </c>
      <c r="C186" s="19">
        <v>5948</v>
      </c>
      <c r="D186" s="19">
        <v>6085</v>
      </c>
      <c r="E186" s="19">
        <v>6117</v>
      </c>
      <c r="F186" s="19">
        <v>6192</v>
      </c>
      <c r="G186" s="19">
        <v>6044</v>
      </c>
      <c r="H186" s="19">
        <v>6104</v>
      </c>
      <c r="I186" s="19">
        <v>6301</v>
      </c>
      <c r="J186" s="19">
        <v>6465</v>
      </c>
      <c r="K186" s="19">
        <v>6292</v>
      </c>
      <c r="L186" s="19">
        <v>6330</v>
      </c>
      <c r="M186" s="19">
        <v>6320</v>
      </c>
      <c r="N186" s="19">
        <v>6283</v>
      </c>
      <c r="O186" s="19">
        <v>6137</v>
      </c>
      <c r="P186" s="19">
        <v>5955</v>
      </c>
      <c r="Q186" s="19">
        <v>6064</v>
      </c>
      <c r="R186" s="19">
        <v>5929</v>
      </c>
      <c r="S186" s="19">
        <v>5747</v>
      </c>
      <c r="T186" s="19">
        <v>5579</v>
      </c>
      <c r="U186" s="19">
        <v>5638</v>
      </c>
      <c r="V186" s="19">
        <v>5640</v>
      </c>
      <c r="W186" s="19">
        <v>5694</v>
      </c>
      <c r="X186" s="19">
        <v>5521</v>
      </c>
      <c r="Y186" s="19">
        <v>5377</v>
      </c>
      <c r="Z186" s="19">
        <v>5189</v>
      </c>
      <c r="AA186" s="19">
        <v>5115</v>
      </c>
      <c r="AB186" s="19">
        <v>5168</v>
      </c>
      <c r="AC186" s="19">
        <v>5062</v>
      </c>
      <c r="AD186" s="19">
        <v>4963</v>
      </c>
      <c r="AE186" s="19">
        <v>4940</v>
      </c>
      <c r="AF186" s="19">
        <v>4908</v>
      </c>
      <c r="AG186" s="19">
        <v>4907</v>
      </c>
      <c r="AH186" s="19">
        <v>4890</v>
      </c>
      <c r="AI186" s="19">
        <v>4872</v>
      </c>
      <c r="AJ186" s="19">
        <v>4758</v>
      </c>
      <c r="AK186" s="19">
        <v>4726</v>
      </c>
      <c r="AL186" s="19">
        <v>4803</v>
      </c>
      <c r="AM186" s="19">
        <v>4796</v>
      </c>
      <c r="AN186" s="19">
        <v>4901</v>
      </c>
      <c r="AO186" s="19">
        <v>4965</v>
      </c>
      <c r="AP186" s="19">
        <v>5064</v>
      </c>
      <c r="AQ186" s="19">
        <v>5228</v>
      </c>
      <c r="AR186" s="19">
        <v>5570</v>
      </c>
      <c r="AS186" s="19">
        <v>5814</v>
      </c>
      <c r="AT186" s="19">
        <v>6389</v>
      </c>
      <c r="AU186" s="19">
        <v>6705</v>
      </c>
      <c r="AV186" s="19">
        <v>6996</v>
      </c>
      <c r="AW186" s="19">
        <v>7131</v>
      </c>
      <c r="AX186" s="19">
        <v>7172</v>
      </c>
      <c r="AY186" s="19">
        <v>7406</v>
      </c>
      <c r="AZ186" s="19">
        <v>7519</v>
      </c>
      <c r="BA186" s="19">
        <v>7841</v>
      </c>
      <c r="BB186" s="19">
        <v>8029</v>
      </c>
      <c r="BC186" s="19">
        <v>7921</v>
      </c>
      <c r="BD186" s="19">
        <v>7869</v>
      </c>
      <c r="BE186" s="19">
        <v>7913</v>
      </c>
      <c r="BF186" s="19">
        <v>7863</v>
      </c>
      <c r="BG186" s="19">
        <v>7651</v>
      </c>
      <c r="BH186" s="19">
        <v>7644</v>
      </c>
      <c r="BI186" s="19">
        <v>7430</v>
      </c>
      <c r="BJ186" s="19">
        <v>7194</v>
      </c>
      <c r="BK186" s="19">
        <v>7156</v>
      </c>
      <c r="BL186" s="19">
        <v>7149</v>
      </c>
      <c r="BM186" s="19">
        <v>7183</v>
      </c>
      <c r="BN186" s="19">
        <v>7031</v>
      </c>
      <c r="BO186" s="19">
        <v>7030</v>
      </c>
      <c r="BP186" s="19">
        <v>6865</v>
      </c>
      <c r="BQ186" s="19">
        <v>7071</v>
      </c>
      <c r="BR186" s="19">
        <v>7067</v>
      </c>
      <c r="BS186" s="19">
        <v>6959</v>
      </c>
      <c r="BT186" s="19">
        <v>7173</v>
      </c>
      <c r="BU186" s="19">
        <v>7188</v>
      </c>
      <c r="BV186" s="19">
        <v>7189</v>
      </c>
      <c r="BW186" s="19">
        <v>7290</v>
      </c>
      <c r="BX186" s="19">
        <v>7357</v>
      </c>
      <c r="BY186" s="19">
        <v>7390</v>
      </c>
      <c r="BZ186" s="19">
        <v>7351</v>
      </c>
      <c r="CA186" s="19">
        <v>7236</v>
      </c>
      <c r="CB186" s="19">
        <v>7209</v>
      </c>
      <c r="CC186" s="19">
        <v>7281</v>
      </c>
      <c r="CD186" s="19">
        <v>7363</v>
      </c>
      <c r="CE186" s="19">
        <v>7221</v>
      </c>
      <c r="CF186" s="19">
        <v>7120</v>
      </c>
      <c r="CG186" s="19">
        <v>6928</v>
      </c>
      <c r="CH186" s="49">
        <v>6804</v>
      </c>
      <c r="CI186" s="49">
        <v>6756</v>
      </c>
      <c r="CJ186" s="49">
        <v>6669</v>
      </c>
      <c r="CK186" s="49">
        <v>6876</v>
      </c>
      <c r="CL186" s="49">
        <v>6921</v>
      </c>
      <c r="CM186" s="49">
        <v>6956</v>
      </c>
      <c r="CN186" s="49">
        <v>6751</v>
      </c>
      <c r="CO186" s="49">
        <v>6848</v>
      </c>
      <c r="CP186" s="49">
        <v>6884</v>
      </c>
      <c r="CQ186" s="49">
        <v>6861</v>
      </c>
      <c r="CR186" s="49">
        <v>6659</v>
      </c>
      <c r="CS186" s="49">
        <v>6542</v>
      </c>
      <c r="CT186" s="49">
        <v>6338</v>
      </c>
      <c r="CU186" s="49">
        <v>6212</v>
      </c>
      <c r="CV186" s="49">
        <v>6084</v>
      </c>
      <c r="CW186" s="49">
        <v>5852</v>
      </c>
      <c r="CX186" s="49">
        <v>5700</v>
      </c>
      <c r="CY186" s="49">
        <v>5518</v>
      </c>
      <c r="CZ186" s="17" t="s">
        <v>233</v>
      </c>
      <c r="DE186" t="s">
        <v>234</v>
      </c>
      <c r="DG186" t="s">
        <v>233</v>
      </c>
      <c r="DI186">
        <v>90400</v>
      </c>
      <c r="DJ186">
        <v>91200</v>
      </c>
      <c r="DK186">
        <v>93600</v>
      </c>
      <c r="DL186">
        <v>98200</v>
      </c>
      <c r="DM186">
        <v>100300</v>
      </c>
      <c r="DN186">
        <v>101200</v>
      </c>
      <c r="DO186">
        <v>98300</v>
      </c>
      <c r="DP186">
        <v>102300</v>
      </c>
      <c r="DQ186">
        <v>101800</v>
      </c>
      <c r="DR186">
        <v>101000</v>
      </c>
      <c r="DS186">
        <v>103700</v>
      </c>
      <c r="DT186">
        <v>102200</v>
      </c>
      <c r="DU186">
        <v>103200</v>
      </c>
      <c r="DV186">
        <v>103000</v>
      </c>
      <c r="DW186">
        <v>102700</v>
      </c>
      <c r="DX186">
        <v>105500</v>
      </c>
      <c r="DY186">
        <v>105900</v>
      </c>
      <c r="DZ186">
        <v>104700</v>
      </c>
      <c r="EA186">
        <v>103800</v>
      </c>
      <c r="EB186">
        <v>102600</v>
      </c>
      <c r="EC186">
        <v>103500</v>
      </c>
      <c r="ED186">
        <v>105700</v>
      </c>
      <c r="EE186">
        <v>109700</v>
      </c>
      <c r="EF186">
        <v>111700</v>
      </c>
      <c r="EG186">
        <v>112000</v>
      </c>
      <c r="EH186">
        <v>113700</v>
      </c>
      <c r="EI186">
        <v>112000</v>
      </c>
      <c r="EJ186" s="19">
        <v>108900</v>
      </c>
      <c r="EK186" s="19">
        <v>109700</v>
      </c>
      <c r="EL186" s="19">
        <v>109700</v>
      </c>
      <c r="EM186" s="19"/>
      <c r="EO186" s="31">
        <f t="shared" si="60"/>
        <v>6.9601769911504421E-2</v>
      </c>
      <c r="EP186" s="31">
        <f t="shared" si="61"/>
        <v>6.8892543859649116E-2</v>
      </c>
      <c r="EQ186" s="31">
        <f t="shared" si="62"/>
        <v>6.4786324786324789E-2</v>
      </c>
      <c r="ER186" s="31">
        <f t="shared" si="63"/>
        <v>5.6812627291242361E-2</v>
      </c>
      <c r="ES186" s="31">
        <f t="shared" si="64"/>
        <v>5.6769690927218348E-2</v>
      </c>
      <c r="ET186" s="31">
        <f t="shared" si="65"/>
        <v>5.127470355731225E-2</v>
      </c>
      <c r="EU186" s="31">
        <f t="shared" si="66"/>
        <v>5.1495422177009156E-2</v>
      </c>
      <c r="EV186" s="31">
        <f t="shared" si="67"/>
        <v>4.7976539589442813E-2</v>
      </c>
      <c r="EW186" s="31">
        <f t="shared" si="68"/>
        <v>4.7858546168958745E-2</v>
      </c>
      <c r="EX186" s="31">
        <f t="shared" si="69"/>
        <v>4.7554455445544555E-2</v>
      </c>
      <c r="EY186" s="31">
        <f t="shared" si="70"/>
        <v>4.7878495660559309E-2</v>
      </c>
      <c r="EZ186" s="31">
        <f t="shared" si="71"/>
        <v>5.4500978473581214E-2</v>
      </c>
      <c r="FA186" s="31">
        <f t="shared" si="72"/>
        <v>6.4970930232558136E-2</v>
      </c>
      <c r="FB186" s="31">
        <f t="shared" si="73"/>
        <v>6.9631067961165055E-2</v>
      </c>
      <c r="FC186" s="31">
        <f t="shared" si="74"/>
        <v>7.6348588120740024E-2</v>
      </c>
      <c r="FD186" s="31">
        <f t="shared" si="75"/>
        <v>7.4587677725118484E-2</v>
      </c>
      <c r="FE186" s="31">
        <f t="shared" si="76"/>
        <v>7.2247403210576017E-2</v>
      </c>
      <c r="FF186" s="31">
        <f t="shared" si="77"/>
        <v>6.8710601719197711E-2</v>
      </c>
      <c r="FG186" s="31">
        <f t="shared" si="78"/>
        <v>6.9200385356454716E-2</v>
      </c>
      <c r="FH186" s="31">
        <f t="shared" si="79"/>
        <v>6.6910331384015601E-2</v>
      </c>
      <c r="FI186" s="31">
        <f t="shared" si="80"/>
        <v>6.7236714975845407E-2</v>
      </c>
      <c r="FJ186" s="31">
        <f t="shared" si="81"/>
        <v>6.8013245033112582E-2</v>
      </c>
      <c r="FK186" s="31">
        <f t="shared" si="82"/>
        <v>6.7365542388331812E-2</v>
      </c>
      <c r="FL186" s="31">
        <f t="shared" si="83"/>
        <v>6.4538943598925688E-2</v>
      </c>
      <c r="FM186" s="50">
        <f t="shared" si="84"/>
        <v>6.4473214285714286E-2</v>
      </c>
      <c r="FN186" s="50">
        <f t="shared" si="85"/>
        <v>5.9841688654353561E-2</v>
      </c>
      <c r="FO186" s="50">
        <f t="shared" si="86"/>
        <v>6.1392857142857145E-2</v>
      </c>
      <c r="FP186" s="50">
        <f t="shared" si="87"/>
        <v>6.199265381083563E-2</v>
      </c>
      <c r="FQ186" s="50">
        <f t="shared" si="88"/>
        <v>6.2543299908842304E-2</v>
      </c>
      <c r="FR186" s="50">
        <f t="shared" si="89"/>
        <v>5.7775752051048311E-2</v>
      </c>
    </row>
    <row r="187" spans="1:174" ht="14">
      <c r="A187" s="17" t="s">
        <v>234</v>
      </c>
      <c r="B187" s="19">
        <v>2700</v>
      </c>
      <c r="C187" s="19">
        <v>2726</v>
      </c>
      <c r="D187" s="19">
        <v>2721</v>
      </c>
      <c r="E187" s="19">
        <v>2676</v>
      </c>
      <c r="F187" s="19">
        <v>2746</v>
      </c>
      <c r="G187" s="19">
        <v>2776</v>
      </c>
      <c r="H187" s="19">
        <v>2756</v>
      </c>
      <c r="I187" s="19">
        <v>2774</v>
      </c>
      <c r="J187" s="19">
        <v>2848</v>
      </c>
      <c r="K187" s="19">
        <v>2723</v>
      </c>
      <c r="L187" s="19">
        <v>2755</v>
      </c>
      <c r="M187" s="19">
        <v>2741</v>
      </c>
      <c r="N187" s="19">
        <v>2722</v>
      </c>
      <c r="O187" s="19">
        <v>2615</v>
      </c>
      <c r="P187" s="19">
        <v>2488</v>
      </c>
      <c r="Q187" s="19">
        <v>2542</v>
      </c>
      <c r="R187" s="19">
        <v>2558</v>
      </c>
      <c r="S187" s="19">
        <v>2525</v>
      </c>
      <c r="T187" s="19">
        <v>2539</v>
      </c>
      <c r="U187" s="19">
        <v>2549</v>
      </c>
      <c r="V187" s="19">
        <v>2495</v>
      </c>
      <c r="W187" s="19">
        <v>2515</v>
      </c>
      <c r="X187" s="19">
        <v>2469</v>
      </c>
      <c r="Y187" s="19">
        <v>2426</v>
      </c>
      <c r="Z187" s="19">
        <v>2304</v>
      </c>
      <c r="AA187" s="19">
        <v>2281</v>
      </c>
      <c r="AB187" s="19">
        <v>2254</v>
      </c>
      <c r="AC187" s="19">
        <v>2205</v>
      </c>
      <c r="AD187" s="19">
        <v>2161</v>
      </c>
      <c r="AE187" s="19">
        <v>2124</v>
      </c>
      <c r="AF187" s="19">
        <v>2075</v>
      </c>
      <c r="AG187" s="19">
        <v>2074</v>
      </c>
      <c r="AH187" s="19">
        <v>2113</v>
      </c>
      <c r="AI187" s="19">
        <v>2128</v>
      </c>
      <c r="AJ187" s="19">
        <v>2123</v>
      </c>
      <c r="AK187" s="19">
        <v>2098</v>
      </c>
      <c r="AL187" s="19">
        <v>2158</v>
      </c>
      <c r="AM187" s="19">
        <v>2121</v>
      </c>
      <c r="AN187" s="19">
        <v>2160</v>
      </c>
      <c r="AO187" s="19">
        <v>2226</v>
      </c>
      <c r="AP187" s="19">
        <v>2265</v>
      </c>
      <c r="AQ187" s="19">
        <v>2408</v>
      </c>
      <c r="AR187" s="19">
        <v>2519</v>
      </c>
      <c r="AS187" s="19">
        <v>2615</v>
      </c>
      <c r="AT187" s="19">
        <v>2966</v>
      </c>
      <c r="AU187" s="19">
        <v>3135</v>
      </c>
      <c r="AV187" s="19">
        <v>3279</v>
      </c>
      <c r="AW187" s="19">
        <v>3319</v>
      </c>
      <c r="AX187" s="19">
        <v>3317</v>
      </c>
      <c r="AY187" s="19">
        <v>3364</v>
      </c>
      <c r="AZ187" s="19">
        <v>3447</v>
      </c>
      <c r="BA187" s="19">
        <v>3583</v>
      </c>
      <c r="BB187" s="19">
        <v>3609</v>
      </c>
      <c r="BC187" s="19">
        <v>3617</v>
      </c>
      <c r="BD187" s="19">
        <v>3590</v>
      </c>
      <c r="BE187" s="19">
        <v>3612</v>
      </c>
      <c r="BF187" s="19">
        <v>3541</v>
      </c>
      <c r="BG187" s="19">
        <v>3553</v>
      </c>
      <c r="BH187" s="19">
        <v>3584</v>
      </c>
      <c r="BI187" s="19">
        <v>3439</v>
      </c>
      <c r="BJ187" s="19">
        <v>3347</v>
      </c>
      <c r="BK187" s="19">
        <v>3339</v>
      </c>
      <c r="BL187" s="19">
        <v>3379</v>
      </c>
      <c r="BM187" s="19">
        <v>3475</v>
      </c>
      <c r="BN187" s="19">
        <v>3466</v>
      </c>
      <c r="BO187" s="19">
        <v>3431</v>
      </c>
      <c r="BP187" s="19">
        <v>3457</v>
      </c>
      <c r="BQ187" s="19">
        <v>3491</v>
      </c>
      <c r="BR187" s="19">
        <v>3531</v>
      </c>
      <c r="BS187" s="19">
        <v>3499</v>
      </c>
      <c r="BT187" s="19">
        <v>3447</v>
      </c>
      <c r="BU187" s="19">
        <v>3444</v>
      </c>
      <c r="BV187" s="19">
        <v>3469</v>
      </c>
      <c r="BW187" s="19">
        <v>3354</v>
      </c>
      <c r="BX187" s="19">
        <v>3409</v>
      </c>
      <c r="BY187" s="19">
        <v>3371</v>
      </c>
      <c r="BZ187" s="19">
        <v>3394</v>
      </c>
      <c r="CA187" s="19">
        <v>3308</v>
      </c>
      <c r="CB187" s="19">
        <v>3321</v>
      </c>
      <c r="CC187" s="19">
        <v>3248</v>
      </c>
      <c r="CD187" s="19">
        <v>3320</v>
      </c>
      <c r="CE187" s="19">
        <v>3264</v>
      </c>
      <c r="CF187" s="19">
        <v>3223</v>
      </c>
      <c r="CG187" s="19">
        <v>3169</v>
      </c>
      <c r="CH187" s="49">
        <v>3087</v>
      </c>
      <c r="CI187" s="49">
        <v>2991</v>
      </c>
      <c r="CJ187" s="49">
        <v>2950</v>
      </c>
      <c r="CK187" s="49">
        <v>3042</v>
      </c>
      <c r="CL187" s="49">
        <v>3056</v>
      </c>
      <c r="CM187" s="49">
        <v>2999</v>
      </c>
      <c r="CN187" s="49">
        <v>2922</v>
      </c>
      <c r="CO187" s="49">
        <v>2949</v>
      </c>
      <c r="CP187" s="49">
        <v>3021</v>
      </c>
      <c r="CQ187" s="49">
        <v>2967</v>
      </c>
      <c r="CR187" s="49">
        <v>2924</v>
      </c>
      <c r="CS187" s="49">
        <v>2891</v>
      </c>
      <c r="CT187" s="49">
        <v>2755</v>
      </c>
      <c r="CU187" s="49">
        <v>2685</v>
      </c>
      <c r="CV187" s="49">
        <v>2635</v>
      </c>
      <c r="CW187" s="49">
        <v>2536</v>
      </c>
      <c r="CX187" s="49">
        <v>2489</v>
      </c>
      <c r="CY187" s="49">
        <v>2381</v>
      </c>
      <c r="CZ187" s="17" t="s">
        <v>234</v>
      </c>
      <c r="DE187" t="s">
        <v>235</v>
      </c>
      <c r="DG187" t="s">
        <v>234</v>
      </c>
      <c r="DI187">
        <v>85800</v>
      </c>
      <c r="DJ187">
        <v>84400</v>
      </c>
      <c r="DK187">
        <v>82400</v>
      </c>
      <c r="DL187">
        <v>79000</v>
      </c>
      <c r="DM187">
        <v>78400</v>
      </c>
      <c r="DN187">
        <v>80400</v>
      </c>
      <c r="DO187">
        <v>81100</v>
      </c>
      <c r="DP187">
        <v>83000</v>
      </c>
      <c r="DQ187">
        <v>82600</v>
      </c>
      <c r="DR187">
        <v>82000</v>
      </c>
      <c r="DS187">
        <v>82300</v>
      </c>
      <c r="DT187">
        <v>83300</v>
      </c>
      <c r="DU187">
        <v>84600</v>
      </c>
      <c r="DV187">
        <v>82100</v>
      </c>
      <c r="DW187">
        <v>81000</v>
      </c>
      <c r="DX187">
        <v>80000</v>
      </c>
      <c r="DY187">
        <v>78400</v>
      </c>
      <c r="DZ187">
        <v>78300</v>
      </c>
      <c r="EA187">
        <v>77000</v>
      </c>
      <c r="EB187">
        <v>77900</v>
      </c>
      <c r="EC187">
        <v>78000</v>
      </c>
      <c r="ED187">
        <v>79000</v>
      </c>
      <c r="EE187">
        <v>79100</v>
      </c>
      <c r="EF187">
        <v>78000</v>
      </c>
      <c r="EG187">
        <v>79700</v>
      </c>
      <c r="EH187">
        <v>78300</v>
      </c>
      <c r="EI187">
        <v>79600</v>
      </c>
      <c r="EJ187" s="19">
        <v>79400</v>
      </c>
      <c r="EK187" s="19">
        <v>80300</v>
      </c>
      <c r="EL187" s="19">
        <v>81000</v>
      </c>
      <c r="EM187" s="19"/>
      <c r="EO187" s="31">
        <f t="shared" si="60"/>
        <v>3.1736596736596734E-2</v>
      </c>
      <c r="EP187" s="31">
        <f t="shared" si="61"/>
        <v>3.2251184834123224E-2</v>
      </c>
      <c r="EQ187" s="31">
        <f t="shared" si="62"/>
        <v>3.0849514563106795E-2</v>
      </c>
      <c r="ER187" s="31">
        <f t="shared" si="63"/>
        <v>3.2139240506329117E-2</v>
      </c>
      <c r="ES187" s="31">
        <f t="shared" si="64"/>
        <v>3.2079081632653064E-2</v>
      </c>
      <c r="ET187" s="31">
        <f t="shared" si="65"/>
        <v>2.8656716417910448E-2</v>
      </c>
      <c r="EU187" s="31">
        <f t="shared" si="66"/>
        <v>2.7188655980271269E-2</v>
      </c>
      <c r="EV187" s="31">
        <f t="shared" si="67"/>
        <v>2.5000000000000001E-2</v>
      </c>
      <c r="EW187" s="31">
        <f t="shared" si="68"/>
        <v>2.5762711864406779E-2</v>
      </c>
      <c r="EX187" s="31">
        <f t="shared" si="69"/>
        <v>2.6317073170731706E-2</v>
      </c>
      <c r="EY187" s="31">
        <f t="shared" si="70"/>
        <v>2.7047387606318349E-2</v>
      </c>
      <c r="EZ187" s="31">
        <f t="shared" si="71"/>
        <v>3.0240096038415366E-2</v>
      </c>
      <c r="FA187" s="31">
        <f t="shared" si="72"/>
        <v>3.705673758865248E-2</v>
      </c>
      <c r="FB187" s="31">
        <f t="shared" si="73"/>
        <v>4.0401948842874541E-2</v>
      </c>
      <c r="FC187" s="31">
        <f t="shared" si="74"/>
        <v>4.4234567901234569E-2</v>
      </c>
      <c r="FD187" s="31">
        <f t="shared" si="75"/>
        <v>4.4874999999999998E-2</v>
      </c>
      <c r="FE187" s="31">
        <f t="shared" si="76"/>
        <v>4.531887755102041E-2</v>
      </c>
      <c r="FF187" s="31">
        <f t="shared" si="77"/>
        <v>4.2745849297573434E-2</v>
      </c>
      <c r="FG187" s="31">
        <f t="shared" si="78"/>
        <v>4.5129870129870131E-2</v>
      </c>
      <c r="FH187" s="31">
        <f t="shared" si="79"/>
        <v>4.4377406931964056E-2</v>
      </c>
      <c r="FI187" s="31">
        <f t="shared" si="80"/>
        <v>4.485897435897436E-2</v>
      </c>
      <c r="FJ187" s="31">
        <f t="shared" si="81"/>
        <v>4.3911392405063289E-2</v>
      </c>
      <c r="FK187" s="31">
        <f t="shared" si="82"/>
        <v>4.2616940581542348E-2</v>
      </c>
      <c r="FL187" s="31">
        <f t="shared" si="83"/>
        <v>4.2576923076923075E-2</v>
      </c>
      <c r="FM187" s="50">
        <f t="shared" si="84"/>
        <v>4.0953575909661227E-2</v>
      </c>
      <c r="FN187" s="50">
        <f t="shared" si="85"/>
        <v>3.9425287356321836E-2</v>
      </c>
      <c r="FO187" s="50">
        <f t="shared" si="86"/>
        <v>3.821608040201005E-2</v>
      </c>
      <c r="FP187" s="50">
        <f t="shared" si="87"/>
        <v>3.6801007556675064E-2</v>
      </c>
      <c r="FQ187" s="50">
        <f t="shared" si="88"/>
        <v>3.6948941469489412E-2</v>
      </c>
      <c r="FR187" s="50">
        <f t="shared" si="89"/>
        <v>3.4012345679012346E-2</v>
      </c>
    </row>
    <row r="188" spans="1:174" ht="14">
      <c r="A188" s="17" t="s">
        <v>235</v>
      </c>
      <c r="B188" s="19">
        <v>14762</v>
      </c>
      <c r="C188" s="19">
        <v>14866</v>
      </c>
      <c r="D188" s="19">
        <v>15222</v>
      </c>
      <c r="E188" s="19">
        <v>15498</v>
      </c>
      <c r="F188" s="19">
        <v>15475</v>
      </c>
      <c r="G188" s="19">
        <v>15926</v>
      </c>
      <c r="H188" s="19">
        <v>16333</v>
      </c>
      <c r="I188" s="19">
        <v>17513</v>
      </c>
      <c r="J188" s="19">
        <v>18456</v>
      </c>
      <c r="K188" s="19">
        <v>18553</v>
      </c>
      <c r="L188" s="19">
        <v>17957</v>
      </c>
      <c r="M188" s="19">
        <v>18298</v>
      </c>
      <c r="N188" s="19">
        <v>17689</v>
      </c>
      <c r="O188" s="19">
        <v>17857</v>
      </c>
      <c r="P188" s="19">
        <v>17349</v>
      </c>
      <c r="Q188" s="19">
        <v>16809</v>
      </c>
      <c r="R188" s="19">
        <v>16429</v>
      </c>
      <c r="S188" s="19">
        <v>16173</v>
      </c>
      <c r="T188" s="19">
        <v>16066</v>
      </c>
      <c r="U188" s="19">
        <v>16785</v>
      </c>
      <c r="V188" s="19">
        <v>17108</v>
      </c>
      <c r="W188" s="19">
        <v>16659</v>
      </c>
      <c r="X188" s="19">
        <v>16223</v>
      </c>
      <c r="Y188" s="19">
        <v>15505</v>
      </c>
      <c r="Z188" s="19">
        <v>14624</v>
      </c>
      <c r="AA188" s="19">
        <v>14441</v>
      </c>
      <c r="AB188" s="19">
        <v>14269</v>
      </c>
      <c r="AC188" s="19">
        <v>13736</v>
      </c>
      <c r="AD188" s="19">
        <v>13288</v>
      </c>
      <c r="AE188" s="19">
        <v>12841</v>
      </c>
      <c r="AF188" s="19">
        <v>12890</v>
      </c>
      <c r="AG188" s="19">
        <v>13464</v>
      </c>
      <c r="AH188" s="19">
        <v>13561</v>
      </c>
      <c r="AI188" s="19">
        <v>13542</v>
      </c>
      <c r="AJ188" s="19">
        <v>13378</v>
      </c>
      <c r="AK188" s="19">
        <v>13595</v>
      </c>
      <c r="AL188" s="19">
        <v>13348</v>
      </c>
      <c r="AM188" s="19">
        <v>13728</v>
      </c>
      <c r="AN188" s="19">
        <v>14777</v>
      </c>
      <c r="AO188" s="19">
        <v>15208</v>
      </c>
      <c r="AP188" s="19">
        <v>15665</v>
      </c>
      <c r="AQ188" s="19">
        <v>17660</v>
      </c>
      <c r="AR188" s="19">
        <v>19857</v>
      </c>
      <c r="AS188" s="19">
        <v>22452</v>
      </c>
      <c r="AT188" s="19">
        <v>26344</v>
      </c>
      <c r="AU188" s="19">
        <v>27564</v>
      </c>
      <c r="AV188" s="19">
        <v>27932</v>
      </c>
      <c r="AW188" s="19">
        <v>28180</v>
      </c>
      <c r="AX188" s="19">
        <v>27219</v>
      </c>
      <c r="AY188" s="19">
        <v>27053</v>
      </c>
      <c r="AZ188" s="19">
        <v>27827</v>
      </c>
      <c r="BA188" s="19">
        <v>27835</v>
      </c>
      <c r="BB188" s="19">
        <v>27767</v>
      </c>
      <c r="BC188" s="19">
        <v>27916</v>
      </c>
      <c r="BD188" s="19">
        <v>28065</v>
      </c>
      <c r="BE188" s="19">
        <v>29673</v>
      </c>
      <c r="BF188" s="19">
        <v>30147</v>
      </c>
      <c r="BG188" s="19">
        <v>29401</v>
      </c>
      <c r="BH188" s="19">
        <v>28453</v>
      </c>
      <c r="BI188" s="19">
        <v>27124</v>
      </c>
      <c r="BJ188" s="19">
        <v>25537</v>
      </c>
      <c r="BK188" s="19">
        <v>25166</v>
      </c>
      <c r="BL188" s="19">
        <v>25170</v>
      </c>
      <c r="BM188" s="19">
        <v>24827</v>
      </c>
      <c r="BN188" s="19">
        <v>24530</v>
      </c>
      <c r="BO188" s="19">
        <v>24749</v>
      </c>
      <c r="BP188" s="19">
        <v>25027</v>
      </c>
      <c r="BQ188" s="19">
        <v>26593</v>
      </c>
      <c r="BR188" s="19">
        <v>27407</v>
      </c>
      <c r="BS188" s="19">
        <v>27205</v>
      </c>
      <c r="BT188" s="19">
        <v>27045</v>
      </c>
      <c r="BU188" s="19">
        <v>27195</v>
      </c>
      <c r="BV188" s="19">
        <v>26651</v>
      </c>
      <c r="BW188" s="19">
        <v>27312</v>
      </c>
      <c r="BX188" s="19">
        <v>27754</v>
      </c>
      <c r="BY188" s="19">
        <v>28198</v>
      </c>
      <c r="BZ188" s="19">
        <v>28288</v>
      </c>
      <c r="CA188" s="19">
        <v>28586</v>
      </c>
      <c r="CB188" s="19">
        <v>29068</v>
      </c>
      <c r="CC188" s="19">
        <v>30297</v>
      </c>
      <c r="CD188" s="19">
        <v>31525</v>
      </c>
      <c r="CE188" s="19">
        <v>31088</v>
      </c>
      <c r="CF188" s="19">
        <v>30192</v>
      </c>
      <c r="CG188" s="19">
        <v>29626</v>
      </c>
      <c r="CH188" s="49">
        <v>28818</v>
      </c>
      <c r="CI188" s="49">
        <v>28746</v>
      </c>
      <c r="CJ188" s="49">
        <v>28631</v>
      </c>
      <c r="CK188" s="49">
        <v>28099</v>
      </c>
      <c r="CL188" s="49">
        <v>28086</v>
      </c>
      <c r="CM188" s="49">
        <v>27918</v>
      </c>
      <c r="CN188" s="49">
        <v>27747</v>
      </c>
      <c r="CO188" s="49">
        <v>28914</v>
      </c>
      <c r="CP188" s="49">
        <v>29799</v>
      </c>
      <c r="CQ188" s="49">
        <v>29063</v>
      </c>
      <c r="CR188" s="49">
        <v>28005</v>
      </c>
      <c r="CS188" s="49">
        <v>27031</v>
      </c>
      <c r="CT188" s="49">
        <v>25684</v>
      </c>
      <c r="CU188" s="49">
        <v>24970</v>
      </c>
      <c r="CV188" s="49">
        <v>24298</v>
      </c>
      <c r="CW188" s="49">
        <v>23327</v>
      </c>
      <c r="CX188" s="49">
        <v>22661</v>
      </c>
      <c r="CY188" s="49">
        <v>22056</v>
      </c>
      <c r="CZ188" s="17" t="s">
        <v>235</v>
      </c>
      <c r="DE188" t="s">
        <v>236</v>
      </c>
      <c r="DG188" t="s">
        <v>235</v>
      </c>
      <c r="DI188">
        <v>667900</v>
      </c>
      <c r="DJ188">
        <v>663200</v>
      </c>
      <c r="DK188">
        <v>666800</v>
      </c>
      <c r="DL188">
        <v>670700</v>
      </c>
      <c r="DM188">
        <v>674600</v>
      </c>
      <c r="DN188">
        <v>675700</v>
      </c>
      <c r="DO188">
        <v>677500</v>
      </c>
      <c r="DP188">
        <v>680600</v>
      </c>
      <c r="DQ188">
        <v>681900</v>
      </c>
      <c r="DR188">
        <v>682100</v>
      </c>
      <c r="DS188">
        <v>680600</v>
      </c>
      <c r="DT188">
        <v>680200</v>
      </c>
      <c r="DU188">
        <v>686000</v>
      </c>
      <c r="DV188">
        <v>688800</v>
      </c>
      <c r="DW188">
        <v>688000</v>
      </c>
      <c r="DX188">
        <v>692300</v>
      </c>
      <c r="DY188">
        <v>693300</v>
      </c>
      <c r="DZ188">
        <v>694700</v>
      </c>
      <c r="EA188">
        <v>699600</v>
      </c>
      <c r="EB188">
        <v>699600</v>
      </c>
      <c r="EC188">
        <v>699300</v>
      </c>
      <c r="ED188">
        <v>700600</v>
      </c>
      <c r="EE188">
        <v>702600</v>
      </c>
      <c r="EF188">
        <v>699900</v>
      </c>
      <c r="EG188">
        <v>695800</v>
      </c>
      <c r="EH188">
        <v>691200</v>
      </c>
      <c r="EI188">
        <v>684800</v>
      </c>
      <c r="EJ188" s="19">
        <v>684000</v>
      </c>
      <c r="EK188" s="19">
        <v>687900</v>
      </c>
      <c r="EL188" s="19">
        <v>693100</v>
      </c>
      <c r="EM188" s="19"/>
      <c r="EO188" s="31">
        <f t="shared" si="60"/>
        <v>2.777811049558317E-2</v>
      </c>
      <c r="EP188" s="31">
        <f t="shared" si="61"/>
        <v>2.6672195416164054E-2</v>
      </c>
      <c r="EQ188" s="31">
        <f t="shared" si="62"/>
        <v>2.5208458308338334E-2</v>
      </c>
      <c r="ER188" s="31">
        <f t="shared" si="63"/>
        <v>2.3954077829133742E-2</v>
      </c>
      <c r="ES188" s="31">
        <f t="shared" si="64"/>
        <v>2.4694633857100506E-2</v>
      </c>
      <c r="ET188" s="31">
        <f t="shared" si="65"/>
        <v>2.1642740861328991E-2</v>
      </c>
      <c r="EU188" s="31">
        <f t="shared" si="66"/>
        <v>2.0274538745387455E-2</v>
      </c>
      <c r="EV188" s="31">
        <f t="shared" si="67"/>
        <v>1.8939171319424037E-2</v>
      </c>
      <c r="EW188" s="31">
        <f t="shared" si="68"/>
        <v>1.9859216893972725E-2</v>
      </c>
      <c r="EX188" s="31">
        <f t="shared" si="69"/>
        <v>1.9568978155695645E-2</v>
      </c>
      <c r="EY188" s="31">
        <f t="shared" si="70"/>
        <v>2.2344989714957391E-2</v>
      </c>
      <c r="EZ188" s="31">
        <f t="shared" si="71"/>
        <v>2.9192884445751251E-2</v>
      </c>
      <c r="FA188" s="31">
        <f t="shared" si="72"/>
        <v>4.0180758017492713E-2</v>
      </c>
      <c r="FB188" s="31">
        <f t="shared" si="73"/>
        <v>3.9516550522648082E-2</v>
      </c>
      <c r="FC188" s="31">
        <f t="shared" si="74"/>
        <v>4.04578488372093E-2</v>
      </c>
      <c r="FD188" s="31">
        <f t="shared" si="75"/>
        <v>4.053878376426405E-2</v>
      </c>
      <c r="FE188" s="31">
        <f t="shared" si="76"/>
        <v>4.2407327275349779E-2</v>
      </c>
      <c r="FF188" s="31">
        <f t="shared" si="77"/>
        <v>3.6759752411112713E-2</v>
      </c>
      <c r="FG188" s="31">
        <f t="shared" si="78"/>
        <v>3.5487421383647799E-2</v>
      </c>
      <c r="FH188" s="31">
        <f t="shared" si="79"/>
        <v>3.5773299028016008E-2</v>
      </c>
      <c r="FI188" s="31">
        <f t="shared" si="80"/>
        <v>3.8903188903188904E-2</v>
      </c>
      <c r="FJ188" s="31">
        <f t="shared" si="81"/>
        <v>3.8040251213245786E-2</v>
      </c>
      <c r="FK188" s="31">
        <f t="shared" si="82"/>
        <v>4.0133788784514658E-2</v>
      </c>
      <c r="FL188" s="31">
        <f t="shared" si="83"/>
        <v>4.1531647378196888E-2</v>
      </c>
      <c r="FM188" s="50">
        <f t="shared" si="84"/>
        <v>4.4679505605058928E-2</v>
      </c>
      <c r="FN188" s="50">
        <f t="shared" si="85"/>
        <v>4.1692708333333335E-2</v>
      </c>
      <c r="FO188" s="50">
        <f t="shared" si="86"/>
        <v>4.1032418224299066E-2</v>
      </c>
      <c r="FP188" s="50">
        <f t="shared" si="87"/>
        <v>4.0565789473684208E-2</v>
      </c>
      <c r="FQ188" s="50">
        <f t="shared" si="88"/>
        <v>4.2248873382759122E-2</v>
      </c>
      <c r="FR188" s="50">
        <f t="shared" si="89"/>
        <v>3.7056701774635693E-2</v>
      </c>
    </row>
    <row r="189" spans="1:174" ht="14">
      <c r="A189" s="17" t="s">
        <v>236</v>
      </c>
      <c r="B189" s="19">
        <v>886</v>
      </c>
      <c r="C189" s="19">
        <v>854</v>
      </c>
      <c r="D189" s="19">
        <v>899</v>
      </c>
      <c r="E189" s="19">
        <v>907</v>
      </c>
      <c r="F189" s="19">
        <v>891</v>
      </c>
      <c r="G189" s="19">
        <v>893</v>
      </c>
      <c r="H189" s="19">
        <v>934</v>
      </c>
      <c r="I189" s="19">
        <v>996</v>
      </c>
      <c r="J189" s="19">
        <v>1053</v>
      </c>
      <c r="K189" s="19">
        <v>1132</v>
      </c>
      <c r="L189" s="19">
        <v>1183</v>
      </c>
      <c r="M189" s="19">
        <v>1193</v>
      </c>
      <c r="N189" s="19">
        <v>1119</v>
      </c>
      <c r="O189" s="19">
        <v>1130</v>
      </c>
      <c r="P189" s="19">
        <v>1180</v>
      </c>
      <c r="Q189" s="19">
        <v>1112</v>
      </c>
      <c r="R189" s="19">
        <v>1100</v>
      </c>
      <c r="S189" s="19">
        <v>1084</v>
      </c>
      <c r="T189" s="19">
        <v>1145</v>
      </c>
      <c r="U189" s="19">
        <v>1185</v>
      </c>
      <c r="V189" s="19">
        <v>1207</v>
      </c>
      <c r="W189" s="19">
        <v>1170</v>
      </c>
      <c r="X189" s="19">
        <v>1114</v>
      </c>
      <c r="Y189" s="19">
        <v>1106</v>
      </c>
      <c r="Z189" s="19">
        <v>1096</v>
      </c>
      <c r="AA189" s="19">
        <v>1059</v>
      </c>
      <c r="AB189" s="19">
        <v>1075</v>
      </c>
      <c r="AC189" s="19">
        <v>1021</v>
      </c>
      <c r="AD189" s="19">
        <v>969</v>
      </c>
      <c r="AE189" s="19">
        <v>950</v>
      </c>
      <c r="AF189" s="19">
        <v>949</v>
      </c>
      <c r="AG189" s="19">
        <v>1078</v>
      </c>
      <c r="AH189" s="19">
        <v>1101</v>
      </c>
      <c r="AI189" s="19">
        <v>1140</v>
      </c>
      <c r="AJ189" s="19">
        <v>1073</v>
      </c>
      <c r="AK189" s="19">
        <v>1081</v>
      </c>
      <c r="AL189" s="19">
        <v>1109</v>
      </c>
      <c r="AM189" s="19">
        <v>1168</v>
      </c>
      <c r="AN189" s="19">
        <v>1308</v>
      </c>
      <c r="AO189" s="19">
        <v>1334</v>
      </c>
      <c r="AP189" s="19">
        <v>1385</v>
      </c>
      <c r="AQ189" s="19">
        <v>1571</v>
      </c>
      <c r="AR189" s="19">
        <v>1750</v>
      </c>
      <c r="AS189" s="19">
        <v>2016</v>
      </c>
      <c r="AT189" s="19">
        <v>2330</v>
      </c>
      <c r="AU189" s="19">
        <v>2359</v>
      </c>
      <c r="AV189" s="19">
        <v>2445</v>
      </c>
      <c r="AW189" s="19">
        <v>2474</v>
      </c>
      <c r="AX189" s="19">
        <v>2429</v>
      </c>
      <c r="AY189" s="19">
        <v>2423</v>
      </c>
      <c r="AZ189" s="19">
        <v>2427</v>
      </c>
      <c r="BA189" s="19">
        <v>2314</v>
      </c>
      <c r="BB189" s="19">
        <v>2276</v>
      </c>
      <c r="BC189" s="19">
        <v>2261</v>
      </c>
      <c r="BD189" s="19">
        <v>2224</v>
      </c>
      <c r="BE189" s="19">
        <v>2300</v>
      </c>
      <c r="BF189" s="19">
        <v>2256</v>
      </c>
      <c r="BG189" s="19">
        <v>2229</v>
      </c>
      <c r="BH189" s="19">
        <v>2088</v>
      </c>
      <c r="BI189" s="19">
        <v>2042</v>
      </c>
      <c r="BJ189" s="19">
        <v>2014</v>
      </c>
      <c r="BK189" s="19">
        <v>1943</v>
      </c>
      <c r="BL189" s="19">
        <v>1895</v>
      </c>
      <c r="BM189" s="19">
        <v>1885</v>
      </c>
      <c r="BN189" s="19">
        <v>1864</v>
      </c>
      <c r="BO189" s="19">
        <v>1870</v>
      </c>
      <c r="BP189" s="19">
        <v>1914</v>
      </c>
      <c r="BQ189" s="19">
        <v>1992</v>
      </c>
      <c r="BR189" s="19">
        <v>1970</v>
      </c>
      <c r="BS189" s="19">
        <v>2061</v>
      </c>
      <c r="BT189" s="19">
        <v>2037</v>
      </c>
      <c r="BU189" s="19">
        <v>2001</v>
      </c>
      <c r="BV189" s="19">
        <v>2012</v>
      </c>
      <c r="BW189" s="19">
        <v>2098</v>
      </c>
      <c r="BX189" s="19">
        <v>2090</v>
      </c>
      <c r="BY189" s="19">
        <v>2133</v>
      </c>
      <c r="BZ189" s="19">
        <v>2096</v>
      </c>
      <c r="CA189" s="19">
        <v>2070</v>
      </c>
      <c r="CB189" s="19">
        <v>2105</v>
      </c>
      <c r="CC189" s="19">
        <v>2229</v>
      </c>
      <c r="CD189" s="19">
        <v>2274</v>
      </c>
      <c r="CE189" s="19">
        <v>2350</v>
      </c>
      <c r="CF189" s="19">
        <v>2312</v>
      </c>
      <c r="CG189" s="19">
        <v>2257</v>
      </c>
      <c r="CH189" s="49">
        <v>2290</v>
      </c>
      <c r="CI189" s="49">
        <v>2363</v>
      </c>
      <c r="CJ189" s="49">
        <v>2420</v>
      </c>
      <c r="CK189" s="49">
        <v>2359</v>
      </c>
      <c r="CL189" s="49">
        <v>2273</v>
      </c>
      <c r="CM189" s="49">
        <v>2234</v>
      </c>
      <c r="CN189" s="49">
        <v>2218</v>
      </c>
      <c r="CO189" s="49">
        <v>2272</v>
      </c>
      <c r="CP189" s="49">
        <v>2355</v>
      </c>
      <c r="CQ189" s="49">
        <v>2372</v>
      </c>
      <c r="CR189" s="49">
        <v>2354</v>
      </c>
      <c r="CS189" s="49">
        <v>2269</v>
      </c>
      <c r="CT189" s="49">
        <v>2134</v>
      </c>
      <c r="CU189" s="49">
        <v>2098</v>
      </c>
      <c r="CV189" s="49">
        <v>2079</v>
      </c>
      <c r="CW189" s="49">
        <v>1886</v>
      </c>
      <c r="CX189" s="49">
        <v>1760</v>
      </c>
      <c r="CY189" s="49">
        <v>1648</v>
      </c>
      <c r="CZ189" s="17" t="s">
        <v>236</v>
      </c>
      <c r="DE189" t="s">
        <v>237</v>
      </c>
      <c r="DG189" t="s">
        <v>236</v>
      </c>
      <c r="DI189">
        <v>42500</v>
      </c>
      <c r="DJ189">
        <v>42500</v>
      </c>
      <c r="DK189">
        <v>43200</v>
      </c>
      <c r="DL189">
        <v>45600</v>
      </c>
      <c r="DM189">
        <v>45900</v>
      </c>
      <c r="DN189">
        <v>47300</v>
      </c>
      <c r="DO189">
        <v>48500</v>
      </c>
      <c r="DP189">
        <v>49800</v>
      </c>
      <c r="DQ189">
        <v>47800</v>
      </c>
      <c r="DR189">
        <v>47100</v>
      </c>
      <c r="DS189">
        <v>45800</v>
      </c>
      <c r="DT189">
        <v>45900</v>
      </c>
      <c r="DU189">
        <v>46800</v>
      </c>
      <c r="DV189">
        <v>46900</v>
      </c>
      <c r="DW189">
        <v>47200</v>
      </c>
      <c r="DX189">
        <v>46900</v>
      </c>
      <c r="DY189">
        <v>45800</v>
      </c>
      <c r="DZ189">
        <v>46000</v>
      </c>
      <c r="EA189">
        <v>46900</v>
      </c>
      <c r="EB189">
        <v>47800</v>
      </c>
      <c r="EC189">
        <v>49000</v>
      </c>
      <c r="ED189">
        <v>49300</v>
      </c>
      <c r="EE189">
        <v>50600</v>
      </c>
      <c r="EF189">
        <v>50200</v>
      </c>
      <c r="EG189">
        <v>50400</v>
      </c>
      <c r="EH189">
        <v>48300</v>
      </c>
      <c r="EI189">
        <v>48200</v>
      </c>
      <c r="EJ189" s="19">
        <v>48100</v>
      </c>
      <c r="EK189" s="19">
        <v>48800</v>
      </c>
      <c r="EL189" s="19">
        <v>51800</v>
      </c>
      <c r="EM189" s="19"/>
      <c r="EO189" s="31">
        <f t="shared" si="60"/>
        <v>2.6635294117647059E-2</v>
      </c>
      <c r="EP189" s="31">
        <f t="shared" si="61"/>
        <v>2.6329411764705882E-2</v>
      </c>
      <c r="EQ189" s="31">
        <f t="shared" si="62"/>
        <v>2.5740740740740741E-2</v>
      </c>
      <c r="ER189" s="31">
        <f t="shared" si="63"/>
        <v>2.5109649122807019E-2</v>
      </c>
      <c r="ES189" s="31">
        <f t="shared" si="64"/>
        <v>2.5490196078431372E-2</v>
      </c>
      <c r="ET189" s="31">
        <f t="shared" si="65"/>
        <v>2.3171247357293871E-2</v>
      </c>
      <c r="EU189" s="31">
        <f t="shared" si="66"/>
        <v>2.1051546391752576E-2</v>
      </c>
      <c r="EV189" s="31">
        <f t="shared" si="67"/>
        <v>1.9056224899598392E-2</v>
      </c>
      <c r="EW189" s="31">
        <f t="shared" si="68"/>
        <v>2.3849372384937239E-2</v>
      </c>
      <c r="EX189" s="31">
        <f t="shared" si="69"/>
        <v>2.3545647558386413E-2</v>
      </c>
      <c r="EY189" s="31">
        <f t="shared" si="70"/>
        <v>2.9126637554585152E-2</v>
      </c>
      <c r="EZ189" s="31">
        <f t="shared" si="71"/>
        <v>3.8126361655773419E-2</v>
      </c>
      <c r="FA189" s="31">
        <f t="shared" si="72"/>
        <v>5.0405982905982909E-2</v>
      </c>
      <c r="FB189" s="31">
        <f t="shared" si="73"/>
        <v>5.1791044776119406E-2</v>
      </c>
      <c r="FC189" s="31">
        <f t="shared" si="74"/>
        <v>4.9025423728813557E-2</v>
      </c>
      <c r="FD189" s="31">
        <f t="shared" si="75"/>
        <v>4.7420042643923244E-2</v>
      </c>
      <c r="FE189" s="31">
        <f t="shared" si="76"/>
        <v>4.866812227074236E-2</v>
      </c>
      <c r="FF189" s="31">
        <f t="shared" si="77"/>
        <v>4.3782608695652175E-2</v>
      </c>
      <c r="FG189" s="31">
        <f t="shared" si="78"/>
        <v>4.0191897654584224E-2</v>
      </c>
      <c r="FH189" s="31">
        <f t="shared" si="79"/>
        <v>4.0041841004184099E-2</v>
      </c>
      <c r="FI189" s="31">
        <f t="shared" si="80"/>
        <v>4.206122448979592E-2</v>
      </c>
      <c r="FJ189" s="31">
        <f t="shared" si="81"/>
        <v>4.0811359026369169E-2</v>
      </c>
      <c r="FK189" s="31">
        <f t="shared" si="82"/>
        <v>4.2154150197628457E-2</v>
      </c>
      <c r="FL189" s="31">
        <f t="shared" si="83"/>
        <v>4.1932270916334662E-2</v>
      </c>
      <c r="FM189" s="50">
        <f t="shared" si="84"/>
        <v>4.6626984126984128E-2</v>
      </c>
      <c r="FN189" s="50">
        <f t="shared" si="85"/>
        <v>4.7412008281573499E-2</v>
      </c>
      <c r="FO189" s="50">
        <f t="shared" si="86"/>
        <v>4.8941908713692944E-2</v>
      </c>
      <c r="FP189" s="50">
        <f t="shared" si="87"/>
        <v>4.6112266112266112E-2</v>
      </c>
      <c r="FQ189" s="50">
        <f t="shared" si="88"/>
        <v>4.8606557377049178E-2</v>
      </c>
      <c r="FR189" s="50">
        <f t="shared" si="89"/>
        <v>4.1196911196911198E-2</v>
      </c>
    </row>
    <row r="190" spans="1:174" ht="14">
      <c r="A190" s="17" t="s">
        <v>237</v>
      </c>
      <c r="B190" s="19">
        <v>1482</v>
      </c>
      <c r="C190" s="19">
        <v>1505</v>
      </c>
      <c r="D190" s="19">
        <v>1526</v>
      </c>
      <c r="E190" s="19">
        <v>1550</v>
      </c>
      <c r="F190" s="19">
        <v>1553</v>
      </c>
      <c r="G190" s="19">
        <v>1627</v>
      </c>
      <c r="H190" s="19">
        <v>1703</v>
      </c>
      <c r="I190" s="19">
        <v>1834</v>
      </c>
      <c r="J190" s="19">
        <v>1885</v>
      </c>
      <c r="K190" s="19">
        <v>1850</v>
      </c>
      <c r="L190" s="19">
        <v>1875</v>
      </c>
      <c r="M190" s="19">
        <v>1843</v>
      </c>
      <c r="N190" s="19">
        <v>1813</v>
      </c>
      <c r="O190" s="19">
        <v>1697</v>
      </c>
      <c r="P190" s="19">
        <v>1579</v>
      </c>
      <c r="Q190" s="19">
        <v>1610</v>
      </c>
      <c r="R190" s="19">
        <v>1613</v>
      </c>
      <c r="S190" s="19">
        <v>1626</v>
      </c>
      <c r="T190" s="19">
        <v>1688</v>
      </c>
      <c r="U190" s="19">
        <v>1775</v>
      </c>
      <c r="V190" s="19">
        <v>1825</v>
      </c>
      <c r="W190" s="19">
        <v>1819</v>
      </c>
      <c r="X190" s="19">
        <v>1741</v>
      </c>
      <c r="Y190" s="19">
        <v>1605</v>
      </c>
      <c r="Z190" s="19">
        <v>1533</v>
      </c>
      <c r="AA190" s="19">
        <v>1509</v>
      </c>
      <c r="AB190" s="19">
        <v>1473</v>
      </c>
      <c r="AC190" s="19">
        <v>1433</v>
      </c>
      <c r="AD190" s="19">
        <v>1397</v>
      </c>
      <c r="AE190" s="19">
        <v>1446</v>
      </c>
      <c r="AF190" s="19">
        <v>1514</v>
      </c>
      <c r="AG190" s="19">
        <v>1638</v>
      </c>
      <c r="AH190" s="19">
        <v>1606</v>
      </c>
      <c r="AI190" s="19">
        <v>1611</v>
      </c>
      <c r="AJ190" s="19">
        <v>1615</v>
      </c>
      <c r="AK190" s="19">
        <v>1560</v>
      </c>
      <c r="AL190" s="19">
        <v>1512</v>
      </c>
      <c r="AM190" s="19">
        <v>1531</v>
      </c>
      <c r="AN190" s="19">
        <v>1701</v>
      </c>
      <c r="AO190" s="19">
        <v>1723</v>
      </c>
      <c r="AP190" s="19">
        <v>1730</v>
      </c>
      <c r="AQ190" s="19">
        <v>1978</v>
      </c>
      <c r="AR190" s="19">
        <v>2235</v>
      </c>
      <c r="AS190" s="19">
        <v>2539</v>
      </c>
      <c r="AT190" s="19">
        <v>2850</v>
      </c>
      <c r="AU190" s="19">
        <v>2933</v>
      </c>
      <c r="AV190" s="19">
        <v>2940</v>
      </c>
      <c r="AW190" s="19">
        <v>2845</v>
      </c>
      <c r="AX190" s="19">
        <v>2778</v>
      </c>
      <c r="AY190" s="19">
        <v>2757</v>
      </c>
      <c r="AZ190" s="19">
        <v>2847</v>
      </c>
      <c r="BA190" s="19">
        <v>2773</v>
      </c>
      <c r="BB190" s="19">
        <v>2816</v>
      </c>
      <c r="BC190" s="19">
        <v>2893</v>
      </c>
      <c r="BD190" s="19">
        <v>2959</v>
      </c>
      <c r="BE190" s="19">
        <v>3109</v>
      </c>
      <c r="BF190" s="19">
        <v>3117</v>
      </c>
      <c r="BG190" s="19">
        <v>2999</v>
      </c>
      <c r="BH190" s="19">
        <v>2914</v>
      </c>
      <c r="BI190" s="19">
        <v>2712</v>
      </c>
      <c r="BJ190" s="19">
        <v>2530</v>
      </c>
      <c r="BK190" s="19">
        <v>2489</v>
      </c>
      <c r="BL190" s="19">
        <v>2420</v>
      </c>
      <c r="BM190" s="19">
        <v>2446</v>
      </c>
      <c r="BN190" s="19">
        <v>2548</v>
      </c>
      <c r="BO190" s="19">
        <v>2484</v>
      </c>
      <c r="BP190" s="19">
        <v>2588</v>
      </c>
      <c r="BQ190" s="19">
        <v>2732</v>
      </c>
      <c r="BR190" s="19">
        <v>2783</v>
      </c>
      <c r="BS190" s="19">
        <v>2808</v>
      </c>
      <c r="BT190" s="19">
        <v>2634</v>
      </c>
      <c r="BU190" s="19">
        <v>2542</v>
      </c>
      <c r="BV190" s="19">
        <v>2515</v>
      </c>
      <c r="BW190" s="19">
        <v>2590</v>
      </c>
      <c r="BX190" s="19">
        <v>2638</v>
      </c>
      <c r="BY190" s="19">
        <v>2696</v>
      </c>
      <c r="BZ190" s="19">
        <v>2722</v>
      </c>
      <c r="CA190" s="19">
        <v>2739</v>
      </c>
      <c r="CB190" s="19">
        <v>2827</v>
      </c>
      <c r="CC190" s="19">
        <v>2983</v>
      </c>
      <c r="CD190" s="19">
        <v>3015</v>
      </c>
      <c r="CE190" s="19">
        <v>3026</v>
      </c>
      <c r="CF190" s="19">
        <v>2835</v>
      </c>
      <c r="CG190" s="19">
        <v>2781</v>
      </c>
      <c r="CH190" s="49">
        <v>2724</v>
      </c>
      <c r="CI190" s="49">
        <v>2724</v>
      </c>
      <c r="CJ190" s="49">
        <v>2673</v>
      </c>
      <c r="CK190" s="49">
        <v>2721</v>
      </c>
      <c r="CL190" s="49">
        <v>2728</v>
      </c>
      <c r="CM190" s="49">
        <v>2759</v>
      </c>
      <c r="CN190" s="49">
        <v>2805</v>
      </c>
      <c r="CO190" s="49">
        <v>2871</v>
      </c>
      <c r="CP190" s="49">
        <v>3015</v>
      </c>
      <c r="CQ190" s="49">
        <v>2984</v>
      </c>
      <c r="CR190" s="49">
        <v>2907</v>
      </c>
      <c r="CS190" s="49">
        <v>2808</v>
      </c>
      <c r="CT190" s="49">
        <v>2678</v>
      </c>
      <c r="CU190" s="49">
        <v>2593</v>
      </c>
      <c r="CV190" s="49">
        <v>2432</v>
      </c>
      <c r="CW190" s="49">
        <v>2355</v>
      </c>
      <c r="CX190" s="49">
        <v>2336</v>
      </c>
      <c r="CY190" s="49">
        <v>2287</v>
      </c>
      <c r="CZ190" s="17" t="s">
        <v>237</v>
      </c>
      <c r="DE190" t="s">
        <v>238</v>
      </c>
      <c r="DG190" t="s">
        <v>237</v>
      </c>
      <c r="DI190">
        <v>63000</v>
      </c>
      <c r="DJ190">
        <v>63300</v>
      </c>
      <c r="DK190">
        <v>63600</v>
      </c>
      <c r="DL190">
        <v>64800</v>
      </c>
      <c r="DM190">
        <v>63700</v>
      </c>
      <c r="DN190">
        <v>61300</v>
      </c>
      <c r="DO190">
        <v>58700</v>
      </c>
      <c r="DP190">
        <v>59600</v>
      </c>
      <c r="DQ190">
        <v>59100</v>
      </c>
      <c r="DR190">
        <v>58800</v>
      </c>
      <c r="DS190">
        <v>62300</v>
      </c>
      <c r="DT190">
        <v>62200</v>
      </c>
      <c r="DU190">
        <v>63600</v>
      </c>
      <c r="DV190">
        <v>65800</v>
      </c>
      <c r="DW190">
        <v>65200</v>
      </c>
      <c r="DX190">
        <v>63300</v>
      </c>
      <c r="DY190">
        <v>64200</v>
      </c>
      <c r="DZ190">
        <v>64600</v>
      </c>
      <c r="EA190">
        <v>64400</v>
      </c>
      <c r="EB190">
        <v>64500</v>
      </c>
      <c r="EC190">
        <v>63600</v>
      </c>
      <c r="ED190">
        <v>66700</v>
      </c>
      <c r="EE190">
        <v>68100</v>
      </c>
      <c r="EF190">
        <v>69900</v>
      </c>
      <c r="EG190">
        <v>67400</v>
      </c>
      <c r="EH190">
        <v>64100</v>
      </c>
      <c r="EI190">
        <v>61800</v>
      </c>
      <c r="EJ190" s="19">
        <v>60200</v>
      </c>
      <c r="EK190" s="19">
        <v>62800</v>
      </c>
      <c r="EL190" s="19">
        <v>63300</v>
      </c>
      <c r="EM190" s="19"/>
      <c r="EO190" s="31">
        <f t="shared" si="60"/>
        <v>2.9365079365079365E-2</v>
      </c>
      <c r="EP190" s="31">
        <f t="shared" si="61"/>
        <v>2.8641390205371247E-2</v>
      </c>
      <c r="EQ190" s="31">
        <f t="shared" si="62"/>
        <v>2.5314465408805033E-2</v>
      </c>
      <c r="ER190" s="31">
        <f t="shared" si="63"/>
        <v>2.6049382716049382E-2</v>
      </c>
      <c r="ES190" s="31">
        <f t="shared" si="64"/>
        <v>2.8555729984301413E-2</v>
      </c>
      <c r="ET190" s="31">
        <f t="shared" si="65"/>
        <v>2.5008156606851548E-2</v>
      </c>
      <c r="EU190" s="31">
        <f t="shared" si="66"/>
        <v>2.4412265758091994E-2</v>
      </c>
      <c r="EV190" s="31">
        <f t="shared" si="67"/>
        <v>2.5402684563758389E-2</v>
      </c>
      <c r="EW190" s="31">
        <f t="shared" si="68"/>
        <v>2.7258883248730964E-2</v>
      </c>
      <c r="EX190" s="31">
        <f t="shared" si="69"/>
        <v>2.5714285714285714E-2</v>
      </c>
      <c r="EY190" s="31">
        <f t="shared" si="70"/>
        <v>2.7656500802568217E-2</v>
      </c>
      <c r="EZ190" s="31">
        <f t="shared" si="71"/>
        <v>3.5932475884244371E-2</v>
      </c>
      <c r="FA190" s="31">
        <f t="shared" si="72"/>
        <v>4.6116352201257864E-2</v>
      </c>
      <c r="FB190" s="31">
        <f t="shared" si="73"/>
        <v>4.2218844984802432E-2</v>
      </c>
      <c r="FC190" s="31">
        <f t="shared" si="74"/>
        <v>4.2530674846625767E-2</v>
      </c>
      <c r="FD190" s="31">
        <f t="shared" si="75"/>
        <v>4.6745655608214851E-2</v>
      </c>
      <c r="FE190" s="31">
        <f t="shared" si="76"/>
        <v>4.6713395638629286E-2</v>
      </c>
      <c r="FF190" s="31">
        <f t="shared" si="77"/>
        <v>3.9164086687306504E-2</v>
      </c>
      <c r="FG190" s="31">
        <f t="shared" si="78"/>
        <v>3.7981366459627332E-2</v>
      </c>
      <c r="FH190" s="31">
        <f t="shared" si="79"/>
        <v>4.0124031007751935E-2</v>
      </c>
      <c r="FI190" s="31">
        <f t="shared" si="80"/>
        <v>4.4150943396226418E-2</v>
      </c>
      <c r="FJ190" s="31">
        <f t="shared" si="81"/>
        <v>3.7706146926536732E-2</v>
      </c>
      <c r="FK190" s="31">
        <f t="shared" si="82"/>
        <v>3.9588839941262846E-2</v>
      </c>
      <c r="FL190" s="31">
        <f t="shared" si="83"/>
        <v>4.0443490701001429E-2</v>
      </c>
      <c r="FM190" s="50">
        <f t="shared" si="84"/>
        <v>4.4896142433234421E-2</v>
      </c>
      <c r="FN190" s="50">
        <f t="shared" si="85"/>
        <v>4.2496099843993759E-2</v>
      </c>
      <c r="FO190" s="50">
        <f t="shared" si="86"/>
        <v>4.4029126213592236E-2</v>
      </c>
      <c r="FP190" s="50">
        <f t="shared" si="87"/>
        <v>4.6594684385382057E-2</v>
      </c>
      <c r="FQ190" s="50">
        <f t="shared" si="88"/>
        <v>4.7515923566878983E-2</v>
      </c>
      <c r="FR190" s="50">
        <f t="shared" si="89"/>
        <v>4.2306477093206951E-2</v>
      </c>
    </row>
    <row r="191" spans="1:174" ht="14">
      <c r="A191" s="17" t="s">
        <v>238</v>
      </c>
      <c r="B191" s="19">
        <v>8030</v>
      </c>
      <c r="C191" s="19">
        <v>8200</v>
      </c>
      <c r="D191" s="19">
        <v>8238</v>
      </c>
      <c r="E191" s="19">
        <v>8208</v>
      </c>
      <c r="F191" s="19">
        <v>8250</v>
      </c>
      <c r="G191" s="19">
        <v>8481</v>
      </c>
      <c r="H191" s="19">
        <v>8745</v>
      </c>
      <c r="I191" s="19">
        <v>9139</v>
      </c>
      <c r="J191" s="19">
        <v>9357</v>
      </c>
      <c r="K191" s="19">
        <v>9306</v>
      </c>
      <c r="L191" s="19">
        <v>9083</v>
      </c>
      <c r="M191" s="19">
        <v>9115</v>
      </c>
      <c r="N191" s="19">
        <v>9087</v>
      </c>
      <c r="O191" s="19">
        <v>8969</v>
      </c>
      <c r="P191" s="19">
        <v>8848</v>
      </c>
      <c r="Q191" s="19">
        <v>8662</v>
      </c>
      <c r="R191" s="19">
        <v>8461</v>
      </c>
      <c r="S191" s="19">
        <v>8542</v>
      </c>
      <c r="T191" s="19">
        <v>8733</v>
      </c>
      <c r="U191" s="19">
        <v>9128</v>
      </c>
      <c r="V191" s="19">
        <v>9068</v>
      </c>
      <c r="W191" s="19">
        <v>8964</v>
      </c>
      <c r="X191" s="19">
        <v>8938</v>
      </c>
      <c r="Y191" s="19">
        <v>8661</v>
      </c>
      <c r="Z191" s="19">
        <v>8461</v>
      </c>
      <c r="AA191" s="19">
        <v>8587</v>
      </c>
      <c r="AB191" s="19">
        <v>8488</v>
      </c>
      <c r="AC191" s="19">
        <v>7976</v>
      </c>
      <c r="AD191" s="19">
        <v>7508</v>
      </c>
      <c r="AE191" s="19">
        <v>7286</v>
      </c>
      <c r="AF191" s="19">
        <v>7491</v>
      </c>
      <c r="AG191" s="19">
        <v>7940</v>
      </c>
      <c r="AH191" s="19">
        <v>8062</v>
      </c>
      <c r="AI191" s="19">
        <v>8046</v>
      </c>
      <c r="AJ191" s="19">
        <v>8143</v>
      </c>
      <c r="AK191" s="19">
        <v>8066</v>
      </c>
      <c r="AL191" s="19">
        <v>8228</v>
      </c>
      <c r="AM191" s="19">
        <v>8489</v>
      </c>
      <c r="AN191" s="19">
        <v>8747</v>
      </c>
      <c r="AO191" s="19">
        <v>9055</v>
      </c>
      <c r="AP191" s="19">
        <v>9441</v>
      </c>
      <c r="AQ191" s="19">
        <v>10292</v>
      </c>
      <c r="AR191" s="19">
        <v>11294</v>
      </c>
      <c r="AS191" s="19">
        <v>12281</v>
      </c>
      <c r="AT191" s="19">
        <v>13366</v>
      </c>
      <c r="AU191" s="19">
        <v>13610</v>
      </c>
      <c r="AV191" s="19">
        <v>13671</v>
      </c>
      <c r="AW191" s="19">
        <v>13740</v>
      </c>
      <c r="AX191" s="19">
        <v>13528</v>
      </c>
      <c r="AY191" s="19">
        <v>13125</v>
      </c>
      <c r="AZ191" s="19">
        <v>13234</v>
      </c>
      <c r="BA191" s="19">
        <v>13564</v>
      </c>
      <c r="BB191" s="19">
        <v>13843</v>
      </c>
      <c r="BC191" s="19">
        <v>14226</v>
      </c>
      <c r="BD191" s="19">
        <v>14376</v>
      </c>
      <c r="BE191" s="19">
        <v>15004</v>
      </c>
      <c r="BF191" s="19">
        <v>15052</v>
      </c>
      <c r="BG191" s="19">
        <v>14889</v>
      </c>
      <c r="BH191" s="19">
        <v>14541</v>
      </c>
      <c r="BI191" s="19">
        <v>14056</v>
      </c>
      <c r="BJ191" s="19">
        <v>13604</v>
      </c>
      <c r="BK191" s="19">
        <v>13300</v>
      </c>
      <c r="BL191" s="19">
        <v>13069</v>
      </c>
      <c r="BM191" s="19">
        <v>12845</v>
      </c>
      <c r="BN191" s="19">
        <v>12565</v>
      </c>
      <c r="BO191" s="19">
        <v>12653</v>
      </c>
      <c r="BP191" s="19">
        <v>13060</v>
      </c>
      <c r="BQ191" s="19">
        <v>13657</v>
      </c>
      <c r="BR191" s="19">
        <v>13901</v>
      </c>
      <c r="BS191" s="19">
        <v>13901</v>
      </c>
      <c r="BT191" s="19">
        <v>14425</v>
      </c>
      <c r="BU191" s="19">
        <v>14594</v>
      </c>
      <c r="BV191" s="19">
        <v>14442</v>
      </c>
      <c r="BW191" s="19">
        <v>14434</v>
      </c>
      <c r="BX191" s="19">
        <v>14314</v>
      </c>
      <c r="BY191" s="19">
        <v>14369</v>
      </c>
      <c r="BZ191" s="19">
        <v>14390</v>
      </c>
      <c r="CA191" s="19">
        <v>14468</v>
      </c>
      <c r="CB191" s="19">
        <v>14753</v>
      </c>
      <c r="CC191" s="19">
        <v>15514</v>
      </c>
      <c r="CD191" s="19">
        <v>15604</v>
      </c>
      <c r="CE191" s="19">
        <v>15431</v>
      </c>
      <c r="CF191" s="19">
        <v>15143</v>
      </c>
      <c r="CG191" s="19">
        <v>15148</v>
      </c>
      <c r="CH191" s="49">
        <v>14882</v>
      </c>
      <c r="CI191" s="49">
        <v>15016</v>
      </c>
      <c r="CJ191" s="49">
        <v>14873</v>
      </c>
      <c r="CK191" s="49">
        <v>14938</v>
      </c>
      <c r="CL191" s="49">
        <v>14999</v>
      </c>
      <c r="CM191" s="49">
        <v>14879</v>
      </c>
      <c r="CN191" s="49">
        <v>14948</v>
      </c>
      <c r="CO191" s="49">
        <v>15403</v>
      </c>
      <c r="CP191" s="49">
        <v>15387</v>
      </c>
      <c r="CQ191" s="49">
        <v>15058</v>
      </c>
      <c r="CR191" s="49">
        <v>14709</v>
      </c>
      <c r="CS191" s="49">
        <v>14287</v>
      </c>
      <c r="CT191" s="49">
        <v>13975</v>
      </c>
      <c r="CU191" s="49">
        <v>13726</v>
      </c>
      <c r="CV191" s="49">
        <v>13439</v>
      </c>
      <c r="CW191" s="49">
        <v>12871</v>
      </c>
      <c r="CX191" s="49">
        <v>12214</v>
      </c>
      <c r="CY191" s="49">
        <v>11909</v>
      </c>
      <c r="CZ191" s="17" t="s">
        <v>238</v>
      </c>
      <c r="DE191" t="s">
        <v>239</v>
      </c>
      <c r="DG191" t="s">
        <v>238</v>
      </c>
      <c r="DI191">
        <v>119500</v>
      </c>
      <c r="DJ191">
        <v>120100</v>
      </c>
      <c r="DK191">
        <v>121200</v>
      </c>
      <c r="DL191">
        <v>121300</v>
      </c>
      <c r="DM191">
        <v>122400</v>
      </c>
      <c r="DN191">
        <v>121200</v>
      </c>
      <c r="DO191">
        <v>121200</v>
      </c>
      <c r="DP191">
        <v>123100</v>
      </c>
      <c r="DQ191">
        <v>122400</v>
      </c>
      <c r="DR191">
        <v>121700</v>
      </c>
      <c r="DS191">
        <v>120300</v>
      </c>
      <c r="DT191">
        <v>116600</v>
      </c>
      <c r="DU191">
        <v>120800</v>
      </c>
      <c r="DV191">
        <v>122600</v>
      </c>
      <c r="DW191">
        <v>124100</v>
      </c>
      <c r="DX191">
        <v>127700</v>
      </c>
      <c r="DY191">
        <v>127000</v>
      </c>
      <c r="DZ191">
        <v>127700</v>
      </c>
      <c r="EA191">
        <v>128600</v>
      </c>
      <c r="EB191">
        <v>129000</v>
      </c>
      <c r="EC191">
        <v>130800</v>
      </c>
      <c r="ED191">
        <v>131600</v>
      </c>
      <c r="EE191">
        <v>132400</v>
      </c>
      <c r="EF191">
        <v>132700</v>
      </c>
      <c r="EG191">
        <v>129400</v>
      </c>
      <c r="EH191">
        <v>131700</v>
      </c>
      <c r="EI191">
        <v>130300</v>
      </c>
      <c r="EJ191" s="19">
        <v>131100</v>
      </c>
      <c r="EK191" s="19">
        <v>133700</v>
      </c>
      <c r="EL191" s="19">
        <v>132200</v>
      </c>
      <c r="EM191" s="19"/>
      <c r="EO191" s="31">
        <f t="shared" si="60"/>
        <v>7.7874476987447705E-2</v>
      </c>
      <c r="EP191" s="31">
        <f t="shared" si="61"/>
        <v>7.5661948376353039E-2</v>
      </c>
      <c r="EQ191" s="31">
        <f t="shared" si="62"/>
        <v>7.1468646864686472E-2</v>
      </c>
      <c r="ER191" s="31">
        <f t="shared" si="63"/>
        <v>7.1995053586150035E-2</v>
      </c>
      <c r="ES191" s="31">
        <f t="shared" si="64"/>
        <v>7.3235294117647065E-2</v>
      </c>
      <c r="ET191" s="31">
        <f t="shared" si="65"/>
        <v>6.9810231023102312E-2</v>
      </c>
      <c r="EU191" s="31">
        <f t="shared" si="66"/>
        <v>6.5808580858085802E-2</v>
      </c>
      <c r="EV191" s="31">
        <f t="shared" si="67"/>
        <v>6.0852965069049553E-2</v>
      </c>
      <c r="EW191" s="31">
        <f t="shared" si="68"/>
        <v>6.5735294117647058E-2</v>
      </c>
      <c r="EX191" s="31">
        <f t="shared" si="69"/>
        <v>6.7608874281018902E-2</v>
      </c>
      <c r="EY191" s="31">
        <f t="shared" si="70"/>
        <v>7.5270157938487112E-2</v>
      </c>
      <c r="EZ191" s="31">
        <f t="shared" si="71"/>
        <v>9.6861063464837055E-2</v>
      </c>
      <c r="FA191" s="31">
        <f t="shared" si="72"/>
        <v>0.11266556291390728</v>
      </c>
      <c r="FB191" s="31">
        <f t="shared" si="73"/>
        <v>0.11034257748776509</v>
      </c>
      <c r="FC191" s="31">
        <f t="shared" si="74"/>
        <v>0.1092989524576954</v>
      </c>
      <c r="FD191" s="31">
        <f t="shared" si="75"/>
        <v>0.11257635082223963</v>
      </c>
      <c r="FE191" s="31">
        <f t="shared" si="76"/>
        <v>0.11723622047244095</v>
      </c>
      <c r="FF191" s="31">
        <f t="shared" si="77"/>
        <v>0.106530931871574</v>
      </c>
      <c r="FG191" s="31">
        <f t="shared" si="78"/>
        <v>9.9883359253499227E-2</v>
      </c>
      <c r="FH191" s="31">
        <f t="shared" si="79"/>
        <v>0.10124031007751938</v>
      </c>
      <c r="FI191" s="31">
        <f t="shared" si="80"/>
        <v>0.10627675840978593</v>
      </c>
      <c r="FJ191" s="31">
        <f t="shared" si="81"/>
        <v>0.10974164133738602</v>
      </c>
      <c r="FK191" s="31">
        <f t="shared" si="82"/>
        <v>0.10852719033232629</v>
      </c>
      <c r="FL191" s="31">
        <f t="shared" si="83"/>
        <v>0.11117558402411454</v>
      </c>
      <c r="FM191" s="50">
        <f t="shared" si="84"/>
        <v>0.11925038639876352</v>
      </c>
      <c r="FN191" s="50">
        <f t="shared" si="85"/>
        <v>0.11299924069855732</v>
      </c>
      <c r="FO191" s="50">
        <f t="shared" si="86"/>
        <v>0.11464313123561012</v>
      </c>
      <c r="FP191" s="50">
        <f t="shared" si="87"/>
        <v>0.11401983218916857</v>
      </c>
      <c r="FQ191" s="50">
        <f t="shared" si="88"/>
        <v>0.11262528047868361</v>
      </c>
      <c r="FR191" s="50">
        <f t="shared" si="89"/>
        <v>0.10571104387291982</v>
      </c>
    </row>
    <row r="192" spans="1:174" ht="14">
      <c r="A192" s="17" t="s">
        <v>239</v>
      </c>
      <c r="B192" s="19">
        <v>1668</v>
      </c>
      <c r="C192" s="19">
        <v>1612</v>
      </c>
      <c r="D192" s="19">
        <v>1540</v>
      </c>
      <c r="E192" s="19">
        <v>1479</v>
      </c>
      <c r="F192" s="19">
        <v>1481</v>
      </c>
      <c r="G192" s="19">
        <v>1518</v>
      </c>
      <c r="H192" s="19">
        <v>1469</v>
      </c>
      <c r="I192" s="19">
        <v>1504</v>
      </c>
      <c r="J192" s="19">
        <v>1539</v>
      </c>
      <c r="K192" s="19">
        <v>1484</v>
      </c>
      <c r="L192" s="19">
        <v>1454</v>
      </c>
      <c r="M192" s="19">
        <v>1400</v>
      </c>
      <c r="N192" s="19">
        <v>1385</v>
      </c>
      <c r="O192" s="19">
        <v>1382</v>
      </c>
      <c r="P192" s="19">
        <v>1390</v>
      </c>
      <c r="Q192" s="19">
        <v>1377</v>
      </c>
      <c r="R192" s="19">
        <v>1331</v>
      </c>
      <c r="S192" s="19">
        <v>1320</v>
      </c>
      <c r="T192" s="19">
        <v>1271</v>
      </c>
      <c r="U192" s="19">
        <v>1314</v>
      </c>
      <c r="V192" s="19">
        <v>1299</v>
      </c>
      <c r="W192" s="19">
        <v>1264</v>
      </c>
      <c r="X192" s="19">
        <v>1296</v>
      </c>
      <c r="Y192" s="19">
        <v>1222</v>
      </c>
      <c r="Z192" s="19">
        <v>1136</v>
      </c>
      <c r="AA192" s="19">
        <v>1128</v>
      </c>
      <c r="AB192" s="19">
        <v>1184</v>
      </c>
      <c r="AC192" s="19">
        <v>1170</v>
      </c>
      <c r="AD192" s="19">
        <v>1065</v>
      </c>
      <c r="AE192" s="19">
        <v>1067</v>
      </c>
      <c r="AF192" s="19">
        <v>1053</v>
      </c>
      <c r="AG192" s="19">
        <v>1082</v>
      </c>
      <c r="AH192" s="19">
        <v>1146</v>
      </c>
      <c r="AI192" s="19">
        <v>1076</v>
      </c>
      <c r="AJ192" s="19">
        <v>1060</v>
      </c>
      <c r="AK192" s="19">
        <v>1090</v>
      </c>
      <c r="AL192" s="19">
        <v>1041</v>
      </c>
      <c r="AM192" s="19">
        <v>1109</v>
      </c>
      <c r="AN192" s="19">
        <v>1231</v>
      </c>
      <c r="AO192" s="19">
        <v>1231</v>
      </c>
      <c r="AP192" s="19">
        <v>1314</v>
      </c>
      <c r="AQ192" s="19">
        <v>1422</v>
      </c>
      <c r="AR192" s="19">
        <v>1535</v>
      </c>
      <c r="AS192" s="19">
        <v>1677</v>
      </c>
      <c r="AT192" s="19">
        <v>2005</v>
      </c>
      <c r="AU192" s="19">
        <v>2260</v>
      </c>
      <c r="AV192" s="19">
        <v>2344</v>
      </c>
      <c r="AW192" s="19">
        <v>2457</v>
      </c>
      <c r="AX192" s="19">
        <v>2392</v>
      </c>
      <c r="AY192" s="19">
        <v>2571</v>
      </c>
      <c r="AZ192" s="19">
        <v>2731</v>
      </c>
      <c r="BA192" s="19">
        <v>2624</v>
      </c>
      <c r="BB192" s="19">
        <v>2585</v>
      </c>
      <c r="BC192" s="19">
        <v>2588</v>
      </c>
      <c r="BD192" s="19">
        <v>2406</v>
      </c>
      <c r="BE192" s="19">
        <v>2446</v>
      </c>
      <c r="BF192" s="19">
        <v>2451</v>
      </c>
      <c r="BG192" s="19">
        <v>2321</v>
      </c>
      <c r="BH192" s="19">
        <v>2262</v>
      </c>
      <c r="BI192" s="19">
        <v>2153</v>
      </c>
      <c r="BJ192" s="19">
        <v>1975</v>
      </c>
      <c r="BK192" s="19">
        <v>1982</v>
      </c>
      <c r="BL192" s="19">
        <v>2031</v>
      </c>
      <c r="BM192" s="19">
        <v>2017</v>
      </c>
      <c r="BN192" s="19">
        <v>1995</v>
      </c>
      <c r="BO192" s="19">
        <v>1977</v>
      </c>
      <c r="BP192" s="19">
        <v>1887</v>
      </c>
      <c r="BQ192" s="19">
        <v>1959</v>
      </c>
      <c r="BR192" s="19">
        <v>1970</v>
      </c>
      <c r="BS192" s="19">
        <v>1959</v>
      </c>
      <c r="BT192" s="19">
        <v>1915</v>
      </c>
      <c r="BU192" s="19">
        <v>1917</v>
      </c>
      <c r="BV192" s="19">
        <v>1879</v>
      </c>
      <c r="BW192" s="19">
        <v>1956</v>
      </c>
      <c r="BX192" s="19">
        <v>1993</v>
      </c>
      <c r="BY192" s="19">
        <v>2030</v>
      </c>
      <c r="BZ192" s="19">
        <v>2018</v>
      </c>
      <c r="CA192" s="19">
        <v>2025</v>
      </c>
      <c r="CB192" s="19">
        <v>2036</v>
      </c>
      <c r="CC192" s="19">
        <v>2060</v>
      </c>
      <c r="CD192" s="19">
        <v>2112</v>
      </c>
      <c r="CE192" s="19">
        <v>2116</v>
      </c>
      <c r="CF192" s="19">
        <v>1961</v>
      </c>
      <c r="CG192" s="19">
        <v>1931</v>
      </c>
      <c r="CH192" s="49">
        <v>1871</v>
      </c>
      <c r="CI192" s="49">
        <v>1882</v>
      </c>
      <c r="CJ192" s="49">
        <v>1946</v>
      </c>
      <c r="CK192" s="49">
        <v>2058</v>
      </c>
      <c r="CL192" s="49">
        <v>2007</v>
      </c>
      <c r="CM192" s="49">
        <v>1991</v>
      </c>
      <c r="CN192" s="49">
        <v>1988</v>
      </c>
      <c r="CO192" s="49">
        <v>2009</v>
      </c>
      <c r="CP192" s="49">
        <v>2043</v>
      </c>
      <c r="CQ192" s="49">
        <v>1948</v>
      </c>
      <c r="CR192" s="49">
        <v>1862</v>
      </c>
      <c r="CS192" s="49">
        <v>1808</v>
      </c>
      <c r="CT192" s="49">
        <v>1783</v>
      </c>
      <c r="CU192" s="49">
        <v>1776</v>
      </c>
      <c r="CV192" s="49">
        <v>1786</v>
      </c>
      <c r="CW192" s="49">
        <v>1749</v>
      </c>
      <c r="CX192" s="49">
        <v>1689</v>
      </c>
      <c r="CY192" s="49">
        <v>1609</v>
      </c>
      <c r="CZ192" s="17" t="s">
        <v>239</v>
      </c>
      <c r="DE192" t="s">
        <v>240</v>
      </c>
      <c r="DG192" t="s">
        <v>239</v>
      </c>
      <c r="DI192">
        <v>86600</v>
      </c>
      <c r="DJ192">
        <v>86000</v>
      </c>
      <c r="DK192">
        <v>86500</v>
      </c>
      <c r="DL192">
        <v>88000</v>
      </c>
      <c r="DM192">
        <v>88800</v>
      </c>
      <c r="DN192">
        <v>89800</v>
      </c>
      <c r="DO192">
        <v>87600</v>
      </c>
      <c r="DP192">
        <v>85300</v>
      </c>
      <c r="DQ192">
        <v>86100</v>
      </c>
      <c r="DR192">
        <v>86100</v>
      </c>
      <c r="DS192">
        <v>85700</v>
      </c>
      <c r="DT192">
        <v>88600</v>
      </c>
      <c r="DU192">
        <v>88000</v>
      </c>
      <c r="DV192">
        <v>90600</v>
      </c>
      <c r="DW192">
        <v>91700</v>
      </c>
      <c r="DX192">
        <v>91600</v>
      </c>
      <c r="DY192">
        <v>89500</v>
      </c>
      <c r="DZ192">
        <v>89900</v>
      </c>
      <c r="EA192">
        <v>92500</v>
      </c>
      <c r="EB192">
        <v>92000</v>
      </c>
      <c r="EC192">
        <v>92200</v>
      </c>
      <c r="ED192">
        <v>90700</v>
      </c>
      <c r="EE192">
        <v>89400</v>
      </c>
      <c r="EF192">
        <v>89500</v>
      </c>
      <c r="EG192">
        <v>88400</v>
      </c>
      <c r="EH192">
        <v>89400</v>
      </c>
      <c r="EI192">
        <v>90500</v>
      </c>
      <c r="EJ192" s="19">
        <v>91600</v>
      </c>
      <c r="EK192" s="19">
        <v>91600</v>
      </c>
      <c r="EL192" s="19">
        <v>91900</v>
      </c>
      <c r="EM192" s="19"/>
      <c r="EO192" s="31">
        <f t="shared" si="60"/>
        <v>1.7136258660508084E-2</v>
      </c>
      <c r="EP192" s="31">
        <f t="shared" si="61"/>
        <v>1.6104651162790699E-2</v>
      </c>
      <c r="EQ192" s="31">
        <f t="shared" si="62"/>
        <v>1.591907514450867E-2</v>
      </c>
      <c r="ER192" s="31">
        <f t="shared" si="63"/>
        <v>1.4443181818181819E-2</v>
      </c>
      <c r="ES192" s="31">
        <f t="shared" si="64"/>
        <v>1.4234234234234235E-2</v>
      </c>
      <c r="ET192" s="31">
        <f t="shared" si="65"/>
        <v>1.2650334075723831E-2</v>
      </c>
      <c r="EU192" s="31">
        <f t="shared" si="66"/>
        <v>1.3356164383561644E-2</v>
      </c>
      <c r="EV192" s="31">
        <f t="shared" si="67"/>
        <v>1.2344665885111371E-2</v>
      </c>
      <c r="EW192" s="31">
        <f t="shared" si="68"/>
        <v>1.2497096399535425E-2</v>
      </c>
      <c r="EX192" s="31">
        <f t="shared" si="69"/>
        <v>1.2090592334494773E-2</v>
      </c>
      <c r="EY192" s="31">
        <f t="shared" si="70"/>
        <v>1.4364060676779464E-2</v>
      </c>
      <c r="EZ192" s="31">
        <f t="shared" si="71"/>
        <v>1.7325056433408578E-2</v>
      </c>
      <c r="FA192" s="31">
        <f t="shared" si="72"/>
        <v>2.5681818181818181E-2</v>
      </c>
      <c r="FB192" s="31">
        <f t="shared" si="73"/>
        <v>2.640176600441501E-2</v>
      </c>
      <c r="FC192" s="31">
        <f t="shared" si="74"/>
        <v>2.8615049073064339E-2</v>
      </c>
      <c r="FD192" s="31">
        <f t="shared" si="75"/>
        <v>2.6266375545851529E-2</v>
      </c>
      <c r="FE192" s="31">
        <f t="shared" si="76"/>
        <v>2.5932960893854749E-2</v>
      </c>
      <c r="FF192" s="31">
        <f t="shared" si="77"/>
        <v>2.196885428253615E-2</v>
      </c>
      <c r="FG192" s="31">
        <f t="shared" si="78"/>
        <v>2.1805405405405407E-2</v>
      </c>
      <c r="FH192" s="31">
        <f t="shared" si="79"/>
        <v>2.0510869565217391E-2</v>
      </c>
      <c r="FI192" s="31">
        <f t="shared" si="80"/>
        <v>2.1247288503253796E-2</v>
      </c>
      <c r="FJ192" s="31">
        <f t="shared" si="81"/>
        <v>2.0716648291069461E-2</v>
      </c>
      <c r="FK192" s="31">
        <f t="shared" si="82"/>
        <v>2.2706935123042504E-2</v>
      </c>
      <c r="FL192" s="31">
        <f t="shared" si="83"/>
        <v>2.2748603351955308E-2</v>
      </c>
      <c r="FM192" s="50">
        <f t="shared" si="84"/>
        <v>2.3936651583710406E-2</v>
      </c>
      <c r="FN192" s="50">
        <f t="shared" si="85"/>
        <v>2.0928411633109621E-2</v>
      </c>
      <c r="FO192" s="50">
        <f t="shared" si="86"/>
        <v>2.2740331491712708E-2</v>
      </c>
      <c r="FP192" s="50">
        <f t="shared" si="87"/>
        <v>2.1703056768558951E-2</v>
      </c>
      <c r="FQ192" s="50">
        <f t="shared" si="88"/>
        <v>2.1266375545851528E-2</v>
      </c>
      <c r="FR192" s="50">
        <f t="shared" si="89"/>
        <v>1.9401523394994558E-2</v>
      </c>
    </row>
    <row r="193" spans="1:174" ht="14">
      <c r="A193" s="17" t="s">
        <v>240</v>
      </c>
      <c r="B193" s="19">
        <v>4956</v>
      </c>
      <c r="C193" s="19">
        <v>5129</v>
      </c>
      <c r="D193" s="19">
        <v>5215</v>
      </c>
      <c r="E193" s="19">
        <v>5135</v>
      </c>
      <c r="F193" s="19">
        <v>5031</v>
      </c>
      <c r="G193" s="19">
        <v>5178</v>
      </c>
      <c r="H193" s="19">
        <v>5406</v>
      </c>
      <c r="I193" s="19">
        <v>5708</v>
      </c>
      <c r="J193" s="19">
        <v>5916</v>
      </c>
      <c r="K193" s="19">
        <v>6144</v>
      </c>
      <c r="L193" s="19">
        <v>6255</v>
      </c>
      <c r="M193" s="19">
        <v>6270</v>
      </c>
      <c r="N193" s="19">
        <v>6063</v>
      </c>
      <c r="O193" s="19">
        <v>6183</v>
      </c>
      <c r="P193" s="19">
        <v>6330</v>
      </c>
      <c r="Q193" s="19">
        <v>6213</v>
      </c>
      <c r="R193" s="19">
        <v>6161</v>
      </c>
      <c r="S193" s="19">
        <v>6019</v>
      </c>
      <c r="T193" s="19">
        <v>6116</v>
      </c>
      <c r="U193" s="19">
        <v>6469</v>
      </c>
      <c r="V193" s="19">
        <v>6540</v>
      </c>
      <c r="W193" s="19">
        <v>6526</v>
      </c>
      <c r="X193" s="19">
        <v>6339</v>
      </c>
      <c r="Y193" s="19">
        <v>6259</v>
      </c>
      <c r="Z193" s="19">
        <v>5995</v>
      </c>
      <c r="AA193" s="19">
        <v>6032</v>
      </c>
      <c r="AB193" s="19">
        <v>6161</v>
      </c>
      <c r="AC193" s="19">
        <v>5842</v>
      </c>
      <c r="AD193" s="19">
        <v>5568</v>
      </c>
      <c r="AE193" s="19">
        <v>5447</v>
      </c>
      <c r="AF193" s="19">
        <v>5694</v>
      </c>
      <c r="AG193" s="19">
        <v>5915</v>
      </c>
      <c r="AH193" s="19">
        <v>5980</v>
      </c>
      <c r="AI193" s="19">
        <v>6121</v>
      </c>
      <c r="AJ193" s="19">
        <v>6102</v>
      </c>
      <c r="AK193" s="19">
        <v>6101</v>
      </c>
      <c r="AL193" s="19">
        <v>6228</v>
      </c>
      <c r="AM193" s="19">
        <v>6489</v>
      </c>
      <c r="AN193" s="19">
        <v>6899</v>
      </c>
      <c r="AO193" s="19">
        <v>7105</v>
      </c>
      <c r="AP193" s="19">
        <v>7128</v>
      </c>
      <c r="AQ193" s="19">
        <v>7756</v>
      </c>
      <c r="AR193" s="19">
        <v>8865</v>
      </c>
      <c r="AS193" s="19">
        <v>9648</v>
      </c>
      <c r="AT193" s="19">
        <v>10962</v>
      </c>
      <c r="AU193" s="19">
        <v>11307</v>
      </c>
      <c r="AV193" s="19">
        <v>11862</v>
      </c>
      <c r="AW193" s="19">
        <v>11910</v>
      </c>
      <c r="AX193" s="19">
        <v>12007</v>
      </c>
      <c r="AY193" s="19">
        <v>12092</v>
      </c>
      <c r="AZ193" s="19">
        <v>12434</v>
      </c>
      <c r="BA193" s="19">
        <v>12385</v>
      </c>
      <c r="BB193" s="19">
        <v>12315</v>
      </c>
      <c r="BC193" s="19">
        <v>11726</v>
      </c>
      <c r="BD193" s="19">
        <v>11974</v>
      </c>
      <c r="BE193" s="19">
        <v>12494</v>
      </c>
      <c r="BF193" s="19">
        <v>12686</v>
      </c>
      <c r="BG193" s="19">
        <v>12166</v>
      </c>
      <c r="BH193" s="19">
        <v>11776</v>
      </c>
      <c r="BI193" s="19">
        <v>11369</v>
      </c>
      <c r="BJ193" s="19">
        <v>10887</v>
      </c>
      <c r="BK193" s="19">
        <v>10849</v>
      </c>
      <c r="BL193" s="19">
        <v>11161</v>
      </c>
      <c r="BM193" s="19">
        <v>11078</v>
      </c>
      <c r="BN193" s="19">
        <v>10781</v>
      </c>
      <c r="BO193" s="19">
        <v>10792</v>
      </c>
      <c r="BP193" s="19">
        <v>10971</v>
      </c>
      <c r="BQ193" s="19">
        <v>11421</v>
      </c>
      <c r="BR193" s="19">
        <v>11676</v>
      </c>
      <c r="BS193" s="19">
        <v>11572</v>
      </c>
      <c r="BT193" s="19">
        <v>11711</v>
      </c>
      <c r="BU193" s="19">
        <v>11588</v>
      </c>
      <c r="BV193" s="19">
        <v>11508</v>
      </c>
      <c r="BW193" s="19">
        <v>12004</v>
      </c>
      <c r="BX193" s="19">
        <v>12296</v>
      </c>
      <c r="BY193" s="19">
        <v>12275</v>
      </c>
      <c r="BZ193" s="19">
        <v>12080</v>
      </c>
      <c r="CA193" s="19">
        <v>12033</v>
      </c>
      <c r="CB193" s="19">
        <v>12418</v>
      </c>
      <c r="CC193" s="19">
        <v>12786</v>
      </c>
      <c r="CD193" s="19">
        <v>13015</v>
      </c>
      <c r="CE193" s="19">
        <v>12857</v>
      </c>
      <c r="CF193" s="19">
        <v>12690</v>
      </c>
      <c r="CG193" s="19">
        <v>12727</v>
      </c>
      <c r="CH193" s="49">
        <v>12480</v>
      </c>
      <c r="CI193" s="49">
        <v>12688</v>
      </c>
      <c r="CJ193" s="49">
        <v>12788</v>
      </c>
      <c r="CK193" s="49">
        <v>12778</v>
      </c>
      <c r="CL193" s="49">
        <v>12776</v>
      </c>
      <c r="CM193" s="49">
        <v>12651</v>
      </c>
      <c r="CN193" s="49">
        <v>12726</v>
      </c>
      <c r="CO193" s="49">
        <v>13165</v>
      </c>
      <c r="CP193" s="49">
        <v>13438</v>
      </c>
      <c r="CQ193" s="49">
        <v>13377</v>
      </c>
      <c r="CR193" s="49">
        <v>13026</v>
      </c>
      <c r="CS193" s="49">
        <v>12945</v>
      </c>
      <c r="CT193" s="49">
        <v>12528</v>
      </c>
      <c r="CU193" s="49">
        <v>12365</v>
      </c>
      <c r="CV193" s="49">
        <v>12121</v>
      </c>
      <c r="CW193" s="49">
        <v>11290</v>
      </c>
      <c r="CX193" s="49">
        <v>10552</v>
      </c>
      <c r="CY193" s="49">
        <v>10068</v>
      </c>
      <c r="CZ193" s="17" t="s">
        <v>240</v>
      </c>
      <c r="DE193" t="s">
        <v>241</v>
      </c>
      <c r="DG193" t="s">
        <v>240</v>
      </c>
      <c r="DI193">
        <v>199400</v>
      </c>
      <c r="DJ193">
        <v>198700</v>
      </c>
      <c r="DK193">
        <v>195800</v>
      </c>
      <c r="DL193">
        <v>193200</v>
      </c>
      <c r="DM193">
        <v>195000</v>
      </c>
      <c r="DN193">
        <v>194200</v>
      </c>
      <c r="DO193">
        <v>198900</v>
      </c>
      <c r="DP193">
        <v>197800</v>
      </c>
      <c r="DQ193">
        <v>197600</v>
      </c>
      <c r="DR193">
        <v>198800</v>
      </c>
      <c r="DS193">
        <v>200300</v>
      </c>
      <c r="DT193">
        <v>200600</v>
      </c>
      <c r="DU193">
        <v>201300</v>
      </c>
      <c r="DV193">
        <v>200300</v>
      </c>
      <c r="DW193">
        <v>200400</v>
      </c>
      <c r="DX193">
        <v>198100</v>
      </c>
      <c r="DY193">
        <v>199000</v>
      </c>
      <c r="DZ193">
        <v>202100</v>
      </c>
      <c r="EA193">
        <v>197500</v>
      </c>
      <c r="EB193">
        <v>202500</v>
      </c>
      <c r="EC193">
        <v>200700</v>
      </c>
      <c r="ED193">
        <v>196900</v>
      </c>
      <c r="EE193">
        <v>197300</v>
      </c>
      <c r="EF193">
        <v>196000</v>
      </c>
      <c r="EG193">
        <v>194700</v>
      </c>
      <c r="EH193">
        <v>195900</v>
      </c>
      <c r="EI193">
        <v>197000</v>
      </c>
      <c r="EJ193" s="19">
        <v>194600</v>
      </c>
      <c r="EK193" s="19">
        <v>196000</v>
      </c>
      <c r="EL193" s="19">
        <v>197700</v>
      </c>
      <c r="EM193" s="19"/>
      <c r="EO193" s="31">
        <f t="shared" si="60"/>
        <v>3.0812437311935809E-2</v>
      </c>
      <c r="EP193" s="31">
        <f t="shared" si="61"/>
        <v>3.0513336688475088E-2</v>
      </c>
      <c r="EQ193" s="31">
        <f t="shared" si="62"/>
        <v>3.1731358529111339E-2</v>
      </c>
      <c r="ER193" s="31">
        <f t="shared" si="63"/>
        <v>3.1656314699792958E-2</v>
      </c>
      <c r="ES193" s="31">
        <f t="shared" si="64"/>
        <v>3.3466666666666665E-2</v>
      </c>
      <c r="ET193" s="31">
        <f t="shared" si="65"/>
        <v>3.0870236869207004E-2</v>
      </c>
      <c r="EU193" s="31">
        <f t="shared" si="66"/>
        <v>2.9371543489190549E-2</v>
      </c>
      <c r="EV193" s="31">
        <f t="shared" si="67"/>
        <v>2.8786653185035389E-2</v>
      </c>
      <c r="EW193" s="31">
        <f t="shared" si="68"/>
        <v>3.0976720647773279E-2</v>
      </c>
      <c r="EX193" s="31">
        <f t="shared" si="69"/>
        <v>3.1327967806841044E-2</v>
      </c>
      <c r="EY193" s="31">
        <f t="shared" si="70"/>
        <v>3.5471792311532704E-2</v>
      </c>
      <c r="EZ193" s="31">
        <f t="shared" si="71"/>
        <v>4.4192422731804584E-2</v>
      </c>
      <c r="FA193" s="31">
        <f t="shared" si="72"/>
        <v>5.6169895678092399E-2</v>
      </c>
      <c r="FB193" s="31">
        <f t="shared" si="73"/>
        <v>5.9945082376435345E-2</v>
      </c>
      <c r="FC193" s="31">
        <f t="shared" si="74"/>
        <v>6.1801397205588825E-2</v>
      </c>
      <c r="FD193" s="31">
        <f t="shared" si="75"/>
        <v>6.0444220090863199E-2</v>
      </c>
      <c r="FE193" s="31">
        <f t="shared" si="76"/>
        <v>6.1135678391959797E-2</v>
      </c>
      <c r="FF193" s="31">
        <f t="shared" si="77"/>
        <v>5.3869371598218703E-2</v>
      </c>
      <c r="FG193" s="31">
        <f t="shared" si="78"/>
        <v>5.6091139240506328E-2</v>
      </c>
      <c r="FH193" s="31">
        <f t="shared" si="79"/>
        <v>5.4177777777777776E-2</v>
      </c>
      <c r="FI193" s="31">
        <f t="shared" si="80"/>
        <v>5.7658196312904836E-2</v>
      </c>
      <c r="FJ193" s="31">
        <f t="shared" si="81"/>
        <v>5.8445911630269173E-2</v>
      </c>
      <c r="FK193" s="31">
        <f t="shared" si="82"/>
        <v>6.2214901165737455E-2</v>
      </c>
      <c r="FL193" s="31">
        <f t="shared" si="83"/>
        <v>6.3357142857142862E-2</v>
      </c>
      <c r="FM193" s="50">
        <f t="shared" si="84"/>
        <v>6.6034925526450947E-2</v>
      </c>
      <c r="FN193" s="50">
        <f t="shared" si="85"/>
        <v>6.370597243491577E-2</v>
      </c>
      <c r="FO193" s="50">
        <f t="shared" si="86"/>
        <v>6.4862944162436542E-2</v>
      </c>
      <c r="FP193" s="50">
        <f t="shared" si="87"/>
        <v>6.5395683453237416E-2</v>
      </c>
      <c r="FQ193" s="50">
        <f t="shared" si="88"/>
        <v>6.8250000000000005E-2</v>
      </c>
      <c r="FR193" s="50">
        <f t="shared" si="89"/>
        <v>6.3368740515933233E-2</v>
      </c>
    </row>
    <row r="194" spans="1:174" ht="14">
      <c r="A194" s="17" t="s">
        <v>241</v>
      </c>
      <c r="B194" s="19">
        <v>3496</v>
      </c>
      <c r="C194" s="19">
        <v>3518</v>
      </c>
      <c r="D194" s="19">
        <v>3505</v>
      </c>
      <c r="E194" s="19">
        <v>3514</v>
      </c>
      <c r="F194" s="19">
        <v>3572</v>
      </c>
      <c r="G194" s="19">
        <v>3662</v>
      </c>
      <c r="H194" s="19">
        <v>3803</v>
      </c>
      <c r="I194" s="19">
        <v>4060</v>
      </c>
      <c r="J194" s="19">
        <v>4255</v>
      </c>
      <c r="K194" s="19">
        <v>4256</v>
      </c>
      <c r="L194" s="19">
        <v>4257</v>
      </c>
      <c r="M194" s="19">
        <v>4180</v>
      </c>
      <c r="N194" s="19">
        <v>4136</v>
      </c>
      <c r="O194" s="19">
        <v>4104</v>
      </c>
      <c r="P194" s="19">
        <v>4133</v>
      </c>
      <c r="Q194" s="19">
        <v>3996</v>
      </c>
      <c r="R194" s="19">
        <v>3920</v>
      </c>
      <c r="S194" s="19">
        <v>3902</v>
      </c>
      <c r="T194" s="19">
        <v>3987</v>
      </c>
      <c r="U194" s="19">
        <v>4199</v>
      </c>
      <c r="V194" s="19">
        <v>4213</v>
      </c>
      <c r="W194" s="19">
        <v>4130</v>
      </c>
      <c r="X194" s="19">
        <v>4068</v>
      </c>
      <c r="Y194" s="19">
        <v>3945</v>
      </c>
      <c r="Z194" s="19">
        <v>3834</v>
      </c>
      <c r="AA194" s="19">
        <v>3921</v>
      </c>
      <c r="AB194" s="19">
        <v>3912</v>
      </c>
      <c r="AC194" s="19">
        <v>3795</v>
      </c>
      <c r="AD194" s="19">
        <v>3736</v>
      </c>
      <c r="AE194" s="19">
        <v>3738</v>
      </c>
      <c r="AF194" s="19">
        <v>3787</v>
      </c>
      <c r="AG194" s="19">
        <v>3952</v>
      </c>
      <c r="AH194" s="19">
        <v>3998</v>
      </c>
      <c r="AI194" s="19">
        <v>3934</v>
      </c>
      <c r="AJ194" s="19">
        <v>4024</v>
      </c>
      <c r="AK194" s="19">
        <v>3992</v>
      </c>
      <c r="AL194" s="19">
        <v>3978</v>
      </c>
      <c r="AM194" s="19">
        <v>4107</v>
      </c>
      <c r="AN194" s="19">
        <v>4329</v>
      </c>
      <c r="AO194" s="19">
        <v>4377</v>
      </c>
      <c r="AP194" s="19">
        <v>4416</v>
      </c>
      <c r="AQ194" s="19">
        <v>4748</v>
      </c>
      <c r="AR194" s="19">
        <v>5086</v>
      </c>
      <c r="AS194" s="19">
        <v>5488</v>
      </c>
      <c r="AT194" s="19">
        <v>5931</v>
      </c>
      <c r="AU194" s="19">
        <v>6159</v>
      </c>
      <c r="AV194" s="19">
        <v>6248</v>
      </c>
      <c r="AW194" s="19">
        <v>6284</v>
      </c>
      <c r="AX194" s="19">
        <v>6263</v>
      </c>
      <c r="AY194" s="19">
        <v>6335</v>
      </c>
      <c r="AZ194" s="19">
        <v>6367</v>
      </c>
      <c r="BA194" s="19">
        <v>6286</v>
      </c>
      <c r="BB194" s="19">
        <v>6380</v>
      </c>
      <c r="BC194" s="19">
        <v>6258</v>
      </c>
      <c r="BD194" s="19">
        <v>6214</v>
      </c>
      <c r="BE194" s="19">
        <v>6381</v>
      </c>
      <c r="BF194" s="19">
        <v>6382</v>
      </c>
      <c r="BG194" s="19">
        <v>6145</v>
      </c>
      <c r="BH194" s="19">
        <v>5901</v>
      </c>
      <c r="BI194" s="19">
        <v>5700</v>
      </c>
      <c r="BJ194" s="19">
        <v>5444</v>
      </c>
      <c r="BK194" s="19">
        <v>5456</v>
      </c>
      <c r="BL194" s="19">
        <v>5531</v>
      </c>
      <c r="BM194" s="19">
        <v>5583</v>
      </c>
      <c r="BN194" s="19">
        <v>5565</v>
      </c>
      <c r="BO194" s="19">
        <v>5553</v>
      </c>
      <c r="BP194" s="19">
        <v>5602</v>
      </c>
      <c r="BQ194" s="19">
        <v>5929</v>
      </c>
      <c r="BR194" s="19">
        <v>6106</v>
      </c>
      <c r="BS194" s="19">
        <v>6087</v>
      </c>
      <c r="BT194" s="19">
        <v>6165</v>
      </c>
      <c r="BU194" s="19">
        <v>6110</v>
      </c>
      <c r="BV194" s="19">
        <v>5791</v>
      </c>
      <c r="BW194" s="19">
        <v>5890</v>
      </c>
      <c r="BX194" s="19">
        <v>6029</v>
      </c>
      <c r="BY194" s="19">
        <v>6274</v>
      </c>
      <c r="BZ194" s="19">
        <v>6257</v>
      </c>
      <c r="CA194" s="19">
        <v>6250</v>
      </c>
      <c r="CB194" s="19">
        <v>6266</v>
      </c>
      <c r="CC194" s="19">
        <v>6551</v>
      </c>
      <c r="CD194" s="19">
        <v>6753</v>
      </c>
      <c r="CE194" s="19">
        <v>6644</v>
      </c>
      <c r="CF194" s="19">
        <v>6475</v>
      </c>
      <c r="CG194" s="19">
        <v>6296</v>
      </c>
      <c r="CH194" s="49">
        <v>6202</v>
      </c>
      <c r="CI194" s="49">
        <v>6214</v>
      </c>
      <c r="CJ194" s="49">
        <v>6128</v>
      </c>
      <c r="CK194" s="49">
        <v>6194</v>
      </c>
      <c r="CL194" s="49">
        <v>6206</v>
      </c>
      <c r="CM194" s="49">
        <v>6054</v>
      </c>
      <c r="CN194" s="49">
        <v>5929</v>
      </c>
      <c r="CO194" s="49">
        <v>6013</v>
      </c>
      <c r="CP194" s="49">
        <v>6040</v>
      </c>
      <c r="CQ194" s="49">
        <v>5875</v>
      </c>
      <c r="CR194" s="49">
        <v>5709</v>
      </c>
      <c r="CS194" s="49">
        <v>5589</v>
      </c>
      <c r="CT194" s="49">
        <v>5310</v>
      </c>
      <c r="CU194" s="49">
        <v>5208</v>
      </c>
      <c r="CV194" s="49">
        <v>5066</v>
      </c>
      <c r="CW194" s="49">
        <v>4925</v>
      </c>
      <c r="CX194" s="49">
        <v>4662</v>
      </c>
      <c r="CY194" s="49">
        <v>4530</v>
      </c>
      <c r="CZ194" s="17" t="s">
        <v>241</v>
      </c>
      <c r="DE194" t="s">
        <v>242</v>
      </c>
      <c r="DG194" t="s">
        <v>241</v>
      </c>
      <c r="DI194">
        <v>68100</v>
      </c>
      <c r="DJ194">
        <v>67600</v>
      </c>
      <c r="DK194">
        <v>68000</v>
      </c>
      <c r="DL194">
        <v>68400</v>
      </c>
      <c r="DM194">
        <v>68500</v>
      </c>
      <c r="DN194">
        <v>68700</v>
      </c>
      <c r="DO194">
        <v>68000</v>
      </c>
      <c r="DP194">
        <v>67100</v>
      </c>
      <c r="DQ194">
        <v>66600</v>
      </c>
      <c r="DR194">
        <v>67200</v>
      </c>
      <c r="DS194">
        <v>67100</v>
      </c>
      <c r="DT194">
        <v>67000</v>
      </c>
      <c r="DU194">
        <v>68100</v>
      </c>
      <c r="DV194">
        <v>68100</v>
      </c>
      <c r="DW194">
        <v>68400</v>
      </c>
      <c r="DX194">
        <v>66800</v>
      </c>
      <c r="DY194">
        <v>66300</v>
      </c>
      <c r="DZ194">
        <v>66700</v>
      </c>
      <c r="EA194">
        <v>66600</v>
      </c>
      <c r="EB194">
        <v>67000</v>
      </c>
      <c r="EC194">
        <v>67300</v>
      </c>
      <c r="ED194">
        <v>68400</v>
      </c>
      <c r="EE194">
        <v>69800</v>
      </c>
      <c r="EF194">
        <v>70500</v>
      </c>
      <c r="EG194">
        <v>70600</v>
      </c>
      <c r="EH194">
        <v>69300</v>
      </c>
      <c r="EI194">
        <v>68400</v>
      </c>
      <c r="EJ194" s="19">
        <v>68600</v>
      </c>
      <c r="EK194" s="19">
        <v>67900</v>
      </c>
      <c r="EL194" s="19">
        <v>67600</v>
      </c>
      <c r="EM194" s="19"/>
      <c r="EO194" s="31">
        <f t="shared" si="60"/>
        <v>6.249632892804699E-2</v>
      </c>
      <c r="EP194" s="31">
        <f t="shared" si="61"/>
        <v>6.1183431952662723E-2</v>
      </c>
      <c r="EQ194" s="31">
        <f t="shared" si="62"/>
        <v>5.8764705882352941E-2</v>
      </c>
      <c r="ER194" s="31">
        <f t="shared" si="63"/>
        <v>5.8289473684210523E-2</v>
      </c>
      <c r="ES194" s="31">
        <f t="shared" si="64"/>
        <v>6.029197080291971E-2</v>
      </c>
      <c r="ET194" s="31">
        <f t="shared" si="65"/>
        <v>5.5807860262008735E-2</v>
      </c>
      <c r="EU194" s="31">
        <f t="shared" si="66"/>
        <v>5.5808823529411765E-2</v>
      </c>
      <c r="EV194" s="31">
        <f t="shared" si="67"/>
        <v>5.6438152011922503E-2</v>
      </c>
      <c r="EW194" s="31">
        <f t="shared" si="68"/>
        <v>5.9069069069069072E-2</v>
      </c>
      <c r="EX194" s="31">
        <f t="shared" si="69"/>
        <v>5.9196428571428573E-2</v>
      </c>
      <c r="EY194" s="31">
        <f t="shared" si="70"/>
        <v>6.5230998509687041E-2</v>
      </c>
      <c r="EZ194" s="31">
        <f t="shared" si="71"/>
        <v>7.591044776119403E-2</v>
      </c>
      <c r="FA194" s="31">
        <f t="shared" si="72"/>
        <v>9.0440528634361236E-2</v>
      </c>
      <c r="FB194" s="31">
        <f t="shared" si="73"/>
        <v>9.1967694566813515E-2</v>
      </c>
      <c r="FC194" s="31">
        <f t="shared" si="74"/>
        <v>9.1900584795321635E-2</v>
      </c>
      <c r="FD194" s="31">
        <f t="shared" si="75"/>
        <v>9.3023952095808382E-2</v>
      </c>
      <c r="FE194" s="31">
        <f t="shared" si="76"/>
        <v>9.2684766214177983E-2</v>
      </c>
      <c r="FF194" s="31">
        <f t="shared" si="77"/>
        <v>8.1619190404797606E-2</v>
      </c>
      <c r="FG194" s="31">
        <f t="shared" si="78"/>
        <v>8.3828828828828833E-2</v>
      </c>
      <c r="FH194" s="31">
        <f t="shared" si="79"/>
        <v>8.3611940298507464E-2</v>
      </c>
      <c r="FI194" s="31">
        <f t="shared" si="80"/>
        <v>9.0445765230312031E-2</v>
      </c>
      <c r="FJ194" s="31">
        <f t="shared" si="81"/>
        <v>8.4663742690058483E-2</v>
      </c>
      <c r="FK194" s="31">
        <f t="shared" si="82"/>
        <v>8.9885386819484242E-2</v>
      </c>
      <c r="FL194" s="31">
        <f t="shared" si="83"/>
        <v>8.8879432624113477E-2</v>
      </c>
      <c r="FM194" s="50">
        <f t="shared" si="84"/>
        <v>9.4107648725212462E-2</v>
      </c>
      <c r="FN194" s="50">
        <f t="shared" si="85"/>
        <v>8.9494949494949488E-2</v>
      </c>
      <c r="FO194" s="50">
        <f t="shared" si="86"/>
        <v>9.0555555555555556E-2</v>
      </c>
      <c r="FP194" s="50">
        <f t="shared" si="87"/>
        <v>8.6428571428571424E-2</v>
      </c>
      <c r="FQ194" s="50">
        <f t="shared" si="88"/>
        <v>8.6524300441826213E-2</v>
      </c>
      <c r="FR194" s="50">
        <f t="shared" si="89"/>
        <v>7.8550295857988159E-2</v>
      </c>
    </row>
    <row r="195" spans="1:174" ht="14">
      <c r="A195" s="17" t="s">
        <v>242</v>
      </c>
      <c r="B195" s="19">
        <v>9373</v>
      </c>
      <c r="C195" s="19">
        <v>9175</v>
      </c>
      <c r="D195" s="19">
        <v>9267</v>
      </c>
      <c r="E195" s="19">
        <v>9586</v>
      </c>
      <c r="F195" s="19">
        <v>9522</v>
      </c>
      <c r="G195" s="19">
        <v>9531</v>
      </c>
      <c r="H195" s="19">
        <v>9464</v>
      </c>
      <c r="I195" s="19">
        <v>9652</v>
      </c>
      <c r="J195" s="19">
        <v>9553</v>
      </c>
      <c r="K195" s="19">
        <v>9476</v>
      </c>
      <c r="L195" s="19">
        <v>9346</v>
      </c>
      <c r="M195" s="19">
        <v>9224</v>
      </c>
      <c r="N195" s="19">
        <v>9110</v>
      </c>
      <c r="O195" s="19">
        <v>9055</v>
      </c>
      <c r="P195" s="19">
        <v>9184</v>
      </c>
      <c r="Q195" s="19">
        <v>9225</v>
      </c>
      <c r="R195" s="19">
        <v>8980</v>
      </c>
      <c r="S195" s="19">
        <v>8858</v>
      </c>
      <c r="T195" s="19">
        <v>8754</v>
      </c>
      <c r="U195" s="19">
        <v>8801</v>
      </c>
      <c r="V195" s="19">
        <v>8660</v>
      </c>
      <c r="W195" s="19">
        <v>8607</v>
      </c>
      <c r="X195" s="19">
        <v>8440</v>
      </c>
      <c r="Y195" s="19">
        <v>8420</v>
      </c>
      <c r="Z195" s="19">
        <v>8026</v>
      </c>
      <c r="AA195" s="19">
        <v>8000</v>
      </c>
      <c r="AB195" s="19">
        <v>7924</v>
      </c>
      <c r="AC195" s="19">
        <v>7868</v>
      </c>
      <c r="AD195" s="19">
        <v>7649</v>
      </c>
      <c r="AE195" s="19">
        <v>7384</v>
      </c>
      <c r="AF195" s="19">
        <v>7277</v>
      </c>
      <c r="AG195" s="19">
        <v>7203</v>
      </c>
      <c r="AH195" s="19">
        <v>7243</v>
      </c>
      <c r="AI195" s="19">
        <v>7165</v>
      </c>
      <c r="AJ195" s="19">
        <v>7082</v>
      </c>
      <c r="AK195" s="19">
        <v>7061</v>
      </c>
      <c r="AL195" s="19">
        <v>7009</v>
      </c>
      <c r="AM195" s="19">
        <v>7098</v>
      </c>
      <c r="AN195" s="19">
        <v>7222</v>
      </c>
      <c r="AO195" s="19">
        <v>7320</v>
      </c>
      <c r="AP195" s="19">
        <v>7457</v>
      </c>
      <c r="AQ195" s="19">
        <v>7917</v>
      </c>
      <c r="AR195" s="19">
        <v>8302</v>
      </c>
      <c r="AS195" s="19">
        <v>8469</v>
      </c>
      <c r="AT195" s="19">
        <v>9346</v>
      </c>
      <c r="AU195" s="19">
        <v>9828</v>
      </c>
      <c r="AV195" s="19">
        <v>10160</v>
      </c>
      <c r="AW195" s="19">
        <v>10486</v>
      </c>
      <c r="AX195" s="19">
        <v>10644</v>
      </c>
      <c r="AY195" s="19">
        <v>10631</v>
      </c>
      <c r="AZ195" s="19">
        <v>11120</v>
      </c>
      <c r="BA195" s="19">
        <v>11115</v>
      </c>
      <c r="BB195" s="19">
        <v>11621</v>
      </c>
      <c r="BC195" s="19">
        <v>11548</v>
      </c>
      <c r="BD195" s="19">
        <v>11337</v>
      </c>
      <c r="BE195" s="19">
        <v>11603</v>
      </c>
      <c r="BF195" s="19">
        <v>11882</v>
      </c>
      <c r="BG195" s="19">
        <v>11800</v>
      </c>
      <c r="BH195" s="19">
        <v>11559</v>
      </c>
      <c r="BI195" s="19">
        <v>11433</v>
      </c>
      <c r="BJ195" s="19">
        <v>10971</v>
      </c>
      <c r="BK195" s="19">
        <v>11001</v>
      </c>
      <c r="BL195" s="19">
        <v>10951</v>
      </c>
      <c r="BM195" s="19">
        <v>10919</v>
      </c>
      <c r="BN195" s="19">
        <v>10799</v>
      </c>
      <c r="BO195" s="19">
        <v>10708</v>
      </c>
      <c r="BP195" s="19">
        <v>10745</v>
      </c>
      <c r="BQ195" s="19">
        <v>11134</v>
      </c>
      <c r="BR195" s="19">
        <v>11293</v>
      </c>
      <c r="BS195" s="19">
        <v>11349</v>
      </c>
      <c r="BT195" s="19">
        <v>11721</v>
      </c>
      <c r="BU195" s="19">
        <v>11831</v>
      </c>
      <c r="BV195" s="19">
        <v>11722</v>
      </c>
      <c r="BW195" s="19">
        <v>12048</v>
      </c>
      <c r="BX195" s="19">
        <v>12259</v>
      </c>
      <c r="BY195" s="19">
        <v>12325</v>
      </c>
      <c r="BZ195" s="19">
        <v>12182</v>
      </c>
      <c r="CA195" s="19">
        <v>12078</v>
      </c>
      <c r="CB195" s="19">
        <v>12125</v>
      </c>
      <c r="CC195" s="19">
        <v>12190</v>
      </c>
      <c r="CD195" s="19">
        <v>12377</v>
      </c>
      <c r="CE195" s="19">
        <v>12362</v>
      </c>
      <c r="CF195" s="19">
        <v>12136</v>
      </c>
      <c r="CG195" s="19">
        <v>11858</v>
      </c>
      <c r="CH195" s="49">
        <v>11802</v>
      </c>
      <c r="CI195" s="49">
        <v>11883</v>
      </c>
      <c r="CJ195" s="49">
        <v>11691</v>
      </c>
      <c r="CK195" s="49">
        <v>11672</v>
      </c>
      <c r="CL195" s="49">
        <v>11830</v>
      </c>
      <c r="CM195" s="49">
        <v>11836</v>
      </c>
      <c r="CN195" s="49">
        <v>11569</v>
      </c>
      <c r="CO195" s="49">
        <v>11665</v>
      </c>
      <c r="CP195" s="49">
        <v>11907</v>
      </c>
      <c r="CQ195" s="49">
        <v>11855</v>
      </c>
      <c r="CR195" s="49">
        <v>11671</v>
      </c>
      <c r="CS195" s="49">
        <v>11482</v>
      </c>
      <c r="CT195" s="49">
        <v>11123</v>
      </c>
      <c r="CU195" s="49">
        <v>10846</v>
      </c>
      <c r="CV195" s="49">
        <v>10671</v>
      </c>
      <c r="CW195" s="49">
        <v>10388</v>
      </c>
      <c r="CX195" s="49">
        <v>9988</v>
      </c>
      <c r="CY195" s="49">
        <v>9508</v>
      </c>
      <c r="CZ195" s="17" t="s">
        <v>242</v>
      </c>
      <c r="DE195" t="s">
        <v>14</v>
      </c>
      <c r="DG195" t="s">
        <v>242</v>
      </c>
      <c r="DI195">
        <v>139800</v>
      </c>
      <c r="DJ195">
        <v>133800</v>
      </c>
      <c r="DK195">
        <v>137100</v>
      </c>
      <c r="DL195">
        <v>142000</v>
      </c>
      <c r="DM195">
        <v>145900</v>
      </c>
      <c r="DN195">
        <v>153000</v>
      </c>
      <c r="DO195">
        <v>151700</v>
      </c>
      <c r="DP195">
        <v>155400</v>
      </c>
      <c r="DQ195">
        <v>158200</v>
      </c>
      <c r="DR195">
        <v>158800</v>
      </c>
      <c r="DS195">
        <v>156000</v>
      </c>
      <c r="DT195">
        <v>157900</v>
      </c>
      <c r="DU195">
        <v>159700</v>
      </c>
      <c r="DV195">
        <v>163200</v>
      </c>
      <c r="DW195">
        <v>167600</v>
      </c>
      <c r="DX195">
        <v>171300</v>
      </c>
      <c r="DY195">
        <v>172500</v>
      </c>
      <c r="DZ195">
        <v>171600</v>
      </c>
      <c r="EA195">
        <v>170500</v>
      </c>
      <c r="EB195">
        <v>170000</v>
      </c>
      <c r="EC195">
        <v>170900</v>
      </c>
      <c r="ED195">
        <v>172100</v>
      </c>
      <c r="EE195">
        <v>173800</v>
      </c>
      <c r="EF195">
        <v>174100</v>
      </c>
      <c r="EG195">
        <v>172000</v>
      </c>
      <c r="EH195">
        <v>170500</v>
      </c>
      <c r="EI195">
        <v>171100</v>
      </c>
      <c r="EJ195" s="19">
        <v>169700</v>
      </c>
      <c r="EK195" s="19">
        <v>173900</v>
      </c>
      <c r="EL195" s="19">
        <v>179600</v>
      </c>
      <c r="EM195" s="19"/>
      <c r="EO195" s="31">
        <f t="shared" si="60"/>
        <v>6.7782546494992851E-2</v>
      </c>
      <c r="EP195" s="31">
        <f t="shared" si="61"/>
        <v>6.8086696562032881E-2</v>
      </c>
      <c r="EQ195" s="31">
        <f t="shared" si="62"/>
        <v>6.7286652078774614E-2</v>
      </c>
      <c r="ER195" s="31">
        <f t="shared" si="63"/>
        <v>6.1647887323943662E-2</v>
      </c>
      <c r="ES195" s="31">
        <f t="shared" si="64"/>
        <v>5.8992460589444823E-2</v>
      </c>
      <c r="ET195" s="31">
        <f t="shared" si="65"/>
        <v>5.2457516339869281E-2</v>
      </c>
      <c r="EU195" s="31">
        <f t="shared" si="66"/>
        <v>5.1865524060646012E-2</v>
      </c>
      <c r="EV195" s="31">
        <f t="shared" si="67"/>
        <v>4.6827541827541827E-2</v>
      </c>
      <c r="EW195" s="31">
        <f t="shared" si="68"/>
        <v>4.5290771175726927E-2</v>
      </c>
      <c r="EX195" s="31">
        <f t="shared" si="69"/>
        <v>4.413727959697733E-2</v>
      </c>
      <c r="EY195" s="31">
        <f t="shared" si="70"/>
        <v>4.6923076923076922E-2</v>
      </c>
      <c r="EZ195" s="31">
        <f t="shared" si="71"/>
        <v>5.2577580747308422E-2</v>
      </c>
      <c r="FA195" s="31">
        <f t="shared" si="72"/>
        <v>6.1540388227927366E-2</v>
      </c>
      <c r="FB195" s="31">
        <f t="shared" si="73"/>
        <v>6.5220588235294114E-2</v>
      </c>
      <c r="FC195" s="31">
        <f t="shared" si="74"/>
        <v>6.6318615751789975E-2</v>
      </c>
      <c r="FD195" s="31">
        <f t="shared" si="75"/>
        <v>6.6182136602451841E-2</v>
      </c>
      <c r="FE195" s="31">
        <f t="shared" si="76"/>
        <v>6.840579710144927E-2</v>
      </c>
      <c r="FF195" s="31">
        <f t="shared" si="77"/>
        <v>6.393356643356643E-2</v>
      </c>
      <c r="FG195" s="31">
        <f t="shared" si="78"/>
        <v>6.4041055718475071E-2</v>
      </c>
      <c r="FH195" s="31">
        <f t="shared" si="79"/>
        <v>6.3205882352941181E-2</v>
      </c>
      <c r="FI195" s="31">
        <f t="shared" si="80"/>
        <v>6.6407255705090693E-2</v>
      </c>
      <c r="FJ195" s="31">
        <f t="shared" si="81"/>
        <v>6.8111563044741433E-2</v>
      </c>
      <c r="FK195" s="31">
        <f t="shared" si="82"/>
        <v>7.0914844649021869E-2</v>
      </c>
      <c r="FL195" s="31">
        <f t="shared" si="83"/>
        <v>6.9643882825962095E-2</v>
      </c>
      <c r="FM195" s="50">
        <f t="shared" si="84"/>
        <v>7.1872093023255812E-2</v>
      </c>
      <c r="FN195" s="50">
        <f t="shared" si="85"/>
        <v>6.9219941348973607E-2</v>
      </c>
      <c r="FO195" s="50">
        <f t="shared" si="86"/>
        <v>6.8217416715371126E-2</v>
      </c>
      <c r="FP195" s="50">
        <f t="shared" si="87"/>
        <v>6.8173246906305246E-2</v>
      </c>
      <c r="FQ195" s="50">
        <f t="shared" si="88"/>
        <v>6.817136285221391E-2</v>
      </c>
      <c r="FR195" s="50">
        <f t="shared" si="89"/>
        <v>6.193207126948775E-2</v>
      </c>
    </row>
    <row r="196" spans="1:174" ht="14">
      <c r="A196" s="17" t="s">
        <v>14</v>
      </c>
      <c r="B196" s="19">
        <v>12043</v>
      </c>
      <c r="C196" s="19">
        <v>12441</v>
      </c>
      <c r="D196" s="19">
        <v>12946</v>
      </c>
      <c r="E196" s="19">
        <v>12510</v>
      </c>
      <c r="F196" s="19">
        <v>12228</v>
      </c>
      <c r="G196" s="19">
        <v>12208</v>
      </c>
      <c r="H196" s="19">
        <v>12556</v>
      </c>
      <c r="I196" s="19">
        <v>13816</v>
      </c>
      <c r="J196" s="19">
        <v>14409</v>
      </c>
      <c r="K196" s="19">
        <v>14390</v>
      </c>
      <c r="L196" s="19">
        <v>14277</v>
      </c>
      <c r="M196" s="19">
        <v>14091</v>
      </c>
      <c r="N196" s="19">
        <v>13794</v>
      </c>
      <c r="O196" s="19">
        <v>13843</v>
      </c>
      <c r="P196" s="19">
        <v>14114</v>
      </c>
      <c r="Q196" s="19">
        <v>13476</v>
      </c>
      <c r="R196" s="19">
        <v>13106</v>
      </c>
      <c r="S196" s="19">
        <v>12987</v>
      </c>
      <c r="T196" s="19">
        <v>13372</v>
      </c>
      <c r="U196" s="19">
        <v>14538</v>
      </c>
      <c r="V196" s="19">
        <v>14638</v>
      </c>
      <c r="W196" s="19">
        <v>14204</v>
      </c>
      <c r="X196" s="19">
        <v>13507</v>
      </c>
      <c r="Y196" s="19">
        <v>12913</v>
      </c>
      <c r="Z196" s="19">
        <v>12272</v>
      </c>
      <c r="AA196" s="19">
        <v>12543</v>
      </c>
      <c r="AB196" s="19">
        <v>12917</v>
      </c>
      <c r="AC196" s="19">
        <v>12462</v>
      </c>
      <c r="AD196" s="19">
        <v>11832</v>
      </c>
      <c r="AE196" s="19">
        <v>11744</v>
      </c>
      <c r="AF196" s="19">
        <v>12057</v>
      </c>
      <c r="AG196" s="19">
        <v>13135</v>
      </c>
      <c r="AH196" s="19">
        <v>13332</v>
      </c>
      <c r="AI196" s="19">
        <v>13127</v>
      </c>
      <c r="AJ196" s="19">
        <v>13196</v>
      </c>
      <c r="AK196" s="19">
        <v>12971</v>
      </c>
      <c r="AL196" s="19">
        <v>12785</v>
      </c>
      <c r="AM196" s="19">
        <v>13638</v>
      </c>
      <c r="AN196" s="19">
        <v>14430</v>
      </c>
      <c r="AO196" s="19">
        <v>14789</v>
      </c>
      <c r="AP196" s="19">
        <v>15259</v>
      </c>
      <c r="AQ196" s="19">
        <v>16905</v>
      </c>
      <c r="AR196" s="19">
        <v>18917</v>
      </c>
      <c r="AS196" s="19">
        <v>20952</v>
      </c>
      <c r="AT196" s="19">
        <v>23774</v>
      </c>
      <c r="AU196" s="19">
        <v>24967</v>
      </c>
      <c r="AV196" s="19">
        <v>25904</v>
      </c>
      <c r="AW196" s="19">
        <v>25542</v>
      </c>
      <c r="AX196" s="19">
        <v>24626</v>
      </c>
      <c r="AY196" s="19">
        <v>25022</v>
      </c>
      <c r="AZ196" s="19">
        <v>25341</v>
      </c>
      <c r="BA196" s="19">
        <v>24536</v>
      </c>
      <c r="BB196" s="19">
        <v>23835</v>
      </c>
      <c r="BC196" s="19">
        <v>23673</v>
      </c>
      <c r="BD196" s="19">
        <v>23633</v>
      </c>
      <c r="BE196" s="19">
        <v>25289</v>
      </c>
      <c r="BF196" s="19">
        <v>24750</v>
      </c>
      <c r="BG196" s="19">
        <v>23562</v>
      </c>
      <c r="BH196" s="19">
        <v>22538</v>
      </c>
      <c r="BI196" s="19">
        <v>21562</v>
      </c>
      <c r="BJ196" s="19">
        <v>20594</v>
      </c>
      <c r="BK196" s="19">
        <v>20771</v>
      </c>
      <c r="BL196" s="19">
        <v>21202</v>
      </c>
      <c r="BM196" s="19">
        <v>20838</v>
      </c>
      <c r="BN196" s="19">
        <v>20535</v>
      </c>
      <c r="BO196" s="19">
        <v>19958</v>
      </c>
      <c r="BP196" s="19">
        <v>20117</v>
      </c>
      <c r="BQ196" s="19">
        <v>21566</v>
      </c>
      <c r="BR196" s="19">
        <v>22354</v>
      </c>
      <c r="BS196" s="19">
        <v>22129</v>
      </c>
      <c r="BT196" s="19">
        <v>22166</v>
      </c>
      <c r="BU196" s="19">
        <v>21936</v>
      </c>
      <c r="BV196" s="19">
        <v>21659</v>
      </c>
      <c r="BW196" s="19">
        <v>22771</v>
      </c>
      <c r="BX196" s="19">
        <v>23607</v>
      </c>
      <c r="BY196" s="19">
        <v>23889</v>
      </c>
      <c r="BZ196" s="19">
        <v>23464</v>
      </c>
      <c r="CA196" s="19">
        <v>23370</v>
      </c>
      <c r="CB196" s="19">
        <v>23535</v>
      </c>
      <c r="CC196" s="19">
        <v>25191</v>
      </c>
      <c r="CD196" s="19">
        <v>25772</v>
      </c>
      <c r="CE196" s="19">
        <v>25262</v>
      </c>
      <c r="CF196" s="19">
        <v>24441</v>
      </c>
      <c r="CG196" s="19">
        <v>23776</v>
      </c>
      <c r="CH196" s="49">
        <v>23357</v>
      </c>
      <c r="CI196" s="49">
        <v>23654</v>
      </c>
      <c r="CJ196" s="49">
        <v>23722</v>
      </c>
      <c r="CK196" s="49">
        <v>23315</v>
      </c>
      <c r="CL196" s="49">
        <v>22828</v>
      </c>
      <c r="CM196" s="49">
        <v>22790</v>
      </c>
      <c r="CN196" s="49">
        <v>22638</v>
      </c>
      <c r="CO196" s="49">
        <v>23470</v>
      </c>
      <c r="CP196" s="49">
        <v>23767</v>
      </c>
      <c r="CQ196" s="49">
        <v>23268</v>
      </c>
      <c r="CR196" s="49">
        <v>22707</v>
      </c>
      <c r="CS196" s="49">
        <v>22031</v>
      </c>
      <c r="CT196" s="49">
        <v>21405</v>
      </c>
      <c r="CU196" s="49">
        <v>21182</v>
      </c>
      <c r="CV196" s="49">
        <v>20743</v>
      </c>
      <c r="CW196" s="49">
        <v>19653</v>
      </c>
      <c r="CX196" s="49">
        <v>18745</v>
      </c>
      <c r="CY196" s="49">
        <v>18100</v>
      </c>
      <c r="CZ196" s="17" t="s">
        <v>14</v>
      </c>
      <c r="DE196" t="s">
        <v>243</v>
      </c>
      <c r="DG196" t="s">
        <v>14</v>
      </c>
      <c r="DI196">
        <v>553100</v>
      </c>
      <c r="DJ196">
        <v>556800</v>
      </c>
      <c r="DK196">
        <v>556600</v>
      </c>
      <c r="DL196">
        <v>557500</v>
      </c>
      <c r="DM196">
        <v>554500</v>
      </c>
      <c r="DN196">
        <v>561100</v>
      </c>
      <c r="DO196">
        <v>560100</v>
      </c>
      <c r="DP196">
        <v>566600</v>
      </c>
      <c r="DQ196">
        <v>567700</v>
      </c>
      <c r="DR196">
        <v>569200</v>
      </c>
      <c r="DS196">
        <v>560300</v>
      </c>
      <c r="DT196">
        <v>556800</v>
      </c>
      <c r="DU196">
        <v>556300</v>
      </c>
      <c r="DV196">
        <v>552600</v>
      </c>
      <c r="DW196">
        <v>554200</v>
      </c>
      <c r="DX196">
        <v>549000</v>
      </c>
      <c r="DY196">
        <v>549800</v>
      </c>
      <c r="DZ196">
        <v>554500</v>
      </c>
      <c r="EA196">
        <v>563400</v>
      </c>
      <c r="EB196">
        <v>569900</v>
      </c>
      <c r="EC196">
        <v>569100</v>
      </c>
      <c r="ED196">
        <v>561600</v>
      </c>
      <c r="EE196">
        <v>563600</v>
      </c>
      <c r="EF196">
        <v>574800</v>
      </c>
      <c r="EG196">
        <v>573200</v>
      </c>
      <c r="EH196">
        <v>578100</v>
      </c>
      <c r="EI196">
        <v>570000</v>
      </c>
      <c r="EJ196" s="19">
        <v>567300</v>
      </c>
      <c r="EK196" s="19">
        <v>563800</v>
      </c>
      <c r="EL196" s="19">
        <v>550100</v>
      </c>
      <c r="EM196" s="19"/>
      <c r="EO196" s="31">
        <f t="shared" si="60"/>
        <v>2.6016995118423432E-2</v>
      </c>
      <c r="EP196" s="31">
        <f t="shared" si="61"/>
        <v>2.4773706896551725E-2</v>
      </c>
      <c r="EQ196" s="31">
        <f t="shared" si="62"/>
        <v>2.4211282788357887E-2</v>
      </c>
      <c r="ER196" s="31">
        <f t="shared" si="63"/>
        <v>2.3985650224215248E-2</v>
      </c>
      <c r="ES196" s="31">
        <f t="shared" si="64"/>
        <v>2.5615870153291254E-2</v>
      </c>
      <c r="ET196" s="31">
        <f t="shared" si="65"/>
        <v>2.187132418463732E-2</v>
      </c>
      <c r="EU196" s="31">
        <f t="shared" si="66"/>
        <v>2.2249598286020352E-2</v>
      </c>
      <c r="EV196" s="31">
        <f t="shared" si="67"/>
        <v>2.127956230144723E-2</v>
      </c>
      <c r="EW196" s="31">
        <f t="shared" si="68"/>
        <v>2.3123128412894135E-2</v>
      </c>
      <c r="EX196" s="31">
        <f t="shared" si="69"/>
        <v>2.2461349262122277E-2</v>
      </c>
      <c r="EY196" s="31">
        <f t="shared" si="70"/>
        <v>2.6394788506157417E-2</v>
      </c>
      <c r="EZ196" s="31">
        <f t="shared" si="71"/>
        <v>3.3974497126436784E-2</v>
      </c>
      <c r="FA196" s="31">
        <f t="shared" si="72"/>
        <v>4.4880460183354308E-2</v>
      </c>
      <c r="FB196" s="31">
        <f t="shared" si="73"/>
        <v>4.4563879840752808E-2</v>
      </c>
      <c r="FC196" s="31">
        <f t="shared" si="74"/>
        <v>4.4272825694695053E-2</v>
      </c>
      <c r="FD196" s="31">
        <f t="shared" si="75"/>
        <v>4.3047358834244077E-2</v>
      </c>
      <c r="FE196" s="31">
        <f t="shared" si="76"/>
        <v>4.2855583848672246E-2</v>
      </c>
      <c r="FF196" s="31">
        <f t="shared" si="77"/>
        <v>3.7139765554553651E-2</v>
      </c>
      <c r="FG196" s="31">
        <f t="shared" si="78"/>
        <v>3.6986155484558039E-2</v>
      </c>
      <c r="FH196" s="31">
        <f t="shared" si="79"/>
        <v>3.529917529391121E-2</v>
      </c>
      <c r="FI196" s="31">
        <f t="shared" si="80"/>
        <v>3.8884203127745563E-2</v>
      </c>
      <c r="FJ196" s="31">
        <f t="shared" si="81"/>
        <v>3.8566595441595443E-2</v>
      </c>
      <c r="FK196" s="31">
        <f t="shared" si="82"/>
        <v>4.2386444286728178E-2</v>
      </c>
      <c r="FL196" s="31">
        <f t="shared" si="83"/>
        <v>4.0944676409185803E-2</v>
      </c>
      <c r="FM196" s="50">
        <f t="shared" si="84"/>
        <v>4.407187718073971E-2</v>
      </c>
      <c r="FN196" s="50">
        <f t="shared" si="85"/>
        <v>4.0403044455976478E-2</v>
      </c>
      <c r="FO196" s="50">
        <f t="shared" si="86"/>
        <v>4.0903508771929824E-2</v>
      </c>
      <c r="FP196" s="50">
        <f t="shared" si="87"/>
        <v>3.9904812268640934E-2</v>
      </c>
      <c r="FQ196" s="50">
        <f t="shared" si="88"/>
        <v>4.1269953884356156E-2</v>
      </c>
      <c r="FR196" s="50">
        <f t="shared" si="89"/>
        <v>3.8911107071441554E-2</v>
      </c>
    </row>
    <row r="197" spans="1:174" ht="14">
      <c r="A197" s="17" t="s">
        <v>243</v>
      </c>
      <c r="B197" s="19">
        <v>1619</v>
      </c>
      <c r="C197" s="19">
        <v>1624</v>
      </c>
      <c r="D197" s="19">
        <v>1689</v>
      </c>
      <c r="E197" s="19">
        <v>1670</v>
      </c>
      <c r="F197" s="19">
        <v>1656</v>
      </c>
      <c r="G197" s="19">
        <v>1682</v>
      </c>
      <c r="H197" s="19">
        <v>1793</v>
      </c>
      <c r="I197" s="19">
        <v>1866</v>
      </c>
      <c r="J197" s="19">
        <v>1864</v>
      </c>
      <c r="K197" s="19">
        <v>1825</v>
      </c>
      <c r="L197" s="19">
        <v>1776</v>
      </c>
      <c r="M197" s="19">
        <v>1752</v>
      </c>
      <c r="N197" s="19">
        <v>1705</v>
      </c>
      <c r="O197" s="19">
        <v>1761</v>
      </c>
      <c r="P197" s="19">
        <v>1821</v>
      </c>
      <c r="Q197" s="19">
        <v>1796</v>
      </c>
      <c r="R197" s="19">
        <v>1814</v>
      </c>
      <c r="S197" s="19">
        <v>1867</v>
      </c>
      <c r="T197" s="19">
        <v>1883</v>
      </c>
      <c r="U197" s="19">
        <v>2122</v>
      </c>
      <c r="V197" s="19">
        <v>2104</v>
      </c>
      <c r="W197" s="19">
        <v>1939</v>
      </c>
      <c r="X197" s="19">
        <v>1781</v>
      </c>
      <c r="Y197" s="19">
        <v>1658</v>
      </c>
      <c r="Z197" s="19">
        <v>1566</v>
      </c>
      <c r="AA197" s="19">
        <v>1551</v>
      </c>
      <c r="AB197" s="19">
        <v>1592</v>
      </c>
      <c r="AC197" s="19">
        <v>1566</v>
      </c>
      <c r="AD197" s="19">
        <v>1492</v>
      </c>
      <c r="AE197" s="19">
        <v>1483</v>
      </c>
      <c r="AF197" s="19">
        <v>1557</v>
      </c>
      <c r="AG197" s="19">
        <v>1624</v>
      </c>
      <c r="AH197" s="19">
        <v>1666</v>
      </c>
      <c r="AI197" s="19">
        <v>1641</v>
      </c>
      <c r="AJ197" s="19">
        <v>1580</v>
      </c>
      <c r="AK197" s="19">
        <v>1513</v>
      </c>
      <c r="AL197" s="19">
        <v>1437</v>
      </c>
      <c r="AM197" s="19">
        <v>1607</v>
      </c>
      <c r="AN197" s="19">
        <v>1672</v>
      </c>
      <c r="AO197" s="19">
        <v>1725</v>
      </c>
      <c r="AP197" s="19">
        <v>1827</v>
      </c>
      <c r="AQ197" s="19">
        <v>2024</v>
      </c>
      <c r="AR197" s="19">
        <v>2259</v>
      </c>
      <c r="AS197" s="19">
        <v>2423</v>
      </c>
      <c r="AT197" s="19">
        <v>2693</v>
      </c>
      <c r="AU197" s="19">
        <v>2823</v>
      </c>
      <c r="AV197" s="19">
        <v>2900</v>
      </c>
      <c r="AW197" s="19">
        <v>2811</v>
      </c>
      <c r="AX197" s="19">
        <v>2790</v>
      </c>
      <c r="AY197" s="19">
        <v>2833</v>
      </c>
      <c r="AZ197" s="19">
        <v>2831</v>
      </c>
      <c r="BA197" s="19">
        <v>2789</v>
      </c>
      <c r="BB197" s="19">
        <v>2723</v>
      </c>
      <c r="BC197" s="19">
        <v>2755</v>
      </c>
      <c r="BD197" s="19">
        <v>2795</v>
      </c>
      <c r="BE197" s="19">
        <v>2899</v>
      </c>
      <c r="BF197" s="19">
        <v>2819</v>
      </c>
      <c r="BG197" s="19">
        <v>2648</v>
      </c>
      <c r="BH197" s="19">
        <v>2510</v>
      </c>
      <c r="BI197" s="19">
        <v>2438</v>
      </c>
      <c r="BJ197" s="19">
        <v>2406</v>
      </c>
      <c r="BK197" s="19">
        <v>2480</v>
      </c>
      <c r="BL197" s="19">
        <v>2517</v>
      </c>
      <c r="BM197" s="19">
        <v>2490</v>
      </c>
      <c r="BN197" s="19">
        <v>2504</v>
      </c>
      <c r="BO197" s="19">
        <v>2426</v>
      </c>
      <c r="BP197" s="19">
        <v>2476</v>
      </c>
      <c r="BQ197" s="19">
        <v>2600</v>
      </c>
      <c r="BR197" s="19">
        <v>2628</v>
      </c>
      <c r="BS197" s="19">
        <v>2564</v>
      </c>
      <c r="BT197" s="19">
        <v>2572</v>
      </c>
      <c r="BU197" s="19">
        <v>2566</v>
      </c>
      <c r="BV197" s="19">
        <v>2565</v>
      </c>
      <c r="BW197" s="19">
        <v>2724</v>
      </c>
      <c r="BX197" s="19">
        <v>2826</v>
      </c>
      <c r="BY197" s="19">
        <v>2909</v>
      </c>
      <c r="BZ197" s="19">
        <v>2841</v>
      </c>
      <c r="CA197" s="19">
        <v>2882</v>
      </c>
      <c r="CB197" s="19">
        <v>2889</v>
      </c>
      <c r="CC197" s="19">
        <v>3052</v>
      </c>
      <c r="CD197" s="19">
        <v>3089</v>
      </c>
      <c r="CE197" s="19">
        <v>2964</v>
      </c>
      <c r="CF197" s="19">
        <v>2780</v>
      </c>
      <c r="CG197" s="19">
        <v>2783</v>
      </c>
      <c r="CH197" s="49">
        <v>2768</v>
      </c>
      <c r="CI197" s="49">
        <v>2727</v>
      </c>
      <c r="CJ197" s="49">
        <v>2720</v>
      </c>
      <c r="CK197" s="49">
        <v>2695</v>
      </c>
      <c r="CL197" s="49">
        <v>2723</v>
      </c>
      <c r="CM197" s="49">
        <v>2767</v>
      </c>
      <c r="CN197" s="49">
        <v>2734</v>
      </c>
      <c r="CO197" s="49">
        <v>2821</v>
      </c>
      <c r="CP197" s="49">
        <v>2913</v>
      </c>
      <c r="CQ197" s="49">
        <v>2879</v>
      </c>
      <c r="CR197" s="49">
        <v>2774</v>
      </c>
      <c r="CS197" s="49">
        <v>2724</v>
      </c>
      <c r="CT197" s="49">
        <v>2627</v>
      </c>
      <c r="CU197" s="49">
        <v>2589</v>
      </c>
      <c r="CV197" s="49">
        <v>2510</v>
      </c>
      <c r="CW197" s="49">
        <v>2414</v>
      </c>
      <c r="CX197" s="49">
        <v>2308</v>
      </c>
      <c r="CY197" s="49">
        <v>2323</v>
      </c>
      <c r="CZ197" s="17" t="s">
        <v>243</v>
      </c>
      <c r="DE197" t="s">
        <v>244</v>
      </c>
      <c r="DG197" t="s">
        <v>243</v>
      </c>
      <c r="DI197">
        <v>70900</v>
      </c>
      <c r="DJ197">
        <v>69400</v>
      </c>
      <c r="DK197">
        <v>67500</v>
      </c>
      <c r="DL197">
        <v>67400</v>
      </c>
      <c r="DM197">
        <v>66200</v>
      </c>
      <c r="DN197">
        <v>70600</v>
      </c>
      <c r="DO197">
        <v>72000</v>
      </c>
      <c r="DP197">
        <v>67900</v>
      </c>
      <c r="DQ197">
        <v>66000</v>
      </c>
      <c r="DR197">
        <v>65500</v>
      </c>
      <c r="DS197">
        <v>64200</v>
      </c>
      <c r="DT197">
        <v>65500</v>
      </c>
      <c r="DU197">
        <v>69900</v>
      </c>
      <c r="DV197">
        <v>69300</v>
      </c>
      <c r="DW197">
        <v>68500</v>
      </c>
      <c r="DX197">
        <v>70200</v>
      </c>
      <c r="DY197">
        <v>69300</v>
      </c>
      <c r="DZ197">
        <v>69900</v>
      </c>
      <c r="EA197">
        <v>71000</v>
      </c>
      <c r="EB197">
        <v>70700</v>
      </c>
      <c r="EC197">
        <v>71500</v>
      </c>
      <c r="ED197">
        <v>69100</v>
      </c>
      <c r="EE197">
        <v>70800</v>
      </c>
      <c r="EF197">
        <v>70600</v>
      </c>
      <c r="EG197">
        <v>71300</v>
      </c>
      <c r="EH197">
        <v>67500</v>
      </c>
      <c r="EI197">
        <v>64700</v>
      </c>
      <c r="EJ197" s="19">
        <v>66000</v>
      </c>
      <c r="EK197" s="19">
        <v>62100</v>
      </c>
      <c r="EL197" s="19">
        <v>64100</v>
      </c>
      <c r="EM197" s="19"/>
      <c r="EO197" s="31">
        <f t="shared" si="60"/>
        <v>2.5740479548660086E-2</v>
      </c>
      <c r="EP197" s="31">
        <f t="shared" si="61"/>
        <v>2.4567723342939482E-2</v>
      </c>
      <c r="EQ197" s="31">
        <f t="shared" si="62"/>
        <v>2.6607407407407406E-2</v>
      </c>
      <c r="ER197" s="31">
        <f t="shared" si="63"/>
        <v>2.7937685459940652E-2</v>
      </c>
      <c r="ES197" s="31">
        <f t="shared" si="64"/>
        <v>2.9290030211480363E-2</v>
      </c>
      <c r="ET197" s="31">
        <f t="shared" si="65"/>
        <v>2.218130311614731E-2</v>
      </c>
      <c r="EU197" s="31">
        <f t="shared" si="66"/>
        <v>2.1749999999999999E-2</v>
      </c>
      <c r="EV197" s="31">
        <f t="shared" si="67"/>
        <v>2.2930780559646539E-2</v>
      </c>
      <c r="EW197" s="31">
        <f t="shared" si="68"/>
        <v>2.4863636363636362E-2</v>
      </c>
      <c r="EX197" s="31">
        <f t="shared" si="69"/>
        <v>2.1938931297709924E-2</v>
      </c>
      <c r="EY197" s="31">
        <f t="shared" si="70"/>
        <v>2.6869158878504672E-2</v>
      </c>
      <c r="EZ197" s="31">
        <f t="shared" si="71"/>
        <v>3.448854961832061E-2</v>
      </c>
      <c r="FA197" s="31">
        <f t="shared" si="72"/>
        <v>4.03862660944206E-2</v>
      </c>
      <c r="FB197" s="31">
        <f t="shared" si="73"/>
        <v>4.0259740259740259E-2</v>
      </c>
      <c r="FC197" s="31">
        <f t="shared" si="74"/>
        <v>4.0715328467153283E-2</v>
      </c>
      <c r="FD197" s="31">
        <f t="shared" si="75"/>
        <v>3.9814814814814817E-2</v>
      </c>
      <c r="FE197" s="31">
        <f t="shared" si="76"/>
        <v>3.8210678210678209E-2</v>
      </c>
      <c r="FF197" s="31">
        <f t="shared" si="77"/>
        <v>3.4420600858369101E-2</v>
      </c>
      <c r="FG197" s="31">
        <f t="shared" si="78"/>
        <v>3.5070422535211268E-2</v>
      </c>
      <c r="FH197" s="31">
        <f t="shared" si="79"/>
        <v>3.5021216407355019E-2</v>
      </c>
      <c r="FI197" s="31">
        <f t="shared" si="80"/>
        <v>3.5860139860139861E-2</v>
      </c>
      <c r="FJ197" s="31">
        <f t="shared" si="81"/>
        <v>3.712011577424023E-2</v>
      </c>
      <c r="FK197" s="31">
        <f t="shared" si="82"/>
        <v>4.1087570621468929E-2</v>
      </c>
      <c r="FL197" s="31">
        <f t="shared" si="83"/>
        <v>4.0920679886685553E-2</v>
      </c>
      <c r="FM197" s="50">
        <f t="shared" si="84"/>
        <v>4.1570827489481064E-2</v>
      </c>
      <c r="FN197" s="50">
        <f t="shared" si="85"/>
        <v>4.1007407407407409E-2</v>
      </c>
      <c r="FO197" s="50">
        <f t="shared" si="86"/>
        <v>4.1653786707882536E-2</v>
      </c>
      <c r="FP197" s="50">
        <f t="shared" si="87"/>
        <v>4.1424242424242426E-2</v>
      </c>
      <c r="FQ197" s="50">
        <f t="shared" si="88"/>
        <v>4.6360708534621577E-2</v>
      </c>
      <c r="FR197" s="50">
        <f t="shared" si="89"/>
        <v>4.0982839313572543E-2</v>
      </c>
    </row>
    <row r="198" spans="1:174" ht="14">
      <c r="A198" s="17" t="s">
        <v>244</v>
      </c>
      <c r="B198" s="19">
        <v>12230</v>
      </c>
      <c r="C198" s="19">
        <v>12243</v>
      </c>
      <c r="D198" s="19">
        <v>12490</v>
      </c>
      <c r="E198" s="19">
        <v>12537</v>
      </c>
      <c r="F198" s="19">
        <v>12256</v>
      </c>
      <c r="G198" s="19">
        <v>12277</v>
      </c>
      <c r="H198" s="19">
        <v>12614</v>
      </c>
      <c r="I198" s="19">
        <v>13358</v>
      </c>
      <c r="J198" s="19">
        <v>13892</v>
      </c>
      <c r="K198" s="19">
        <v>14043</v>
      </c>
      <c r="L198" s="19">
        <v>14139</v>
      </c>
      <c r="M198" s="19">
        <v>13988</v>
      </c>
      <c r="N198" s="19">
        <v>14090</v>
      </c>
      <c r="O198" s="19">
        <v>14419</v>
      </c>
      <c r="P198" s="19">
        <v>14459</v>
      </c>
      <c r="Q198" s="19">
        <v>14179</v>
      </c>
      <c r="R198" s="19">
        <v>13786</v>
      </c>
      <c r="S198" s="19">
        <v>13535</v>
      </c>
      <c r="T198" s="19">
        <v>13652</v>
      </c>
      <c r="U198" s="19">
        <v>13993</v>
      </c>
      <c r="V198" s="19">
        <v>14074</v>
      </c>
      <c r="W198" s="19">
        <v>13824</v>
      </c>
      <c r="X198" s="19">
        <v>13398</v>
      </c>
      <c r="Y198" s="19">
        <v>13079</v>
      </c>
      <c r="Z198" s="19">
        <v>12709</v>
      </c>
      <c r="AA198" s="19">
        <v>12741</v>
      </c>
      <c r="AB198" s="19">
        <v>12742</v>
      </c>
      <c r="AC198" s="19">
        <v>12443</v>
      </c>
      <c r="AD198" s="19">
        <v>12038</v>
      </c>
      <c r="AE198" s="19">
        <v>11781</v>
      </c>
      <c r="AF198" s="19">
        <v>11916</v>
      </c>
      <c r="AG198" s="19">
        <v>12415</v>
      </c>
      <c r="AH198" s="19">
        <v>12625</v>
      </c>
      <c r="AI198" s="19">
        <v>12541</v>
      </c>
      <c r="AJ198" s="19">
        <v>12466</v>
      </c>
      <c r="AK198" s="19">
        <v>12575</v>
      </c>
      <c r="AL198" s="19">
        <v>12680</v>
      </c>
      <c r="AM198" s="19">
        <v>13381</v>
      </c>
      <c r="AN198" s="19">
        <v>14168</v>
      </c>
      <c r="AO198" s="19">
        <v>14604</v>
      </c>
      <c r="AP198" s="19">
        <v>14993</v>
      </c>
      <c r="AQ198" s="19">
        <v>16153</v>
      </c>
      <c r="AR198" s="19">
        <v>17631</v>
      </c>
      <c r="AS198" s="19">
        <v>19077</v>
      </c>
      <c r="AT198" s="19">
        <v>21560</v>
      </c>
      <c r="AU198" s="19">
        <v>22461</v>
      </c>
      <c r="AV198" s="19">
        <v>23285</v>
      </c>
      <c r="AW198" s="19">
        <v>23959</v>
      </c>
      <c r="AX198" s="19">
        <v>24004</v>
      </c>
      <c r="AY198" s="19">
        <v>24458</v>
      </c>
      <c r="AZ198" s="19">
        <v>24458</v>
      </c>
      <c r="BA198" s="19">
        <v>24273</v>
      </c>
      <c r="BB198" s="19">
        <v>23990</v>
      </c>
      <c r="BC198" s="19">
        <v>23764</v>
      </c>
      <c r="BD198" s="19">
        <v>24047</v>
      </c>
      <c r="BE198" s="19">
        <v>25085</v>
      </c>
      <c r="BF198" s="19">
        <v>25482</v>
      </c>
      <c r="BG198" s="19">
        <v>25008</v>
      </c>
      <c r="BH198" s="19">
        <v>24866</v>
      </c>
      <c r="BI198" s="19">
        <v>24506</v>
      </c>
      <c r="BJ198" s="19">
        <v>22548</v>
      </c>
      <c r="BK198" s="19">
        <v>22308</v>
      </c>
      <c r="BL198" s="19">
        <v>23053</v>
      </c>
      <c r="BM198" s="19">
        <v>22879</v>
      </c>
      <c r="BN198" s="19">
        <v>22746</v>
      </c>
      <c r="BO198" s="19">
        <v>22420</v>
      </c>
      <c r="BP198" s="19">
        <v>22428</v>
      </c>
      <c r="BQ198" s="19">
        <v>23006</v>
      </c>
      <c r="BR198" s="19">
        <v>23354</v>
      </c>
      <c r="BS198" s="19">
        <v>23188</v>
      </c>
      <c r="BT198" s="19">
        <v>22664</v>
      </c>
      <c r="BU198" s="19">
        <v>22243</v>
      </c>
      <c r="BV198" s="19">
        <v>22038</v>
      </c>
      <c r="BW198" s="19">
        <v>23170</v>
      </c>
      <c r="BX198" s="19">
        <v>23971</v>
      </c>
      <c r="BY198" s="19">
        <v>23940</v>
      </c>
      <c r="BZ198" s="19">
        <v>23956</v>
      </c>
      <c r="CA198" s="19">
        <v>23949</v>
      </c>
      <c r="CB198" s="19">
        <v>24189</v>
      </c>
      <c r="CC198" s="19">
        <v>25309</v>
      </c>
      <c r="CD198" s="19">
        <v>25752</v>
      </c>
      <c r="CE198" s="19">
        <v>25462</v>
      </c>
      <c r="CF198" s="19">
        <v>25029</v>
      </c>
      <c r="CG198" s="19">
        <v>24745</v>
      </c>
      <c r="CH198" s="49">
        <v>24474</v>
      </c>
      <c r="CI198" s="49">
        <v>24998</v>
      </c>
      <c r="CJ198" s="49">
        <v>25024</v>
      </c>
      <c r="CK198" s="49">
        <v>24721</v>
      </c>
      <c r="CL198" s="49">
        <v>24586</v>
      </c>
      <c r="CM198" s="49">
        <v>24293</v>
      </c>
      <c r="CN198" s="49">
        <v>24287</v>
      </c>
      <c r="CO198" s="49">
        <v>25112</v>
      </c>
      <c r="CP198" s="49">
        <v>25605</v>
      </c>
      <c r="CQ198" s="49">
        <v>25235</v>
      </c>
      <c r="CR198" s="49">
        <v>24654</v>
      </c>
      <c r="CS198" s="49">
        <v>24293</v>
      </c>
      <c r="CT198" s="49">
        <v>23740</v>
      </c>
      <c r="CU198" s="49">
        <v>23297</v>
      </c>
      <c r="CV198" s="49">
        <v>22577</v>
      </c>
      <c r="CW198" s="49">
        <v>21943</v>
      </c>
      <c r="CX198" s="49">
        <v>21382</v>
      </c>
      <c r="CY198" s="49">
        <v>20369</v>
      </c>
      <c r="CZ198" s="17" t="s">
        <v>244</v>
      </c>
      <c r="DE198" t="s">
        <v>245</v>
      </c>
      <c r="DG198" t="s">
        <v>244</v>
      </c>
      <c r="DI198">
        <v>394600</v>
      </c>
      <c r="DJ198">
        <v>405500</v>
      </c>
      <c r="DK198">
        <v>404000</v>
      </c>
      <c r="DL198">
        <v>413600</v>
      </c>
      <c r="DM198">
        <v>409200</v>
      </c>
      <c r="DN198">
        <v>409400</v>
      </c>
      <c r="DO198">
        <v>410200</v>
      </c>
      <c r="DP198">
        <v>404900</v>
      </c>
      <c r="DQ198">
        <v>409700</v>
      </c>
      <c r="DR198">
        <v>405900</v>
      </c>
      <c r="DS198">
        <v>408600</v>
      </c>
      <c r="DT198">
        <v>406600</v>
      </c>
      <c r="DU198">
        <v>402800</v>
      </c>
      <c r="DV198">
        <v>400600</v>
      </c>
      <c r="DW198">
        <v>409300</v>
      </c>
      <c r="DX198">
        <v>411200</v>
      </c>
      <c r="DY198">
        <v>413800</v>
      </c>
      <c r="DZ198">
        <v>423300</v>
      </c>
      <c r="EA198">
        <v>416700</v>
      </c>
      <c r="EB198">
        <v>417400</v>
      </c>
      <c r="EC198">
        <v>412500</v>
      </c>
      <c r="ED198">
        <v>415800</v>
      </c>
      <c r="EE198">
        <v>416500</v>
      </c>
      <c r="EF198">
        <v>413000</v>
      </c>
      <c r="EG198">
        <v>416900</v>
      </c>
      <c r="EH198">
        <v>413200</v>
      </c>
      <c r="EI198">
        <v>418700</v>
      </c>
      <c r="EJ198" s="19">
        <v>427100</v>
      </c>
      <c r="EK198" s="19">
        <v>429800</v>
      </c>
      <c r="EL198" s="19">
        <v>428700</v>
      </c>
      <c r="EM198" s="19"/>
      <c r="EO198" s="31">
        <f t="shared" si="60"/>
        <v>3.5587937151545866E-2</v>
      </c>
      <c r="EP198" s="31">
        <f t="shared" si="61"/>
        <v>3.4747225647348952E-2</v>
      </c>
      <c r="EQ198" s="31">
        <f t="shared" si="62"/>
        <v>3.509653465346535E-2</v>
      </c>
      <c r="ER198" s="31">
        <f t="shared" si="63"/>
        <v>3.3007736943907157E-2</v>
      </c>
      <c r="ES198" s="31">
        <f t="shared" si="64"/>
        <v>3.3782991202346041E-2</v>
      </c>
      <c r="ET198" s="31">
        <f t="shared" si="65"/>
        <v>3.1042989741084513E-2</v>
      </c>
      <c r="EU198" s="31">
        <f t="shared" si="66"/>
        <v>3.0333983422720624E-2</v>
      </c>
      <c r="EV198" s="31">
        <f t="shared" si="67"/>
        <v>2.9429488762657448E-2</v>
      </c>
      <c r="EW198" s="31">
        <f t="shared" si="68"/>
        <v>3.061020258725897E-2</v>
      </c>
      <c r="EX198" s="31">
        <f t="shared" si="69"/>
        <v>3.1239221483123924E-2</v>
      </c>
      <c r="EY198" s="31">
        <f t="shared" si="70"/>
        <v>3.5741556534508077E-2</v>
      </c>
      <c r="EZ198" s="31">
        <f t="shared" si="71"/>
        <v>4.336202656173143E-2</v>
      </c>
      <c r="FA198" s="31">
        <f t="shared" si="72"/>
        <v>5.5762164846077461E-2</v>
      </c>
      <c r="FB198" s="31">
        <f t="shared" si="73"/>
        <v>5.9920119820269596E-2</v>
      </c>
      <c r="FC198" s="31">
        <f t="shared" si="74"/>
        <v>5.930368922550696E-2</v>
      </c>
      <c r="FD198" s="31">
        <f t="shared" si="75"/>
        <v>5.8480058365758758E-2</v>
      </c>
      <c r="FE198" s="31">
        <f t="shared" si="76"/>
        <v>6.0434992750120833E-2</v>
      </c>
      <c r="FF198" s="31">
        <f t="shared" si="77"/>
        <v>5.326718639262934E-2</v>
      </c>
      <c r="FG198" s="31">
        <f t="shared" si="78"/>
        <v>5.4905207583393331E-2</v>
      </c>
      <c r="FH198" s="31">
        <f t="shared" si="79"/>
        <v>5.3732630570196456E-2</v>
      </c>
      <c r="FI198" s="31">
        <f t="shared" si="80"/>
        <v>5.621333333333333E-2</v>
      </c>
      <c r="FJ198" s="31">
        <f t="shared" si="81"/>
        <v>5.3001443001443001E-2</v>
      </c>
      <c r="FK198" s="31">
        <f t="shared" si="82"/>
        <v>5.7478991596638655E-2</v>
      </c>
      <c r="FL198" s="31">
        <f t="shared" si="83"/>
        <v>5.8569007263922515E-2</v>
      </c>
      <c r="FM198" s="50">
        <f t="shared" si="84"/>
        <v>6.1074598224994003E-2</v>
      </c>
      <c r="FN198" s="50">
        <f t="shared" si="85"/>
        <v>5.9230396902226527E-2</v>
      </c>
      <c r="FO198" s="50">
        <f t="shared" si="86"/>
        <v>5.9042273704322905E-2</v>
      </c>
      <c r="FP198" s="50">
        <f t="shared" si="87"/>
        <v>5.6864902833060171E-2</v>
      </c>
      <c r="FQ198" s="50">
        <f t="shared" si="88"/>
        <v>5.8713355048859932E-2</v>
      </c>
      <c r="FR198" s="50">
        <f t="shared" si="89"/>
        <v>5.5376720317238164E-2</v>
      </c>
    </row>
    <row r="199" spans="1:174" ht="14">
      <c r="A199" s="17" t="s">
        <v>245</v>
      </c>
      <c r="B199" s="19">
        <v>8463</v>
      </c>
      <c r="C199" s="19">
        <v>8682</v>
      </c>
      <c r="D199" s="19">
        <v>8867</v>
      </c>
      <c r="E199" s="19">
        <v>9008</v>
      </c>
      <c r="F199" s="19">
        <v>8815</v>
      </c>
      <c r="G199" s="19">
        <v>8721</v>
      </c>
      <c r="H199" s="19">
        <v>8830</v>
      </c>
      <c r="I199" s="19">
        <v>9069</v>
      </c>
      <c r="J199" s="19">
        <v>9064</v>
      </c>
      <c r="K199" s="19">
        <v>8998</v>
      </c>
      <c r="L199" s="19">
        <v>9035</v>
      </c>
      <c r="M199" s="19">
        <v>8932</v>
      </c>
      <c r="N199" s="19">
        <v>8820</v>
      </c>
      <c r="O199" s="19">
        <v>8892</v>
      </c>
      <c r="P199" s="19">
        <v>9077</v>
      </c>
      <c r="Q199" s="19">
        <v>9133</v>
      </c>
      <c r="R199" s="19">
        <v>8801</v>
      </c>
      <c r="S199" s="19">
        <v>8422</v>
      </c>
      <c r="T199" s="19">
        <v>8413</v>
      </c>
      <c r="U199" s="19">
        <v>8643</v>
      </c>
      <c r="V199" s="19">
        <v>8765</v>
      </c>
      <c r="W199" s="19">
        <v>8649</v>
      </c>
      <c r="X199" s="19">
        <v>8488</v>
      </c>
      <c r="Y199" s="19">
        <v>8761</v>
      </c>
      <c r="Z199" s="19">
        <v>8406</v>
      </c>
      <c r="AA199" s="19">
        <v>8163</v>
      </c>
      <c r="AB199" s="19">
        <v>8321</v>
      </c>
      <c r="AC199" s="19">
        <v>7759</v>
      </c>
      <c r="AD199" s="19">
        <v>7397</v>
      </c>
      <c r="AE199" s="19">
        <v>7291</v>
      </c>
      <c r="AF199" s="19">
        <v>7116</v>
      </c>
      <c r="AG199" s="19">
        <v>7308</v>
      </c>
      <c r="AH199" s="19">
        <v>7365</v>
      </c>
      <c r="AI199" s="19">
        <v>7494</v>
      </c>
      <c r="AJ199" s="19">
        <v>7485</v>
      </c>
      <c r="AK199" s="19">
        <v>7671</v>
      </c>
      <c r="AL199" s="19">
        <v>7817</v>
      </c>
      <c r="AM199" s="19">
        <v>8207</v>
      </c>
      <c r="AN199" s="19">
        <v>8494</v>
      </c>
      <c r="AO199" s="19">
        <v>8527</v>
      </c>
      <c r="AP199" s="19">
        <v>8483</v>
      </c>
      <c r="AQ199" s="19">
        <v>8779</v>
      </c>
      <c r="AR199" s="19">
        <v>9212</v>
      </c>
      <c r="AS199" s="19">
        <v>9913</v>
      </c>
      <c r="AT199" s="19">
        <v>11136</v>
      </c>
      <c r="AU199" s="19">
        <v>11513</v>
      </c>
      <c r="AV199" s="19">
        <v>12086</v>
      </c>
      <c r="AW199" s="19">
        <v>12320</v>
      </c>
      <c r="AX199" s="19">
        <v>12326</v>
      </c>
      <c r="AY199" s="19">
        <v>12467</v>
      </c>
      <c r="AZ199" s="19">
        <v>13033</v>
      </c>
      <c r="BA199" s="19">
        <v>13108</v>
      </c>
      <c r="BB199" s="19">
        <v>13398</v>
      </c>
      <c r="BC199" s="19">
        <v>12808</v>
      </c>
      <c r="BD199" s="19">
        <v>12623</v>
      </c>
      <c r="BE199" s="19">
        <v>13033</v>
      </c>
      <c r="BF199" s="19">
        <v>13105</v>
      </c>
      <c r="BG199" s="19">
        <v>12945</v>
      </c>
      <c r="BH199" s="19">
        <v>12803</v>
      </c>
      <c r="BI199" s="19">
        <v>12351</v>
      </c>
      <c r="BJ199" s="19">
        <v>11743</v>
      </c>
      <c r="BK199" s="19">
        <v>11686</v>
      </c>
      <c r="BL199" s="19">
        <v>11691</v>
      </c>
      <c r="BM199" s="19">
        <v>11592</v>
      </c>
      <c r="BN199" s="19">
        <v>11020</v>
      </c>
      <c r="BO199" s="19">
        <v>10863</v>
      </c>
      <c r="BP199" s="19">
        <v>10833</v>
      </c>
      <c r="BQ199" s="19">
        <v>11524</v>
      </c>
      <c r="BR199" s="19">
        <v>11889</v>
      </c>
      <c r="BS199" s="19">
        <v>12005</v>
      </c>
      <c r="BT199" s="19">
        <v>12274</v>
      </c>
      <c r="BU199" s="19">
        <v>12187</v>
      </c>
      <c r="BV199" s="19">
        <v>12279</v>
      </c>
      <c r="BW199" s="19">
        <v>12627</v>
      </c>
      <c r="BX199" s="19">
        <v>12887</v>
      </c>
      <c r="BY199" s="19">
        <v>12740</v>
      </c>
      <c r="BZ199" s="19">
        <v>12377</v>
      </c>
      <c r="CA199" s="19">
        <v>12128</v>
      </c>
      <c r="CB199" s="19">
        <v>12193</v>
      </c>
      <c r="CC199" s="19">
        <v>12714</v>
      </c>
      <c r="CD199" s="19">
        <v>13037</v>
      </c>
      <c r="CE199" s="19">
        <v>13091</v>
      </c>
      <c r="CF199" s="19">
        <v>13063</v>
      </c>
      <c r="CG199" s="19">
        <v>13045</v>
      </c>
      <c r="CH199" s="49">
        <v>12879</v>
      </c>
      <c r="CI199" s="49">
        <v>12992</v>
      </c>
      <c r="CJ199" s="49">
        <v>12900</v>
      </c>
      <c r="CK199" s="49">
        <v>12828</v>
      </c>
      <c r="CL199" s="49">
        <v>12641</v>
      </c>
      <c r="CM199" s="49">
        <v>12337</v>
      </c>
      <c r="CN199" s="49">
        <v>12155</v>
      </c>
      <c r="CO199" s="49">
        <v>12475</v>
      </c>
      <c r="CP199" s="49">
        <v>12854</v>
      </c>
      <c r="CQ199" s="49">
        <v>12952</v>
      </c>
      <c r="CR199" s="49">
        <v>12845</v>
      </c>
      <c r="CS199" s="49">
        <v>12551</v>
      </c>
      <c r="CT199" s="49">
        <v>12187</v>
      </c>
      <c r="CU199" s="49">
        <v>12062</v>
      </c>
      <c r="CV199" s="49">
        <v>11805</v>
      </c>
      <c r="CW199" s="49">
        <v>11440</v>
      </c>
      <c r="CX199" s="49">
        <v>10596</v>
      </c>
      <c r="CY199" s="49">
        <v>9874</v>
      </c>
      <c r="CZ199" s="17" t="s">
        <v>245</v>
      </c>
      <c r="DE199" t="s">
        <v>246</v>
      </c>
      <c r="DG199" t="s">
        <v>245</v>
      </c>
      <c r="DI199">
        <v>136900</v>
      </c>
      <c r="DJ199">
        <v>139100</v>
      </c>
      <c r="DK199">
        <v>143400</v>
      </c>
      <c r="DL199">
        <v>146900</v>
      </c>
      <c r="DM199">
        <v>146300</v>
      </c>
      <c r="DN199">
        <v>146300</v>
      </c>
      <c r="DO199">
        <v>147900</v>
      </c>
      <c r="DP199">
        <v>148900</v>
      </c>
      <c r="DQ199">
        <v>149100</v>
      </c>
      <c r="DR199">
        <v>147600</v>
      </c>
      <c r="DS199">
        <v>145200</v>
      </c>
      <c r="DT199">
        <v>144200</v>
      </c>
      <c r="DU199">
        <v>145700</v>
      </c>
      <c r="DV199">
        <v>147000</v>
      </c>
      <c r="DW199">
        <v>146300</v>
      </c>
      <c r="DX199">
        <v>144600</v>
      </c>
      <c r="DY199">
        <v>142700</v>
      </c>
      <c r="DZ199">
        <v>142300</v>
      </c>
      <c r="EA199">
        <v>143500</v>
      </c>
      <c r="EB199">
        <v>144800</v>
      </c>
      <c r="EC199">
        <v>145000</v>
      </c>
      <c r="ED199">
        <v>145100</v>
      </c>
      <c r="EE199">
        <v>146700</v>
      </c>
      <c r="EF199">
        <v>146300</v>
      </c>
      <c r="EG199">
        <v>148300</v>
      </c>
      <c r="EH199">
        <v>149200</v>
      </c>
      <c r="EI199">
        <v>149800</v>
      </c>
      <c r="EJ199" s="19">
        <v>150900</v>
      </c>
      <c r="EK199" s="19">
        <v>149700</v>
      </c>
      <c r="EL199" s="19">
        <v>149800</v>
      </c>
      <c r="EM199" s="19"/>
      <c r="EO199" s="31">
        <f t="shared" si="60"/>
        <v>6.5726807888970049E-2</v>
      </c>
      <c r="EP199" s="31">
        <f t="shared" si="61"/>
        <v>6.3407620416966209E-2</v>
      </c>
      <c r="EQ199" s="31">
        <f t="shared" si="62"/>
        <v>6.3688981868898181E-2</v>
      </c>
      <c r="ER199" s="31">
        <f t="shared" si="63"/>
        <v>5.7270251872021782E-2</v>
      </c>
      <c r="ES199" s="31">
        <f t="shared" si="64"/>
        <v>5.911825017088175E-2</v>
      </c>
      <c r="ET199" s="31">
        <f t="shared" si="65"/>
        <v>5.7457279562542721E-2</v>
      </c>
      <c r="EU199" s="31">
        <f t="shared" si="66"/>
        <v>5.2461122379986479E-2</v>
      </c>
      <c r="EV199" s="31">
        <f t="shared" si="67"/>
        <v>4.7790463398253859E-2</v>
      </c>
      <c r="EW199" s="31">
        <f t="shared" si="68"/>
        <v>5.0261569416498994E-2</v>
      </c>
      <c r="EX199" s="31">
        <f t="shared" si="69"/>
        <v>5.296070460704607E-2</v>
      </c>
      <c r="EY199" s="31">
        <f t="shared" si="70"/>
        <v>5.8725895316804409E-2</v>
      </c>
      <c r="EZ199" s="31">
        <f t="shared" si="71"/>
        <v>6.3883495145631061E-2</v>
      </c>
      <c r="FA199" s="31">
        <f t="shared" si="72"/>
        <v>7.9018531228551819E-2</v>
      </c>
      <c r="FB199" s="31">
        <f t="shared" si="73"/>
        <v>8.3850340136054427E-2</v>
      </c>
      <c r="FC199" s="31">
        <f t="shared" si="74"/>
        <v>8.9596719070403286E-2</v>
      </c>
      <c r="FD199" s="31">
        <f t="shared" si="75"/>
        <v>8.7295988934993088E-2</v>
      </c>
      <c r="FE199" s="31">
        <f t="shared" si="76"/>
        <v>9.0714786264891378E-2</v>
      </c>
      <c r="FF199" s="31">
        <f t="shared" si="77"/>
        <v>8.2522839072382295E-2</v>
      </c>
      <c r="FG199" s="31">
        <f t="shared" si="78"/>
        <v>8.0780487804878051E-2</v>
      </c>
      <c r="FH199" s="31">
        <f t="shared" si="79"/>
        <v>7.4813535911602211E-2</v>
      </c>
      <c r="FI199" s="31">
        <f t="shared" si="80"/>
        <v>8.2793103448275868E-2</v>
      </c>
      <c r="FJ199" s="31">
        <f t="shared" si="81"/>
        <v>8.4624396967608539E-2</v>
      </c>
      <c r="FK199" s="31">
        <f t="shared" si="82"/>
        <v>8.6843899113837761E-2</v>
      </c>
      <c r="FL199" s="31">
        <f t="shared" si="83"/>
        <v>8.3342447026657551E-2</v>
      </c>
      <c r="FM199" s="50">
        <f t="shared" si="84"/>
        <v>8.8273769386378959E-2</v>
      </c>
      <c r="FN199" s="50">
        <f t="shared" si="85"/>
        <v>8.6320375335120644E-2</v>
      </c>
      <c r="FO199" s="50">
        <f t="shared" si="86"/>
        <v>8.5634178905206942E-2</v>
      </c>
      <c r="FP199" s="50">
        <f t="shared" si="87"/>
        <v>8.0550033134526175E-2</v>
      </c>
      <c r="FQ199" s="50">
        <f t="shared" si="88"/>
        <v>8.651970607882431E-2</v>
      </c>
      <c r="FR199" s="50">
        <f t="shared" si="89"/>
        <v>8.1355140186915892E-2</v>
      </c>
    </row>
    <row r="200" spans="1:174" ht="14">
      <c r="A200" s="17" t="s">
        <v>246</v>
      </c>
      <c r="B200" s="19">
        <v>4599</v>
      </c>
      <c r="C200" s="19">
        <v>4819</v>
      </c>
      <c r="D200" s="19">
        <v>4922</v>
      </c>
      <c r="E200" s="19">
        <v>4842</v>
      </c>
      <c r="F200" s="19">
        <v>4810</v>
      </c>
      <c r="G200" s="19">
        <v>5060</v>
      </c>
      <c r="H200" s="19">
        <v>5179</v>
      </c>
      <c r="I200" s="19">
        <v>5577</v>
      </c>
      <c r="J200" s="19">
        <v>5955</v>
      </c>
      <c r="K200" s="19">
        <v>5951</v>
      </c>
      <c r="L200" s="19">
        <v>5815</v>
      </c>
      <c r="M200" s="19">
        <v>5587</v>
      </c>
      <c r="N200" s="19">
        <v>5528</v>
      </c>
      <c r="O200" s="19">
        <v>5622</v>
      </c>
      <c r="P200" s="19">
        <v>5803</v>
      </c>
      <c r="Q200" s="19">
        <v>5671</v>
      </c>
      <c r="R200" s="19">
        <v>5532</v>
      </c>
      <c r="S200" s="19">
        <v>5383</v>
      </c>
      <c r="T200" s="19">
        <v>5372</v>
      </c>
      <c r="U200" s="19">
        <v>5694</v>
      </c>
      <c r="V200" s="19">
        <v>5780</v>
      </c>
      <c r="W200" s="19">
        <v>5658</v>
      </c>
      <c r="X200" s="19">
        <v>5524</v>
      </c>
      <c r="Y200" s="19">
        <v>5674</v>
      </c>
      <c r="Z200" s="19">
        <v>5256</v>
      </c>
      <c r="AA200" s="19">
        <v>5114</v>
      </c>
      <c r="AB200" s="19">
        <v>5429</v>
      </c>
      <c r="AC200" s="19">
        <v>4918</v>
      </c>
      <c r="AD200" s="19">
        <v>4724</v>
      </c>
      <c r="AE200" s="19">
        <v>4590</v>
      </c>
      <c r="AF200" s="19">
        <v>4440</v>
      </c>
      <c r="AG200" s="19">
        <v>4821</v>
      </c>
      <c r="AH200" s="19">
        <v>4795</v>
      </c>
      <c r="AI200" s="19">
        <v>4803</v>
      </c>
      <c r="AJ200" s="19">
        <v>4631</v>
      </c>
      <c r="AK200" s="19">
        <v>4678</v>
      </c>
      <c r="AL200" s="19">
        <v>4671</v>
      </c>
      <c r="AM200" s="19">
        <v>5101</v>
      </c>
      <c r="AN200" s="19">
        <v>5687</v>
      </c>
      <c r="AO200" s="19">
        <v>5845</v>
      </c>
      <c r="AP200" s="19">
        <v>6020</v>
      </c>
      <c r="AQ200" s="19">
        <v>6853</v>
      </c>
      <c r="AR200" s="19">
        <v>7636</v>
      </c>
      <c r="AS200" s="19">
        <v>9109</v>
      </c>
      <c r="AT200" s="19">
        <v>10974</v>
      </c>
      <c r="AU200" s="19">
        <v>11583</v>
      </c>
      <c r="AV200" s="19">
        <v>12008</v>
      </c>
      <c r="AW200" s="19">
        <v>11977</v>
      </c>
      <c r="AX200" s="19">
        <v>11847</v>
      </c>
      <c r="AY200" s="19">
        <v>12032</v>
      </c>
      <c r="AZ200" s="19">
        <v>12224</v>
      </c>
      <c r="BA200" s="19">
        <v>11777</v>
      </c>
      <c r="BB200" s="19">
        <v>11824</v>
      </c>
      <c r="BC200" s="19">
        <v>11177</v>
      </c>
      <c r="BD200" s="19">
        <v>10967</v>
      </c>
      <c r="BE200" s="19">
        <v>11574</v>
      </c>
      <c r="BF200" s="19">
        <v>11455</v>
      </c>
      <c r="BG200" s="19">
        <v>11052</v>
      </c>
      <c r="BH200" s="19">
        <v>10634</v>
      </c>
      <c r="BI200" s="19">
        <v>10018</v>
      </c>
      <c r="BJ200" s="19">
        <v>9382</v>
      </c>
      <c r="BK200" s="19">
        <v>9228</v>
      </c>
      <c r="BL200" s="19">
        <v>9274</v>
      </c>
      <c r="BM200" s="19">
        <v>9049</v>
      </c>
      <c r="BN200" s="19">
        <v>8669</v>
      </c>
      <c r="BO200" s="19">
        <v>8703</v>
      </c>
      <c r="BP200" s="19">
        <v>8835</v>
      </c>
      <c r="BQ200" s="19">
        <v>9479</v>
      </c>
      <c r="BR200" s="19">
        <v>9681</v>
      </c>
      <c r="BS200" s="19">
        <v>9496</v>
      </c>
      <c r="BT200" s="19">
        <v>9496</v>
      </c>
      <c r="BU200" s="19">
        <v>9248</v>
      </c>
      <c r="BV200" s="19">
        <v>9228</v>
      </c>
      <c r="BW200" s="19">
        <v>9680</v>
      </c>
      <c r="BX200" s="19">
        <v>9967</v>
      </c>
      <c r="BY200" s="19">
        <v>9794</v>
      </c>
      <c r="BZ200" s="19">
        <v>9572</v>
      </c>
      <c r="CA200" s="19">
        <v>9579</v>
      </c>
      <c r="CB200" s="19">
        <v>9553</v>
      </c>
      <c r="CC200" s="19">
        <v>10308</v>
      </c>
      <c r="CD200" s="19">
        <v>10655</v>
      </c>
      <c r="CE200" s="19">
        <v>10612</v>
      </c>
      <c r="CF200" s="19">
        <v>10386</v>
      </c>
      <c r="CG200" s="19">
        <v>10101</v>
      </c>
      <c r="CH200" s="49">
        <v>9752</v>
      </c>
      <c r="CI200" s="49">
        <v>9851</v>
      </c>
      <c r="CJ200" s="49">
        <v>9747</v>
      </c>
      <c r="CK200" s="49">
        <v>9572</v>
      </c>
      <c r="CL200" s="49">
        <v>9426</v>
      </c>
      <c r="CM200" s="49">
        <v>9079</v>
      </c>
      <c r="CN200" s="49">
        <v>9055</v>
      </c>
      <c r="CO200" s="49">
        <v>9470</v>
      </c>
      <c r="CP200" s="49">
        <v>9713</v>
      </c>
      <c r="CQ200" s="49">
        <v>9510</v>
      </c>
      <c r="CR200" s="49">
        <v>9177</v>
      </c>
      <c r="CS200" s="49">
        <v>8823</v>
      </c>
      <c r="CT200" s="49">
        <v>8473</v>
      </c>
      <c r="CU200" s="49">
        <v>8422</v>
      </c>
      <c r="CV200" s="49">
        <v>8151</v>
      </c>
      <c r="CW200" s="49">
        <v>7608</v>
      </c>
      <c r="CX200" s="49">
        <v>7037</v>
      </c>
      <c r="CY200" s="49">
        <v>6638</v>
      </c>
      <c r="CZ200" s="17" t="s">
        <v>246</v>
      </c>
      <c r="DE200" t="s">
        <v>247</v>
      </c>
      <c r="DG200" t="s">
        <v>246</v>
      </c>
      <c r="DI200">
        <v>334900</v>
      </c>
      <c r="DJ200">
        <v>334700</v>
      </c>
      <c r="DK200">
        <v>334500</v>
      </c>
      <c r="DL200">
        <v>338100</v>
      </c>
      <c r="DM200">
        <v>336100</v>
      </c>
      <c r="DN200">
        <v>336800</v>
      </c>
      <c r="DO200">
        <v>336800</v>
      </c>
      <c r="DP200">
        <v>331000</v>
      </c>
      <c r="DQ200">
        <v>332700</v>
      </c>
      <c r="DR200">
        <v>333200</v>
      </c>
      <c r="DS200">
        <v>337100</v>
      </c>
      <c r="DT200">
        <v>340200</v>
      </c>
      <c r="DU200">
        <v>336800</v>
      </c>
      <c r="DV200">
        <v>332900</v>
      </c>
      <c r="DW200">
        <v>329700</v>
      </c>
      <c r="DX200">
        <v>333300</v>
      </c>
      <c r="DY200">
        <v>329100</v>
      </c>
      <c r="DZ200">
        <v>328000</v>
      </c>
      <c r="EA200">
        <v>324300</v>
      </c>
      <c r="EB200">
        <v>319200</v>
      </c>
      <c r="EC200">
        <v>323600</v>
      </c>
      <c r="ED200">
        <v>323500</v>
      </c>
      <c r="EE200">
        <v>329000</v>
      </c>
      <c r="EF200">
        <v>329200</v>
      </c>
      <c r="EG200">
        <v>332600</v>
      </c>
      <c r="EH200">
        <v>332700</v>
      </c>
      <c r="EI200">
        <v>330900</v>
      </c>
      <c r="EJ200" s="19">
        <v>327600</v>
      </c>
      <c r="EK200" s="19">
        <v>326100</v>
      </c>
      <c r="EL200" s="19">
        <v>327100</v>
      </c>
      <c r="EM200" s="19"/>
      <c r="EO200" s="31">
        <f t="shared" ref="EO200:EO263" si="90">K200/DI200</f>
        <v>1.7769483427888921E-2</v>
      </c>
      <c r="EP200" s="31">
        <f t="shared" ref="EP200:EP263" si="91">N200/DJ200</f>
        <v>1.6516283238721244E-2</v>
      </c>
      <c r="EQ200" s="31">
        <f t="shared" ref="EQ200:EQ263" si="92">Q200/DK200</f>
        <v>1.6953662182361735E-2</v>
      </c>
      <c r="ER200" s="31">
        <f t="shared" ref="ER200:ER263" si="93">T200/DL200</f>
        <v>1.5888790298728188E-2</v>
      </c>
      <c r="ES200" s="31">
        <f t="shared" ref="ES200:ES263" si="94">W200/DM200</f>
        <v>1.6834275513240106E-2</v>
      </c>
      <c r="ET200" s="31">
        <f t="shared" ref="ET200:ET263" si="95">Z200/DN200</f>
        <v>1.5605700712589073E-2</v>
      </c>
      <c r="EU200" s="31">
        <f t="shared" ref="EU200:EU263" si="96">AC200/DO200</f>
        <v>1.4602137767220903E-2</v>
      </c>
      <c r="EV200" s="31">
        <f t="shared" ref="EV200:EV263" si="97">AF200/DP200</f>
        <v>1.3413897280966768E-2</v>
      </c>
      <c r="EW200" s="31">
        <f t="shared" ref="EW200:EW263" si="98">AI200/DQ200</f>
        <v>1.4436429215509469E-2</v>
      </c>
      <c r="EX200" s="31">
        <f t="shared" ref="EX200:EX263" si="99">AL200/DR200</f>
        <v>1.401860744297719E-2</v>
      </c>
      <c r="EY200" s="31">
        <f t="shared" ref="EY200:EY263" si="100">AO200/DS200</f>
        <v>1.7339068525660042E-2</v>
      </c>
      <c r="EZ200" s="31">
        <f t="shared" ref="EZ200:EZ263" si="101">AR200/DT200</f>
        <v>2.2445620223398001E-2</v>
      </c>
      <c r="FA200" s="31">
        <f t="shared" ref="FA200:FA263" si="102">AU200/DU200</f>
        <v>3.4391330166270787E-2</v>
      </c>
      <c r="FB200" s="31">
        <f t="shared" ref="FB200:FB263" si="103">AX200/DV200</f>
        <v>3.5587263442475217E-2</v>
      </c>
      <c r="FC200" s="31">
        <f t="shared" ref="FC200:FC263" si="104">BA200/DW200</f>
        <v>3.5720351835001517E-2</v>
      </c>
      <c r="FD200" s="31">
        <f t="shared" ref="FD200:FD263" si="105">BD200/DX200</f>
        <v>3.2904290429042901E-2</v>
      </c>
      <c r="FE200" s="31">
        <f t="shared" ref="FE200:FE263" si="106">BG200/DY200</f>
        <v>3.3582497721057432E-2</v>
      </c>
      <c r="FF200" s="31">
        <f t="shared" ref="FF200:FF263" si="107">BJ200/DZ200</f>
        <v>2.8603658536585367E-2</v>
      </c>
      <c r="FG200" s="31">
        <f t="shared" ref="FG200:FG263" si="108">BM200/EA200</f>
        <v>2.79031760715387E-2</v>
      </c>
      <c r="FH200" s="31">
        <f t="shared" ref="FH200:FH263" si="109">BP200/EB200</f>
        <v>2.7678571428571427E-2</v>
      </c>
      <c r="FI200" s="31">
        <f t="shared" ref="FI200:FI263" si="110">BS200/EC200</f>
        <v>2.934487021013597E-2</v>
      </c>
      <c r="FJ200" s="31">
        <f t="shared" ref="FJ200:FJ263" si="111">BV200/ED200</f>
        <v>2.8525502318392581E-2</v>
      </c>
      <c r="FK200" s="31">
        <f t="shared" ref="FK200:FK263" si="112">BY200/EE200</f>
        <v>2.9768996960486321E-2</v>
      </c>
      <c r="FL200" s="31">
        <f t="shared" si="83"/>
        <v>2.901883353584447E-2</v>
      </c>
      <c r="FM200" s="50">
        <f t="shared" si="84"/>
        <v>3.1906193625977151E-2</v>
      </c>
      <c r="FN200" s="50">
        <f t="shared" si="85"/>
        <v>2.9311692215208896E-2</v>
      </c>
      <c r="FO200" s="50">
        <f t="shared" si="86"/>
        <v>2.892716832880024E-2</v>
      </c>
      <c r="FP200" s="50">
        <f t="shared" si="87"/>
        <v>2.7640415140415139E-2</v>
      </c>
      <c r="FQ200" s="50">
        <f t="shared" si="88"/>
        <v>2.9162833486660534E-2</v>
      </c>
      <c r="FR200" s="50">
        <f t="shared" si="89"/>
        <v>2.590339345765821E-2</v>
      </c>
    </row>
    <row r="201" spans="1:174" ht="14">
      <c r="A201" s="17" t="s">
        <v>247</v>
      </c>
      <c r="B201" s="19">
        <v>786</v>
      </c>
      <c r="C201" s="19">
        <v>801</v>
      </c>
      <c r="D201" s="19">
        <v>828</v>
      </c>
      <c r="E201" s="19">
        <v>819</v>
      </c>
      <c r="F201" s="19">
        <v>832</v>
      </c>
      <c r="G201" s="19">
        <v>858</v>
      </c>
      <c r="H201" s="19">
        <v>899</v>
      </c>
      <c r="I201" s="19">
        <v>933</v>
      </c>
      <c r="J201" s="19">
        <v>956</v>
      </c>
      <c r="K201" s="19">
        <v>971</v>
      </c>
      <c r="L201" s="19">
        <v>991</v>
      </c>
      <c r="M201" s="19">
        <v>945</v>
      </c>
      <c r="N201" s="19">
        <v>895</v>
      </c>
      <c r="O201" s="19">
        <v>894</v>
      </c>
      <c r="P201" s="19">
        <v>955</v>
      </c>
      <c r="Q201" s="19">
        <v>934</v>
      </c>
      <c r="R201" s="19">
        <v>944</v>
      </c>
      <c r="S201" s="19">
        <v>930</v>
      </c>
      <c r="T201" s="19">
        <v>881</v>
      </c>
      <c r="U201" s="19">
        <v>897</v>
      </c>
      <c r="V201" s="19">
        <v>918</v>
      </c>
      <c r="W201" s="19">
        <v>874</v>
      </c>
      <c r="X201" s="19">
        <v>838</v>
      </c>
      <c r="Y201" s="19">
        <v>787</v>
      </c>
      <c r="Z201" s="19">
        <v>745</v>
      </c>
      <c r="AA201" s="19">
        <v>776</v>
      </c>
      <c r="AB201" s="19">
        <v>761</v>
      </c>
      <c r="AC201" s="19">
        <v>710</v>
      </c>
      <c r="AD201" s="19">
        <v>701</v>
      </c>
      <c r="AE201" s="19">
        <v>695</v>
      </c>
      <c r="AF201" s="19">
        <v>707</v>
      </c>
      <c r="AG201" s="19">
        <v>779</v>
      </c>
      <c r="AH201" s="19">
        <v>783</v>
      </c>
      <c r="AI201" s="19">
        <v>725</v>
      </c>
      <c r="AJ201" s="19">
        <v>750</v>
      </c>
      <c r="AK201" s="19">
        <v>728</v>
      </c>
      <c r="AL201" s="19">
        <v>757</v>
      </c>
      <c r="AM201" s="19">
        <v>807</v>
      </c>
      <c r="AN201" s="19">
        <v>856</v>
      </c>
      <c r="AO201" s="19">
        <v>873</v>
      </c>
      <c r="AP201" s="19">
        <v>962</v>
      </c>
      <c r="AQ201" s="19">
        <v>1162</v>
      </c>
      <c r="AR201" s="19">
        <v>1259</v>
      </c>
      <c r="AS201" s="19">
        <v>1416</v>
      </c>
      <c r="AT201" s="19">
        <v>1705</v>
      </c>
      <c r="AU201" s="19">
        <v>1734</v>
      </c>
      <c r="AV201" s="19">
        <v>1764</v>
      </c>
      <c r="AW201" s="19">
        <v>1769</v>
      </c>
      <c r="AX201" s="19">
        <v>1594</v>
      </c>
      <c r="AY201" s="19">
        <v>1547</v>
      </c>
      <c r="AZ201" s="19">
        <v>1531</v>
      </c>
      <c r="BA201" s="19">
        <v>1549</v>
      </c>
      <c r="BB201" s="19">
        <v>1555</v>
      </c>
      <c r="BC201" s="19">
        <v>1554</v>
      </c>
      <c r="BD201" s="19">
        <v>1584</v>
      </c>
      <c r="BE201" s="19">
        <v>1652</v>
      </c>
      <c r="BF201" s="19">
        <v>1732</v>
      </c>
      <c r="BG201" s="19">
        <v>1682</v>
      </c>
      <c r="BH201" s="19">
        <v>1596</v>
      </c>
      <c r="BI201" s="19">
        <v>1493</v>
      </c>
      <c r="BJ201" s="19">
        <v>1402</v>
      </c>
      <c r="BK201" s="19">
        <v>1405</v>
      </c>
      <c r="BL201" s="19">
        <v>1410</v>
      </c>
      <c r="BM201" s="19">
        <v>1354</v>
      </c>
      <c r="BN201" s="19">
        <v>1332</v>
      </c>
      <c r="BO201" s="19">
        <v>1304</v>
      </c>
      <c r="BP201" s="19">
        <v>1287</v>
      </c>
      <c r="BQ201" s="19">
        <v>1341</v>
      </c>
      <c r="BR201" s="19">
        <v>1398</v>
      </c>
      <c r="BS201" s="19">
        <v>1397</v>
      </c>
      <c r="BT201" s="19">
        <v>1400</v>
      </c>
      <c r="BU201" s="19">
        <v>1380</v>
      </c>
      <c r="BV201" s="19">
        <v>1297</v>
      </c>
      <c r="BW201" s="19">
        <v>1322</v>
      </c>
      <c r="BX201" s="19">
        <v>1410</v>
      </c>
      <c r="BY201" s="19">
        <v>1457</v>
      </c>
      <c r="BZ201" s="19">
        <v>1467</v>
      </c>
      <c r="CA201" s="19">
        <v>1436</v>
      </c>
      <c r="CB201" s="19">
        <v>1425</v>
      </c>
      <c r="CC201" s="19">
        <v>1522</v>
      </c>
      <c r="CD201" s="19">
        <v>1595</v>
      </c>
      <c r="CE201" s="19">
        <v>1615</v>
      </c>
      <c r="CF201" s="19">
        <v>1500</v>
      </c>
      <c r="CG201" s="19">
        <v>1479</v>
      </c>
      <c r="CH201" s="49">
        <v>1430</v>
      </c>
      <c r="CI201" s="49">
        <v>1393</v>
      </c>
      <c r="CJ201" s="49">
        <v>1410</v>
      </c>
      <c r="CK201" s="49">
        <v>1422</v>
      </c>
      <c r="CL201" s="49">
        <v>1434</v>
      </c>
      <c r="CM201" s="49">
        <v>1385</v>
      </c>
      <c r="CN201" s="49">
        <v>1344</v>
      </c>
      <c r="CO201" s="49">
        <v>1387</v>
      </c>
      <c r="CP201" s="49">
        <v>1406</v>
      </c>
      <c r="CQ201" s="49">
        <v>1382</v>
      </c>
      <c r="CR201" s="49">
        <v>1296</v>
      </c>
      <c r="CS201" s="49">
        <v>1274</v>
      </c>
      <c r="CT201" s="49">
        <v>1199</v>
      </c>
      <c r="CU201" s="49">
        <v>1149</v>
      </c>
      <c r="CV201" s="49">
        <v>1126</v>
      </c>
      <c r="CW201" s="49">
        <v>1118</v>
      </c>
      <c r="CX201" s="49">
        <v>1099</v>
      </c>
      <c r="CY201" s="49">
        <v>1100</v>
      </c>
      <c r="CZ201" s="17" t="s">
        <v>247</v>
      </c>
      <c r="DE201" t="s">
        <v>248</v>
      </c>
      <c r="DG201" t="s">
        <v>247</v>
      </c>
      <c r="DI201">
        <v>43400</v>
      </c>
      <c r="DJ201">
        <v>45200</v>
      </c>
      <c r="DK201">
        <v>43500</v>
      </c>
      <c r="DL201">
        <v>43200</v>
      </c>
      <c r="DM201">
        <v>43900</v>
      </c>
      <c r="DN201">
        <v>42900</v>
      </c>
      <c r="DO201">
        <v>45500</v>
      </c>
      <c r="DP201">
        <v>45000</v>
      </c>
      <c r="DQ201">
        <v>46000</v>
      </c>
      <c r="DR201">
        <v>46800</v>
      </c>
      <c r="DS201">
        <v>44800</v>
      </c>
      <c r="DT201">
        <v>44900</v>
      </c>
      <c r="DU201">
        <v>45000</v>
      </c>
      <c r="DV201">
        <v>45900</v>
      </c>
      <c r="DW201">
        <v>43500</v>
      </c>
      <c r="DX201">
        <v>43700</v>
      </c>
      <c r="DY201">
        <v>45000</v>
      </c>
      <c r="DZ201">
        <v>43400</v>
      </c>
      <c r="EA201">
        <v>45600</v>
      </c>
      <c r="EB201">
        <v>46800</v>
      </c>
      <c r="EC201">
        <v>45100</v>
      </c>
      <c r="ED201">
        <v>47000</v>
      </c>
      <c r="EE201">
        <v>48000</v>
      </c>
      <c r="EF201">
        <v>46700</v>
      </c>
      <c r="EG201">
        <v>44700</v>
      </c>
      <c r="EH201">
        <v>43700</v>
      </c>
      <c r="EI201">
        <v>44200</v>
      </c>
      <c r="EJ201" s="19">
        <v>44000</v>
      </c>
      <c r="EK201" s="19">
        <v>45000</v>
      </c>
      <c r="EL201" s="19">
        <v>43500</v>
      </c>
      <c r="EM201" s="19"/>
      <c r="EO201" s="31">
        <f t="shared" si="90"/>
        <v>2.2373271889400921E-2</v>
      </c>
      <c r="EP201" s="31">
        <f t="shared" si="91"/>
        <v>1.9800884955752211E-2</v>
      </c>
      <c r="EQ201" s="31">
        <f t="shared" si="92"/>
        <v>2.147126436781609E-2</v>
      </c>
      <c r="ER201" s="31">
        <f t="shared" si="93"/>
        <v>2.0393518518518519E-2</v>
      </c>
      <c r="ES201" s="31">
        <f t="shared" si="94"/>
        <v>1.9908883826879272E-2</v>
      </c>
      <c r="ET201" s="31">
        <f t="shared" si="95"/>
        <v>1.7365967365967367E-2</v>
      </c>
      <c r="EU201" s="31">
        <f t="shared" si="96"/>
        <v>1.5604395604395605E-2</v>
      </c>
      <c r="EV201" s="31">
        <f t="shared" si="97"/>
        <v>1.571111111111111E-2</v>
      </c>
      <c r="EW201" s="31">
        <f t="shared" si="98"/>
        <v>1.5760869565217391E-2</v>
      </c>
      <c r="EX201" s="31">
        <f t="shared" si="99"/>
        <v>1.6175213675213674E-2</v>
      </c>
      <c r="EY201" s="31">
        <f t="shared" si="100"/>
        <v>1.9486607142857142E-2</v>
      </c>
      <c r="EZ201" s="31">
        <f t="shared" si="101"/>
        <v>2.8040089086859687E-2</v>
      </c>
      <c r="FA201" s="31">
        <f t="shared" si="102"/>
        <v>3.8533333333333336E-2</v>
      </c>
      <c r="FB201" s="31">
        <f t="shared" si="103"/>
        <v>3.4727668845315904E-2</v>
      </c>
      <c r="FC201" s="31">
        <f t="shared" si="104"/>
        <v>3.560919540229885E-2</v>
      </c>
      <c r="FD201" s="31">
        <f t="shared" si="105"/>
        <v>3.6247139588100684E-2</v>
      </c>
      <c r="FE201" s="31">
        <f t="shared" si="106"/>
        <v>3.7377777777777781E-2</v>
      </c>
      <c r="FF201" s="31">
        <f t="shared" si="107"/>
        <v>3.2304147465437791E-2</v>
      </c>
      <c r="FG201" s="31">
        <f t="shared" si="108"/>
        <v>2.9692982456140351E-2</v>
      </c>
      <c r="FH201" s="31">
        <f t="shared" si="109"/>
        <v>2.75E-2</v>
      </c>
      <c r="FI201" s="31">
        <f t="shared" si="110"/>
        <v>3.0975609756097561E-2</v>
      </c>
      <c r="FJ201" s="31">
        <f t="shared" si="111"/>
        <v>2.7595744680851065E-2</v>
      </c>
      <c r="FK201" s="31">
        <f t="shared" si="112"/>
        <v>3.0354166666666668E-2</v>
      </c>
      <c r="FL201" s="31">
        <f t="shared" ref="FL201:FL264" si="113">CB201/EF201</f>
        <v>3.0513918629550323E-2</v>
      </c>
      <c r="FM201" s="50">
        <f t="shared" ref="FM201:FM264" si="114">CE201/EG201</f>
        <v>3.6129753914988814E-2</v>
      </c>
      <c r="FN201" s="50">
        <f t="shared" ref="FN201:FN264" si="115">CH201/EH201</f>
        <v>3.272311212814645E-2</v>
      </c>
      <c r="FO201" s="50">
        <f t="shared" ref="FO201:FO264" si="116">CK201/EI201</f>
        <v>3.2171945701357466E-2</v>
      </c>
      <c r="FP201" s="50">
        <f t="shared" ref="FP201:FP264" si="117">CN201/EJ201</f>
        <v>3.0545454545454546E-2</v>
      </c>
      <c r="FQ201" s="50">
        <f t="shared" ref="FQ201:FQ264" si="118">CQ201/EK201</f>
        <v>3.0711111111111113E-2</v>
      </c>
      <c r="FR201" s="50">
        <f t="shared" ref="FR201:FR264" si="119">CT201/EL201</f>
        <v>2.7563218390804597E-2</v>
      </c>
    </row>
    <row r="202" spans="1:174" ht="14">
      <c r="A202" s="17" t="s">
        <v>248</v>
      </c>
      <c r="B202" s="19">
        <v>7505</v>
      </c>
      <c r="C202" s="19">
        <v>7508</v>
      </c>
      <c r="D202" s="19">
        <v>7792</v>
      </c>
      <c r="E202" s="19">
        <v>8130</v>
      </c>
      <c r="F202" s="19">
        <v>7902</v>
      </c>
      <c r="G202" s="19">
        <v>7701</v>
      </c>
      <c r="H202" s="19">
        <v>7655</v>
      </c>
      <c r="I202" s="19">
        <v>7773</v>
      </c>
      <c r="J202" s="19">
        <v>7866</v>
      </c>
      <c r="K202" s="19">
        <v>7909</v>
      </c>
      <c r="L202" s="19">
        <v>7864</v>
      </c>
      <c r="M202" s="19">
        <v>7738</v>
      </c>
      <c r="N202" s="19">
        <v>7624</v>
      </c>
      <c r="O202" s="19">
        <v>7719</v>
      </c>
      <c r="P202" s="19">
        <v>7672</v>
      </c>
      <c r="Q202" s="19">
        <v>7742</v>
      </c>
      <c r="R202" s="19">
        <v>7540</v>
      </c>
      <c r="S202" s="19">
        <v>7345</v>
      </c>
      <c r="T202" s="19">
        <v>7152</v>
      </c>
      <c r="U202" s="19">
        <v>7136</v>
      </c>
      <c r="V202" s="19">
        <v>7142</v>
      </c>
      <c r="W202" s="19">
        <v>7072</v>
      </c>
      <c r="X202" s="19">
        <v>6702</v>
      </c>
      <c r="Y202" s="19">
        <v>6601</v>
      </c>
      <c r="Z202" s="19">
        <v>6341</v>
      </c>
      <c r="AA202" s="19">
        <v>6255</v>
      </c>
      <c r="AB202" s="19">
        <v>6186</v>
      </c>
      <c r="AC202" s="19">
        <v>6016</v>
      </c>
      <c r="AD202" s="19">
        <v>5823</v>
      </c>
      <c r="AE202" s="19">
        <v>5675</v>
      </c>
      <c r="AF202" s="19">
        <v>5715</v>
      </c>
      <c r="AG202" s="19">
        <v>5707</v>
      </c>
      <c r="AH202" s="19">
        <v>5826</v>
      </c>
      <c r="AI202" s="19">
        <v>5870</v>
      </c>
      <c r="AJ202" s="19">
        <v>5711</v>
      </c>
      <c r="AK202" s="19">
        <v>5711</v>
      </c>
      <c r="AL202" s="19">
        <v>5719</v>
      </c>
      <c r="AM202" s="19">
        <v>5765</v>
      </c>
      <c r="AN202" s="19">
        <v>5956</v>
      </c>
      <c r="AO202" s="19">
        <v>6116</v>
      </c>
      <c r="AP202" s="19">
        <v>6205</v>
      </c>
      <c r="AQ202" s="19">
        <v>6473</v>
      </c>
      <c r="AR202" s="19">
        <v>6817</v>
      </c>
      <c r="AS202" s="19">
        <v>7140</v>
      </c>
      <c r="AT202" s="19">
        <v>8006</v>
      </c>
      <c r="AU202" s="19">
        <v>8505</v>
      </c>
      <c r="AV202" s="19">
        <v>8810</v>
      </c>
      <c r="AW202" s="19">
        <v>8954</v>
      </c>
      <c r="AX202" s="19">
        <v>8989</v>
      </c>
      <c r="AY202" s="19">
        <v>9197</v>
      </c>
      <c r="AZ202" s="19">
        <v>9637</v>
      </c>
      <c r="BA202" s="19">
        <v>9683</v>
      </c>
      <c r="BB202" s="19">
        <v>9637</v>
      </c>
      <c r="BC202" s="19">
        <v>9269</v>
      </c>
      <c r="BD202" s="19">
        <v>9110</v>
      </c>
      <c r="BE202" s="19">
        <v>9401</v>
      </c>
      <c r="BF202" s="19">
        <v>9402</v>
      </c>
      <c r="BG202" s="19">
        <v>9388</v>
      </c>
      <c r="BH202" s="19">
        <v>9252</v>
      </c>
      <c r="BI202" s="19">
        <v>9238</v>
      </c>
      <c r="BJ202" s="19">
        <v>9020</v>
      </c>
      <c r="BK202" s="19">
        <v>9142</v>
      </c>
      <c r="BL202" s="19">
        <v>9474</v>
      </c>
      <c r="BM202" s="19">
        <v>9462</v>
      </c>
      <c r="BN202" s="19">
        <v>9541</v>
      </c>
      <c r="BO202" s="19">
        <v>9346</v>
      </c>
      <c r="BP202" s="19">
        <v>9344</v>
      </c>
      <c r="BQ202" s="19">
        <v>9471</v>
      </c>
      <c r="BR202" s="19">
        <v>9862</v>
      </c>
      <c r="BS202" s="19">
        <v>9667</v>
      </c>
      <c r="BT202" s="19">
        <v>9976</v>
      </c>
      <c r="BU202" s="19">
        <v>9933</v>
      </c>
      <c r="BV202" s="19">
        <v>9871</v>
      </c>
      <c r="BW202" s="19">
        <v>10167</v>
      </c>
      <c r="BX202" s="19">
        <v>10692</v>
      </c>
      <c r="BY202" s="19">
        <v>10850</v>
      </c>
      <c r="BZ202" s="19">
        <v>10618</v>
      </c>
      <c r="CA202" s="19">
        <v>10647</v>
      </c>
      <c r="CB202" s="19">
        <v>10567</v>
      </c>
      <c r="CC202" s="19">
        <v>10791</v>
      </c>
      <c r="CD202" s="19">
        <v>10919</v>
      </c>
      <c r="CE202" s="19">
        <v>10886</v>
      </c>
      <c r="CF202" s="19">
        <v>10691</v>
      </c>
      <c r="CG202" s="19">
        <v>10482</v>
      </c>
      <c r="CH202" s="49">
        <v>10280</v>
      </c>
      <c r="CI202" s="49">
        <v>10363</v>
      </c>
      <c r="CJ202" s="49">
        <v>10170</v>
      </c>
      <c r="CK202" s="49">
        <v>10130</v>
      </c>
      <c r="CL202" s="49">
        <v>10260</v>
      </c>
      <c r="CM202" s="49">
        <v>10146</v>
      </c>
      <c r="CN202" s="49">
        <v>10052</v>
      </c>
      <c r="CO202" s="49">
        <v>10047</v>
      </c>
      <c r="CP202" s="49">
        <v>10263</v>
      </c>
      <c r="CQ202" s="49">
        <v>10126</v>
      </c>
      <c r="CR202" s="49">
        <v>9953</v>
      </c>
      <c r="CS202" s="49">
        <v>9713</v>
      </c>
      <c r="CT202" s="49">
        <v>9289</v>
      </c>
      <c r="CU202" s="49">
        <v>9057</v>
      </c>
      <c r="CV202" s="49">
        <v>9004</v>
      </c>
      <c r="CW202" s="49">
        <v>8590</v>
      </c>
      <c r="CX202" s="49">
        <v>8187</v>
      </c>
      <c r="CY202" s="49">
        <v>7864</v>
      </c>
      <c r="CZ202" s="17" t="s">
        <v>248</v>
      </c>
      <c r="DE202" t="s">
        <v>249</v>
      </c>
      <c r="DG202" t="s">
        <v>248</v>
      </c>
      <c r="DI202">
        <v>132800</v>
      </c>
      <c r="DJ202">
        <v>134400</v>
      </c>
      <c r="DK202">
        <v>136300</v>
      </c>
      <c r="DL202">
        <v>137000</v>
      </c>
      <c r="DM202">
        <v>138600</v>
      </c>
      <c r="DN202">
        <v>139300</v>
      </c>
      <c r="DO202">
        <v>137300</v>
      </c>
      <c r="DP202">
        <v>136800</v>
      </c>
      <c r="DQ202">
        <v>138400</v>
      </c>
      <c r="DR202">
        <v>141300</v>
      </c>
      <c r="DS202">
        <v>143000</v>
      </c>
      <c r="DT202">
        <v>144300</v>
      </c>
      <c r="DU202">
        <v>144900</v>
      </c>
      <c r="DV202">
        <v>143200</v>
      </c>
      <c r="DW202">
        <v>142600</v>
      </c>
      <c r="DX202">
        <v>146800</v>
      </c>
      <c r="DY202">
        <v>140200</v>
      </c>
      <c r="DZ202">
        <v>144700</v>
      </c>
      <c r="EA202">
        <v>141400</v>
      </c>
      <c r="EB202">
        <v>137300</v>
      </c>
      <c r="EC202">
        <v>142200</v>
      </c>
      <c r="ED202">
        <v>141900</v>
      </c>
      <c r="EE202">
        <v>142900</v>
      </c>
      <c r="EF202">
        <v>141700</v>
      </c>
      <c r="EG202">
        <v>142900</v>
      </c>
      <c r="EH202">
        <v>137100</v>
      </c>
      <c r="EI202">
        <v>141400</v>
      </c>
      <c r="EJ202" s="19">
        <v>143200</v>
      </c>
      <c r="EK202" s="19">
        <v>145300</v>
      </c>
      <c r="EL202" s="19">
        <v>150700</v>
      </c>
      <c r="EM202" s="19"/>
      <c r="EO202" s="31">
        <f t="shared" si="90"/>
        <v>5.9555722891566264E-2</v>
      </c>
      <c r="EP202" s="31">
        <f t="shared" si="91"/>
        <v>5.6726190476190479E-2</v>
      </c>
      <c r="EQ202" s="31">
        <f t="shared" si="92"/>
        <v>5.6801173881144536E-2</v>
      </c>
      <c r="ER202" s="31">
        <f t="shared" si="93"/>
        <v>5.2204379562043796E-2</v>
      </c>
      <c r="ES202" s="31">
        <f t="shared" si="94"/>
        <v>5.1024531024531028E-2</v>
      </c>
      <c r="ET202" s="31">
        <f t="shared" si="95"/>
        <v>4.5520459440057427E-2</v>
      </c>
      <c r="EU202" s="31">
        <f t="shared" si="96"/>
        <v>4.3816460305899488E-2</v>
      </c>
      <c r="EV202" s="31">
        <f t="shared" si="97"/>
        <v>4.1776315789473682E-2</v>
      </c>
      <c r="EW202" s="31">
        <f t="shared" si="98"/>
        <v>4.2413294797687864E-2</v>
      </c>
      <c r="EX202" s="31">
        <f t="shared" si="99"/>
        <v>4.0474168435951877E-2</v>
      </c>
      <c r="EY202" s="31">
        <f t="shared" si="100"/>
        <v>4.2769230769230768E-2</v>
      </c>
      <c r="EZ202" s="31">
        <f t="shared" si="101"/>
        <v>4.7241857241857241E-2</v>
      </c>
      <c r="FA202" s="31">
        <f t="shared" si="102"/>
        <v>5.8695652173913045E-2</v>
      </c>
      <c r="FB202" s="31">
        <f t="shared" si="103"/>
        <v>6.2772346368715079E-2</v>
      </c>
      <c r="FC202" s="31">
        <f t="shared" si="104"/>
        <v>6.7903225806451611E-2</v>
      </c>
      <c r="FD202" s="31">
        <f t="shared" si="105"/>
        <v>6.2057220708446867E-2</v>
      </c>
      <c r="FE202" s="31">
        <f t="shared" si="106"/>
        <v>6.6961483594864479E-2</v>
      </c>
      <c r="FF202" s="31">
        <f t="shared" si="107"/>
        <v>6.2335867311679338E-2</v>
      </c>
      <c r="FG202" s="31">
        <f t="shared" si="108"/>
        <v>6.6916548797736911E-2</v>
      </c>
      <c r="FH202" s="31">
        <f t="shared" si="109"/>
        <v>6.8055353241077934E-2</v>
      </c>
      <c r="FI202" s="31">
        <f t="shared" si="110"/>
        <v>6.7981715893108294E-2</v>
      </c>
      <c r="FJ202" s="31">
        <f t="shared" si="111"/>
        <v>6.9563072586328406E-2</v>
      </c>
      <c r="FK202" s="31">
        <f t="shared" si="112"/>
        <v>7.5927221833449965E-2</v>
      </c>
      <c r="FL202" s="31">
        <f t="shared" si="113"/>
        <v>7.4573041637261819E-2</v>
      </c>
      <c r="FM202" s="50">
        <f t="shared" si="114"/>
        <v>7.6179146256123167E-2</v>
      </c>
      <c r="FN202" s="50">
        <f t="shared" si="115"/>
        <v>7.4981765134937997E-2</v>
      </c>
      <c r="FO202" s="50">
        <f t="shared" si="116"/>
        <v>7.1640735502121647E-2</v>
      </c>
      <c r="FP202" s="50">
        <f t="shared" si="117"/>
        <v>7.0195530726256977E-2</v>
      </c>
      <c r="FQ202" s="50">
        <f t="shared" si="118"/>
        <v>6.9690295939435654E-2</v>
      </c>
      <c r="FR202" s="50">
        <f t="shared" si="119"/>
        <v>6.1639017916390176E-2</v>
      </c>
    </row>
    <row r="203" spans="1:174" ht="14">
      <c r="A203" s="17" t="s">
        <v>249</v>
      </c>
      <c r="B203" s="19">
        <v>828</v>
      </c>
      <c r="C203" s="19">
        <v>836</v>
      </c>
      <c r="D203" s="19">
        <v>816</v>
      </c>
      <c r="E203" s="19">
        <v>804</v>
      </c>
      <c r="F203" s="19">
        <v>778</v>
      </c>
      <c r="G203" s="19">
        <v>800</v>
      </c>
      <c r="H203" s="19">
        <v>894</v>
      </c>
      <c r="I203" s="19">
        <v>961</v>
      </c>
      <c r="J203" s="19">
        <v>991</v>
      </c>
      <c r="K203" s="19">
        <v>983</v>
      </c>
      <c r="L203" s="19">
        <v>965</v>
      </c>
      <c r="M203" s="19">
        <v>910</v>
      </c>
      <c r="N203" s="19">
        <v>849</v>
      </c>
      <c r="O203" s="19">
        <v>828</v>
      </c>
      <c r="P203" s="19">
        <v>847</v>
      </c>
      <c r="Q203" s="19">
        <v>816</v>
      </c>
      <c r="R203" s="19">
        <v>779</v>
      </c>
      <c r="S203" s="19">
        <v>780</v>
      </c>
      <c r="T203" s="19">
        <v>810</v>
      </c>
      <c r="U203" s="19">
        <v>834</v>
      </c>
      <c r="V203" s="19">
        <v>841</v>
      </c>
      <c r="W203" s="19">
        <v>849</v>
      </c>
      <c r="X203" s="19">
        <v>776</v>
      </c>
      <c r="Y203" s="19">
        <v>761</v>
      </c>
      <c r="Z203" s="19">
        <v>715</v>
      </c>
      <c r="AA203" s="19">
        <v>702</v>
      </c>
      <c r="AB203" s="19">
        <v>699</v>
      </c>
      <c r="AC203" s="19">
        <v>683</v>
      </c>
      <c r="AD203" s="19">
        <v>661</v>
      </c>
      <c r="AE203" s="19">
        <v>688</v>
      </c>
      <c r="AF203" s="19">
        <v>714</v>
      </c>
      <c r="AG203" s="19">
        <v>763</v>
      </c>
      <c r="AH203" s="19">
        <v>775</v>
      </c>
      <c r="AI203" s="19">
        <v>769</v>
      </c>
      <c r="AJ203" s="19">
        <v>753</v>
      </c>
      <c r="AK203" s="19">
        <v>778</v>
      </c>
      <c r="AL203" s="19">
        <v>805</v>
      </c>
      <c r="AM203" s="19">
        <v>864</v>
      </c>
      <c r="AN203" s="19">
        <v>939</v>
      </c>
      <c r="AO203" s="19">
        <v>994</v>
      </c>
      <c r="AP203" s="19">
        <v>1035</v>
      </c>
      <c r="AQ203" s="19">
        <v>1214</v>
      </c>
      <c r="AR203" s="19">
        <v>1463</v>
      </c>
      <c r="AS203" s="19">
        <v>1635</v>
      </c>
      <c r="AT203" s="19">
        <v>1997</v>
      </c>
      <c r="AU203" s="19">
        <v>2128</v>
      </c>
      <c r="AV203" s="19">
        <v>2154</v>
      </c>
      <c r="AW203" s="19">
        <v>2000</v>
      </c>
      <c r="AX203" s="19">
        <v>1974</v>
      </c>
      <c r="AY203" s="19">
        <v>2030</v>
      </c>
      <c r="AZ203" s="19">
        <v>2033</v>
      </c>
      <c r="BA203" s="19">
        <v>1946</v>
      </c>
      <c r="BB203" s="19">
        <v>1888</v>
      </c>
      <c r="BC203" s="19">
        <v>1868</v>
      </c>
      <c r="BD203" s="19">
        <v>1829</v>
      </c>
      <c r="BE203" s="19">
        <v>1913</v>
      </c>
      <c r="BF203" s="19">
        <v>1858</v>
      </c>
      <c r="BG203" s="19">
        <v>1790</v>
      </c>
      <c r="BH203" s="19">
        <v>1716</v>
      </c>
      <c r="BI203" s="19">
        <v>1605</v>
      </c>
      <c r="BJ203" s="19">
        <v>1476</v>
      </c>
      <c r="BK203" s="19">
        <v>1505</v>
      </c>
      <c r="BL203" s="19">
        <v>1502</v>
      </c>
      <c r="BM203" s="19">
        <v>1485</v>
      </c>
      <c r="BN203" s="19">
        <v>1463</v>
      </c>
      <c r="BO203" s="19">
        <v>1466</v>
      </c>
      <c r="BP203" s="19">
        <v>1471</v>
      </c>
      <c r="BQ203" s="19">
        <v>1543</v>
      </c>
      <c r="BR203" s="19">
        <v>1578</v>
      </c>
      <c r="BS203" s="19">
        <v>1557</v>
      </c>
      <c r="BT203" s="19">
        <v>1582</v>
      </c>
      <c r="BU203" s="19">
        <v>1506</v>
      </c>
      <c r="BV203" s="19">
        <v>1440</v>
      </c>
      <c r="BW203" s="19">
        <v>1490</v>
      </c>
      <c r="BX203" s="19">
        <v>1530</v>
      </c>
      <c r="BY203" s="19">
        <v>1554</v>
      </c>
      <c r="BZ203" s="19">
        <v>1505</v>
      </c>
      <c r="CA203" s="19">
        <v>1509</v>
      </c>
      <c r="CB203" s="19">
        <v>1505</v>
      </c>
      <c r="CC203" s="19">
        <v>1626</v>
      </c>
      <c r="CD203" s="19">
        <v>1677</v>
      </c>
      <c r="CE203" s="19">
        <v>1642</v>
      </c>
      <c r="CF203" s="19">
        <v>1537</v>
      </c>
      <c r="CG203" s="19">
        <v>1492</v>
      </c>
      <c r="CH203" s="49">
        <v>1398</v>
      </c>
      <c r="CI203" s="49">
        <v>1405</v>
      </c>
      <c r="CJ203" s="49">
        <v>1413</v>
      </c>
      <c r="CK203" s="49">
        <v>1375</v>
      </c>
      <c r="CL203" s="49">
        <v>1328</v>
      </c>
      <c r="CM203" s="49">
        <v>1279</v>
      </c>
      <c r="CN203" s="49">
        <v>1265</v>
      </c>
      <c r="CO203" s="49">
        <v>1380</v>
      </c>
      <c r="CP203" s="49">
        <v>1449</v>
      </c>
      <c r="CQ203" s="49">
        <v>1403</v>
      </c>
      <c r="CR203" s="49">
        <v>1310</v>
      </c>
      <c r="CS203" s="49">
        <v>1233</v>
      </c>
      <c r="CT203" s="49">
        <v>1165</v>
      </c>
      <c r="CU203" s="49">
        <v>1137</v>
      </c>
      <c r="CV203" s="49">
        <v>1101</v>
      </c>
      <c r="CW203" s="49">
        <v>1028</v>
      </c>
      <c r="CX203" s="49">
        <v>939</v>
      </c>
      <c r="CY203" s="49">
        <v>846</v>
      </c>
      <c r="CZ203" s="17" t="s">
        <v>249</v>
      </c>
      <c r="DE203" t="s">
        <v>250</v>
      </c>
      <c r="DG203" t="s">
        <v>249</v>
      </c>
      <c r="DI203">
        <v>46600</v>
      </c>
      <c r="DJ203">
        <v>47600</v>
      </c>
      <c r="DK203">
        <v>48300</v>
      </c>
      <c r="DL203">
        <v>49100</v>
      </c>
      <c r="DM203">
        <v>51100</v>
      </c>
      <c r="DN203">
        <v>51400</v>
      </c>
      <c r="DO203">
        <v>50600</v>
      </c>
      <c r="DP203">
        <v>46900</v>
      </c>
      <c r="DQ203">
        <v>47000</v>
      </c>
      <c r="DR203">
        <v>48600</v>
      </c>
      <c r="DS203">
        <v>51000</v>
      </c>
      <c r="DT203">
        <v>51200</v>
      </c>
      <c r="DU203">
        <v>51700</v>
      </c>
      <c r="DV203">
        <v>52100</v>
      </c>
      <c r="DW203">
        <v>52000</v>
      </c>
      <c r="DX203">
        <v>52500</v>
      </c>
      <c r="DY203">
        <v>51900</v>
      </c>
      <c r="DZ203">
        <v>52300</v>
      </c>
      <c r="EA203">
        <v>51200</v>
      </c>
      <c r="EB203">
        <v>47600</v>
      </c>
      <c r="EC203">
        <v>47800</v>
      </c>
      <c r="ED203">
        <v>47200</v>
      </c>
      <c r="EE203">
        <v>46000</v>
      </c>
      <c r="EF203">
        <v>47100</v>
      </c>
      <c r="EG203">
        <v>46900</v>
      </c>
      <c r="EH203">
        <v>45900</v>
      </c>
      <c r="EI203">
        <v>48700</v>
      </c>
      <c r="EJ203" s="19">
        <v>49000</v>
      </c>
      <c r="EK203" s="19">
        <v>49600</v>
      </c>
      <c r="EL203" s="19">
        <v>48100</v>
      </c>
      <c r="EM203" s="19"/>
      <c r="EO203" s="31">
        <f t="shared" si="90"/>
        <v>2.1094420600858369E-2</v>
      </c>
      <c r="EP203" s="31">
        <f t="shared" si="91"/>
        <v>1.7836134453781512E-2</v>
      </c>
      <c r="EQ203" s="31">
        <f t="shared" si="92"/>
        <v>1.68944099378882E-2</v>
      </c>
      <c r="ER203" s="31">
        <f t="shared" si="93"/>
        <v>1.6496945010183301E-2</v>
      </c>
      <c r="ES203" s="31">
        <f t="shared" si="94"/>
        <v>1.6614481409001958E-2</v>
      </c>
      <c r="ET203" s="31">
        <f t="shared" si="95"/>
        <v>1.3910505836575875E-2</v>
      </c>
      <c r="EU203" s="31">
        <f t="shared" si="96"/>
        <v>1.349802371541502E-2</v>
      </c>
      <c r="EV203" s="31">
        <f t="shared" si="97"/>
        <v>1.5223880597014926E-2</v>
      </c>
      <c r="EW203" s="31">
        <f t="shared" si="98"/>
        <v>1.6361702127659576E-2</v>
      </c>
      <c r="EX203" s="31">
        <f t="shared" si="99"/>
        <v>1.6563786008230452E-2</v>
      </c>
      <c r="EY203" s="31">
        <f t="shared" si="100"/>
        <v>1.9490196078431374E-2</v>
      </c>
      <c r="EZ203" s="31">
        <f t="shared" si="101"/>
        <v>2.8574218750000002E-2</v>
      </c>
      <c r="FA203" s="31">
        <f t="shared" si="102"/>
        <v>4.1160541586073504E-2</v>
      </c>
      <c r="FB203" s="31">
        <f t="shared" si="103"/>
        <v>3.7888675623800383E-2</v>
      </c>
      <c r="FC203" s="31">
        <f t="shared" si="104"/>
        <v>3.742307692307692E-2</v>
      </c>
      <c r="FD203" s="31">
        <f t="shared" si="105"/>
        <v>3.4838095238095237E-2</v>
      </c>
      <c r="FE203" s="31">
        <f t="shared" si="106"/>
        <v>3.4489402697495182E-2</v>
      </c>
      <c r="FF203" s="31">
        <f t="shared" si="107"/>
        <v>2.8221797323135754E-2</v>
      </c>
      <c r="FG203" s="31">
        <f t="shared" si="108"/>
        <v>2.9003906249999999E-2</v>
      </c>
      <c r="FH203" s="31">
        <f t="shared" si="109"/>
        <v>3.0903361344537816E-2</v>
      </c>
      <c r="FI203" s="31">
        <f t="shared" si="110"/>
        <v>3.2573221757322177E-2</v>
      </c>
      <c r="FJ203" s="31">
        <f t="shared" si="111"/>
        <v>3.0508474576271188E-2</v>
      </c>
      <c r="FK203" s="31">
        <f t="shared" si="112"/>
        <v>3.3782608695652173E-2</v>
      </c>
      <c r="FL203" s="31">
        <f t="shared" si="113"/>
        <v>3.1953290870488323E-2</v>
      </c>
      <c r="FM203" s="50">
        <f t="shared" si="114"/>
        <v>3.5010660980810238E-2</v>
      </c>
      <c r="FN203" s="50">
        <f t="shared" si="115"/>
        <v>3.0457516339869282E-2</v>
      </c>
      <c r="FO203" s="50">
        <f t="shared" si="116"/>
        <v>2.8234086242299793E-2</v>
      </c>
      <c r="FP203" s="50">
        <f t="shared" si="117"/>
        <v>2.5816326530612246E-2</v>
      </c>
      <c r="FQ203" s="50">
        <f t="shared" si="118"/>
        <v>2.8286290322580645E-2</v>
      </c>
      <c r="FR203" s="50">
        <f t="shared" si="119"/>
        <v>2.4220374220374222E-2</v>
      </c>
    </row>
    <row r="204" spans="1:174" ht="14">
      <c r="A204" s="17" t="s">
        <v>250</v>
      </c>
      <c r="B204" s="19">
        <v>1480</v>
      </c>
      <c r="C204" s="19">
        <v>1474</v>
      </c>
      <c r="D204" s="19">
        <v>1504</v>
      </c>
      <c r="E204" s="19">
        <v>1454</v>
      </c>
      <c r="F204" s="19">
        <v>1457</v>
      </c>
      <c r="G204" s="19">
        <v>1495</v>
      </c>
      <c r="H204" s="19">
        <v>1595</v>
      </c>
      <c r="I204" s="19">
        <v>1738</v>
      </c>
      <c r="J204" s="19">
        <v>1778</v>
      </c>
      <c r="K204" s="19">
        <v>1835</v>
      </c>
      <c r="L204" s="19">
        <v>1769</v>
      </c>
      <c r="M204" s="19">
        <v>1797</v>
      </c>
      <c r="N204" s="19">
        <v>1751</v>
      </c>
      <c r="O204" s="19">
        <v>1766</v>
      </c>
      <c r="P204" s="19">
        <v>1751</v>
      </c>
      <c r="Q204" s="19">
        <v>1743</v>
      </c>
      <c r="R204" s="19">
        <v>1686</v>
      </c>
      <c r="S204" s="19">
        <v>1660</v>
      </c>
      <c r="T204" s="19">
        <v>1674</v>
      </c>
      <c r="U204" s="19">
        <v>1836</v>
      </c>
      <c r="V204" s="19">
        <v>1932</v>
      </c>
      <c r="W204" s="19">
        <v>1880</v>
      </c>
      <c r="X204" s="19">
        <v>1829</v>
      </c>
      <c r="Y204" s="19">
        <v>1769</v>
      </c>
      <c r="Z204" s="19">
        <v>1755</v>
      </c>
      <c r="AA204" s="19">
        <v>1749</v>
      </c>
      <c r="AB204" s="19">
        <v>1768</v>
      </c>
      <c r="AC204" s="19">
        <v>1768</v>
      </c>
      <c r="AD204" s="19">
        <v>1675</v>
      </c>
      <c r="AE204" s="19">
        <v>1616</v>
      </c>
      <c r="AF204" s="19">
        <v>1620</v>
      </c>
      <c r="AG204" s="19">
        <v>1576</v>
      </c>
      <c r="AH204" s="19">
        <v>1625</v>
      </c>
      <c r="AI204" s="19">
        <v>1649</v>
      </c>
      <c r="AJ204" s="19">
        <v>1687</v>
      </c>
      <c r="AK204" s="19">
        <v>1645</v>
      </c>
      <c r="AL204" s="19">
        <v>1669</v>
      </c>
      <c r="AM204" s="19">
        <v>1759</v>
      </c>
      <c r="AN204" s="19">
        <v>1891</v>
      </c>
      <c r="AO204" s="19">
        <v>1923</v>
      </c>
      <c r="AP204" s="19">
        <v>2034</v>
      </c>
      <c r="AQ204" s="19">
        <v>2230</v>
      </c>
      <c r="AR204" s="19">
        <v>2418</v>
      </c>
      <c r="AS204" s="19">
        <v>2520</v>
      </c>
      <c r="AT204" s="19">
        <v>2903</v>
      </c>
      <c r="AU204" s="19">
        <v>2943</v>
      </c>
      <c r="AV204" s="19">
        <v>2998</v>
      </c>
      <c r="AW204" s="19">
        <v>2994</v>
      </c>
      <c r="AX204" s="19">
        <v>3068</v>
      </c>
      <c r="AY204" s="19">
        <v>3167</v>
      </c>
      <c r="AZ204" s="19">
        <v>3241</v>
      </c>
      <c r="BA204" s="19">
        <v>3229</v>
      </c>
      <c r="BB204" s="19">
        <v>3159</v>
      </c>
      <c r="BC204" s="19">
        <v>3074</v>
      </c>
      <c r="BD204" s="19">
        <v>3131</v>
      </c>
      <c r="BE204" s="19">
        <v>3264</v>
      </c>
      <c r="BF204" s="19">
        <v>3314</v>
      </c>
      <c r="BG204" s="19">
        <v>3273</v>
      </c>
      <c r="BH204" s="19">
        <v>3204</v>
      </c>
      <c r="BI204" s="19">
        <v>3086</v>
      </c>
      <c r="BJ204" s="19">
        <v>2998</v>
      </c>
      <c r="BK204" s="19">
        <v>2924</v>
      </c>
      <c r="BL204" s="19">
        <v>2859</v>
      </c>
      <c r="BM204" s="19">
        <v>2801</v>
      </c>
      <c r="BN204" s="19">
        <v>2718</v>
      </c>
      <c r="BO204" s="19">
        <v>2645</v>
      </c>
      <c r="BP204" s="19">
        <v>2733</v>
      </c>
      <c r="BQ204" s="19">
        <v>2902</v>
      </c>
      <c r="BR204" s="19">
        <v>2966</v>
      </c>
      <c r="BS204" s="19">
        <v>2935</v>
      </c>
      <c r="BT204" s="19">
        <v>2908</v>
      </c>
      <c r="BU204" s="19">
        <v>2857</v>
      </c>
      <c r="BV204" s="19">
        <v>2801</v>
      </c>
      <c r="BW204" s="19">
        <v>2942</v>
      </c>
      <c r="BX204" s="19">
        <v>3002</v>
      </c>
      <c r="BY204" s="19">
        <v>3044</v>
      </c>
      <c r="BZ204" s="19">
        <v>3001</v>
      </c>
      <c r="CA204" s="19">
        <v>3029</v>
      </c>
      <c r="CB204" s="19">
        <v>3058</v>
      </c>
      <c r="CC204" s="19">
        <v>3242</v>
      </c>
      <c r="CD204" s="19">
        <v>3377</v>
      </c>
      <c r="CE204" s="19">
        <v>3367</v>
      </c>
      <c r="CF204" s="19">
        <v>3286</v>
      </c>
      <c r="CG204" s="19">
        <v>3252</v>
      </c>
      <c r="CH204" s="49">
        <v>3164</v>
      </c>
      <c r="CI204" s="49">
        <v>3185</v>
      </c>
      <c r="CJ204" s="49">
        <v>3206</v>
      </c>
      <c r="CK204" s="49">
        <v>3237</v>
      </c>
      <c r="CL204" s="49">
        <v>3245</v>
      </c>
      <c r="CM204" s="49">
        <v>3177</v>
      </c>
      <c r="CN204" s="49">
        <v>3180</v>
      </c>
      <c r="CO204" s="49">
        <v>3325</v>
      </c>
      <c r="CP204" s="49">
        <v>3367</v>
      </c>
      <c r="CQ204" s="49">
        <v>3274</v>
      </c>
      <c r="CR204" s="49">
        <v>3201</v>
      </c>
      <c r="CS204" s="49">
        <v>3110</v>
      </c>
      <c r="CT204" s="49">
        <v>3002</v>
      </c>
      <c r="CU204" s="49">
        <v>2996</v>
      </c>
      <c r="CV204" s="49">
        <v>2932</v>
      </c>
      <c r="CW204" s="49">
        <v>2828</v>
      </c>
      <c r="CX204" s="49">
        <v>2745</v>
      </c>
      <c r="CY204" s="49">
        <v>2649</v>
      </c>
      <c r="CZ204" s="17" t="s">
        <v>250</v>
      </c>
      <c r="DE204" t="s">
        <v>251</v>
      </c>
      <c r="DG204" t="s">
        <v>250</v>
      </c>
      <c r="DI204">
        <v>45400</v>
      </c>
      <c r="DJ204">
        <v>45700</v>
      </c>
      <c r="DK204">
        <v>47100</v>
      </c>
      <c r="DL204">
        <v>46000</v>
      </c>
      <c r="DM204">
        <v>47300</v>
      </c>
      <c r="DN204">
        <v>48300</v>
      </c>
      <c r="DO204">
        <v>48500</v>
      </c>
      <c r="DP204">
        <v>49100</v>
      </c>
      <c r="DQ204">
        <v>48400</v>
      </c>
      <c r="DR204">
        <v>48100</v>
      </c>
      <c r="DS204">
        <v>46700</v>
      </c>
      <c r="DT204">
        <v>45000</v>
      </c>
      <c r="DU204">
        <v>44800</v>
      </c>
      <c r="DV204">
        <v>45100</v>
      </c>
      <c r="DW204">
        <v>45900</v>
      </c>
      <c r="DX204">
        <v>47700</v>
      </c>
      <c r="DY204">
        <v>46400</v>
      </c>
      <c r="DZ204">
        <v>47600</v>
      </c>
      <c r="EA204">
        <v>47900</v>
      </c>
      <c r="EB204">
        <v>49000</v>
      </c>
      <c r="EC204">
        <v>50800</v>
      </c>
      <c r="ED204">
        <v>48400</v>
      </c>
      <c r="EE204">
        <v>46900</v>
      </c>
      <c r="EF204">
        <v>45100</v>
      </c>
      <c r="EG204">
        <v>44500</v>
      </c>
      <c r="EH204">
        <v>45000</v>
      </c>
      <c r="EI204">
        <v>45900</v>
      </c>
      <c r="EJ204" s="19">
        <v>47400</v>
      </c>
      <c r="EK204" s="19">
        <v>47700</v>
      </c>
      <c r="EL204" s="19">
        <v>49200</v>
      </c>
      <c r="EM204" s="19"/>
      <c r="EO204" s="31">
        <f t="shared" si="90"/>
        <v>4.0418502202643175E-2</v>
      </c>
      <c r="EP204" s="31">
        <f t="shared" si="91"/>
        <v>3.8315098468271337E-2</v>
      </c>
      <c r="EQ204" s="31">
        <f t="shared" si="92"/>
        <v>3.700636942675159E-2</v>
      </c>
      <c r="ER204" s="31">
        <f t="shared" si="93"/>
        <v>3.6391304347826087E-2</v>
      </c>
      <c r="ES204" s="31">
        <f t="shared" si="94"/>
        <v>3.9746300211416494E-2</v>
      </c>
      <c r="ET204" s="31">
        <f t="shared" si="95"/>
        <v>3.6335403726708078E-2</v>
      </c>
      <c r="EU204" s="31">
        <f t="shared" si="96"/>
        <v>3.6453608247422678E-2</v>
      </c>
      <c r="EV204" s="31">
        <f t="shared" si="97"/>
        <v>3.2993890020366602E-2</v>
      </c>
      <c r="EW204" s="31">
        <f t="shared" si="98"/>
        <v>3.4070247933884294E-2</v>
      </c>
      <c r="EX204" s="31">
        <f t="shared" si="99"/>
        <v>3.4698544698544699E-2</v>
      </c>
      <c r="EY204" s="31">
        <f t="shared" si="100"/>
        <v>4.1177730192719489E-2</v>
      </c>
      <c r="EZ204" s="31">
        <f t="shared" si="101"/>
        <v>5.3733333333333334E-2</v>
      </c>
      <c r="FA204" s="31">
        <f t="shared" si="102"/>
        <v>6.5691964285714291E-2</v>
      </c>
      <c r="FB204" s="31">
        <f t="shared" si="103"/>
        <v>6.8026607538802658E-2</v>
      </c>
      <c r="FC204" s="31">
        <f t="shared" si="104"/>
        <v>7.0348583877995641E-2</v>
      </c>
      <c r="FD204" s="31">
        <f t="shared" si="105"/>
        <v>6.563941299790356E-2</v>
      </c>
      <c r="FE204" s="31">
        <f t="shared" si="106"/>
        <v>7.053879310344828E-2</v>
      </c>
      <c r="FF204" s="31">
        <f t="shared" si="107"/>
        <v>6.2983193277310931E-2</v>
      </c>
      <c r="FG204" s="31">
        <f t="shared" si="108"/>
        <v>5.847599164926931E-2</v>
      </c>
      <c r="FH204" s="31">
        <f t="shared" si="109"/>
        <v>5.5775510204081634E-2</v>
      </c>
      <c r="FI204" s="31">
        <f t="shared" si="110"/>
        <v>5.7775590551181102E-2</v>
      </c>
      <c r="FJ204" s="31">
        <f t="shared" si="111"/>
        <v>5.7871900826446283E-2</v>
      </c>
      <c r="FK204" s="31">
        <f t="shared" si="112"/>
        <v>6.4904051172707894E-2</v>
      </c>
      <c r="FL204" s="31">
        <f t="shared" si="113"/>
        <v>6.7804878048780493E-2</v>
      </c>
      <c r="FM204" s="50">
        <f t="shared" si="114"/>
        <v>7.5662921348314607E-2</v>
      </c>
      <c r="FN204" s="50">
        <f t="shared" si="115"/>
        <v>7.0311111111111116E-2</v>
      </c>
      <c r="FO204" s="50">
        <f t="shared" si="116"/>
        <v>7.0522875816993458E-2</v>
      </c>
      <c r="FP204" s="50">
        <f t="shared" si="117"/>
        <v>6.7088607594936706E-2</v>
      </c>
      <c r="FQ204" s="50">
        <f t="shared" si="118"/>
        <v>6.8637316561844866E-2</v>
      </c>
      <c r="FR204" s="50">
        <f t="shared" si="119"/>
        <v>6.1016260162601629E-2</v>
      </c>
    </row>
    <row r="205" spans="1:174" ht="14">
      <c r="A205" s="17" t="s">
        <v>251</v>
      </c>
      <c r="B205" s="19">
        <v>6597</v>
      </c>
      <c r="C205" s="19">
        <v>6596</v>
      </c>
      <c r="D205" s="19">
        <v>6750</v>
      </c>
      <c r="E205" s="19">
        <v>6557</v>
      </c>
      <c r="F205" s="19">
        <v>6914</v>
      </c>
      <c r="G205" s="19">
        <v>7298</v>
      </c>
      <c r="H205" s="19">
        <v>7710</v>
      </c>
      <c r="I205" s="19">
        <v>8416</v>
      </c>
      <c r="J205" s="19">
        <v>8571</v>
      </c>
      <c r="K205" s="19">
        <v>8767</v>
      </c>
      <c r="L205" s="19">
        <v>8365</v>
      </c>
      <c r="M205" s="19">
        <v>8171</v>
      </c>
      <c r="N205" s="19">
        <v>7906</v>
      </c>
      <c r="O205" s="19">
        <v>7941</v>
      </c>
      <c r="P205" s="19">
        <v>7931</v>
      </c>
      <c r="Q205" s="19">
        <v>8031</v>
      </c>
      <c r="R205" s="19">
        <v>8049</v>
      </c>
      <c r="S205" s="19">
        <v>8311</v>
      </c>
      <c r="T205" s="19">
        <v>8595</v>
      </c>
      <c r="U205" s="19">
        <v>9147</v>
      </c>
      <c r="V205" s="19">
        <v>9262</v>
      </c>
      <c r="W205" s="19">
        <v>8991</v>
      </c>
      <c r="X205" s="19">
        <v>8453</v>
      </c>
      <c r="Y205" s="19">
        <v>7988</v>
      </c>
      <c r="Z205" s="19">
        <v>7866</v>
      </c>
      <c r="AA205" s="19">
        <v>7908</v>
      </c>
      <c r="AB205" s="19">
        <v>8154</v>
      </c>
      <c r="AC205" s="19">
        <v>8278</v>
      </c>
      <c r="AD205" s="19">
        <v>8179</v>
      </c>
      <c r="AE205" s="19">
        <v>8019</v>
      </c>
      <c r="AF205" s="19">
        <v>7947</v>
      </c>
      <c r="AG205" s="19">
        <v>7829</v>
      </c>
      <c r="AH205" s="19">
        <v>7983</v>
      </c>
      <c r="AI205" s="19">
        <v>7772</v>
      </c>
      <c r="AJ205" s="19">
        <v>7671</v>
      </c>
      <c r="AK205" s="19">
        <v>7565</v>
      </c>
      <c r="AL205" s="19">
        <v>7612</v>
      </c>
      <c r="AM205" s="19">
        <v>7842</v>
      </c>
      <c r="AN205" s="19">
        <v>8351</v>
      </c>
      <c r="AO205" s="19">
        <v>8766</v>
      </c>
      <c r="AP205" s="19">
        <v>9324</v>
      </c>
      <c r="AQ205" s="19">
        <v>10532</v>
      </c>
      <c r="AR205" s="19">
        <v>11699</v>
      </c>
      <c r="AS205" s="19">
        <v>12739</v>
      </c>
      <c r="AT205" s="19">
        <v>14753</v>
      </c>
      <c r="AU205" s="19">
        <v>15178</v>
      </c>
      <c r="AV205" s="19">
        <v>14974</v>
      </c>
      <c r="AW205" s="19">
        <v>14846</v>
      </c>
      <c r="AX205" s="19">
        <v>14639</v>
      </c>
      <c r="AY205" s="19">
        <v>14564</v>
      </c>
      <c r="AZ205" s="19">
        <v>14711</v>
      </c>
      <c r="BA205" s="19">
        <v>14562</v>
      </c>
      <c r="BB205" s="19">
        <v>14759</v>
      </c>
      <c r="BC205" s="19">
        <v>15110</v>
      </c>
      <c r="BD205" s="19">
        <v>15527</v>
      </c>
      <c r="BE205" s="19">
        <v>16334</v>
      </c>
      <c r="BF205" s="19">
        <v>16401</v>
      </c>
      <c r="BG205" s="19">
        <v>15818</v>
      </c>
      <c r="BH205" s="19">
        <v>14921</v>
      </c>
      <c r="BI205" s="19">
        <v>13966</v>
      </c>
      <c r="BJ205" s="19">
        <v>13305</v>
      </c>
      <c r="BK205" s="19">
        <v>13054</v>
      </c>
      <c r="BL205" s="19">
        <v>12843</v>
      </c>
      <c r="BM205" s="19">
        <v>12877</v>
      </c>
      <c r="BN205" s="19">
        <v>12786</v>
      </c>
      <c r="BO205" s="19">
        <v>13070</v>
      </c>
      <c r="BP205" s="19">
        <v>13445</v>
      </c>
      <c r="BQ205" s="19">
        <v>14467</v>
      </c>
      <c r="BR205" s="19">
        <v>14617</v>
      </c>
      <c r="BS205" s="19">
        <v>14341</v>
      </c>
      <c r="BT205" s="19">
        <v>13666</v>
      </c>
      <c r="BU205" s="19">
        <v>13147</v>
      </c>
      <c r="BV205" s="19">
        <v>12863</v>
      </c>
      <c r="BW205" s="19">
        <v>13294</v>
      </c>
      <c r="BX205" s="19">
        <v>13533</v>
      </c>
      <c r="BY205" s="19">
        <v>13755</v>
      </c>
      <c r="BZ205" s="19">
        <v>13853</v>
      </c>
      <c r="CA205" s="19">
        <v>14419</v>
      </c>
      <c r="CB205" s="19">
        <v>14844</v>
      </c>
      <c r="CC205" s="19">
        <v>16032</v>
      </c>
      <c r="CD205" s="19">
        <v>16390</v>
      </c>
      <c r="CE205" s="19">
        <v>16000</v>
      </c>
      <c r="CF205" s="19">
        <v>15020</v>
      </c>
      <c r="CG205" s="19">
        <v>14746</v>
      </c>
      <c r="CH205" s="49">
        <v>14125</v>
      </c>
      <c r="CI205" s="49">
        <v>14184</v>
      </c>
      <c r="CJ205" s="49">
        <v>13997</v>
      </c>
      <c r="CK205" s="49">
        <v>13989</v>
      </c>
      <c r="CL205" s="49">
        <v>14117</v>
      </c>
      <c r="CM205" s="49">
        <v>14273</v>
      </c>
      <c r="CN205" s="49">
        <v>14480</v>
      </c>
      <c r="CO205" s="49">
        <v>15293</v>
      </c>
      <c r="CP205" s="49">
        <v>15616</v>
      </c>
      <c r="CQ205" s="49">
        <v>15053</v>
      </c>
      <c r="CR205" s="49">
        <v>14369</v>
      </c>
      <c r="CS205" s="49">
        <v>13846</v>
      </c>
      <c r="CT205" s="49">
        <v>13253</v>
      </c>
      <c r="CU205" s="49">
        <v>12978</v>
      </c>
      <c r="CV205" s="49">
        <v>12557</v>
      </c>
      <c r="CW205" s="49">
        <v>12045</v>
      </c>
      <c r="CX205" s="49">
        <v>11787</v>
      </c>
      <c r="CY205" s="49">
        <v>11943</v>
      </c>
      <c r="CZ205" s="17" t="s">
        <v>251</v>
      </c>
      <c r="DE205" t="s">
        <v>252</v>
      </c>
      <c r="DG205" t="s">
        <v>251</v>
      </c>
      <c r="DI205">
        <v>326500</v>
      </c>
      <c r="DJ205">
        <v>331900</v>
      </c>
      <c r="DK205">
        <v>334900</v>
      </c>
      <c r="DL205">
        <v>333200</v>
      </c>
      <c r="DM205">
        <v>331900</v>
      </c>
      <c r="DN205">
        <v>329500</v>
      </c>
      <c r="DO205">
        <v>333500</v>
      </c>
      <c r="DP205">
        <v>332700</v>
      </c>
      <c r="DQ205">
        <v>337400</v>
      </c>
      <c r="DR205">
        <v>338800</v>
      </c>
      <c r="DS205">
        <v>337700</v>
      </c>
      <c r="DT205">
        <v>337400</v>
      </c>
      <c r="DU205">
        <v>333900</v>
      </c>
      <c r="DV205">
        <v>334800</v>
      </c>
      <c r="DW205">
        <v>334900</v>
      </c>
      <c r="DX205">
        <v>333500</v>
      </c>
      <c r="DY205">
        <v>330800</v>
      </c>
      <c r="DZ205">
        <v>330700</v>
      </c>
      <c r="EA205">
        <v>333100</v>
      </c>
      <c r="EB205">
        <v>333300</v>
      </c>
      <c r="EC205">
        <v>337900</v>
      </c>
      <c r="ED205">
        <v>340200</v>
      </c>
      <c r="EE205">
        <v>334000</v>
      </c>
      <c r="EF205">
        <v>336500</v>
      </c>
      <c r="EG205">
        <v>333200</v>
      </c>
      <c r="EH205">
        <v>330300</v>
      </c>
      <c r="EI205">
        <v>331400</v>
      </c>
      <c r="EJ205" s="19">
        <v>329800</v>
      </c>
      <c r="EK205" s="19">
        <v>330700</v>
      </c>
      <c r="EL205" s="19">
        <v>329300</v>
      </c>
      <c r="EM205" s="19"/>
      <c r="EO205" s="31">
        <f t="shared" si="90"/>
        <v>2.6851454823889738E-2</v>
      </c>
      <c r="EP205" s="31">
        <f t="shared" si="91"/>
        <v>2.3820427839710757E-2</v>
      </c>
      <c r="EQ205" s="31">
        <f t="shared" si="92"/>
        <v>2.3980292624664078E-2</v>
      </c>
      <c r="ER205" s="31">
        <f t="shared" si="93"/>
        <v>2.5795318127250902E-2</v>
      </c>
      <c r="ES205" s="31">
        <f t="shared" si="94"/>
        <v>2.7089484784573667E-2</v>
      </c>
      <c r="ET205" s="31">
        <f t="shared" si="95"/>
        <v>2.3872534142640366E-2</v>
      </c>
      <c r="EU205" s="31">
        <f t="shared" si="96"/>
        <v>2.4821589205397301E-2</v>
      </c>
      <c r="EV205" s="31">
        <f t="shared" si="97"/>
        <v>2.388638412984671E-2</v>
      </c>
      <c r="EW205" s="31">
        <f t="shared" si="98"/>
        <v>2.3034973325429756E-2</v>
      </c>
      <c r="EX205" s="31">
        <f t="shared" si="99"/>
        <v>2.2467532467532466E-2</v>
      </c>
      <c r="EY205" s="31">
        <f t="shared" si="100"/>
        <v>2.5957950843944328E-2</v>
      </c>
      <c r="EZ205" s="31">
        <f t="shared" si="101"/>
        <v>3.4673977474807348E-2</v>
      </c>
      <c r="FA205" s="31">
        <f t="shared" si="102"/>
        <v>4.5456723569931114E-2</v>
      </c>
      <c r="FB205" s="31">
        <f t="shared" si="103"/>
        <v>4.3724611708482679E-2</v>
      </c>
      <c r="FC205" s="31">
        <f t="shared" si="104"/>
        <v>4.3481636309346074E-2</v>
      </c>
      <c r="FD205" s="31">
        <f t="shared" si="105"/>
        <v>4.6557721139430283E-2</v>
      </c>
      <c r="FE205" s="31">
        <f t="shared" si="106"/>
        <v>4.7817412333736396E-2</v>
      </c>
      <c r="FF205" s="31">
        <f t="shared" si="107"/>
        <v>4.0232839431508918E-2</v>
      </c>
      <c r="FG205" s="31">
        <f t="shared" si="108"/>
        <v>3.8658060642449713E-2</v>
      </c>
      <c r="FH205" s="31">
        <f t="shared" si="109"/>
        <v>4.0339033903390338E-2</v>
      </c>
      <c r="FI205" s="31">
        <f t="shared" si="110"/>
        <v>4.2441550754661141E-2</v>
      </c>
      <c r="FJ205" s="31">
        <f t="shared" si="111"/>
        <v>3.7810111699000587E-2</v>
      </c>
      <c r="FK205" s="31">
        <f t="shared" si="112"/>
        <v>4.1182634730538924E-2</v>
      </c>
      <c r="FL205" s="31">
        <f t="shared" si="113"/>
        <v>4.4112927191679051E-2</v>
      </c>
      <c r="FM205" s="50">
        <f t="shared" si="114"/>
        <v>4.8019207683073231E-2</v>
      </c>
      <c r="FN205" s="50">
        <f t="shared" si="115"/>
        <v>4.2764153799576141E-2</v>
      </c>
      <c r="FO205" s="50">
        <f t="shared" si="116"/>
        <v>4.2211828605914305E-2</v>
      </c>
      <c r="FP205" s="50">
        <f t="shared" si="117"/>
        <v>4.3905397210430561E-2</v>
      </c>
      <c r="FQ205" s="50">
        <f t="shared" si="118"/>
        <v>4.5518596915633508E-2</v>
      </c>
      <c r="FR205" s="50">
        <f t="shared" si="119"/>
        <v>4.0245976313392044E-2</v>
      </c>
    </row>
    <row r="206" spans="1:174" ht="14">
      <c r="A206" s="17" t="s">
        <v>252</v>
      </c>
      <c r="B206" s="19">
        <v>14639</v>
      </c>
      <c r="C206" s="19">
        <v>14842</v>
      </c>
      <c r="D206" s="19">
        <v>14785</v>
      </c>
      <c r="E206" s="19">
        <v>14810</v>
      </c>
      <c r="F206" s="19">
        <v>14677</v>
      </c>
      <c r="G206" s="19">
        <v>14704</v>
      </c>
      <c r="H206" s="19">
        <v>15006</v>
      </c>
      <c r="I206" s="19">
        <v>15787</v>
      </c>
      <c r="J206" s="19">
        <v>16264</v>
      </c>
      <c r="K206" s="19">
        <v>16452</v>
      </c>
      <c r="L206" s="19">
        <v>16704</v>
      </c>
      <c r="M206" s="19">
        <v>16621</v>
      </c>
      <c r="N206" s="19">
        <v>16527</v>
      </c>
      <c r="O206" s="19">
        <v>16789</v>
      </c>
      <c r="P206" s="19">
        <v>16764</v>
      </c>
      <c r="Q206" s="19">
        <v>16607</v>
      </c>
      <c r="R206" s="19">
        <v>16003</v>
      </c>
      <c r="S206" s="19">
        <v>15685</v>
      </c>
      <c r="T206" s="19">
        <v>16050</v>
      </c>
      <c r="U206" s="19">
        <v>16274</v>
      </c>
      <c r="V206" s="19">
        <v>16331</v>
      </c>
      <c r="W206" s="19">
        <v>15943</v>
      </c>
      <c r="X206" s="19">
        <v>15658</v>
      </c>
      <c r="Y206" s="19">
        <v>15293</v>
      </c>
      <c r="Z206" s="19">
        <v>14902</v>
      </c>
      <c r="AA206" s="19">
        <v>14953</v>
      </c>
      <c r="AB206" s="19">
        <v>14932</v>
      </c>
      <c r="AC206" s="19">
        <v>14819</v>
      </c>
      <c r="AD206" s="19">
        <v>14566</v>
      </c>
      <c r="AE206" s="19">
        <v>14261</v>
      </c>
      <c r="AF206" s="19">
        <v>14441</v>
      </c>
      <c r="AG206" s="19">
        <v>14805</v>
      </c>
      <c r="AH206" s="19">
        <v>15213</v>
      </c>
      <c r="AI206" s="19">
        <v>15251</v>
      </c>
      <c r="AJ206" s="19">
        <v>14977</v>
      </c>
      <c r="AK206" s="19">
        <v>14827</v>
      </c>
      <c r="AL206" s="19">
        <v>14739</v>
      </c>
      <c r="AM206" s="19">
        <v>15284</v>
      </c>
      <c r="AN206" s="19">
        <v>15724</v>
      </c>
      <c r="AO206" s="19">
        <v>15956</v>
      </c>
      <c r="AP206" s="19">
        <v>16209</v>
      </c>
      <c r="AQ206" s="19">
        <v>16943</v>
      </c>
      <c r="AR206" s="19">
        <v>17799</v>
      </c>
      <c r="AS206" s="19">
        <v>18842</v>
      </c>
      <c r="AT206" s="19">
        <v>20059</v>
      </c>
      <c r="AU206" s="19">
        <v>20657</v>
      </c>
      <c r="AV206" s="19">
        <v>21062</v>
      </c>
      <c r="AW206" s="19">
        <v>21230</v>
      </c>
      <c r="AX206" s="19">
        <v>21311</v>
      </c>
      <c r="AY206" s="19">
        <v>21550</v>
      </c>
      <c r="AZ206" s="19">
        <v>21859</v>
      </c>
      <c r="BA206" s="19">
        <v>21521</v>
      </c>
      <c r="BB206" s="19">
        <v>21402</v>
      </c>
      <c r="BC206" s="19">
        <v>21245</v>
      </c>
      <c r="BD206" s="19">
        <v>21200</v>
      </c>
      <c r="BE206" s="19">
        <v>21928</v>
      </c>
      <c r="BF206" s="19">
        <v>21633</v>
      </c>
      <c r="BG206" s="19">
        <v>21036</v>
      </c>
      <c r="BH206" s="19">
        <v>20454</v>
      </c>
      <c r="BI206" s="19">
        <v>19855</v>
      </c>
      <c r="BJ206" s="19">
        <v>19380</v>
      </c>
      <c r="BK206" s="19">
        <v>19218</v>
      </c>
      <c r="BL206" s="19">
        <v>19659</v>
      </c>
      <c r="BM206" s="19">
        <v>19423</v>
      </c>
      <c r="BN206" s="19">
        <v>19681</v>
      </c>
      <c r="BO206" s="19">
        <v>19735</v>
      </c>
      <c r="BP206" s="19">
        <v>19648</v>
      </c>
      <c r="BQ206" s="19">
        <v>20387</v>
      </c>
      <c r="BR206" s="19">
        <v>20728</v>
      </c>
      <c r="BS206" s="19">
        <v>20706</v>
      </c>
      <c r="BT206" s="19">
        <v>20886</v>
      </c>
      <c r="BU206" s="19">
        <v>20754</v>
      </c>
      <c r="BV206" s="19">
        <v>20913</v>
      </c>
      <c r="BW206" s="19">
        <v>21041</v>
      </c>
      <c r="BX206" s="19">
        <v>21206</v>
      </c>
      <c r="BY206" s="19">
        <v>21360</v>
      </c>
      <c r="BZ206" s="19">
        <v>21092</v>
      </c>
      <c r="CA206" s="19">
        <v>20940</v>
      </c>
      <c r="CB206" s="19">
        <v>21007</v>
      </c>
      <c r="CC206" s="19">
        <v>21663</v>
      </c>
      <c r="CD206" s="19">
        <v>22302</v>
      </c>
      <c r="CE206" s="19">
        <v>22110</v>
      </c>
      <c r="CF206" s="19">
        <v>21719</v>
      </c>
      <c r="CG206" s="19">
        <v>21337</v>
      </c>
      <c r="CH206" s="49">
        <v>21147</v>
      </c>
      <c r="CI206" s="49">
        <v>21128</v>
      </c>
      <c r="CJ206" s="49">
        <v>20915</v>
      </c>
      <c r="CK206" s="49">
        <v>20700</v>
      </c>
      <c r="CL206" s="49">
        <v>20788</v>
      </c>
      <c r="CM206" s="49">
        <v>20419</v>
      </c>
      <c r="CN206" s="49">
        <v>20130</v>
      </c>
      <c r="CO206" s="49">
        <v>20350</v>
      </c>
      <c r="CP206" s="49">
        <v>20622</v>
      </c>
      <c r="CQ206" s="49">
        <v>20369</v>
      </c>
      <c r="CR206" s="49">
        <v>19904</v>
      </c>
      <c r="CS206" s="49">
        <v>19492</v>
      </c>
      <c r="CT206" s="49">
        <v>19050</v>
      </c>
      <c r="CU206" s="49">
        <v>18806</v>
      </c>
      <c r="CV206" s="49">
        <v>18541</v>
      </c>
      <c r="CW206" s="49">
        <v>18019</v>
      </c>
      <c r="CX206" s="49">
        <v>17593</v>
      </c>
      <c r="CY206" s="49">
        <v>17019</v>
      </c>
      <c r="CZ206" s="17" t="s">
        <v>252</v>
      </c>
      <c r="DE206" t="s">
        <v>253</v>
      </c>
      <c r="DG206" t="s">
        <v>252</v>
      </c>
      <c r="DI206">
        <v>195900</v>
      </c>
      <c r="DJ206">
        <v>194700</v>
      </c>
      <c r="DK206">
        <v>200200</v>
      </c>
      <c r="DL206">
        <v>202900</v>
      </c>
      <c r="DM206">
        <v>206400</v>
      </c>
      <c r="DN206">
        <v>207700</v>
      </c>
      <c r="DO206">
        <v>204400</v>
      </c>
      <c r="DP206">
        <v>205000</v>
      </c>
      <c r="DQ206">
        <v>203800</v>
      </c>
      <c r="DR206">
        <v>198400</v>
      </c>
      <c r="DS206">
        <v>194400</v>
      </c>
      <c r="DT206">
        <v>189900</v>
      </c>
      <c r="DU206">
        <v>189100</v>
      </c>
      <c r="DV206">
        <v>197700</v>
      </c>
      <c r="DW206">
        <v>201000</v>
      </c>
      <c r="DX206">
        <v>203800</v>
      </c>
      <c r="DY206">
        <v>207600</v>
      </c>
      <c r="DZ206">
        <v>208000</v>
      </c>
      <c r="EA206">
        <v>213400</v>
      </c>
      <c r="EB206">
        <v>209200</v>
      </c>
      <c r="EC206">
        <v>207200</v>
      </c>
      <c r="ED206">
        <v>205700</v>
      </c>
      <c r="EE206">
        <v>201900</v>
      </c>
      <c r="EF206">
        <v>204400</v>
      </c>
      <c r="EG206">
        <v>205300</v>
      </c>
      <c r="EH206">
        <v>206200</v>
      </c>
      <c r="EI206">
        <v>205300</v>
      </c>
      <c r="EJ206" s="19">
        <v>207200</v>
      </c>
      <c r="EK206" s="19">
        <v>206900</v>
      </c>
      <c r="EL206" s="19">
        <v>206500</v>
      </c>
      <c r="EM206" s="19"/>
      <c r="EO206" s="31">
        <f t="shared" si="90"/>
        <v>8.3981623277182241E-2</v>
      </c>
      <c r="EP206" s="31">
        <f t="shared" si="91"/>
        <v>8.4884437596302001E-2</v>
      </c>
      <c r="EQ206" s="31">
        <f t="shared" si="92"/>
        <v>8.2952047952047955E-2</v>
      </c>
      <c r="ER206" s="31">
        <f t="shared" si="93"/>
        <v>7.9103006407097096E-2</v>
      </c>
      <c r="ES206" s="31">
        <f t="shared" si="94"/>
        <v>7.7243217054263569E-2</v>
      </c>
      <c r="ET206" s="31">
        <f t="shared" si="95"/>
        <v>7.1747713047664904E-2</v>
      </c>
      <c r="EU206" s="31">
        <f t="shared" si="96"/>
        <v>7.2499999999999995E-2</v>
      </c>
      <c r="EV206" s="31">
        <f t="shared" si="97"/>
        <v>7.0443902439024389E-2</v>
      </c>
      <c r="EW206" s="31">
        <f t="shared" si="98"/>
        <v>7.4833169774288513E-2</v>
      </c>
      <c r="EX206" s="31">
        <f t="shared" si="99"/>
        <v>7.4289314516129037E-2</v>
      </c>
      <c r="EY206" s="31">
        <f t="shared" si="100"/>
        <v>8.2078189300411525E-2</v>
      </c>
      <c r="EZ206" s="31">
        <f t="shared" si="101"/>
        <v>9.3728278041074253E-2</v>
      </c>
      <c r="FA206" s="31">
        <f t="shared" si="102"/>
        <v>0.10923849814912745</v>
      </c>
      <c r="FB206" s="31">
        <f t="shared" si="103"/>
        <v>0.10779463834092058</v>
      </c>
      <c r="FC206" s="31">
        <f t="shared" si="104"/>
        <v>0.10706965174129353</v>
      </c>
      <c r="FD206" s="31">
        <f t="shared" si="105"/>
        <v>0.10402355250245339</v>
      </c>
      <c r="FE206" s="31">
        <f t="shared" si="106"/>
        <v>0.10132947976878613</v>
      </c>
      <c r="FF206" s="31">
        <f t="shared" si="107"/>
        <v>9.3173076923076928E-2</v>
      </c>
      <c r="FG206" s="31">
        <f t="shared" si="108"/>
        <v>9.1016869728209937E-2</v>
      </c>
      <c r="FH206" s="31">
        <f t="shared" si="109"/>
        <v>9.3919694072657739E-2</v>
      </c>
      <c r="FI206" s="31">
        <f t="shared" si="110"/>
        <v>9.9932432432432439E-2</v>
      </c>
      <c r="FJ206" s="31">
        <f t="shared" si="111"/>
        <v>0.10166747690811861</v>
      </c>
      <c r="FK206" s="31">
        <f t="shared" si="112"/>
        <v>0.10579494799405646</v>
      </c>
      <c r="FL206" s="31">
        <f t="shared" si="113"/>
        <v>0.10277397260273972</v>
      </c>
      <c r="FM206" s="50">
        <f t="shared" si="114"/>
        <v>0.10769605455431076</v>
      </c>
      <c r="FN206" s="50">
        <f t="shared" si="115"/>
        <v>0.10255577109602328</v>
      </c>
      <c r="FO206" s="50">
        <f t="shared" si="116"/>
        <v>0.10082805650267901</v>
      </c>
      <c r="FP206" s="50">
        <f t="shared" si="117"/>
        <v>9.7152509652509655E-2</v>
      </c>
      <c r="FQ206" s="50">
        <f t="shared" si="118"/>
        <v>9.8448525857902369E-2</v>
      </c>
      <c r="FR206" s="50">
        <f t="shared" si="119"/>
        <v>9.2251815980629537E-2</v>
      </c>
    </row>
    <row r="207" spans="1:174" ht="14">
      <c r="A207" s="17" t="s">
        <v>253</v>
      </c>
      <c r="B207" s="19">
        <v>3618</v>
      </c>
      <c r="C207" s="19">
        <v>3728</v>
      </c>
      <c r="D207" s="19">
        <v>3638</v>
      </c>
      <c r="E207" s="19">
        <v>3547</v>
      </c>
      <c r="F207" s="19">
        <v>3615</v>
      </c>
      <c r="G207" s="19">
        <v>3613</v>
      </c>
      <c r="H207" s="19">
        <v>3590</v>
      </c>
      <c r="I207" s="19">
        <v>3779</v>
      </c>
      <c r="J207" s="19">
        <v>4019</v>
      </c>
      <c r="K207" s="19">
        <v>4132</v>
      </c>
      <c r="L207" s="19">
        <v>4117</v>
      </c>
      <c r="M207" s="19">
        <v>4153</v>
      </c>
      <c r="N207" s="19">
        <v>4255</v>
      </c>
      <c r="O207" s="19">
        <v>4317</v>
      </c>
      <c r="P207" s="19">
        <v>4216</v>
      </c>
      <c r="Q207" s="19">
        <v>4238</v>
      </c>
      <c r="R207" s="19">
        <v>4214</v>
      </c>
      <c r="S207" s="19">
        <v>4206</v>
      </c>
      <c r="T207" s="19">
        <v>3998</v>
      </c>
      <c r="U207" s="19">
        <v>4076</v>
      </c>
      <c r="V207" s="19">
        <v>4173</v>
      </c>
      <c r="W207" s="19">
        <v>4047</v>
      </c>
      <c r="X207" s="19">
        <v>3768</v>
      </c>
      <c r="Y207" s="19">
        <v>3765</v>
      </c>
      <c r="Z207" s="19">
        <v>3724</v>
      </c>
      <c r="AA207" s="19">
        <v>3655</v>
      </c>
      <c r="AB207" s="19">
        <v>3588</v>
      </c>
      <c r="AC207" s="19">
        <v>3464</v>
      </c>
      <c r="AD207" s="19">
        <v>3334</v>
      </c>
      <c r="AE207" s="19">
        <v>3150</v>
      </c>
      <c r="AF207" s="19">
        <v>3000</v>
      </c>
      <c r="AG207" s="19">
        <v>3112</v>
      </c>
      <c r="AH207" s="19">
        <v>3326</v>
      </c>
      <c r="AI207" s="19">
        <v>3300</v>
      </c>
      <c r="AJ207" s="19">
        <v>3332</v>
      </c>
      <c r="AK207" s="19">
        <v>3256</v>
      </c>
      <c r="AL207" s="19">
        <v>3256</v>
      </c>
      <c r="AM207" s="19">
        <v>3406</v>
      </c>
      <c r="AN207" s="19">
        <v>3616</v>
      </c>
      <c r="AO207" s="19">
        <v>3711</v>
      </c>
      <c r="AP207" s="19">
        <v>3794</v>
      </c>
      <c r="AQ207" s="19">
        <v>3874</v>
      </c>
      <c r="AR207" s="19">
        <v>4099</v>
      </c>
      <c r="AS207" s="19">
        <v>4586</v>
      </c>
      <c r="AT207" s="19">
        <v>5391</v>
      </c>
      <c r="AU207" s="19">
        <v>5668</v>
      </c>
      <c r="AV207" s="19">
        <v>5891</v>
      </c>
      <c r="AW207" s="19">
        <v>6029</v>
      </c>
      <c r="AX207" s="19">
        <v>5877</v>
      </c>
      <c r="AY207" s="19">
        <v>6046</v>
      </c>
      <c r="AZ207" s="19">
        <v>6135</v>
      </c>
      <c r="BA207" s="19">
        <v>6243</v>
      </c>
      <c r="BB207" s="19">
        <v>6140</v>
      </c>
      <c r="BC207" s="19">
        <v>5958</v>
      </c>
      <c r="BD207" s="19">
        <v>5882</v>
      </c>
      <c r="BE207" s="19">
        <v>6334</v>
      </c>
      <c r="BF207" s="19">
        <v>6241</v>
      </c>
      <c r="BG207" s="19">
        <v>6158</v>
      </c>
      <c r="BH207" s="19">
        <v>6316</v>
      </c>
      <c r="BI207" s="19">
        <v>5936</v>
      </c>
      <c r="BJ207" s="19">
        <v>5867</v>
      </c>
      <c r="BK207" s="19">
        <v>5804</v>
      </c>
      <c r="BL207" s="19">
        <v>5907</v>
      </c>
      <c r="BM207" s="19">
        <v>5827</v>
      </c>
      <c r="BN207" s="19">
        <v>5549</v>
      </c>
      <c r="BO207" s="19">
        <v>5335</v>
      </c>
      <c r="BP207" s="19">
        <v>5199</v>
      </c>
      <c r="BQ207" s="19">
        <v>5533</v>
      </c>
      <c r="BR207" s="19">
        <v>5715</v>
      </c>
      <c r="BS207" s="19">
        <v>5719</v>
      </c>
      <c r="BT207" s="19">
        <v>5824</v>
      </c>
      <c r="BU207" s="19">
        <v>5828</v>
      </c>
      <c r="BV207" s="19">
        <v>5864</v>
      </c>
      <c r="BW207" s="19">
        <v>6268</v>
      </c>
      <c r="BX207" s="19">
        <v>6462</v>
      </c>
      <c r="BY207" s="19">
        <v>6512</v>
      </c>
      <c r="BZ207" s="19">
        <v>6338</v>
      </c>
      <c r="CA207" s="19">
        <v>6193</v>
      </c>
      <c r="CB207" s="19">
        <v>6163</v>
      </c>
      <c r="CC207" s="19">
        <v>6396</v>
      </c>
      <c r="CD207" s="19">
        <v>6606</v>
      </c>
      <c r="CE207" s="19">
        <v>6602</v>
      </c>
      <c r="CF207" s="19">
        <v>6433</v>
      </c>
      <c r="CG207" s="19">
        <v>6419</v>
      </c>
      <c r="CH207" s="49">
        <v>6289</v>
      </c>
      <c r="CI207" s="49">
        <v>6325</v>
      </c>
      <c r="CJ207" s="49">
        <v>6265</v>
      </c>
      <c r="CK207" s="49">
        <v>6121</v>
      </c>
      <c r="CL207" s="49">
        <v>5913</v>
      </c>
      <c r="CM207" s="49">
        <v>5566</v>
      </c>
      <c r="CN207" s="49">
        <v>5291</v>
      </c>
      <c r="CO207" s="49">
        <v>5652</v>
      </c>
      <c r="CP207" s="49">
        <v>6023</v>
      </c>
      <c r="CQ207" s="49">
        <v>6045</v>
      </c>
      <c r="CR207" s="49">
        <v>5917</v>
      </c>
      <c r="CS207" s="49">
        <v>5684</v>
      </c>
      <c r="CT207" s="49">
        <v>5463</v>
      </c>
      <c r="CU207" s="49">
        <v>5396</v>
      </c>
      <c r="CV207" s="49">
        <v>5282</v>
      </c>
      <c r="CW207" s="49">
        <v>5041</v>
      </c>
      <c r="CX207" s="49">
        <v>4654</v>
      </c>
      <c r="CY207" s="49">
        <v>4309</v>
      </c>
      <c r="CZ207" s="17" t="s">
        <v>253</v>
      </c>
      <c r="DE207" t="s">
        <v>254</v>
      </c>
      <c r="DG207" t="s">
        <v>253</v>
      </c>
      <c r="DI207">
        <v>86400</v>
      </c>
      <c r="DJ207">
        <v>85700</v>
      </c>
      <c r="DK207">
        <v>87200</v>
      </c>
      <c r="DL207">
        <v>89200</v>
      </c>
      <c r="DM207">
        <v>89600</v>
      </c>
      <c r="DN207">
        <v>92900</v>
      </c>
      <c r="DO207">
        <v>92400</v>
      </c>
      <c r="DP207">
        <v>88200</v>
      </c>
      <c r="DQ207">
        <v>88300</v>
      </c>
      <c r="DR207">
        <v>88000</v>
      </c>
      <c r="DS207">
        <v>87600</v>
      </c>
      <c r="DT207">
        <v>91000</v>
      </c>
      <c r="DU207">
        <v>91000</v>
      </c>
      <c r="DV207">
        <v>94700</v>
      </c>
      <c r="DW207">
        <v>93300</v>
      </c>
      <c r="DX207">
        <v>91900</v>
      </c>
      <c r="DY207">
        <v>93000</v>
      </c>
      <c r="DZ207">
        <v>92200</v>
      </c>
      <c r="EA207">
        <v>94800</v>
      </c>
      <c r="EB207">
        <v>96200</v>
      </c>
      <c r="EC207">
        <v>96100</v>
      </c>
      <c r="ED207">
        <v>94000</v>
      </c>
      <c r="EE207">
        <v>93200</v>
      </c>
      <c r="EF207">
        <v>93200</v>
      </c>
      <c r="EG207">
        <v>95700</v>
      </c>
      <c r="EH207">
        <v>98600</v>
      </c>
      <c r="EI207">
        <v>98400</v>
      </c>
      <c r="EJ207" s="19">
        <v>97500</v>
      </c>
      <c r="EK207" s="19">
        <v>96800</v>
      </c>
      <c r="EL207" s="19">
        <v>97100</v>
      </c>
      <c r="EM207" s="19"/>
      <c r="EO207" s="31">
        <f t="shared" si="90"/>
        <v>4.7824074074074074E-2</v>
      </c>
      <c r="EP207" s="31">
        <f t="shared" si="91"/>
        <v>4.9649941656942823E-2</v>
      </c>
      <c r="EQ207" s="31">
        <f t="shared" si="92"/>
        <v>4.8600917431192658E-2</v>
      </c>
      <c r="ER207" s="31">
        <f t="shared" si="93"/>
        <v>4.4820627802690582E-2</v>
      </c>
      <c r="ES207" s="31">
        <f t="shared" si="94"/>
        <v>4.5167410714285712E-2</v>
      </c>
      <c r="ET207" s="31">
        <f t="shared" si="95"/>
        <v>4.0086114101184067E-2</v>
      </c>
      <c r="EU207" s="31">
        <f t="shared" si="96"/>
        <v>3.7489177489177489E-2</v>
      </c>
      <c r="EV207" s="31">
        <f t="shared" si="97"/>
        <v>3.4013605442176874E-2</v>
      </c>
      <c r="EW207" s="31">
        <f t="shared" si="98"/>
        <v>3.7372593431483581E-2</v>
      </c>
      <c r="EX207" s="31">
        <f t="shared" si="99"/>
        <v>3.6999999999999998E-2</v>
      </c>
      <c r="EY207" s="31">
        <f t="shared" si="100"/>
        <v>4.2363013698630138E-2</v>
      </c>
      <c r="EZ207" s="31">
        <f t="shared" si="101"/>
        <v>4.5043956043956043E-2</v>
      </c>
      <c r="FA207" s="31">
        <f t="shared" si="102"/>
        <v>6.2285714285714285E-2</v>
      </c>
      <c r="FB207" s="31">
        <f t="shared" si="103"/>
        <v>6.2059134107708552E-2</v>
      </c>
      <c r="FC207" s="31">
        <f t="shared" si="104"/>
        <v>6.6913183279742772E-2</v>
      </c>
      <c r="FD207" s="31">
        <f t="shared" si="105"/>
        <v>6.4004352557127317E-2</v>
      </c>
      <c r="FE207" s="31">
        <f t="shared" si="106"/>
        <v>6.6215053763440862E-2</v>
      </c>
      <c r="FF207" s="31">
        <f t="shared" si="107"/>
        <v>6.3633405639913238E-2</v>
      </c>
      <c r="FG207" s="31">
        <f t="shared" si="108"/>
        <v>6.1466244725738396E-2</v>
      </c>
      <c r="FH207" s="31">
        <f t="shared" si="109"/>
        <v>5.4043659043659042E-2</v>
      </c>
      <c r="FI207" s="31">
        <f t="shared" si="110"/>
        <v>5.9510926118626434E-2</v>
      </c>
      <c r="FJ207" s="31">
        <f t="shared" si="111"/>
        <v>6.2382978723404259E-2</v>
      </c>
      <c r="FK207" s="31">
        <f t="shared" si="112"/>
        <v>6.9871244635193133E-2</v>
      </c>
      <c r="FL207" s="31">
        <f t="shared" si="113"/>
        <v>6.6126609442060086E-2</v>
      </c>
      <c r="FM207" s="50">
        <f t="shared" si="114"/>
        <v>6.8986415882967611E-2</v>
      </c>
      <c r="FN207" s="50">
        <f t="shared" si="115"/>
        <v>6.378296146044625E-2</v>
      </c>
      <c r="FO207" s="50">
        <f t="shared" si="116"/>
        <v>6.2205284552845526E-2</v>
      </c>
      <c r="FP207" s="50">
        <f t="shared" si="117"/>
        <v>5.4266666666666664E-2</v>
      </c>
      <c r="FQ207" s="50">
        <f t="shared" si="118"/>
        <v>6.2448347107438018E-2</v>
      </c>
      <c r="FR207" s="50">
        <f t="shared" si="119"/>
        <v>5.6261585993820806E-2</v>
      </c>
    </row>
    <row r="208" spans="1:174" ht="14">
      <c r="A208" s="17" t="s">
        <v>254</v>
      </c>
      <c r="B208" s="19">
        <v>1115</v>
      </c>
      <c r="C208" s="19">
        <v>1126</v>
      </c>
      <c r="D208" s="19">
        <v>1153</v>
      </c>
      <c r="E208" s="19">
        <v>1181</v>
      </c>
      <c r="F208" s="19">
        <v>1228</v>
      </c>
      <c r="G208" s="19">
        <v>1173</v>
      </c>
      <c r="H208" s="19">
        <v>1235</v>
      </c>
      <c r="I208" s="19">
        <v>1309</v>
      </c>
      <c r="J208" s="19">
        <v>1410</v>
      </c>
      <c r="K208" s="19">
        <v>1441</v>
      </c>
      <c r="L208" s="19">
        <v>1364</v>
      </c>
      <c r="M208" s="19">
        <v>1479</v>
      </c>
      <c r="N208" s="19">
        <v>1390</v>
      </c>
      <c r="O208" s="19">
        <v>1418</v>
      </c>
      <c r="P208" s="19">
        <v>1279</v>
      </c>
      <c r="Q208" s="19">
        <v>1277</v>
      </c>
      <c r="R208" s="19">
        <v>1262</v>
      </c>
      <c r="S208" s="19">
        <v>1274</v>
      </c>
      <c r="T208" s="19">
        <v>1232</v>
      </c>
      <c r="U208" s="19">
        <v>1311</v>
      </c>
      <c r="V208" s="19">
        <v>1320</v>
      </c>
      <c r="W208" s="19">
        <v>1244</v>
      </c>
      <c r="X208" s="19">
        <v>1224</v>
      </c>
      <c r="Y208" s="19">
        <v>1229</v>
      </c>
      <c r="Z208" s="19">
        <v>1145</v>
      </c>
      <c r="AA208" s="19">
        <v>1141</v>
      </c>
      <c r="AB208" s="19">
        <v>1108</v>
      </c>
      <c r="AC208" s="19">
        <v>1049</v>
      </c>
      <c r="AD208" s="19">
        <v>1006</v>
      </c>
      <c r="AE208" s="19">
        <v>978</v>
      </c>
      <c r="AF208" s="19">
        <v>982</v>
      </c>
      <c r="AG208" s="19">
        <v>976</v>
      </c>
      <c r="AH208" s="19">
        <v>984</v>
      </c>
      <c r="AI208" s="19">
        <v>1018</v>
      </c>
      <c r="AJ208" s="19">
        <v>968</v>
      </c>
      <c r="AK208" s="19">
        <v>982</v>
      </c>
      <c r="AL208" s="19">
        <v>983</v>
      </c>
      <c r="AM208" s="19">
        <v>1039</v>
      </c>
      <c r="AN208" s="19">
        <v>1170</v>
      </c>
      <c r="AO208" s="19">
        <v>1219</v>
      </c>
      <c r="AP208" s="19">
        <v>1235</v>
      </c>
      <c r="AQ208" s="19">
        <v>1374</v>
      </c>
      <c r="AR208" s="19">
        <v>1551</v>
      </c>
      <c r="AS208" s="19">
        <v>1773</v>
      </c>
      <c r="AT208" s="19">
        <v>2191</v>
      </c>
      <c r="AU208" s="19">
        <v>2313</v>
      </c>
      <c r="AV208" s="19">
        <v>2413</v>
      </c>
      <c r="AW208" s="19">
        <v>2409</v>
      </c>
      <c r="AX208" s="19">
        <v>2365</v>
      </c>
      <c r="AY208" s="19">
        <v>2397</v>
      </c>
      <c r="AZ208" s="19">
        <v>2465</v>
      </c>
      <c r="BA208" s="19">
        <v>2496</v>
      </c>
      <c r="BB208" s="19">
        <v>2497</v>
      </c>
      <c r="BC208" s="19">
        <v>2467</v>
      </c>
      <c r="BD208" s="19">
        <v>2444</v>
      </c>
      <c r="BE208" s="19">
        <v>2646</v>
      </c>
      <c r="BF208" s="19">
        <v>2679</v>
      </c>
      <c r="BG208" s="19">
        <v>2593</v>
      </c>
      <c r="BH208" s="19">
        <v>2511</v>
      </c>
      <c r="BI208" s="19">
        <v>2366</v>
      </c>
      <c r="BJ208" s="19">
        <v>2224</v>
      </c>
      <c r="BK208" s="19">
        <v>2181</v>
      </c>
      <c r="BL208" s="19">
        <v>2157</v>
      </c>
      <c r="BM208" s="19">
        <v>2166</v>
      </c>
      <c r="BN208" s="19">
        <v>2122</v>
      </c>
      <c r="BO208" s="19">
        <v>2121</v>
      </c>
      <c r="BP208" s="19">
        <v>2113</v>
      </c>
      <c r="BQ208" s="19">
        <v>2265</v>
      </c>
      <c r="BR208" s="19">
        <v>2288</v>
      </c>
      <c r="BS208" s="19">
        <v>2324</v>
      </c>
      <c r="BT208" s="19">
        <v>2267</v>
      </c>
      <c r="BU208" s="19">
        <v>2366</v>
      </c>
      <c r="BV208" s="19">
        <v>2338</v>
      </c>
      <c r="BW208" s="19">
        <v>2420</v>
      </c>
      <c r="BX208" s="19">
        <v>2410</v>
      </c>
      <c r="BY208" s="19">
        <v>2447</v>
      </c>
      <c r="BZ208" s="19">
        <v>2458</v>
      </c>
      <c r="CA208" s="19">
        <v>2490</v>
      </c>
      <c r="CB208" s="19">
        <v>2518</v>
      </c>
      <c r="CC208" s="19">
        <v>2611</v>
      </c>
      <c r="CD208" s="19">
        <v>2704</v>
      </c>
      <c r="CE208" s="19">
        <v>2635</v>
      </c>
      <c r="CF208" s="19">
        <v>2549</v>
      </c>
      <c r="CG208" s="19">
        <v>2481</v>
      </c>
      <c r="CH208" s="49">
        <v>2416</v>
      </c>
      <c r="CI208" s="49">
        <v>2430</v>
      </c>
      <c r="CJ208" s="49">
        <v>2432</v>
      </c>
      <c r="CK208" s="49">
        <v>2406</v>
      </c>
      <c r="CL208" s="49">
        <v>2481</v>
      </c>
      <c r="CM208" s="49">
        <v>2472</v>
      </c>
      <c r="CN208" s="49">
        <v>2347</v>
      </c>
      <c r="CO208" s="49">
        <v>2536</v>
      </c>
      <c r="CP208" s="49">
        <v>2627</v>
      </c>
      <c r="CQ208" s="49">
        <v>2583</v>
      </c>
      <c r="CR208" s="49">
        <v>2443</v>
      </c>
      <c r="CS208" s="49">
        <v>2406</v>
      </c>
      <c r="CT208" s="49">
        <v>2218</v>
      </c>
      <c r="CU208" s="49">
        <v>2137</v>
      </c>
      <c r="CV208" s="49">
        <v>2071</v>
      </c>
      <c r="CW208" s="49">
        <v>2005</v>
      </c>
      <c r="CX208" s="49">
        <v>1901</v>
      </c>
      <c r="CY208" s="49">
        <v>1828</v>
      </c>
      <c r="CZ208" s="17" t="s">
        <v>254</v>
      </c>
      <c r="DE208" t="s">
        <v>255</v>
      </c>
      <c r="DG208" t="s">
        <v>254</v>
      </c>
      <c r="DI208">
        <v>70100</v>
      </c>
      <c r="DJ208">
        <v>69600</v>
      </c>
      <c r="DK208">
        <v>69900</v>
      </c>
      <c r="DL208">
        <v>70800</v>
      </c>
      <c r="DM208">
        <v>73300</v>
      </c>
      <c r="DN208">
        <v>74600</v>
      </c>
      <c r="DO208">
        <v>73300</v>
      </c>
      <c r="DP208">
        <v>71000</v>
      </c>
      <c r="DQ208">
        <v>69900</v>
      </c>
      <c r="DR208">
        <v>70800</v>
      </c>
      <c r="DS208">
        <v>70100</v>
      </c>
      <c r="DT208">
        <v>69500</v>
      </c>
      <c r="DU208">
        <v>71100</v>
      </c>
      <c r="DV208">
        <v>72700</v>
      </c>
      <c r="DW208">
        <v>75700</v>
      </c>
      <c r="DX208">
        <v>75800</v>
      </c>
      <c r="DY208">
        <v>76200</v>
      </c>
      <c r="DZ208">
        <v>77100</v>
      </c>
      <c r="EA208">
        <v>79200</v>
      </c>
      <c r="EB208">
        <v>78800</v>
      </c>
      <c r="EC208">
        <v>81200</v>
      </c>
      <c r="ED208">
        <v>79000</v>
      </c>
      <c r="EE208">
        <v>78100</v>
      </c>
      <c r="EF208">
        <v>81000</v>
      </c>
      <c r="EG208">
        <v>80200</v>
      </c>
      <c r="EH208">
        <v>81300</v>
      </c>
      <c r="EI208">
        <v>81300</v>
      </c>
      <c r="EJ208" s="19">
        <v>79700</v>
      </c>
      <c r="EK208" s="19">
        <v>78400</v>
      </c>
      <c r="EL208" s="19">
        <v>78900</v>
      </c>
      <c r="EM208" s="19"/>
      <c r="EO208" s="31">
        <f t="shared" si="90"/>
        <v>2.0556348074179744E-2</v>
      </c>
      <c r="EP208" s="31">
        <f t="shared" si="91"/>
        <v>1.9971264367816093E-2</v>
      </c>
      <c r="EQ208" s="31">
        <f t="shared" si="92"/>
        <v>1.82689556509299E-2</v>
      </c>
      <c r="ER208" s="31">
        <f t="shared" si="93"/>
        <v>1.7401129943502826E-2</v>
      </c>
      <c r="ES208" s="31">
        <f t="shared" si="94"/>
        <v>1.6971350613915415E-2</v>
      </c>
      <c r="ET208" s="31">
        <f t="shared" si="95"/>
        <v>1.5348525469168902E-2</v>
      </c>
      <c r="EU208" s="31">
        <f t="shared" si="96"/>
        <v>1.4311050477489769E-2</v>
      </c>
      <c r="EV208" s="31">
        <f t="shared" si="97"/>
        <v>1.3830985915492958E-2</v>
      </c>
      <c r="EW208" s="31">
        <f t="shared" si="98"/>
        <v>1.4563662374821174E-2</v>
      </c>
      <c r="EX208" s="31">
        <f t="shared" si="99"/>
        <v>1.3884180790960453E-2</v>
      </c>
      <c r="EY208" s="31">
        <f t="shared" si="100"/>
        <v>1.738944365192582E-2</v>
      </c>
      <c r="EZ208" s="31">
        <f t="shared" si="101"/>
        <v>2.2316546762589928E-2</v>
      </c>
      <c r="FA208" s="31">
        <f t="shared" si="102"/>
        <v>3.2531645569620252E-2</v>
      </c>
      <c r="FB208" s="31">
        <f t="shared" si="103"/>
        <v>3.2530949105914718E-2</v>
      </c>
      <c r="FC208" s="31">
        <f t="shared" si="104"/>
        <v>3.2972258916776749E-2</v>
      </c>
      <c r="FD208" s="31">
        <f t="shared" si="105"/>
        <v>3.2242744063324537E-2</v>
      </c>
      <c r="FE208" s="31">
        <f t="shared" si="106"/>
        <v>3.4028871391076118E-2</v>
      </c>
      <c r="FF208" s="31">
        <f t="shared" si="107"/>
        <v>2.8845654993514915E-2</v>
      </c>
      <c r="FG208" s="31">
        <f t="shared" si="108"/>
        <v>2.7348484848484848E-2</v>
      </c>
      <c r="FH208" s="31">
        <f t="shared" si="109"/>
        <v>2.6814720812182741E-2</v>
      </c>
      <c r="FI208" s="31">
        <f t="shared" si="110"/>
        <v>2.8620689655172414E-2</v>
      </c>
      <c r="FJ208" s="31">
        <f t="shared" si="111"/>
        <v>2.9594936708860761E-2</v>
      </c>
      <c r="FK208" s="31">
        <f t="shared" si="112"/>
        <v>3.1331626120358516E-2</v>
      </c>
      <c r="FL208" s="31">
        <f t="shared" si="113"/>
        <v>3.108641975308642E-2</v>
      </c>
      <c r="FM208" s="50">
        <f t="shared" si="114"/>
        <v>3.2855361596009977E-2</v>
      </c>
      <c r="FN208" s="50">
        <f t="shared" si="115"/>
        <v>2.971709717097171E-2</v>
      </c>
      <c r="FO208" s="50">
        <f t="shared" si="116"/>
        <v>2.9594095940959408E-2</v>
      </c>
      <c r="FP208" s="50">
        <f t="shared" si="117"/>
        <v>2.9447929736511919E-2</v>
      </c>
      <c r="FQ208" s="50">
        <f t="shared" si="118"/>
        <v>3.2946428571428571E-2</v>
      </c>
      <c r="FR208" s="50">
        <f t="shared" si="119"/>
        <v>2.8111533586818758E-2</v>
      </c>
    </row>
    <row r="209" spans="1:174" ht="14">
      <c r="A209" s="17" t="s">
        <v>255</v>
      </c>
      <c r="B209" s="19">
        <v>428</v>
      </c>
      <c r="C209" s="19">
        <v>446</v>
      </c>
      <c r="D209" s="19">
        <v>479</v>
      </c>
      <c r="E209" s="19">
        <v>478</v>
      </c>
      <c r="F209" s="19">
        <v>467</v>
      </c>
      <c r="G209" s="19">
        <v>492</v>
      </c>
      <c r="H209" s="19">
        <v>522</v>
      </c>
      <c r="I209" s="19">
        <v>545</v>
      </c>
      <c r="J209" s="19">
        <v>593</v>
      </c>
      <c r="K209" s="19">
        <v>588</v>
      </c>
      <c r="L209" s="19">
        <v>576</v>
      </c>
      <c r="M209" s="19">
        <v>541</v>
      </c>
      <c r="N209" s="19">
        <v>517</v>
      </c>
      <c r="O209" s="19">
        <v>517</v>
      </c>
      <c r="P209" s="19">
        <v>519</v>
      </c>
      <c r="Q209" s="19">
        <v>558</v>
      </c>
      <c r="R209" s="19">
        <v>569</v>
      </c>
      <c r="S209" s="19">
        <v>598</v>
      </c>
      <c r="T209" s="19">
        <v>614</v>
      </c>
      <c r="U209" s="19">
        <v>598</v>
      </c>
      <c r="V209" s="19">
        <v>621</v>
      </c>
      <c r="W209" s="19">
        <v>596</v>
      </c>
      <c r="X209" s="19">
        <v>585</v>
      </c>
      <c r="Y209" s="19">
        <v>582</v>
      </c>
      <c r="Z209" s="19">
        <v>541</v>
      </c>
      <c r="AA209" s="19">
        <v>534</v>
      </c>
      <c r="AB209" s="19">
        <v>533</v>
      </c>
      <c r="AC209" s="19">
        <v>512</v>
      </c>
      <c r="AD209" s="19">
        <v>484</v>
      </c>
      <c r="AE209" s="19">
        <v>466</v>
      </c>
      <c r="AF209" s="19">
        <v>469</v>
      </c>
      <c r="AG209" s="19">
        <v>463</v>
      </c>
      <c r="AH209" s="19">
        <v>458</v>
      </c>
      <c r="AI209" s="19">
        <v>441</v>
      </c>
      <c r="AJ209" s="19">
        <v>461</v>
      </c>
      <c r="AK209" s="19">
        <v>464</v>
      </c>
      <c r="AL209" s="19">
        <v>443</v>
      </c>
      <c r="AM209" s="19">
        <v>461</v>
      </c>
      <c r="AN209" s="19">
        <v>515</v>
      </c>
      <c r="AO209" s="19">
        <v>536</v>
      </c>
      <c r="AP209" s="19">
        <v>560</v>
      </c>
      <c r="AQ209" s="19">
        <v>680</v>
      </c>
      <c r="AR209" s="19">
        <v>780</v>
      </c>
      <c r="AS209" s="19">
        <v>863</v>
      </c>
      <c r="AT209" s="19">
        <v>1051</v>
      </c>
      <c r="AU209" s="19">
        <v>1148</v>
      </c>
      <c r="AV209" s="19">
        <v>1203</v>
      </c>
      <c r="AW209" s="19">
        <v>1212</v>
      </c>
      <c r="AX209" s="19">
        <v>1146</v>
      </c>
      <c r="AY209" s="19">
        <v>1097</v>
      </c>
      <c r="AZ209" s="19">
        <v>1113</v>
      </c>
      <c r="BA209" s="19">
        <v>1063</v>
      </c>
      <c r="BB209" s="19">
        <v>1124</v>
      </c>
      <c r="BC209" s="19">
        <v>1091</v>
      </c>
      <c r="BD209" s="19">
        <v>1078</v>
      </c>
      <c r="BE209" s="19">
        <v>1121</v>
      </c>
      <c r="BF209" s="19">
        <v>1119</v>
      </c>
      <c r="BG209" s="19">
        <v>1096</v>
      </c>
      <c r="BH209" s="19">
        <v>1033</v>
      </c>
      <c r="BI209" s="19">
        <v>975</v>
      </c>
      <c r="BJ209" s="19">
        <v>891</v>
      </c>
      <c r="BK209" s="19">
        <v>856</v>
      </c>
      <c r="BL209" s="19">
        <v>883</v>
      </c>
      <c r="BM209" s="19">
        <v>884</v>
      </c>
      <c r="BN209" s="19">
        <v>867</v>
      </c>
      <c r="BO209" s="19">
        <v>885</v>
      </c>
      <c r="BP209" s="19">
        <v>888</v>
      </c>
      <c r="BQ209" s="19">
        <v>921</v>
      </c>
      <c r="BR209" s="19">
        <v>920</v>
      </c>
      <c r="BS209" s="19">
        <v>916</v>
      </c>
      <c r="BT209" s="19">
        <v>874</v>
      </c>
      <c r="BU209" s="19">
        <v>835</v>
      </c>
      <c r="BV209" s="19">
        <v>846</v>
      </c>
      <c r="BW209" s="19">
        <v>847</v>
      </c>
      <c r="BX209" s="19">
        <v>854</v>
      </c>
      <c r="BY209" s="19">
        <v>830</v>
      </c>
      <c r="BZ209" s="19">
        <v>856</v>
      </c>
      <c r="CA209" s="19">
        <v>866</v>
      </c>
      <c r="CB209" s="19">
        <v>908</v>
      </c>
      <c r="CC209" s="19">
        <v>954</v>
      </c>
      <c r="CD209" s="19">
        <v>969</v>
      </c>
      <c r="CE209" s="19">
        <v>981</v>
      </c>
      <c r="CF209" s="19">
        <v>949</v>
      </c>
      <c r="CG209" s="19">
        <v>915</v>
      </c>
      <c r="CH209" s="49">
        <v>881</v>
      </c>
      <c r="CI209" s="49">
        <v>863</v>
      </c>
      <c r="CJ209" s="49">
        <v>866</v>
      </c>
      <c r="CK209" s="49">
        <v>844</v>
      </c>
      <c r="CL209" s="49">
        <v>842</v>
      </c>
      <c r="CM209" s="49">
        <v>857</v>
      </c>
      <c r="CN209" s="49">
        <v>865</v>
      </c>
      <c r="CO209" s="49">
        <v>892</v>
      </c>
      <c r="CP209" s="49">
        <v>924</v>
      </c>
      <c r="CQ209" s="49">
        <v>915</v>
      </c>
      <c r="CR209" s="49">
        <v>873</v>
      </c>
      <c r="CS209" s="49">
        <v>864</v>
      </c>
      <c r="CT209" s="49">
        <v>828</v>
      </c>
      <c r="CU209" s="49">
        <v>780</v>
      </c>
      <c r="CV209" s="49">
        <v>767</v>
      </c>
      <c r="CW209" s="49">
        <v>753</v>
      </c>
      <c r="CX209" s="49">
        <v>721</v>
      </c>
      <c r="CY209" s="49">
        <v>693</v>
      </c>
      <c r="CZ209" s="17" t="s">
        <v>255</v>
      </c>
      <c r="DE209" t="s">
        <v>256</v>
      </c>
      <c r="DG209" t="s">
        <v>255</v>
      </c>
      <c r="DI209">
        <v>31900</v>
      </c>
      <c r="DJ209">
        <v>31600</v>
      </c>
      <c r="DK209">
        <v>31400</v>
      </c>
      <c r="DL209">
        <v>30700</v>
      </c>
      <c r="DM209">
        <v>31100</v>
      </c>
      <c r="DN209">
        <v>32300</v>
      </c>
      <c r="DO209">
        <v>30800</v>
      </c>
      <c r="DP209">
        <v>29800</v>
      </c>
      <c r="DQ209">
        <v>30600</v>
      </c>
      <c r="DR209">
        <v>30500</v>
      </c>
      <c r="DS209">
        <v>30600</v>
      </c>
      <c r="DT209">
        <v>30700</v>
      </c>
      <c r="DU209">
        <v>29500</v>
      </c>
      <c r="DV209">
        <v>30300</v>
      </c>
      <c r="DW209">
        <v>29300</v>
      </c>
      <c r="DX209">
        <v>30300</v>
      </c>
      <c r="DY209">
        <v>30600</v>
      </c>
      <c r="DZ209">
        <v>29400</v>
      </c>
      <c r="EA209">
        <v>31000</v>
      </c>
      <c r="EB209">
        <v>29700</v>
      </c>
      <c r="EC209">
        <v>29700</v>
      </c>
      <c r="ED209">
        <v>28300</v>
      </c>
      <c r="EE209">
        <v>26700</v>
      </c>
      <c r="EF209">
        <v>28500</v>
      </c>
      <c r="EG209">
        <v>28600</v>
      </c>
      <c r="EH209">
        <v>32100</v>
      </c>
      <c r="EI209">
        <v>29500</v>
      </c>
      <c r="EJ209" s="19">
        <v>28800</v>
      </c>
      <c r="EK209" s="19">
        <v>29400</v>
      </c>
      <c r="EL209" s="19">
        <v>30100</v>
      </c>
      <c r="EM209" s="19"/>
      <c r="EO209" s="31">
        <f t="shared" si="90"/>
        <v>1.8432601880877742E-2</v>
      </c>
      <c r="EP209" s="31">
        <f t="shared" si="91"/>
        <v>1.6360759493670884E-2</v>
      </c>
      <c r="EQ209" s="31">
        <f t="shared" si="92"/>
        <v>1.7770700636942676E-2</v>
      </c>
      <c r="ER209" s="31">
        <f t="shared" si="93"/>
        <v>0.02</v>
      </c>
      <c r="ES209" s="31">
        <f t="shared" si="94"/>
        <v>1.9163987138263665E-2</v>
      </c>
      <c r="ET209" s="31">
        <f t="shared" si="95"/>
        <v>1.6749226006191949E-2</v>
      </c>
      <c r="EU209" s="31">
        <f t="shared" si="96"/>
        <v>1.6623376623376623E-2</v>
      </c>
      <c r="EV209" s="31">
        <f t="shared" si="97"/>
        <v>1.5738255033557046E-2</v>
      </c>
      <c r="EW209" s="31">
        <f t="shared" si="98"/>
        <v>1.4411764705882353E-2</v>
      </c>
      <c r="EX209" s="31">
        <f t="shared" si="99"/>
        <v>1.4524590163934425E-2</v>
      </c>
      <c r="EY209" s="31">
        <f t="shared" si="100"/>
        <v>1.7516339869281045E-2</v>
      </c>
      <c r="EZ209" s="31">
        <f t="shared" si="101"/>
        <v>2.5407166123778503E-2</v>
      </c>
      <c r="FA209" s="31">
        <f t="shared" si="102"/>
        <v>3.8915254237288137E-2</v>
      </c>
      <c r="FB209" s="31">
        <f t="shared" si="103"/>
        <v>3.7821782178217821E-2</v>
      </c>
      <c r="FC209" s="31">
        <f t="shared" si="104"/>
        <v>3.627986348122867E-2</v>
      </c>
      <c r="FD209" s="31">
        <f t="shared" si="105"/>
        <v>3.5577557755775577E-2</v>
      </c>
      <c r="FE209" s="31">
        <f t="shared" si="106"/>
        <v>3.5816993464052288E-2</v>
      </c>
      <c r="FF209" s="31">
        <f t="shared" si="107"/>
        <v>3.0306122448979591E-2</v>
      </c>
      <c r="FG209" s="31">
        <f t="shared" si="108"/>
        <v>2.8516129032258065E-2</v>
      </c>
      <c r="FH209" s="31">
        <f t="shared" si="109"/>
        <v>2.9898989898989901E-2</v>
      </c>
      <c r="FI209" s="31">
        <f t="shared" si="110"/>
        <v>3.084175084175084E-2</v>
      </c>
      <c r="FJ209" s="31">
        <f t="shared" si="111"/>
        <v>2.9893992932862191E-2</v>
      </c>
      <c r="FK209" s="31">
        <f t="shared" si="112"/>
        <v>3.1086142322097377E-2</v>
      </c>
      <c r="FL209" s="31">
        <f t="shared" si="113"/>
        <v>3.1859649122807018E-2</v>
      </c>
      <c r="FM209" s="50">
        <f t="shared" si="114"/>
        <v>3.4300699300699303E-2</v>
      </c>
      <c r="FN209" s="50">
        <f t="shared" si="115"/>
        <v>2.7445482866043612E-2</v>
      </c>
      <c r="FO209" s="50">
        <f t="shared" si="116"/>
        <v>2.8610169491525422E-2</v>
      </c>
      <c r="FP209" s="50">
        <f t="shared" si="117"/>
        <v>3.0034722222222223E-2</v>
      </c>
      <c r="FQ209" s="50">
        <f t="shared" si="118"/>
        <v>3.1122448979591835E-2</v>
      </c>
      <c r="FR209" s="50">
        <f t="shared" si="119"/>
        <v>2.7508305647840531E-2</v>
      </c>
    </row>
    <row r="210" spans="1:174" ht="14">
      <c r="A210" s="17" t="s">
        <v>256</v>
      </c>
      <c r="B210" s="19">
        <v>460</v>
      </c>
      <c r="C210" s="19">
        <v>478</v>
      </c>
      <c r="D210" s="19">
        <v>489</v>
      </c>
      <c r="E210" s="19">
        <v>482</v>
      </c>
      <c r="F210" s="19">
        <v>436</v>
      </c>
      <c r="G210" s="19">
        <v>434</v>
      </c>
      <c r="H210" s="19">
        <v>454</v>
      </c>
      <c r="I210" s="19">
        <v>492</v>
      </c>
      <c r="J210" s="19">
        <v>515</v>
      </c>
      <c r="K210" s="19">
        <v>510</v>
      </c>
      <c r="L210" s="19">
        <v>522</v>
      </c>
      <c r="M210" s="19">
        <v>498</v>
      </c>
      <c r="N210" s="19">
        <v>493</v>
      </c>
      <c r="O210" s="19">
        <v>489</v>
      </c>
      <c r="P210" s="19">
        <v>494</v>
      </c>
      <c r="Q210" s="19">
        <v>496</v>
      </c>
      <c r="R210" s="19">
        <v>494</v>
      </c>
      <c r="S210" s="19">
        <v>492</v>
      </c>
      <c r="T210" s="19">
        <v>510</v>
      </c>
      <c r="U210" s="19">
        <v>573</v>
      </c>
      <c r="V210" s="19">
        <v>576</v>
      </c>
      <c r="W210" s="19">
        <v>590</v>
      </c>
      <c r="X210" s="19">
        <v>587</v>
      </c>
      <c r="Y210" s="19">
        <v>541</v>
      </c>
      <c r="Z210" s="19">
        <v>493</v>
      </c>
      <c r="AA210" s="19">
        <v>508</v>
      </c>
      <c r="AB210" s="19">
        <v>522</v>
      </c>
      <c r="AC210" s="19">
        <v>503</v>
      </c>
      <c r="AD210" s="19">
        <v>473</v>
      </c>
      <c r="AE210" s="19">
        <v>450</v>
      </c>
      <c r="AF210" s="19">
        <v>432</v>
      </c>
      <c r="AG210" s="19">
        <v>453</v>
      </c>
      <c r="AH210" s="19">
        <v>448</v>
      </c>
      <c r="AI210" s="19">
        <v>446</v>
      </c>
      <c r="AJ210" s="19">
        <v>448</v>
      </c>
      <c r="AK210" s="19">
        <v>409</v>
      </c>
      <c r="AL210" s="19">
        <v>429</v>
      </c>
      <c r="AM210" s="19">
        <v>486</v>
      </c>
      <c r="AN210" s="19">
        <v>530</v>
      </c>
      <c r="AO210" s="19">
        <v>529</v>
      </c>
      <c r="AP210" s="19">
        <v>529</v>
      </c>
      <c r="AQ210" s="19">
        <v>623</v>
      </c>
      <c r="AR210" s="19">
        <v>730</v>
      </c>
      <c r="AS210" s="19">
        <v>823</v>
      </c>
      <c r="AT210" s="19">
        <v>998</v>
      </c>
      <c r="AU210" s="19">
        <v>1014</v>
      </c>
      <c r="AV210" s="19">
        <v>1057</v>
      </c>
      <c r="AW210" s="19">
        <v>1024</v>
      </c>
      <c r="AX210" s="19">
        <v>1081</v>
      </c>
      <c r="AY210" s="19">
        <v>1092</v>
      </c>
      <c r="AZ210" s="19">
        <v>1128</v>
      </c>
      <c r="BA210" s="19">
        <v>1114</v>
      </c>
      <c r="BB210" s="19">
        <v>1049</v>
      </c>
      <c r="BC210" s="19">
        <v>1019</v>
      </c>
      <c r="BD210" s="19">
        <v>1005</v>
      </c>
      <c r="BE210" s="19">
        <v>1146</v>
      </c>
      <c r="BF210" s="19">
        <v>1142</v>
      </c>
      <c r="BG210" s="19">
        <v>1088</v>
      </c>
      <c r="BH210" s="19">
        <v>1034</v>
      </c>
      <c r="BI210" s="19">
        <v>1004</v>
      </c>
      <c r="BJ210" s="19">
        <v>987</v>
      </c>
      <c r="BK210" s="19">
        <v>1007</v>
      </c>
      <c r="BL210" s="19">
        <v>1004</v>
      </c>
      <c r="BM210" s="19">
        <v>992</v>
      </c>
      <c r="BN210" s="19">
        <v>969</v>
      </c>
      <c r="BO210" s="19">
        <v>979</v>
      </c>
      <c r="BP210" s="19">
        <v>968</v>
      </c>
      <c r="BQ210" s="19">
        <v>1075</v>
      </c>
      <c r="BR210" s="19">
        <v>1090</v>
      </c>
      <c r="BS210" s="19">
        <v>1066</v>
      </c>
      <c r="BT210" s="19">
        <v>1049</v>
      </c>
      <c r="BU210" s="19">
        <v>1037</v>
      </c>
      <c r="BV210" s="19">
        <v>1004</v>
      </c>
      <c r="BW210" s="19">
        <v>1020</v>
      </c>
      <c r="BX210" s="19">
        <v>1065</v>
      </c>
      <c r="BY210" s="19">
        <v>1078</v>
      </c>
      <c r="BZ210" s="19">
        <v>1056</v>
      </c>
      <c r="CA210" s="19">
        <v>1035</v>
      </c>
      <c r="CB210" s="19">
        <v>1027</v>
      </c>
      <c r="CC210" s="19">
        <v>1088</v>
      </c>
      <c r="CD210" s="19">
        <v>1101</v>
      </c>
      <c r="CE210" s="19">
        <v>1051</v>
      </c>
      <c r="CF210" s="19">
        <v>953</v>
      </c>
      <c r="CG210" s="19">
        <v>954</v>
      </c>
      <c r="CH210" s="49">
        <v>966</v>
      </c>
      <c r="CI210" s="49">
        <v>982</v>
      </c>
      <c r="CJ210" s="49">
        <v>994</v>
      </c>
      <c r="CK210" s="49">
        <v>960</v>
      </c>
      <c r="CL210" s="49">
        <v>1009</v>
      </c>
      <c r="CM210" s="49">
        <v>954</v>
      </c>
      <c r="CN210" s="49">
        <v>921</v>
      </c>
      <c r="CO210" s="49">
        <v>951</v>
      </c>
      <c r="CP210" s="49">
        <v>970</v>
      </c>
      <c r="CQ210" s="49">
        <v>944</v>
      </c>
      <c r="CR210" s="49">
        <v>932</v>
      </c>
      <c r="CS210" s="49">
        <v>893</v>
      </c>
      <c r="CT210" s="49">
        <v>845</v>
      </c>
      <c r="CU210" s="49">
        <v>879</v>
      </c>
      <c r="CV210" s="49">
        <v>845</v>
      </c>
      <c r="CW210" s="49">
        <v>820</v>
      </c>
      <c r="CX210" s="49">
        <v>781</v>
      </c>
      <c r="CY210" s="49">
        <v>743</v>
      </c>
      <c r="CZ210" s="17" t="s">
        <v>256</v>
      </c>
      <c r="DE210" t="s">
        <v>257</v>
      </c>
      <c r="DG210" t="s">
        <v>256</v>
      </c>
      <c r="DI210">
        <v>35200</v>
      </c>
      <c r="DJ210">
        <v>34100</v>
      </c>
      <c r="DK210">
        <v>34700</v>
      </c>
      <c r="DL210">
        <v>36400</v>
      </c>
      <c r="DM210">
        <v>36600</v>
      </c>
      <c r="DN210">
        <v>36600</v>
      </c>
      <c r="DO210">
        <v>35700</v>
      </c>
      <c r="DP210">
        <v>33900</v>
      </c>
      <c r="DQ210">
        <v>32700</v>
      </c>
      <c r="DR210">
        <v>34100</v>
      </c>
      <c r="DS210">
        <v>34700</v>
      </c>
      <c r="DT210">
        <v>33700</v>
      </c>
      <c r="DU210">
        <v>34100</v>
      </c>
      <c r="DV210">
        <v>34300</v>
      </c>
      <c r="DW210">
        <v>33900</v>
      </c>
      <c r="DX210">
        <v>35700</v>
      </c>
      <c r="DY210">
        <v>35700</v>
      </c>
      <c r="DZ210">
        <v>35500</v>
      </c>
      <c r="EA210">
        <v>35100</v>
      </c>
      <c r="EB210">
        <v>34300</v>
      </c>
      <c r="EC210">
        <v>33600</v>
      </c>
      <c r="ED210">
        <v>33500</v>
      </c>
      <c r="EE210">
        <v>33300</v>
      </c>
      <c r="EF210">
        <v>31400</v>
      </c>
      <c r="EG210">
        <v>33300</v>
      </c>
      <c r="EH210">
        <v>33200</v>
      </c>
      <c r="EI210">
        <v>33800</v>
      </c>
      <c r="EJ210" s="19">
        <v>34700</v>
      </c>
      <c r="EK210" s="19">
        <v>35700</v>
      </c>
      <c r="EL210" s="19">
        <v>37000</v>
      </c>
      <c r="EM210" s="19"/>
      <c r="EO210" s="31">
        <f t="shared" si="90"/>
        <v>1.4488636363636363E-2</v>
      </c>
      <c r="EP210" s="31">
        <f t="shared" si="91"/>
        <v>1.4457478005865103E-2</v>
      </c>
      <c r="EQ210" s="31">
        <f t="shared" si="92"/>
        <v>1.4293948126801152E-2</v>
      </c>
      <c r="ER210" s="31">
        <f t="shared" si="93"/>
        <v>1.4010989010989012E-2</v>
      </c>
      <c r="ES210" s="31">
        <f t="shared" si="94"/>
        <v>1.6120218579234971E-2</v>
      </c>
      <c r="ET210" s="31">
        <f t="shared" si="95"/>
        <v>1.3469945355191257E-2</v>
      </c>
      <c r="EU210" s="31">
        <f t="shared" si="96"/>
        <v>1.4089635854341736E-2</v>
      </c>
      <c r="EV210" s="31">
        <f t="shared" si="97"/>
        <v>1.2743362831858408E-2</v>
      </c>
      <c r="EW210" s="31">
        <f t="shared" si="98"/>
        <v>1.363914373088685E-2</v>
      </c>
      <c r="EX210" s="31">
        <f t="shared" si="99"/>
        <v>1.2580645161290323E-2</v>
      </c>
      <c r="EY210" s="31">
        <f t="shared" si="100"/>
        <v>1.5244956772334294E-2</v>
      </c>
      <c r="EZ210" s="31">
        <f t="shared" si="101"/>
        <v>2.1661721068249259E-2</v>
      </c>
      <c r="FA210" s="31">
        <f t="shared" si="102"/>
        <v>2.9736070381231671E-2</v>
      </c>
      <c r="FB210" s="31">
        <f t="shared" si="103"/>
        <v>3.1516034985422742E-2</v>
      </c>
      <c r="FC210" s="31">
        <f t="shared" si="104"/>
        <v>3.286135693215339E-2</v>
      </c>
      <c r="FD210" s="31">
        <f t="shared" si="105"/>
        <v>2.8151260504201681E-2</v>
      </c>
      <c r="FE210" s="31">
        <f t="shared" si="106"/>
        <v>3.0476190476190476E-2</v>
      </c>
      <c r="FF210" s="31">
        <f t="shared" si="107"/>
        <v>2.7802816901408452E-2</v>
      </c>
      <c r="FG210" s="31">
        <f t="shared" si="108"/>
        <v>2.8262108262108263E-2</v>
      </c>
      <c r="FH210" s="31">
        <f t="shared" si="109"/>
        <v>2.8221574344023323E-2</v>
      </c>
      <c r="FI210" s="31">
        <f t="shared" si="110"/>
        <v>3.1726190476190477E-2</v>
      </c>
      <c r="FJ210" s="31">
        <f t="shared" si="111"/>
        <v>2.9970149253731343E-2</v>
      </c>
      <c r="FK210" s="31">
        <f t="shared" si="112"/>
        <v>3.2372372372372372E-2</v>
      </c>
      <c r="FL210" s="31">
        <f t="shared" si="113"/>
        <v>3.270700636942675E-2</v>
      </c>
      <c r="FM210" s="50">
        <f t="shared" si="114"/>
        <v>3.1561561561561563E-2</v>
      </c>
      <c r="FN210" s="50">
        <f t="shared" si="115"/>
        <v>2.9096385542168673E-2</v>
      </c>
      <c r="FO210" s="50">
        <f t="shared" si="116"/>
        <v>2.8402366863905324E-2</v>
      </c>
      <c r="FP210" s="50">
        <f t="shared" si="117"/>
        <v>2.6541786743515851E-2</v>
      </c>
      <c r="FQ210" s="50">
        <f t="shared" si="118"/>
        <v>2.6442577030812323E-2</v>
      </c>
      <c r="FR210" s="50">
        <f t="shared" si="119"/>
        <v>2.2837837837837837E-2</v>
      </c>
    </row>
    <row r="211" spans="1:174" ht="14">
      <c r="A211" s="17" t="s">
        <v>257</v>
      </c>
      <c r="B211" s="19">
        <v>10308</v>
      </c>
      <c r="C211" s="19">
        <v>10722</v>
      </c>
      <c r="D211" s="19">
        <v>10878</v>
      </c>
      <c r="E211" s="19">
        <v>10813</v>
      </c>
      <c r="F211" s="19">
        <v>10719</v>
      </c>
      <c r="G211" s="19">
        <v>10666</v>
      </c>
      <c r="H211" s="19">
        <v>10868</v>
      </c>
      <c r="I211" s="19">
        <v>11201</v>
      </c>
      <c r="J211" s="19">
        <v>11643</v>
      </c>
      <c r="K211" s="19">
        <v>11663</v>
      </c>
      <c r="L211" s="19">
        <v>11462</v>
      </c>
      <c r="M211" s="19">
        <v>11247</v>
      </c>
      <c r="N211" s="19">
        <v>11285</v>
      </c>
      <c r="O211" s="19">
        <v>11578</v>
      </c>
      <c r="P211" s="19">
        <v>11782</v>
      </c>
      <c r="Q211" s="19">
        <v>11931</v>
      </c>
      <c r="R211" s="19">
        <v>11674</v>
      </c>
      <c r="S211" s="19">
        <v>11388</v>
      </c>
      <c r="T211" s="19">
        <v>11491</v>
      </c>
      <c r="U211" s="19">
        <v>11711</v>
      </c>
      <c r="V211" s="19">
        <v>12069</v>
      </c>
      <c r="W211" s="19">
        <v>11978</v>
      </c>
      <c r="X211" s="19">
        <v>11549</v>
      </c>
      <c r="Y211" s="19">
        <v>11366</v>
      </c>
      <c r="Z211" s="19">
        <v>11125</v>
      </c>
      <c r="AA211" s="19">
        <v>11123</v>
      </c>
      <c r="AB211" s="19">
        <v>11089</v>
      </c>
      <c r="AC211" s="19">
        <v>10902</v>
      </c>
      <c r="AD211" s="19">
        <v>10595</v>
      </c>
      <c r="AE211" s="19">
        <v>10352</v>
      </c>
      <c r="AF211" s="19">
        <v>10335</v>
      </c>
      <c r="AG211" s="19">
        <v>10571</v>
      </c>
      <c r="AH211" s="19">
        <v>10820</v>
      </c>
      <c r="AI211" s="19">
        <v>10810</v>
      </c>
      <c r="AJ211" s="19">
        <v>10661</v>
      </c>
      <c r="AK211" s="19">
        <v>10748</v>
      </c>
      <c r="AL211" s="19">
        <v>10900</v>
      </c>
      <c r="AM211" s="19">
        <v>11307</v>
      </c>
      <c r="AN211" s="19">
        <v>11583</v>
      </c>
      <c r="AO211" s="19">
        <v>12074</v>
      </c>
      <c r="AP211" s="19">
        <v>12314</v>
      </c>
      <c r="AQ211" s="19">
        <v>12889</v>
      </c>
      <c r="AR211" s="19">
        <v>13642</v>
      </c>
      <c r="AS211" s="19">
        <v>14557</v>
      </c>
      <c r="AT211" s="19">
        <v>16022</v>
      </c>
      <c r="AU211" s="19">
        <v>16669</v>
      </c>
      <c r="AV211" s="19">
        <v>17116</v>
      </c>
      <c r="AW211" s="19">
        <v>17259</v>
      </c>
      <c r="AX211" s="19">
        <v>16939</v>
      </c>
      <c r="AY211" s="19">
        <v>17265</v>
      </c>
      <c r="AZ211" s="19">
        <v>17906</v>
      </c>
      <c r="BA211" s="19">
        <v>18195</v>
      </c>
      <c r="BB211" s="19">
        <v>18222</v>
      </c>
      <c r="BC211" s="19">
        <v>18119</v>
      </c>
      <c r="BD211" s="19">
        <v>17974</v>
      </c>
      <c r="BE211" s="19">
        <v>18789</v>
      </c>
      <c r="BF211" s="19">
        <v>18825</v>
      </c>
      <c r="BG211" s="19">
        <v>18353</v>
      </c>
      <c r="BH211" s="19">
        <v>18159</v>
      </c>
      <c r="BI211" s="19">
        <v>17753</v>
      </c>
      <c r="BJ211" s="19">
        <v>17423</v>
      </c>
      <c r="BK211" s="19">
        <v>17461</v>
      </c>
      <c r="BL211" s="19">
        <v>17591</v>
      </c>
      <c r="BM211" s="19">
        <v>17791</v>
      </c>
      <c r="BN211" s="19">
        <v>17482</v>
      </c>
      <c r="BO211" s="19">
        <v>17434</v>
      </c>
      <c r="BP211" s="19">
        <v>16927</v>
      </c>
      <c r="BQ211" s="19">
        <v>17615</v>
      </c>
      <c r="BR211" s="19">
        <v>18005</v>
      </c>
      <c r="BS211" s="19">
        <v>17634</v>
      </c>
      <c r="BT211" s="19">
        <v>18005</v>
      </c>
      <c r="BU211" s="19">
        <v>18006</v>
      </c>
      <c r="BV211" s="19">
        <v>18081</v>
      </c>
      <c r="BW211" s="19">
        <v>18564</v>
      </c>
      <c r="BX211" s="19">
        <v>19157</v>
      </c>
      <c r="BY211" s="19">
        <v>19450</v>
      </c>
      <c r="BZ211" s="19">
        <v>19448</v>
      </c>
      <c r="CA211" s="19">
        <v>19343</v>
      </c>
      <c r="CB211" s="19">
        <v>19380</v>
      </c>
      <c r="CC211" s="19">
        <v>19974</v>
      </c>
      <c r="CD211" s="19">
        <v>20546</v>
      </c>
      <c r="CE211" s="19">
        <v>20554</v>
      </c>
      <c r="CF211" s="19">
        <v>20263</v>
      </c>
      <c r="CG211" s="19">
        <v>19920</v>
      </c>
      <c r="CH211" s="49">
        <v>19916</v>
      </c>
      <c r="CI211" s="49">
        <v>20117</v>
      </c>
      <c r="CJ211" s="49">
        <v>20158</v>
      </c>
      <c r="CK211" s="49">
        <v>20207</v>
      </c>
      <c r="CL211" s="49">
        <v>20184</v>
      </c>
      <c r="CM211" s="49">
        <v>20073</v>
      </c>
      <c r="CN211" s="49">
        <v>19779</v>
      </c>
      <c r="CO211" s="49">
        <v>20182</v>
      </c>
      <c r="CP211" s="49">
        <v>20452</v>
      </c>
      <c r="CQ211" s="49">
        <v>20229</v>
      </c>
      <c r="CR211" s="49">
        <v>19880</v>
      </c>
      <c r="CS211" s="49">
        <v>19571</v>
      </c>
      <c r="CT211" s="49">
        <v>19039</v>
      </c>
      <c r="CU211" s="49">
        <v>18986</v>
      </c>
      <c r="CV211" s="49">
        <v>18776</v>
      </c>
      <c r="CW211" s="49">
        <v>18012</v>
      </c>
      <c r="CX211" s="49">
        <v>17358</v>
      </c>
      <c r="CY211" s="49">
        <v>16498</v>
      </c>
      <c r="CZ211" s="17" t="s">
        <v>257</v>
      </c>
      <c r="DE211" t="s">
        <v>258</v>
      </c>
      <c r="DG211" t="s">
        <v>257</v>
      </c>
      <c r="DI211">
        <v>206200</v>
      </c>
      <c r="DJ211">
        <v>211900</v>
      </c>
      <c r="DK211">
        <v>216300</v>
      </c>
      <c r="DL211">
        <v>219200</v>
      </c>
      <c r="DM211">
        <v>219600</v>
      </c>
      <c r="DN211">
        <v>225900</v>
      </c>
      <c r="DO211">
        <v>225700</v>
      </c>
      <c r="DP211">
        <v>225000</v>
      </c>
      <c r="DQ211">
        <v>226300</v>
      </c>
      <c r="DR211">
        <v>219200</v>
      </c>
      <c r="DS211">
        <v>225300</v>
      </c>
      <c r="DT211">
        <v>220800</v>
      </c>
      <c r="DU211">
        <v>222100</v>
      </c>
      <c r="DV211">
        <v>229700</v>
      </c>
      <c r="DW211">
        <v>228900</v>
      </c>
      <c r="DX211">
        <v>235100</v>
      </c>
      <c r="DY211">
        <v>232100</v>
      </c>
      <c r="DZ211">
        <v>234000</v>
      </c>
      <c r="EA211">
        <v>237900</v>
      </c>
      <c r="EB211">
        <v>240300</v>
      </c>
      <c r="EC211">
        <v>237100</v>
      </c>
      <c r="ED211">
        <v>240300</v>
      </c>
      <c r="EE211">
        <v>241900</v>
      </c>
      <c r="EF211">
        <v>244000</v>
      </c>
      <c r="EG211">
        <v>248300</v>
      </c>
      <c r="EH211">
        <v>251200</v>
      </c>
      <c r="EI211">
        <v>256700</v>
      </c>
      <c r="EJ211" s="19">
        <v>257800</v>
      </c>
      <c r="EK211" s="19">
        <v>264400</v>
      </c>
      <c r="EL211" s="19">
        <v>261700</v>
      </c>
      <c r="EM211" s="19"/>
      <c r="EO211" s="31">
        <f t="shared" si="90"/>
        <v>5.6561590688651797E-2</v>
      </c>
      <c r="EP211" s="31">
        <f t="shared" si="91"/>
        <v>5.3256252949504486E-2</v>
      </c>
      <c r="EQ211" s="31">
        <f t="shared" si="92"/>
        <v>5.5159500693481273E-2</v>
      </c>
      <c r="ER211" s="31">
        <f t="shared" si="93"/>
        <v>5.2422445255474452E-2</v>
      </c>
      <c r="ES211" s="31">
        <f t="shared" si="94"/>
        <v>5.4544626593806919E-2</v>
      </c>
      <c r="ET211" s="31">
        <f t="shared" si="95"/>
        <v>4.9247454625940684E-2</v>
      </c>
      <c r="EU211" s="31">
        <f t="shared" si="96"/>
        <v>4.8303057155516173E-2</v>
      </c>
      <c r="EV211" s="31">
        <f t="shared" si="97"/>
        <v>4.5933333333333333E-2</v>
      </c>
      <c r="EW211" s="31">
        <f t="shared" si="98"/>
        <v>4.7768448961555458E-2</v>
      </c>
      <c r="EX211" s="31">
        <f t="shared" si="99"/>
        <v>4.9726277372262775E-2</v>
      </c>
      <c r="EY211" s="31">
        <f t="shared" si="100"/>
        <v>5.3590767865068799E-2</v>
      </c>
      <c r="EZ211" s="31">
        <f t="shared" si="101"/>
        <v>6.178442028985507E-2</v>
      </c>
      <c r="FA211" s="31">
        <f t="shared" si="102"/>
        <v>7.5051778478162995E-2</v>
      </c>
      <c r="FB211" s="31">
        <f t="shared" si="103"/>
        <v>7.374401393121463E-2</v>
      </c>
      <c r="FC211" s="31">
        <f t="shared" si="104"/>
        <v>7.948885976408912E-2</v>
      </c>
      <c r="FD211" s="31">
        <f t="shared" si="105"/>
        <v>7.6452573373032753E-2</v>
      </c>
      <c r="FE211" s="31">
        <f t="shared" si="106"/>
        <v>7.9073675140025848E-2</v>
      </c>
      <c r="FF211" s="31">
        <f t="shared" si="107"/>
        <v>7.4457264957264957E-2</v>
      </c>
      <c r="FG211" s="31">
        <f t="shared" si="108"/>
        <v>7.4783522488440515E-2</v>
      </c>
      <c r="FH211" s="31">
        <f t="shared" si="109"/>
        <v>7.0441115272575947E-2</v>
      </c>
      <c r="FI211" s="31">
        <f t="shared" si="110"/>
        <v>7.437368199072121E-2</v>
      </c>
      <c r="FJ211" s="31">
        <f t="shared" si="111"/>
        <v>7.5243445692883895E-2</v>
      </c>
      <c r="FK211" s="31">
        <f t="shared" si="112"/>
        <v>8.0405126085159151E-2</v>
      </c>
      <c r="FL211" s="31">
        <f t="shared" si="113"/>
        <v>7.9426229508196722E-2</v>
      </c>
      <c r="FM211" s="50">
        <f t="shared" si="114"/>
        <v>8.2778896496173981E-2</v>
      </c>
      <c r="FN211" s="50">
        <f t="shared" si="115"/>
        <v>7.9283439490445862E-2</v>
      </c>
      <c r="FO211" s="50">
        <f t="shared" si="116"/>
        <v>7.8718348266458904E-2</v>
      </c>
      <c r="FP211" s="50">
        <f t="shared" si="117"/>
        <v>7.6722265321955002E-2</v>
      </c>
      <c r="FQ211" s="50">
        <f t="shared" si="118"/>
        <v>7.6509077155824515E-2</v>
      </c>
      <c r="FR211" s="50">
        <f t="shared" si="119"/>
        <v>7.2751241880015291E-2</v>
      </c>
    </row>
    <row r="212" spans="1:174" ht="14">
      <c r="A212" s="17" t="s">
        <v>258</v>
      </c>
      <c r="B212" s="19">
        <v>1476</v>
      </c>
      <c r="C212" s="19">
        <v>1497</v>
      </c>
      <c r="D212" s="19">
        <v>1473</v>
      </c>
      <c r="E212" s="19">
        <v>1446</v>
      </c>
      <c r="F212" s="19">
        <v>1376</v>
      </c>
      <c r="G212" s="19">
        <v>1429</v>
      </c>
      <c r="H212" s="19">
        <v>1487</v>
      </c>
      <c r="I212" s="19">
        <v>1570</v>
      </c>
      <c r="J212" s="19">
        <v>1600</v>
      </c>
      <c r="K212" s="19">
        <v>1700</v>
      </c>
      <c r="L212" s="19">
        <v>1696</v>
      </c>
      <c r="M212" s="19">
        <v>1698</v>
      </c>
      <c r="N212" s="19">
        <v>1693</v>
      </c>
      <c r="O212" s="19">
        <v>1664</v>
      </c>
      <c r="P212" s="19">
        <v>1650</v>
      </c>
      <c r="Q212" s="19">
        <v>1591</v>
      </c>
      <c r="R212" s="19">
        <v>1508</v>
      </c>
      <c r="S212" s="19">
        <v>1444</v>
      </c>
      <c r="T212" s="19">
        <v>1468</v>
      </c>
      <c r="U212" s="19">
        <v>1597</v>
      </c>
      <c r="V212" s="19">
        <v>1740</v>
      </c>
      <c r="W212" s="19">
        <v>1765</v>
      </c>
      <c r="X212" s="19">
        <v>1612</v>
      </c>
      <c r="Y212" s="19">
        <v>1501</v>
      </c>
      <c r="Z212" s="19">
        <v>1457</v>
      </c>
      <c r="AA212" s="19">
        <v>1430</v>
      </c>
      <c r="AB212" s="19">
        <v>1392</v>
      </c>
      <c r="AC212" s="19">
        <v>1260</v>
      </c>
      <c r="AD212" s="19">
        <v>1221</v>
      </c>
      <c r="AE212" s="19">
        <v>1185</v>
      </c>
      <c r="AF212" s="19">
        <v>1281</v>
      </c>
      <c r="AG212" s="19">
        <v>1440</v>
      </c>
      <c r="AH212" s="19">
        <v>1501</v>
      </c>
      <c r="AI212" s="19">
        <v>1499</v>
      </c>
      <c r="AJ212" s="19">
        <v>1517</v>
      </c>
      <c r="AK212" s="19">
        <v>1409</v>
      </c>
      <c r="AL212" s="19">
        <v>1461</v>
      </c>
      <c r="AM212" s="19">
        <v>1529</v>
      </c>
      <c r="AN212" s="19">
        <v>1647</v>
      </c>
      <c r="AO212" s="19">
        <v>1637</v>
      </c>
      <c r="AP212" s="19">
        <v>1622</v>
      </c>
      <c r="AQ212" s="19">
        <v>1786</v>
      </c>
      <c r="AR212" s="19">
        <v>2004</v>
      </c>
      <c r="AS212" s="19">
        <v>2258</v>
      </c>
      <c r="AT212" s="19">
        <v>2669</v>
      </c>
      <c r="AU212" s="19">
        <v>2747</v>
      </c>
      <c r="AV212" s="19">
        <v>2752</v>
      </c>
      <c r="AW212" s="19">
        <v>2753</v>
      </c>
      <c r="AX212" s="19">
        <v>2647</v>
      </c>
      <c r="AY212" s="19">
        <v>2695</v>
      </c>
      <c r="AZ212" s="19">
        <v>2756</v>
      </c>
      <c r="BA212" s="19">
        <v>2777</v>
      </c>
      <c r="BB212" s="19">
        <v>2706</v>
      </c>
      <c r="BC212" s="19">
        <v>2747</v>
      </c>
      <c r="BD212" s="19">
        <v>2760</v>
      </c>
      <c r="BE212" s="19">
        <v>2889</v>
      </c>
      <c r="BF212" s="19">
        <v>2918</v>
      </c>
      <c r="BG212" s="19">
        <v>2860</v>
      </c>
      <c r="BH212" s="19">
        <v>2713</v>
      </c>
      <c r="BI212" s="19">
        <v>2640</v>
      </c>
      <c r="BJ212" s="19">
        <v>2466</v>
      </c>
      <c r="BK212" s="19">
        <v>2386</v>
      </c>
      <c r="BL212" s="19">
        <v>2466</v>
      </c>
      <c r="BM212" s="19">
        <v>2433</v>
      </c>
      <c r="BN212" s="19">
        <v>2315</v>
      </c>
      <c r="BO212" s="19">
        <v>2262</v>
      </c>
      <c r="BP212" s="19">
        <v>2364</v>
      </c>
      <c r="BQ212" s="19">
        <v>2450</v>
      </c>
      <c r="BR212" s="19">
        <v>2564</v>
      </c>
      <c r="BS212" s="19">
        <v>2613</v>
      </c>
      <c r="BT212" s="19">
        <v>2662</v>
      </c>
      <c r="BU212" s="19">
        <v>2652</v>
      </c>
      <c r="BV212" s="19">
        <v>2670</v>
      </c>
      <c r="BW212" s="19">
        <v>2715</v>
      </c>
      <c r="BX212" s="19">
        <v>2812</v>
      </c>
      <c r="BY212" s="19">
        <v>2812</v>
      </c>
      <c r="BZ212" s="19">
        <v>2780</v>
      </c>
      <c r="CA212" s="19">
        <v>2739</v>
      </c>
      <c r="CB212" s="19">
        <v>2763</v>
      </c>
      <c r="CC212" s="19">
        <v>3002</v>
      </c>
      <c r="CD212" s="19">
        <v>3055</v>
      </c>
      <c r="CE212" s="19">
        <v>3044</v>
      </c>
      <c r="CF212" s="19">
        <v>3044</v>
      </c>
      <c r="CG212" s="19">
        <v>3040</v>
      </c>
      <c r="CH212" s="49">
        <v>2938</v>
      </c>
      <c r="CI212" s="49">
        <v>2912</v>
      </c>
      <c r="CJ212" s="49">
        <v>2857</v>
      </c>
      <c r="CK212" s="49">
        <v>2805</v>
      </c>
      <c r="CL212" s="49">
        <v>2804</v>
      </c>
      <c r="CM212" s="49">
        <v>2748</v>
      </c>
      <c r="CN212" s="49">
        <v>2813</v>
      </c>
      <c r="CO212" s="49">
        <v>2944</v>
      </c>
      <c r="CP212" s="49">
        <v>3083</v>
      </c>
      <c r="CQ212" s="49">
        <v>3033</v>
      </c>
      <c r="CR212" s="49">
        <v>2992</v>
      </c>
      <c r="CS212" s="49">
        <v>2881</v>
      </c>
      <c r="CT212" s="49">
        <v>2802</v>
      </c>
      <c r="CU212" s="49">
        <v>2692</v>
      </c>
      <c r="CV212" s="49">
        <v>2662</v>
      </c>
      <c r="CW212" s="49">
        <v>2596</v>
      </c>
      <c r="CX212" s="49">
        <v>2449</v>
      </c>
      <c r="CY212" s="49">
        <v>2299</v>
      </c>
      <c r="CZ212" s="17" t="s">
        <v>258</v>
      </c>
      <c r="DE212" t="s">
        <v>259</v>
      </c>
      <c r="DG212" t="s">
        <v>258</v>
      </c>
      <c r="DI212">
        <v>46000</v>
      </c>
      <c r="DJ212">
        <v>46200</v>
      </c>
      <c r="DK212">
        <v>47500</v>
      </c>
      <c r="DL212">
        <v>45900</v>
      </c>
      <c r="DM212">
        <v>44500</v>
      </c>
      <c r="DN212">
        <v>45100</v>
      </c>
      <c r="DO212">
        <v>45700</v>
      </c>
      <c r="DP212">
        <v>49300</v>
      </c>
      <c r="DQ212">
        <v>51300</v>
      </c>
      <c r="DR212">
        <v>51200</v>
      </c>
      <c r="DS212">
        <v>49500</v>
      </c>
      <c r="DT212">
        <v>50500</v>
      </c>
      <c r="DU212">
        <v>49900</v>
      </c>
      <c r="DV212">
        <v>49600</v>
      </c>
      <c r="DW212">
        <v>46700</v>
      </c>
      <c r="DX212">
        <v>44800</v>
      </c>
      <c r="DY212">
        <v>45400</v>
      </c>
      <c r="DZ212">
        <v>46300</v>
      </c>
      <c r="EA212">
        <v>49000</v>
      </c>
      <c r="EB212">
        <v>48100</v>
      </c>
      <c r="EC212">
        <v>45700</v>
      </c>
      <c r="ED212">
        <v>44900</v>
      </c>
      <c r="EE212">
        <v>46300</v>
      </c>
      <c r="EF212">
        <v>46900</v>
      </c>
      <c r="EG212">
        <v>44800</v>
      </c>
      <c r="EH212">
        <v>46300</v>
      </c>
      <c r="EI212">
        <v>45700</v>
      </c>
      <c r="EJ212" s="19">
        <v>45000</v>
      </c>
      <c r="EK212" s="19">
        <v>48100</v>
      </c>
      <c r="EL212" s="19">
        <v>46200</v>
      </c>
      <c r="EM212" s="19"/>
      <c r="EO212" s="31">
        <f t="shared" si="90"/>
        <v>3.6956521739130437E-2</v>
      </c>
      <c r="EP212" s="31">
        <f t="shared" si="91"/>
        <v>3.6645021645021647E-2</v>
      </c>
      <c r="EQ212" s="31">
        <f t="shared" si="92"/>
        <v>3.3494736842105265E-2</v>
      </c>
      <c r="ER212" s="31">
        <f t="shared" si="93"/>
        <v>3.1982570806100216E-2</v>
      </c>
      <c r="ES212" s="31">
        <f t="shared" si="94"/>
        <v>3.966292134831461E-2</v>
      </c>
      <c r="ET212" s="31">
        <f t="shared" si="95"/>
        <v>3.2305986696230596E-2</v>
      </c>
      <c r="EU212" s="31">
        <f t="shared" si="96"/>
        <v>2.7571115973741796E-2</v>
      </c>
      <c r="EV212" s="31">
        <f t="shared" si="97"/>
        <v>2.5983772819472617E-2</v>
      </c>
      <c r="EW212" s="31">
        <f t="shared" si="98"/>
        <v>2.9220272904483431E-2</v>
      </c>
      <c r="EX212" s="31">
        <f t="shared" si="99"/>
        <v>2.8535156249999999E-2</v>
      </c>
      <c r="EY212" s="31">
        <f t="shared" si="100"/>
        <v>3.307070707070707E-2</v>
      </c>
      <c r="EZ212" s="31">
        <f t="shared" si="101"/>
        <v>3.9683168316831684E-2</v>
      </c>
      <c r="FA212" s="31">
        <f t="shared" si="102"/>
        <v>5.5050100200400805E-2</v>
      </c>
      <c r="FB212" s="31">
        <f t="shared" si="103"/>
        <v>5.3366935483870968E-2</v>
      </c>
      <c r="FC212" s="31">
        <f t="shared" si="104"/>
        <v>5.9464668094218416E-2</v>
      </c>
      <c r="FD212" s="31">
        <f t="shared" si="105"/>
        <v>6.160714285714286E-2</v>
      </c>
      <c r="FE212" s="31">
        <f t="shared" si="106"/>
        <v>6.2995594713656386E-2</v>
      </c>
      <c r="FF212" s="31">
        <f t="shared" si="107"/>
        <v>5.3261339092872569E-2</v>
      </c>
      <c r="FG212" s="31">
        <f t="shared" si="108"/>
        <v>4.9653061224489793E-2</v>
      </c>
      <c r="FH212" s="31">
        <f t="shared" si="109"/>
        <v>4.9147609147609149E-2</v>
      </c>
      <c r="FI212" s="31">
        <f t="shared" si="110"/>
        <v>5.7177242888402625E-2</v>
      </c>
      <c r="FJ212" s="31">
        <f t="shared" si="111"/>
        <v>5.9465478841870825E-2</v>
      </c>
      <c r="FK212" s="31">
        <f t="shared" si="112"/>
        <v>6.0734341252699782E-2</v>
      </c>
      <c r="FL212" s="31">
        <f t="shared" si="113"/>
        <v>5.8912579957356076E-2</v>
      </c>
      <c r="FM212" s="50">
        <f t="shared" si="114"/>
        <v>6.7946428571428574E-2</v>
      </c>
      <c r="FN212" s="50">
        <f t="shared" si="115"/>
        <v>6.3455723542116635E-2</v>
      </c>
      <c r="FO212" s="50">
        <f t="shared" si="116"/>
        <v>6.137855579868709E-2</v>
      </c>
      <c r="FP212" s="50">
        <f t="shared" si="117"/>
        <v>6.2511111111111115E-2</v>
      </c>
      <c r="FQ212" s="50">
        <f t="shared" si="118"/>
        <v>6.3056133056133057E-2</v>
      </c>
      <c r="FR212" s="50">
        <f t="shared" si="119"/>
        <v>6.0649350649350647E-2</v>
      </c>
    </row>
    <row r="213" spans="1:174" ht="14">
      <c r="A213" s="17" t="s">
        <v>259</v>
      </c>
      <c r="B213" s="19">
        <v>3678</v>
      </c>
      <c r="C213" s="19">
        <v>3693</v>
      </c>
      <c r="D213" s="19">
        <v>3741</v>
      </c>
      <c r="E213" s="19">
        <v>3794</v>
      </c>
      <c r="F213" s="19">
        <v>3972</v>
      </c>
      <c r="G213" s="19">
        <v>4022</v>
      </c>
      <c r="H213" s="19">
        <v>4104</v>
      </c>
      <c r="I213" s="19">
        <v>4411</v>
      </c>
      <c r="J213" s="19">
        <v>4653</v>
      </c>
      <c r="K213" s="19">
        <v>4643</v>
      </c>
      <c r="L213" s="19">
        <v>4722</v>
      </c>
      <c r="M213" s="19">
        <v>4691</v>
      </c>
      <c r="N213" s="19">
        <v>4553</v>
      </c>
      <c r="O213" s="19">
        <v>4494</v>
      </c>
      <c r="P213" s="19">
        <v>4509</v>
      </c>
      <c r="Q213" s="19">
        <v>4493</v>
      </c>
      <c r="R213" s="19">
        <v>4418</v>
      </c>
      <c r="S213" s="19">
        <v>4443</v>
      </c>
      <c r="T213" s="19">
        <v>4239</v>
      </c>
      <c r="U213" s="19">
        <v>4387</v>
      </c>
      <c r="V213" s="19">
        <v>4359</v>
      </c>
      <c r="W213" s="19">
        <v>4237</v>
      </c>
      <c r="X213" s="19">
        <v>4213</v>
      </c>
      <c r="Y213" s="19">
        <v>3999</v>
      </c>
      <c r="Z213" s="19">
        <v>3761</v>
      </c>
      <c r="AA213" s="19">
        <v>3695</v>
      </c>
      <c r="AB213" s="19">
        <v>3702</v>
      </c>
      <c r="AC213" s="19">
        <v>3612</v>
      </c>
      <c r="AD213" s="19">
        <v>3536</v>
      </c>
      <c r="AE213" s="19">
        <v>3377</v>
      </c>
      <c r="AF213" s="19">
        <v>3316</v>
      </c>
      <c r="AG213" s="19">
        <v>3464</v>
      </c>
      <c r="AH213" s="19">
        <v>3637</v>
      </c>
      <c r="AI213" s="19">
        <v>3830</v>
      </c>
      <c r="AJ213" s="19">
        <v>3681</v>
      </c>
      <c r="AK213" s="19">
        <v>3550</v>
      </c>
      <c r="AL213" s="19">
        <v>3602</v>
      </c>
      <c r="AM213" s="19">
        <v>3733</v>
      </c>
      <c r="AN213" s="19">
        <v>3891</v>
      </c>
      <c r="AO213" s="19">
        <v>3987</v>
      </c>
      <c r="AP213" s="19">
        <v>4188</v>
      </c>
      <c r="AQ213" s="19">
        <v>4507</v>
      </c>
      <c r="AR213" s="19">
        <v>4950</v>
      </c>
      <c r="AS213" s="19">
        <v>5501</v>
      </c>
      <c r="AT213" s="19">
        <v>6360</v>
      </c>
      <c r="AU213" s="19">
        <v>6635</v>
      </c>
      <c r="AV213" s="19">
        <v>6808</v>
      </c>
      <c r="AW213" s="19">
        <v>7020</v>
      </c>
      <c r="AX213" s="19">
        <v>6891</v>
      </c>
      <c r="AY213" s="19">
        <v>7111</v>
      </c>
      <c r="AZ213" s="19">
        <v>7161</v>
      </c>
      <c r="BA213" s="19">
        <v>7194</v>
      </c>
      <c r="BB213" s="19">
        <v>7264</v>
      </c>
      <c r="BC213" s="19">
        <v>7307</v>
      </c>
      <c r="BD213" s="19">
        <v>7303</v>
      </c>
      <c r="BE213" s="19">
        <v>7659</v>
      </c>
      <c r="BF213" s="19">
        <v>7596</v>
      </c>
      <c r="BG213" s="19">
        <v>7446</v>
      </c>
      <c r="BH213" s="19">
        <v>7271</v>
      </c>
      <c r="BI213" s="19">
        <v>6954</v>
      </c>
      <c r="BJ213" s="19">
        <v>6525</v>
      </c>
      <c r="BK213" s="19">
        <v>6434</v>
      </c>
      <c r="BL213" s="19">
        <v>6328</v>
      </c>
      <c r="BM213" s="19">
        <v>6173</v>
      </c>
      <c r="BN213" s="19">
        <v>6052</v>
      </c>
      <c r="BO213" s="19">
        <v>6001</v>
      </c>
      <c r="BP213" s="19">
        <v>6173</v>
      </c>
      <c r="BQ213" s="19">
        <v>6508</v>
      </c>
      <c r="BR213" s="19">
        <v>6678</v>
      </c>
      <c r="BS213" s="19">
        <v>6654</v>
      </c>
      <c r="BT213" s="19">
        <v>6764</v>
      </c>
      <c r="BU213" s="19">
        <v>6755</v>
      </c>
      <c r="BV213" s="19">
        <v>6674</v>
      </c>
      <c r="BW213" s="19">
        <v>6887</v>
      </c>
      <c r="BX213" s="19">
        <v>6978</v>
      </c>
      <c r="BY213" s="19">
        <v>7120</v>
      </c>
      <c r="BZ213" s="19">
        <v>7118</v>
      </c>
      <c r="CA213" s="19">
        <v>7139</v>
      </c>
      <c r="CB213" s="19">
        <v>7147</v>
      </c>
      <c r="CC213" s="19">
        <v>7416</v>
      </c>
      <c r="CD213" s="19">
        <v>7649</v>
      </c>
      <c r="CE213" s="19">
        <v>7541</v>
      </c>
      <c r="CF213" s="19">
        <v>7410</v>
      </c>
      <c r="CG213" s="19">
        <v>7308</v>
      </c>
      <c r="CH213" s="49">
        <v>7145</v>
      </c>
      <c r="CI213" s="49">
        <v>7203</v>
      </c>
      <c r="CJ213" s="49">
        <v>7141</v>
      </c>
      <c r="CK213" s="49">
        <v>6938</v>
      </c>
      <c r="CL213" s="49">
        <v>6948</v>
      </c>
      <c r="CM213" s="49">
        <v>6808</v>
      </c>
      <c r="CN213" s="49">
        <v>6655</v>
      </c>
      <c r="CO213" s="49">
        <v>6913</v>
      </c>
      <c r="CP213" s="49">
        <v>7082</v>
      </c>
      <c r="CQ213" s="49">
        <v>6890</v>
      </c>
      <c r="CR213" s="49">
        <v>6635</v>
      </c>
      <c r="CS213" s="49">
        <v>6394</v>
      </c>
      <c r="CT213" s="49">
        <v>6185</v>
      </c>
      <c r="CU213" s="49">
        <v>5969</v>
      </c>
      <c r="CV213" s="49">
        <v>5938</v>
      </c>
      <c r="CW213" s="49">
        <v>5694</v>
      </c>
      <c r="CX213" s="49">
        <v>5464</v>
      </c>
      <c r="CY213" s="49">
        <v>5357</v>
      </c>
      <c r="CZ213" s="17" t="s">
        <v>259</v>
      </c>
      <c r="DE213" t="s">
        <v>260</v>
      </c>
      <c r="DG213" t="s">
        <v>259</v>
      </c>
      <c r="DI213">
        <v>128100</v>
      </c>
      <c r="DJ213">
        <v>129700</v>
      </c>
      <c r="DK213">
        <v>130700</v>
      </c>
      <c r="DL213">
        <v>129700</v>
      </c>
      <c r="DM213">
        <v>129300</v>
      </c>
      <c r="DN213">
        <v>129900</v>
      </c>
      <c r="DO213">
        <v>129000</v>
      </c>
      <c r="DP213">
        <v>131600</v>
      </c>
      <c r="DQ213">
        <v>133400</v>
      </c>
      <c r="DR213">
        <v>131700</v>
      </c>
      <c r="DS213">
        <v>130100</v>
      </c>
      <c r="DT213">
        <v>129400</v>
      </c>
      <c r="DU213">
        <v>129200</v>
      </c>
      <c r="DV213">
        <v>129200</v>
      </c>
      <c r="DW213">
        <v>130500</v>
      </c>
      <c r="DX213">
        <v>128900</v>
      </c>
      <c r="DY213">
        <v>127100</v>
      </c>
      <c r="DZ213">
        <v>124400</v>
      </c>
      <c r="EA213">
        <v>123300</v>
      </c>
      <c r="EB213">
        <v>125300</v>
      </c>
      <c r="EC213">
        <v>127100</v>
      </c>
      <c r="ED213">
        <v>127900</v>
      </c>
      <c r="EE213">
        <v>128100</v>
      </c>
      <c r="EF213">
        <v>128400</v>
      </c>
      <c r="EG213">
        <v>128800</v>
      </c>
      <c r="EH213">
        <v>129300</v>
      </c>
      <c r="EI213">
        <v>128600</v>
      </c>
      <c r="EJ213" s="19">
        <v>128400</v>
      </c>
      <c r="EK213" s="19">
        <v>128000</v>
      </c>
      <c r="EL213" s="19">
        <v>125200</v>
      </c>
      <c r="EM213" s="19"/>
      <c r="EO213" s="31">
        <f t="shared" si="90"/>
        <v>3.6245120999219359E-2</v>
      </c>
      <c r="EP213" s="31">
        <f t="shared" si="91"/>
        <v>3.5104086353122593E-2</v>
      </c>
      <c r="EQ213" s="31">
        <f t="shared" si="92"/>
        <v>3.4376434583014537E-2</v>
      </c>
      <c r="ER213" s="31">
        <f t="shared" si="93"/>
        <v>3.2683114880493448E-2</v>
      </c>
      <c r="ES213" s="31">
        <f t="shared" si="94"/>
        <v>3.2768754833720028E-2</v>
      </c>
      <c r="ET213" s="31">
        <f t="shared" si="95"/>
        <v>2.8953040800615858E-2</v>
      </c>
      <c r="EU213" s="31">
        <f t="shared" si="96"/>
        <v>2.8000000000000001E-2</v>
      </c>
      <c r="EV213" s="31">
        <f t="shared" si="97"/>
        <v>2.5197568389057751E-2</v>
      </c>
      <c r="EW213" s="31">
        <f t="shared" si="98"/>
        <v>2.8710644677661171E-2</v>
      </c>
      <c r="EX213" s="31">
        <f t="shared" si="99"/>
        <v>2.7350037965072134E-2</v>
      </c>
      <c r="EY213" s="31">
        <f t="shared" si="100"/>
        <v>3.0645657186779401E-2</v>
      </c>
      <c r="EZ213" s="31">
        <f t="shared" si="101"/>
        <v>3.8253477588871716E-2</v>
      </c>
      <c r="FA213" s="31">
        <f t="shared" si="102"/>
        <v>5.1354489164086685E-2</v>
      </c>
      <c r="FB213" s="31">
        <f t="shared" si="103"/>
        <v>5.3335913312693502E-2</v>
      </c>
      <c r="FC213" s="31">
        <f t="shared" si="104"/>
        <v>5.5126436781609195E-2</v>
      </c>
      <c r="FD213" s="31">
        <f t="shared" si="105"/>
        <v>5.6656322730799069E-2</v>
      </c>
      <c r="FE213" s="31">
        <f t="shared" si="106"/>
        <v>5.8583792289535801E-2</v>
      </c>
      <c r="FF213" s="31">
        <f t="shared" si="107"/>
        <v>5.2451768488745984E-2</v>
      </c>
      <c r="FG213" s="31">
        <f t="shared" si="108"/>
        <v>5.0064882400648825E-2</v>
      </c>
      <c r="FH213" s="31">
        <f t="shared" si="109"/>
        <v>4.9265762170790102E-2</v>
      </c>
      <c r="FI213" s="31">
        <f t="shared" si="110"/>
        <v>5.2352478363493313E-2</v>
      </c>
      <c r="FJ213" s="31">
        <f t="shared" si="111"/>
        <v>5.2181391712275212E-2</v>
      </c>
      <c r="FK213" s="31">
        <f t="shared" si="112"/>
        <v>5.5581576893052306E-2</v>
      </c>
      <c r="FL213" s="31">
        <f t="shared" si="113"/>
        <v>5.5661993769470404E-2</v>
      </c>
      <c r="FM213" s="50">
        <f t="shared" si="114"/>
        <v>5.8548136645962735E-2</v>
      </c>
      <c r="FN213" s="50">
        <f t="shared" si="115"/>
        <v>5.525908739365816E-2</v>
      </c>
      <c r="FO213" s="50">
        <f t="shared" si="116"/>
        <v>5.3950233281493003E-2</v>
      </c>
      <c r="FP213" s="50">
        <f t="shared" si="117"/>
        <v>5.1830218068535827E-2</v>
      </c>
      <c r="FQ213" s="50">
        <f t="shared" si="118"/>
        <v>5.3828124999999998E-2</v>
      </c>
      <c r="FR213" s="50">
        <f t="shared" si="119"/>
        <v>4.9400958466453676E-2</v>
      </c>
    </row>
    <row r="214" spans="1:174" ht="14">
      <c r="A214" s="17" t="s">
        <v>260</v>
      </c>
      <c r="B214" s="19">
        <v>292</v>
      </c>
      <c r="C214" s="19">
        <v>288</v>
      </c>
      <c r="D214" s="19">
        <v>334</v>
      </c>
      <c r="E214" s="19">
        <v>305</v>
      </c>
      <c r="F214" s="19">
        <v>329</v>
      </c>
      <c r="G214" s="19">
        <v>352</v>
      </c>
      <c r="H214" s="19">
        <v>365</v>
      </c>
      <c r="I214" s="19">
        <v>378</v>
      </c>
      <c r="J214" s="19">
        <v>421</v>
      </c>
      <c r="K214" s="19">
        <v>381</v>
      </c>
      <c r="L214" s="19">
        <v>387</v>
      </c>
      <c r="M214" s="19">
        <v>383</v>
      </c>
      <c r="N214" s="19">
        <v>373</v>
      </c>
      <c r="O214" s="19">
        <v>370</v>
      </c>
      <c r="P214" s="19">
        <v>371</v>
      </c>
      <c r="Q214" s="19">
        <v>375</v>
      </c>
      <c r="R214" s="19">
        <v>333</v>
      </c>
      <c r="S214" s="19">
        <v>325</v>
      </c>
      <c r="T214" s="19">
        <v>336</v>
      </c>
      <c r="U214" s="19">
        <v>393</v>
      </c>
      <c r="V214" s="19">
        <v>408</v>
      </c>
      <c r="W214" s="19">
        <v>382</v>
      </c>
      <c r="X214" s="19">
        <v>360</v>
      </c>
      <c r="Y214" s="19">
        <v>374</v>
      </c>
      <c r="Z214" s="19">
        <v>347</v>
      </c>
      <c r="AA214" s="19">
        <v>332</v>
      </c>
      <c r="AB214" s="19">
        <v>359</v>
      </c>
      <c r="AC214" s="19">
        <v>303</v>
      </c>
      <c r="AD214" s="19">
        <v>296</v>
      </c>
      <c r="AE214" s="19">
        <v>287</v>
      </c>
      <c r="AF214" s="19">
        <v>285</v>
      </c>
      <c r="AG214" s="19">
        <v>289</v>
      </c>
      <c r="AH214" s="19">
        <v>283</v>
      </c>
      <c r="AI214" s="19">
        <v>269</v>
      </c>
      <c r="AJ214" s="19">
        <v>242</v>
      </c>
      <c r="AK214" s="19">
        <v>274</v>
      </c>
      <c r="AL214" s="19">
        <v>292</v>
      </c>
      <c r="AM214" s="19">
        <v>328</v>
      </c>
      <c r="AN214" s="19">
        <v>386</v>
      </c>
      <c r="AO214" s="19">
        <v>363</v>
      </c>
      <c r="AP214" s="19">
        <v>374</v>
      </c>
      <c r="AQ214" s="19">
        <v>447</v>
      </c>
      <c r="AR214" s="19">
        <v>534</v>
      </c>
      <c r="AS214" s="19">
        <v>679</v>
      </c>
      <c r="AT214" s="19">
        <v>809</v>
      </c>
      <c r="AU214" s="19">
        <v>874</v>
      </c>
      <c r="AV214" s="19">
        <v>899</v>
      </c>
      <c r="AW214" s="19">
        <v>878</v>
      </c>
      <c r="AX214" s="19">
        <v>868</v>
      </c>
      <c r="AY214" s="19">
        <v>890</v>
      </c>
      <c r="AZ214" s="19">
        <v>842</v>
      </c>
      <c r="BA214" s="19">
        <v>778</v>
      </c>
      <c r="BB214" s="19">
        <v>776</v>
      </c>
      <c r="BC214" s="19">
        <v>719</v>
      </c>
      <c r="BD214" s="19">
        <v>728</v>
      </c>
      <c r="BE214" s="19">
        <v>794</v>
      </c>
      <c r="BF214" s="19">
        <v>773</v>
      </c>
      <c r="BG214" s="19">
        <v>763</v>
      </c>
      <c r="BH214" s="19">
        <v>756</v>
      </c>
      <c r="BI214" s="19">
        <v>694</v>
      </c>
      <c r="BJ214" s="19">
        <v>671</v>
      </c>
      <c r="BK214" s="19">
        <v>627</v>
      </c>
      <c r="BL214" s="19">
        <v>619</v>
      </c>
      <c r="BM214" s="19">
        <v>573</v>
      </c>
      <c r="BN214" s="19">
        <v>526</v>
      </c>
      <c r="BO214" s="19">
        <v>565</v>
      </c>
      <c r="BP214" s="19">
        <v>578</v>
      </c>
      <c r="BQ214" s="19">
        <v>646</v>
      </c>
      <c r="BR214" s="19">
        <v>713</v>
      </c>
      <c r="BS214" s="19">
        <v>643</v>
      </c>
      <c r="BT214" s="19">
        <v>650</v>
      </c>
      <c r="BU214" s="19">
        <v>652</v>
      </c>
      <c r="BV214" s="19">
        <v>638</v>
      </c>
      <c r="BW214" s="19">
        <v>677</v>
      </c>
      <c r="BX214" s="19">
        <v>697</v>
      </c>
      <c r="BY214" s="19">
        <v>670</v>
      </c>
      <c r="BZ214" s="19">
        <v>658</v>
      </c>
      <c r="CA214" s="19">
        <v>682</v>
      </c>
      <c r="CB214" s="19">
        <v>673</v>
      </c>
      <c r="CC214" s="19">
        <v>735</v>
      </c>
      <c r="CD214" s="19">
        <v>775</v>
      </c>
      <c r="CE214" s="19">
        <v>803</v>
      </c>
      <c r="CF214" s="19">
        <v>756</v>
      </c>
      <c r="CG214" s="19">
        <v>724</v>
      </c>
      <c r="CH214" s="49">
        <v>694</v>
      </c>
      <c r="CI214" s="49">
        <v>707</v>
      </c>
      <c r="CJ214" s="49">
        <v>720</v>
      </c>
      <c r="CK214" s="49">
        <v>697</v>
      </c>
      <c r="CL214" s="49">
        <v>710</v>
      </c>
      <c r="CM214" s="49">
        <v>675</v>
      </c>
      <c r="CN214" s="49">
        <v>680</v>
      </c>
      <c r="CO214" s="49">
        <v>728</v>
      </c>
      <c r="CP214" s="49">
        <v>782</v>
      </c>
      <c r="CQ214" s="49">
        <v>753</v>
      </c>
      <c r="CR214" s="49">
        <v>738</v>
      </c>
      <c r="CS214" s="49">
        <v>723</v>
      </c>
      <c r="CT214" s="49">
        <v>705</v>
      </c>
      <c r="CU214" s="49">
        <v>667</v>
      </c>
      <c r="CV214" s="49">
        <v>611</v>
      </c>
      <c r="CW214" s="49">
        <v>544</v>
      </c>
      <c r="CX214" s="49">
        <v>514</v>
      </c>
      <c r="CY214" s="49">
        <v>472</v>
      </c>
      <c r="CZ214" s="17" t="s">
        <v>260</v>
      </c>
      <c r="DE214" t="s">
        <v>261</v>
      </c>
      <c r="DG214" t="s">
        <v>260</v>
      </c>
      <c r="DI214">
        <v>25800</v>
      </c>
      <c r="DJ214">
        <v>25800</v>
      </c>
      <c r="DK214">
        <v>26500</v>
      </c>
      <c r="DL214">
        <v>25300</v>
      </c>
      <c r="DM214">
        <v>25500</v>
      </c>
      <c r="DN214">
        <v>25500</v>
      </c>
      <c r="DO214">
        <v>25700</v>
      </c>
      <c r="DP214">
        <v>25600</v>
      </c>
      <c r="DQ214">
        <v>25800</v>
      </c>
      <c r="DR214">
        <v>26000</v>
      </c>
      <c r="DS214">
        <v>25100</v>
      </c>
      <c r="DT214">
        <v>25800</v>
      </c>
      <c r="DU214">
        <v>24700</v>
      </c>
      <c r="DV214">
        <v>24100</v>
      </c>
      <c r="DW214">
        <v>24100</v>
      </c>
      <c r="DX214">
        <v>23800</v>
      </c>
      <c r="DY214">
        <v>24200</v>
      </c>
      <c r="DZ214">
        <v>24700</v>
      </c>
      <c r="EA214">
        <v>24000</v>
      </c>
      <c r="EB214">
        <v>23400</v>
      </c>
      <c r="EC214">
        <v>23600</v>
      </c>
      <c r="ED214">
        <v>23400</v>
      </c>
      <c r="EE214">
        <v>24800</v>
      </c>
      <c r="EF214">
        <v>25700</v>
      </c>
      <c r="EG214">
        <v>27200</v>
      </c>
      <c r="EH214">
        <v>26500</v>
      </c>
      <c r="EI214">
        <v>26500</v>
      </c>
      <c r="EJ214" s="19">
        <v>27000</v>
      </c>
      <c r="EK214" s="19">
        <v>26200</v>
      </c>
      <c r="EL214" s="19">
        <v>27700</v>
      </c>
      <c r="EM214" s="19"/>
      <c r="EO214" s="31">
        <f t="shared" si="90"/>
        <v>1.4767441860465117E-2</v>
      </c>
      <c r="EP214" s="31">
        <f t="shared" si="91"/>
        <v>1.4457364341085271E-2</v>
      </c>
      <c r="EQ214" s="31">
        <f t="shared" si="92"/>
        <v>1.4150943396226415E-2</v>
      </c>
      <c r="ER214" s="31">
        <f t="shared" si="93"/>
        <v>1.3280632411067193E-2</v>
      </c>
      <c r="ES214" s="31">
        <f t="shared" si="94"/>
        <v>1.4980392156862745E-2</v>
      </c>
      <c r="ET214" s="31">
        <f t="shared" si="95"/>
        <v>1.3607843137254902E-2</v>
      </c>
      <c r="EU214" s="31">
        <f t="shared" si="96"/>
        <v>1.1789883268482491E-2</v>
      </c>
      <c r="EV214" s="31">
        <f t="shared" si="97"/>
        <v>1.11328125E-2</v>
      </c>
      <c r="EW214" s="31">
        <f t="shared" si="98"/>
        <v>1.0426356589147286E-2</v>
      </c>
      <c r="EX214" s="31">
        <f t="shared" si="99"/>
        <v>1.123076923076923E-2</v>
      </c>
      <c r="EY214" s="31">
        <f t="shared" si="100"/>
        <v>1.446215139442231E-2</v>
      </c>
      <c r="EZ214" s="31">
        <f t="shared" si="101"/>
        <v>2.069767441860465E-2</v>
      </c>
      <c r="FA214" s="31">
        <f t="shared" si="102"/>
        <v>3.5384615384615382E-2</v>
      </c>
      <c r="FB214" s="31">
        <f t="shared" si="103"/>
        <v>3.6016597510373442E-2</v>
      </c>
      <c r="FC214" s="31">
        <f t="shared" si="104"/>
        <v>3.2282157676348545E-2</v>
      </c>
      <c r="FD214" s="31">
        <f t="shared" si="105"/>
        <v>3.0588235294117649E-2</v>
      </c>
      <c r="FE214" s="31">
        <f t="shared" si="106"/>
        <v>3.1528925619834711E-2</v>
      </c>
      <c r="FF214" s="31">
        <f t="shared" si="107"/>
        <v>2.7165991902834009E-2</v>
      </c>
      <c r="FG214" s="31">
        <f t="shared" si="108"/>
        <v>2.3875E-2</v>
      </c>
      <c r="FH214" s="31">
        <f t="shared" si="109"/>
        <v>2.4700854700854702E-2</v>
      </c>
      <c r="FI214" s="31">
        <f t="shared" si="110"/>
        <v>2.7245762711864407E-2</v>
      </c>
      <c r="FJ214" s="31">
        <f t="shared" si="111"/>
        <v>2.7264957264957264E-2</v>
      </c>
      <c r="FK214" s="31">
        <f t="shared" si="112"/>
        <v>2.7016129032258064E-2</v>
      </c>
      <c r="FL214" s="31">
        <f t="shared" si="113"/>
        <v>2.6186770428015566E-2</v>
      </c>
      <c r="FM214" s="50">
        <f t="shared" si="114"/>
        <v>2.9522058823529412E-2</v>
      </c>
      <c r="FN214" s="50">
        <f t="shared" si="115"/>
        <v>2.6188679245283019E-2</v>
      </c>
      <c r="FO214" s="50">
        <f t="shared" si="116"/>
        <v>2.6301886792452829E-2</v>
      </c>
      <c r="FP214" s="50">
        <f t="shared" si="117"/>
        <v>2.5185185185185185E-2</v>
      </c>
      <c r="FQ214" s="50">
        <f t="shared" si="118"/>
        <v>2.8740458015267176E-2</v>
      </c>
      <c r="FR214" s="50">
        <f t="shared" si="119"/>
        <v>2.5451263537906138E-2</v>
      </c>
    </row>
    <row r="215" spans="1:174" ht="14">
      <c r="A215" s="17" t="s">
        <v>261</v>
      </c>
      <c r="B215" s="19">
        <v>721</v>
      </c>
      <c r="C215" s="19">
        <v>688</v>
      </c>
      <c r="D215" s="19">
        <v>700</v>
      </c>
      <c r="E215" s="19">
        <v>746</v>
      </c>
      <c r="F215" s="19">
        <v>678</v>
      </c>
      <c r="G215" s="19">
        <v>678</v>
      </c>
      <c r="H215" s="19">
        <v>682</v>
      </c>
      <c r="I215" s="19">
        <v>752</v>
      </c>
      <c r="J215" s="19">
        <v>853</v>
      </c>
      <c r="K215" s="19">
        <v>867</v>
      </c>
      <c r="L215" s="19">
        <v>888</v>
      </c>
      <c r="M215" s="19">
        <v>854</v>
      </c>
      <c r="N215" s="19">
        <v>789</v>
      </c>
      <c r="O215" s="19">
        <v>786</v>
      </c>
      <c r="P215" s="19">
        <v>812</v>
      </c>
      <c r="Q215" s="19">
        <v>817</v>
      </c>
      <c r="R215" s="19">
        <v>771</v>
      </c>
      <c r="S215" s="19">
        <v>750</v>
      </c>
      <c r="T215" s="19">
        <v>819</v>
      </c>
      <c r="U215" s="19">
        <v>810</v>
      </c>
      <c r="V215" s="19">
        <v>875</v>
      </c>
      <c r="W215" s="19">
        <v>802</v>
      </c>
      <c r="X215" s="19">
        <v>841</v>
      </c>
      <c r="Y215" s="19">
        <v>732</v>
      </c>
      <c r="Z215" s="19">
        <v>675</v>
      </c>
      <c r="AA215" s="19">
        <v>658</v>
      </c>
      <c r="AB215" s="19">
        <v>712</v>
      </c>
      <c r="AC215" s="19">
        <v>638</v>
      </c>
      <c r="AD215" s="19">
        <v>601</v>
      </c>
      <c r="AE215" s="19">
        <v>668</v>
      </c>
      <c r="AF215" s="19">
        <v>614</v>
      </c>
      <c r="AG215" s="19">
        <v>695</v>
      </c>
      <c r="AH215" s="19">
        <v>749</v>
      </c>
      <c r="AI215" s="19">
        <v>700</v>
      </c>
      <c r="AJ215" s="19">
        <v>694</v>
      </c>
      <c r="AK215" s="19">
        <v>825</v>
      </c>
      <c r="AL215" s="19">
        <v>793</v>
      </c>
      <c r="AM215" s="19">
        <v>836</v>
      </c>
      <c r="AN215" s="19">
        <v>855</v>
      </c>
      <c r="AO215" s="19">
        <v>916</v>
      </c>
      <c r="AP215" s="19">
        <v>974</v>
      </c>
      <c r="AQ215" s="19">
        <v>1138</v>
      </c>
      <c r="AR215" s="19">
        <v>1259</v>
      </c>
      <c r="AS215" s="19">
        <v>1451</v>
      </c>
      <c r="AT215" s="19">
        <v>1637</v>
      </c>
      <c r="AU215" s="19">
        <v>1734</v>
      </c>
      <c r="AV215" s="19">
        <v>1753</v>
      </c>
      <c r="AW215" s="19">
        <v>1715</v>
      </c>
      <c r="AX215" s="19">
        <v>1694</v>
      </c>
      <c r="AY215" s="19">
        <v>1711</v>
      </c>
      <c r="AZ215" s="19">
        <v>1772</v>
      </c>
      <c r="BA215" s="19">
        <v>1675</v>
      </c>
      <c r="BB215" s="19">
        <v>1608</v>
      </c>
      <c r="BC215" s="19">
        <v>1591</v>
      </c>
      <c r="BD215" s="19">
        <v>1582</v>
      </c>
      <c r="BE215" s="19">
        <v>1728</v>
      </c>
      <c r="BF215" s="19">
        <v>1780</v>
      </c>
      <c r="BG215" s="19">
        <v>1711</v>
      </c>
      <c r="BH215" s="19">
        <v>1645</v>
      </c>
      <c r="BI215" s="19">
        <v>1529</v>
      </c>
      <c r="BJ215" s="19">
        <v>1454</v>
      </c>
      <c r="BK215" s="19">
        <v>1407</v>
      </c>
      <c r="BL215" s="19">
        <v>1494</v>
      </c>
      <c r="BM215" s="19">
        <v>1495</v>
      </c>
      <c r="BN215" s="19">
        <v>1432</v>
      </c>
      <c r="BO215" s="19">
        <v>1400</v>
      </c>
      <c r="BP215" s="19">
        <v>1338</v>
      </c>
      <c r="BQ215" s="19">
        <v>1436</v>
      </c>
      <c r="BR215" s="19">
        <v>1522</v>
      </c>
      <c r="BS215" s="19">
        <v>1542</v>
      </c>
      <c r="BT215" s="19">
        <v>1499</v>
      </c>
      <c r="BU215" s="19">
        <v>1390</v>
      </c>
      <c r="BV215" s="19">
        <v>1350</v>
      </c>
      <c r="BW215" s="19">
        <v>1389</v>
      </c>
      <c r="BX215" s="19">
        <v>1448</v>
      </c>
      <c r="BY215" s="19">
        <v>1481</v>
      </c>
      <c r="BZ215" s="19">
        <v>1488</v>
      </c>
      <c r="CA215" s="19">
        <v>1511</v>
      </c>
      <c r="CB215" s="19">
        <v>1493</v>
      </c>
      <c r="CC215" s="19">
        <v>1606</v>
      </c>
      <c r="CD215" s="19">
        <v>1691</v>
      </c>
      <c r="CE215" s="19">
        <v>1656</v>
      </c>
      <c r="CF215" s="19">
        <v>1605</v>
      </c>
      <c r="CG215" s="19">
        <v>1541</v>
      </c>
      <c r="CH215" s="49">
        <v>1375</v>
      </c>
      <c r="CI215" s="49">
        <v>1399</v>
      </c>
      <c r="CJ215" s="49">
        <v>1400</v>
      </c>
      <c r="CK215" s="49">
        <v>1354</v>
      </c>
      <c r="CL215" s="49">
        <v>1349</v>
      </c>
      <c r="CM215" s="49">
        <v>1322</v>
      </c>
      <c r="CN215" s="49">
        <v>1181</v>
      </c>
      <c r="CO215" s="49">
        <v>1225</v>
      </c>
      <c r="CP215" s="49">
        <v>1362</v>
      </c>
      <c r="CQ215" s="49">
        <v>1346</v>
      </c>
      <c r="CR215" s="49">
        <v>1291</v>
      </c>
      <c r="CS215" s="49">
        <v>1195</v>
      </c>
      <c r="CT215" s="49">
        <v>1061</v>
      </c>
      <c r="CU215" s="49">
        <v>1049</v>
      </c>
      <c r="CV215" s="49">
        <v>1053</v>
      </c>
      <c r="CW215" s="49">
        <v>1019</v>
      </c>
      <c r="CX215" s="49">
        <v>994</v>
      </c>
      <c r="CY215" s="49">
        <v>1000</v>
      </c>
      <c r="CZ215" s="17" t="s">
        <v>261</v>
      </c>
      <c r="DE215" t="s">
        <v>262</v>
      </c>
      <c r="DG215" t="s">
        <v>261</v>
      </c>
      <c r="DI215">
        <v>50200</v>
      </c>
      <c r="DJ215">
        <v>50300</v>
      </c>
      <c r="DK215">
        <v>52500</v>
      </c>
      <c r="DL215">
        <v>52600</v>
      </c>
      <c r="DM215">
        <v>54800</v>
      </c>
      <c r="DN215">
        <v>57000</v>
      </c>
      <c r="DO215">
        <v>56800</v>
      </c>
      <c r="DP215">
        <v>56900</v>
      </c>
      <c r="DQ215">
        <v>57300</v>
      </c>
      <c r="DR215">
        <v>55800</v>
      </c>
      <c r="DS215">
        <v>55300</v>
      </c>
      <c r="DT215">
        <v>54500</v>
      </c>
      <c r="DU215">
        <v>52700</v>
      </c>
      <c r="DV215">
        <v>52600</v>
      </c>
      <c r="DW215">
        <v>52100</v>
      </c>
      <c r="DX215">
        <v>49800</v>
      </c>
      <c r="DY215">
        <v>50400</v>
      </c>
      <c r="DZ215">
        <v>52100</v>
      </c>
      <c r="EA215">
        <v>52100</v>
      </c>
      <c r="EB215">
        <v>54000</v>
      </c>
      <c r="EC215">
        <v>51900</v>
      </c>
      <c r="ED215">
        <v>52800</v>
      </c>
      <c r="EE215">
        <v>51900</v>
      </c>
      <c r="EF215">
        <v>51800</v>
      </c>
      <c r="EG215">
        <v>52400</v>
      </c>
      <c r="EH215">
        <v>51400</v>
      </c>
      <c r="EI215">
        <v>50500</v>
      </c>
      <c r="EJ215" s="19">
        <v>51700</v>
      </c>
      <c r="EK215" s="19">
        <v>51200</v>
      </c>
      <c r="EL215" s="19">
        <v>52900</v>
      </c>
      <c r="EM215" s="19"/>
      <c r="EO215" s="31">
        <f t="shared" si="90"/>
        <v>1.7270916334661355E-2</v>
      </c>
      <c r="EP215" s="31">
        <f t="shared" si="91"/>
        <v>1.5685884691848905E-2</v>
      </c>
      <c r="EQ215" s="31">
        <f t="shared" si="92"/>
        <v>1.5561904761904761E-2</v>
      </c>
      <c r="ER215" s="31">
        <f t="shared" si="93"/>
        <v>1.5570342205323193E-2</v>
      </c>
      <c r="ES215" s="31">
        <f t="shared" si="94"/>
        <v>1.4635036496350364E-2</v>
      </c>
      <c r="ET215" s="31">
        <f t="shared" si="95"/>
        <v>1.1842105263157895E-2</v>
      </c>
      <c r="EU215" s="31">
        <f t="shared" si="96"/>
        <v>1.1232394366197183E-2</v>
      </c>
      <c r="EV215" s="31">
        <f t="shared" si="97"/>
        <v>1.0790861159929702E-2</v>
      </c>
      <c r="EW215" s="31">
        <f t="shared" si="98"/>
        <v>1.2216404886561954E-2</v>
      </c>
      <c r="EX215" s="31">
        <f t="shared" si="99"/>
        <v>1.421146953405018E-2</v>
      </c>
      <c r="EY215" s="31">
        <f t="shared" si="100"/>
        <v>1.6564195298372515E-2</v>
      </c>
      <c r="EZ215" s="31">
        <f t="shared" si="101"/>
        <v>2.310091743119266E-2</v>
      </c>
      <c r="FA215" s="31">
        <f t="shared" si="102"/>
        <v>3.2903225806451615E-2</v>
      </c>
      <c r="FB215" s="31">
        <f t="shared" si="103"/>
        <v>3.2205323193916349E-2</v>
      </c>
      <c r="FC215" s="31">
        <f t="shared" si="104"/>
        <v>3.2149712092130515E-2</v>
      </c>
      <c r="FD215" s="31">
        <f t="shared" si="105"/>
        <v>3.1767068273092371E-2</v>
      </c>
      <c r="FE215" s="31">
        <f t="shared" si="106"/>
        <v>3.39484126984127E-2</v>
      </c>
      <c r="FF215" s="31">
        <f t="shared" si="107"/>
        <v>2.7907869481765834E-2</v>
      </c>
      <c r="FG215" s="31">
        <f t="shared" si="108"/>
        <v>2.8694817658349327E-2</v>
      </c>
      <c r="FH215" s="31">
        <f t="shared" si="109"/>
        <v>2.4777777777777777E-2</v>
      </c>
      <c r="FI215" s="31">
        <f t="shared" si="110"/>
        <v>2.9710982658959537E-2</v>
      </c>
      <c r="FJ215" s="31">
        <f t="shared" si="111"/>
        <v>2.556818181818182E-2</v>
      </c>
      <c r="FK215" s="31">
        <f t="shared" si="112"/>
        <v>2.8535645472061655E-2</v>
      </c>
      <c r="FL215" s="31">
        <f t="shared" si="113"/>
        <v>2.8822393822393821E-2</v>
      </c>
      <c r="FM215" s="50">
        <f t="shared" si="114"/>
        <v>3.1603053435114506E-2</v>
      </c>
      <c r="FN215" s="50">
        <f t="shared" si="115"/>
        <v>2.6750972762645913E-2</v>
      </c>
      <c r="FO215" s="50">
        <f t="shared" si="116"/>
        <v>2.6811881188118811E-2</v>
      </c>
      <c r="FP215" s="50">
        <f t="shared" si="117"/>
        <v>2.2843326885880078E-2</v>
      </c>
      <c r="FQ215" s="50">
        <f t="shared" si="118"/>
        <v>2.6289062500000002E-2</v>
      </c>
      <c r="FR215" s="50">
        <f t="shared" si="119"/>
        <v>2.0056710775047257E-2</v>
      </c>
    </row>
    <row r="216" spans="1:174" ht="14">
      <c r="A216" s="17" t="s">
        <v>262</v>
      </c>
      <c r="B216" s="19">
        <v>1163</v>
      </c>
      <c r="C216" s="19">
        <v>1241</v>
      </c>
      <c r="D216" s="19">
        <v>1231</v>
      </c>
      <c r="E216" s="19">
        <v>1242</v>
      </c>
      <c r="F216" s="19">
        <v>1190</v>
      </c>
      <c r="G216" s="19">
        <v>1176</v>
      </c>
      <c r="H216" s="19">
        <v>1205</v>
      </c>
      <c r="I216" s="19">
        <v>1300</v>
      </c>
      <c r="J216" s="19">
        <v>1356</v>
      </c>
      <c r="K216" s="19">
        <v>1368</v>
      </c>
      <c r="L216" s="19">
        <v>1304</v>
      </c>
      <c r="M216" s="19">
        <v>1258</v>
      </c>
      <c r="N216" s="19">
        <v>1224</v>
      </c>
      <c r="O216" s="19">
        <v>1157</v>
      </c>
      <c r="P216" s="19">
        <v>1204</v>
      </c>
      <c r="Q216" s="19">
        <v>1184</v>
      </c>
      <c r="R216" s="19">
        <v>1191</v>
      </c>
      <c r="S216" s="19">
        <v>1201</v>
      </c>
      <c r="T216" s="19">
        <v>1211</v>
      </c>
      <c r="U216" s="19">
        <v>1276</v>
      </c>
      <c r="V216" s="19">
        <v>1308</v>
      </c>
      <c r="W216" s="19">
        <v>1306</v>
      </c>
      <c r="X216" s="19">
        <v>1281</v>
      </c>
      <c r="Y216" s="19">
        <v>1312</v>
      </c>
      <c r="Z216" s="19">
        <v>1225</v>
      </c>
      <c r="AA216" s="19">
        <v>1260</v>
      </c>
      <c r="AB216" s="19">
        <v>1234</v>
      </c>
      <c r="AC216" s="19">
        <v>1199</v>
      </c>
      <c r="AD216" s="19">
        <v>1152</v>
      </c>
      <c r="AE216" s="19">
        <v>1141</v>
      </c>
      <c r="AF216" s="19">
        <v>1167</v>
      </c>
      <c r="AG216" s="19">
        <v>1257</v>
      </c>
      <c r="AH216" s="19">
        <v>1276</v>
      </c>
      <c r="AI216" s="19">
        <v>1265</v>
      </c>
      <c r="AJ216" s="19">
        <v>1265</v>
      </c>
      <c r="AK216" s="19">
        <v>1266</v>
      </c>
      <c r="AL216" s="19">
        <v>1276</v>
      </c>
      <c r="AM216" s="19">
        <v>1327</v>
      </c>
      <c r="AN216" s="19">
        <v>1420</v>
      </c>
      <c r="AO216" s="19">
        <v>1425</v>
      </c>
      <c r="AP216" s="19">
        <v>1475</v>
      </c>
      <c r="AQ216" s="19">
        <v>1610</v>
      </c>
      <c r="AR216" s="19">
        <v>1785</v>
      </c>
      <c r="AS216" s="19">
        <v>1970</v>
      </c>
      <c r="AT216" s="19">
        <v>2208</v>
      </c>
      <c r="AU216" s="19">
        <v>2193</v>
      </c>
      <c r="AV216" s="19">
        <v>2354</v>
      </c>
      <c r="AW216" s="19">
        <v>2408</v>
      </c>
      <c r="AX216" s="19">
        <v>2349</v>
      </c>
      <c r="AY216" s="19">
        <v>2402</v>
      </c>
      <c r="AZ216" s="19">
        <v>2431</v>
      </c>
      <c r="BA216" s="19">
        <v>2465</v>
      </c>
      <c r="BB216" s="19">
        <v>2427</v>
      </c>
      <c r="BC216" s="19">
        <v>2416</v>
      </c>
      <c r="BD216" s="19">
        <v>2354</v>
      </c>
      <c r="BE216" s="19">
        <v>2447</v>
      </c>
      <c r="BF216" s="19">
        <v>2379</v>
      </c>
      <c r="BG216" s="19">
        <v>2278</v>
      </c>
      <c r="BH216" s="19">
        <v>2244</v>
      </c>
      <c r="BI216" s="19">
        <v>2122</v>
      </c>
      <c r="BJ216" s="19">
        <v>2080</v>
      </c>
      <c r="BK216" s="19">
        <v>2085</v>
      </c>
      <c r="BL216" s="19">
        <v>2091</v>
      </c>
      <c r="BM216" s="19">
        <v>2058</v>
      </c>
      <c r="BN216" s="19">
        <v>1975</v>
      </c>
      <c r="BO216" s="19">
        <v>1955</v>
      </c>
      <c r="BP216" s="19">
        <v>1941</v>
      </c>
      <c r="BQ216" s="19">
        <v>2039</v>
      </c>
      <c r="BR216" s="19">
        <v>2054</v>
      </c>
      <c r="BS216" s="19">
        <v>2048</v>
      </c>
      <c r="BT216" s="19">
        <v>2063</v>
      </c>
      <c r="BU216" s="19">
        <v>2027</v>
      </c>
      <c r="BV216" s="19">
        <v>2049</v>
      </c>
      <c r="BW216" s="19">
        <v>2202</v>
      </c>
      <c r="BX216" s="19">
        <v>2257</v>
      </c>
      <c r="BY216" s="19">
        <v>2296</v>
      </c>
      <c r="BZ216" s="19">
        <v>2274</v>
      </c>
      <c r="CA216" s="19">
        <v>2295</v>
      </c>
      <c r="CB216" s="19">
        <v>2356</v>
      </c>
      <c r="CC216" s="19">
        <v>2469</v>
      </c>
      <c r="CD216" s="19">
        <v>2460</v>
      </c>
      <c r="CE216" s="19">
        <v>2386</v>
      </c>
      <c r="CF216" s="19">
        <v>2358</v>
      </c>
      <c r="CG216" s="19">
        <v>2339</v>
      </c>
      <c r="CH216" s="49">
        <v>2286</v>
      </c>
      <c r="CI216" s="49">
        <v>2333</v>
      </c>
      <c r="CJ216" s="49">
        <v>2386</v>
      </c>
      <c r="CK216" s="49">
        <v>2356</v>
      </c>
      <c r="CL216" s="49">
        <v>2328</v>
      </c>
      <c r="CM216" s="49">
        <v>2314</v>
      </c>
      <c r="CN216" s="49">
        <v>2305</v>
      </c>
      <c r="CO216" s="49">
        <v>2395</v>
      </c>
      <c r="CP216" s="49">
        <v>2401</v>
      </c>
      <c r="CQ216" s="49">
        <v>2402</v>
      </c>
      <c r="CR216" s="49">
        <v>2294</v>
      </c>
      <c r="CS216" s="49">
        <v>2202</v>
      </c>
      <c r="CT216" s="49">
        <v>2124</v>
      </c>
      <c r="CU216" s="49">
        <v>2062</v>
      </c>
      <c r="CV216" s="49">
        <v>2026</v>
      </c>
      <c r="CW216" s="49">
        <v>1959</v>
      </c>
      <c r="CX216" s="49">
        <v>1867</v>
      </c>
      <c r="CY216" s="49">
        <v>1824</v>
      </c>
      <c r="CZ216" s="17" t="s">
        <v>262</v>
      </c>
      <c r="DE216" t="s">
        <v>263</v>
      </c>
      <c r="DG216" t="s">
        <v>262</v>
      </c>
      <c r="DI216">
        <v>23000</v>
      </c>
      <c r="DJ216">
        <v>23300</v>
      </c>
      <c r="DK216">
        <v>23700</v>
      </c>
      <c r="DL216">
        <v>24000</v>
      </c>
      <c r="DM216">
        <v>24100</v>
      </c>
      <c r="DN216">
        <v>24500</v>
      </c>
      <c r="DO216">
        <v>24400</v>
      </c>
      <c r="DP216">
        <v>24500</v>
      </c>
      <c r="DQ216">
        <v>25500</v>
      </c>
      <c r="DR216">
        <v>25700</v>
      </c>
      <c r="DS216">
        <v>25200</v>
      </c>
      <c r="DT216">
        <v>25200</v>
      </c>
      <c r="DU216">
        <v>25300</v>
      </c>
      <c r="DV216">
        <v>25200</v>
      </c>
      <c r="DW216">
        <v>25200</v>
      </c>
      <c r="DX216">
        <v>25400</v>
      </c>
      <c r="DY216">
        <v>25700</v>
      </c>
      <c r="DZ216">
        <v>26200</v>
      </c>
      <c r="EA216">
        <v>26100</v>
      </c>
      <c r="EB216">
        <v>25900</v>
      </c>
      <c r="EC216">
        <v>25300</v>
      </c>
      <c r="ED216">
        <v>25100</v>
      </c>
      <c r="EE216">
        <v>25100</v>
      </c>
      <c r="EF216">
        <v>24600</v>
      </c>
      <c r="EG216">
        <v>25100</v>
      </c>
      <c r="EH216">
        <v>25200</v>
      </c>
      <c r="EI216">
        <v>25900</v>
      </c>
      <c r="EJ216" s="19">
        <v>25900</v>
      </c>
      <c r="EK216" s="19">
        <v>25000</v>
      </c>
      <c r="EL216" s="19">
        <v>25400</v>
      </c>
      <c r="EM216" s="19"/>
      <c r="EO216" s="31">
        <f t="shared" si="90"/>
        <v>5.9478260869565217E-2</v>
      </c>
      <c r="EP216" s="31">
        <f t="shared" si="91"/>
        <v>5.253218884120172E-2</v>
      </c>
      <c r="EQ216" s="31">
        <f t="shared" si="92"/>
        <v>4.9957805907172997E-2</v>
      </c>
      <c r="ER216" s="31">
        <f t="shared" si="93"/>
        <v>5.0458333333333334E-2</v>
      </c>
      <c r="ES216" s="31">
        <f t="shared" si="94"/>
        <v>5.4190871369294603E-2</v>
      </c>
      <c r="ET216" s="31">
        <f t="shared" si="95"/>
        <v>0.05</v>
      </c>
      <c r="EU216" s="31">
        <f t="shared" si="96"/>
        <v>4.9139344262295083E-2</v>
      </c>
      <c r="EV216" s="31">
        <f t="shared" si="97"/>
        <v>4.7632653061224488E-2</v>
      </c>
      <c r="EW216" s="31">
        <f t="shared" si="98"/>
        <v>4.9607843137254901E-2</v>
      </c>
      <c r="EX216" s="31">
        <f t="shared" si="99"/>
        <v>4.9649805447470816E-2</v>
      </c>
      <c r="EY216" s="31">
        <f t="shared" si="100"/>
        <v>5.6547619047619048E-2</v>
      </c>
      <c r="EZ216" s="31">
        <f t="shared" si="101"/>
        <v>7.0833333333333331E-2</v>
      </c>
      <c r="FA216" s="31">
        <f t="shared" si="102"/>
        <v>8.6679841897233198E-2</v>
      </c>
      <c r="FB216" s="31">
        <f t="shared" si="103"/>
        <v>9.3214285714285708E-2</v>
      </c>
      <c r="FC216" s="31">
        <f t="shared" si="104"/>
        <v>9.7817460317460317E-2</v>
      </c>
      <c r="FD216" s="31">
        <f t="shared" si="105"/>
        <v>9.2677165354330709E-2</v>
      </c>
      <c r="FE216" s="31">
        <f t="shared" si="106"/>
        <v>8.8638132295719846E-2</v>
      </c>
      <c r="FF216" s="31">
        <f t="shared" si="107"/>
        <v>7.9389312977099238E-2</v>
      </c>
      <c r="FG216" s="31">
        <f t="shared" si="108"/>
        <v>7.8850574712643673E-2</v>
      </c>
      <c r="FH216" s="31">
        <f t="shared" si="109"/>
        <v>7.4942084942084944E-2</v>
      </c>
      <c r="FI216" s="31">
        <f t="shared" si="110"/>
        <v>8.0948616600790516E-2</v>
      </c>
      <c r="FJ216" s="31">
        <f t="shared" si="111"/>
        <v>8.1633466135458174E-2</v>
      </c>
      <c r="FK216" s="31">
        <f t="shared" si="112"/>
        <v>9.1474103585657371E-2</v>
      </c>
      <c r="FL216" s="31">
        <f t="shared" si="113"/>
        <v>9.5772357723577242E-2</v>
      </c>
      <c r="FM216" s="50">
        <f t="shared" si="114"/>
        <v>9.5059760956175299E-2</v>
      </c>
      <c r="FN216" s="50">
        <f t="shared" si="115"/>
        <v>9.071428571428572E-2</v>
      </c>
      <c r="FO216" s="50">
        <f t="shared" si="116"/>
        <v>9.096525096525096E-2</v>
      </c>
      <c r="FP216" s="50">
        <f t="shared" si="117"/>
        <v>8.8996138996138993E-2</v>
      </c>
      <c r="FQ216" s="50">
        <f t="shared" si="118"/>
        <v>9.6079999999999999E-2</v>
      </c>
      <c r="FR216" s="50">
        <f t="shared" si="119"/>
        <v>8.3622047244094486E-2</v>
      </c>
    </row>
    <row r="217" spans="1:174" ht="14">
      <c r="A217" s="17" t="s">
        <v>263</v>
      </c>
      <c r="B217" s="19">
        <v>2970</v>
      </c>
      <c r="C217" s="19">
        <v>3148</v>
      </c>
      <c r="D217" s="19">
        <v>3169</v>
      </c>
      <c r="E217" s="19">
        <v>3117</v>
      </c>
      <c r="F217" s="19">
        <v>3095</v>
      </c>
      <c r="G217" s="19">
        <v>3121</v>
      </c>
      <c r="H217" s="19">
        <v>3193</v>
      </c>
      <c r="I217" s="19">
        <v>3184</v>
      </c>
      <c r="J217" s="19">
        <v>3185</v>
      </c>
      <c r="K217" s="19">
        <v>3059</v>
      </c>
      <c r="L217" s="19">
        <v>3095</v>
      </c>
      <c r="M217" s="19">
        <v>3074</v>
      </c>
      <c r="N217" s="19">
        <v>3025</v>
      </c>
      <c r="O217" s="19">
        <v>3006</v>
      </c>
      <c r="P217" s="19">
        <v>2752</v>
      </c>
      <c r="Q217" s="19">
        <v>3071</v>
      </c>
      <c r="R217" s="19">
        <v>2968</v>
      </c>
      <c r="S217" s="19">
        <v>2894</v>
      </c>
      <c r="T217" s="19">
        <v>2840</v>
      </c>
      <c r="U217" s="19">
        <v>2864</v>
      </c>
      <c r="V217" s="19">
        <v>2764</v>
      </c>
      <c r="W217" s="19">
        <v>2703</v>
      </c>
      <c r="X217" s="19">
        <v>2598</v>
      </c>
      <c r="Y217" s="19">
        <v>2544</v>
      </c>
      <c r="Z217" s="19">
        <v>2342</v>
      </c>
      <c r="AA217" s="19">
        <v>2300</v>
      </c>
      <c r="AB217" s="19">
        <v>2296</v>
      </c>
      <c r="AC217" s="19">
        <v>2284</v>
      </c>
      <c r="AD217" s="19">
        <v>2193</v>
      </c>
      <c r="AE217" s="19">
        <v>2104</v>
      </c>
      <c r="AF217" s="19">
        <v>1996</v>
      </c>
      <c r="AG217" s="19">
        <v>2118</v>
      </c>
      <c r="AH217" s="19">
        <v>2199</v>
      </c>
      <c r="AI217" s="19">
        <v>2152</v>
      </c>
      <c r="AJ217" s="19">
        <v>2117</v>
      </c>
      <c r="AK217" s="19">
        <v>2066</v>
      </c>
      <c r="AL217" s="19">
        <v>2018</v>
      </c>
      <c r="AM217" s="19">
        <v>2099</v>
      </c>
      <c r="AN217" s="19">
        <v>2228</v>
      </c>
      <c r="AO217" s="19">
        <v>2317</v>
      </c>
      <c r="AP217" s="19">
        <v>2323</v>
      </c>
      <c r="AQ217" s="19">
        <v>2533</v>
      </c>
      <c r="AR217" s="19">
        <v>2748</v>
      </c>
      <c r="AS217" s="19">
        <v>2903</v>
      </c>
      <c r="AT217" s="19">
        <v>3268</v>
      </c>
      <c r="AU217" s="19">
        <v>3532</v>
      </c>
      <c r="AV217" s="19">
        <v>3608</v>
      </c>
      <c r="AW217" s="19">
        <v>3739</v>
      </c>
      <c r="AX217" s="19">
        <v>3741</v>
      </c>
      <c r="AY217" s="19">
        <v>3929</v>
      </c>
      <c r="AZ217" s="19">
        <v>4058</v>
      </c>
      <c r="BA217" s="19">
        <v>4032</v>
      </c>
      <c r="BB217" s="19">
        <v>4102</v>
      </c>
      <c r="BC217" s="19">
        <v>3977</v>
      </c>
      <c r="BD217" s="19">
        <v>3798</v>
      </c>
      <c r="BE217" s="19">
        <v>3981</v>
      </c>
      <c r="BF217" s="19">
        <v>4034</v>
      </c>
      <c r="BG217" s="19">
        <v>3933</v>
      </c>
      <c r="BH217" s="19">
        <v>3801</v>
      </c>
      <c r="BI217" s="19">
        <v>3717</v>
      </c>
      <c r="BJ217" s="19">
        <v>3509</v>
      </c>
      <c r="BK217" s="19">
        <v>3507</v>
      </c>
      <c r="BL217" s="19">
        <v>3667</v>
      </c>
      <c r="BM217" s="19">
        <v>3698</v>
      </c>
      <c r="BN217" s="19">
        <v>3596</v>
      </c>
      <c r="BO217" s="19">
        <v>3507</v>
      </c>
      <c r="BP217" s="19">
        <v>3378</v>
      </c>
      <c r="BQ217" s="19">
        <v>3450</v>
      </c>
      <c r="BR217" s="19">
        <v>3495</v>
      </c>
      <c r="BS217" s="19">
        <v>3617</v>
      </c>
      <c r="BT217" s="19">
        <v>3755</v>
      </c>
      <c r="BU217" s="19">
        <v>3767</v>
      </c>
      <c r="BV217" s="19">
        <v>3722</v>
      </c>
      <c r="BW217" s="19">
        <v>3875</v>
      </c>
      <c r="BX217" s="19">
        <v>3959</v>
      </c>
      <c r="BY217" s="19">
        <v>4012</v>
      </c>
      <c r="BZ217" s="19">
        <v>3949</v>
      </c>
      <c r="CA217" s="19">
        <v>3976</v>
      </c>
      <c r="CB217" s="19">
        <v>3984</v>
      </c>
      <c r="CC217" s="19">
        <v>4044</v>
      </c>
      <c r="CD217" s="19">
        <v>4142</v>
      </c>
      <c r="CE217" s="19">
        <v>4084</v>
      </c>
      <c r="CF217" s="19">
        <v>3989</v>
      </c>
      <c r="CG217" s="19">
        <v>3919</v>
      </c>
      <c r="CH217" s="49">
        <v>3875</v>
      </c>
      <c r="CI217" s="49">
        <v>3867</v>
      </c>
      <c r="CJ217" s="49">
        <v>3824</v>
      </c>
      <c r="CK217" s="49">
        <v>3871</v>
      </c>
      <c r="CL217" s="49">
        <v>3878</v>
      </c>
      <c r="CM217" s="49">
        <v>3783</v>
      </c>
      <c r="CN217" s="49">
        <v>3740</v>
      </c>
      <c r="CO217" s="49">
        <v>3754</v>
      </c>
      <c r="CP217" s="49">
        <v>3889</v>
      </c>
      <c r="CQ217" s="49">
        <v>3905</v>
      </c>
      <c r="CR217" s="49">
        <v>3799</v>
      </c>
      <c r="CS217" s="49">
        <v>3695</v>
      </c>
      <c r="CT217" s="49">
        <v>3583</v>
      </c>
      <c r="CU217" s="49">
        <v>3512</v>
      </c>
      <c r="CV217" s="49">
        <v>3460</v>
      </c>
      <c r="CW217" s="49">
        <v>3355</v>
      </c>
      <c r="CX217" s="49">
        <v>3195</v>
      </c>
      <c r="CY217" s="49">
        <v>3126</v>
      </c>
      <c r="CZ217" s="17" t="s">
        <v>263</v>
      </c>
      <c r="DE217" t="s">
        <v>264</v>
      </c>
      <c r="DG217" t="s">
        <v>263</v>
      </c>
      <c r="DI217">
        <v>104200</v>
      </c>
      <c r="DJ217">
        <v>106400</v>
      </c>
      <c r="DK217">
        <v>107500</v>
      </c>
      <c r="DL217">
        <v>108500</v>
      </c>
      <c r="DM217">
        <v>111100</v>
      </c>
      <c r="DN217">
        <v>112500</v>
      </c>
      <c r="DO217">
        <v>112300</v>
      </c>
      <c r="DP217">
        <v>113400</v>
      </c>
      <c r="DQ217">
        <v>113700</v>
      </c>
      <c r="DR217">
        <v>116400</v>
      </c>
      <c r="DS217">
        <v>116800</v>
      </c>
      <c r="DT217">
        <v>116200</v>
      </c>
      <c r="DU217">
        <v>116200</v>
      </c>
      <c r="DV217">
        <v>114800</v>
      </c>
      <c r="DW217">
        <v>115400</v>
      </c>
      <c r="DX217">
        <v>113100</v>
      </c>
      <c r="DY217">
        <v>112200</v>
      </c>
      <c r="DZ217">
        <v>113600</v>
      </c>
      <c r="EA217">
        <v>113400</v>
      </c>
      <c r="EB217">
        <v>113600</v>
      </c>
      <c r="EC217">
        <v>113100</v>
      </c>
      <c r="ED217">
        <v>112700</v>
      </c>
      <c r="EE217">
        <v>112200</v>
      </c>
      <c r="EF217">
        <v>114500</v>
      </c>
      <c r="EG217">
        <v>115100</v>
      </c>
      <c r="EH217">
        <v>114800</v>
      </c>
      <c r="EI217">
        <v>115800</v>
      </c>
      <c r="EJ217" s="19">
        <v>117000</v>
      </c>
      <c r="EK217" s="19">
        <v>118000</v>
      </c>
      <c r="EL217" s="19">
        <v>120000</v>
      </c>
      <c r="EM217" s="19"/>
      <c r="EO217" s="31">
        <f t="shared" si="90"/>
        <v>2.935700575815739E-2</v>
      </c>
      <c r="EP217" s="31">
        <f t="shared" si="91"/>
        <v>2.8430451127819549E-2</v>
      </c>
      <c r="EQ217" s="31">
        <f t="shared" si="92"/>
        <v>2.8567441860465115E-2</v>
      </c>
      <c r="ER217" s="31">
        <f t="shared" si="93"/>
        <v>2.6175115207373274E-2</v>
      </c>
      <c r="ES217" s="31">
        <f t="shared" si="94"/>
        <v>2.432943294329433E-2</v>
      </c>
      <c r="ET217" s="31">
        <f t="shared" si="95"/>
        <v>2.0817777777777779E-2</v>
      </c>
      <c r="EU217" s="31">
        <f t="shared" si="96"/>
        <v>2.0338379341050757E-2</v>
      </c>
      <c r="EV217" s="31">
        <f t="shared" si="97"/>
        <v>1.7601410934744269E-2</v>
      </c>
      <c r="EW217" s="31">
        <f t="shared" si="98"/>
        <v>1.8927000879507477E-2</v>
      </c>
      <c r="EX217" s="31">
        <f t="shared" si="99"/>
        <v>1.7336769759450171E-2</v>
      </c>
      <c r="EY217" s="31">
        <f t="shared" si="100"/>
        <v>1.9837328767123286E-2</v>
      </c>
      <c r="EZ217" s="31">
        <f t="shared" si="101"/>
        <v>2.3648881239242685E-2</v>
      </c>
      <c r="FA217" s="31">
        <f t="shared" si="102"/>
        <v>3.0395869191049914E-2</v>
      </c>
      <c r="FB217" s="31">
        <f t="shared" si="103"/>
        <v>3.2587108013937285E-2</v>
      </c>
      <c r="FC217" s="31">
        <f t="shared" si="104"/>
        <v>3.4939341421143848E-2</v>
      </c>
      <c r="FD217" s="31">
        <f t="shared" si="105"/>
        <v>3.3580901856763927E-2</v>
      </c>
      <c r="FE217" s="31">
        <f t="shared" si="106"/>
        <v>3.505347593582888E-2</v>
      </c>
      <c r="FF217" s="31">
        <f t="shared" si="107"/>
        <v>3.0889084507042253E-2</v>
      </c>
      <c r="FG217" s="31">
        <f t="shared" si="108"/>
        <v>3.2610229276895941E-2</v>
      </c>
      <c r="FH217" s="31">
        <f t="shared" si="109"/>
        <v>2.9735915492957746E-2</v>
      </c>
      <c r="FI217" s="31">
        <f t="shared" si="110"/>
        <v>3.1980548187444738E-2</v>
      </c>
      <c r="FJ217" s="31">
        <f t="shared" si="111"/>
        <v>3.3025732031943214E-2</v>
      </c>
      <c r="FK217" s="31">
        <f t="shared" si="112"/>
        <v>3.5757575757575759E-2</v>
      </c>
      <c r="FL217" s="31">
        <f t="shared" si="113"/>
        <v>3.4794759825327509E-2</v>
      </c>
      <c r="FM217" s="50">
        <f t="shared" si="114"/>
        <v>3.5482189400521287E-2</v>
      </c>
      <c r="FN217" s="50">
        <f t="shared" si="115"/>
        <v>3.3754355400696864E-2</v>
      </c>
      <c r="FO217" s="50">
        <f t="shared" si="116"/>
        <v>3.3428324697754752E-2</v>
      </c>
      <c r="FP217" s="50">
        <f t="shared" si="117"/>
        <v>3.1965811965811969E-2</v>
      </c>
      <c r="FQ217" s="50">
        <f t="shared" si="118"/>
        <v>3.309322033898305E-2</v>
      </c>
      <c r="FR217" s="50">
        <f t="shared" si="119"/>
        <v>2.9858333333333334E-2</v>
      </c>
    </row>
    <row r="218" spans="1:174" ht="14">
      <c r="A218" s="17" t="s">
        <v>264</v>
      </c>
      <c r="B218" s="19">
        <v>410</v>
      </c>
      <c r="C218" s="19">
        <v>403</v>
      </c>
      <c r="D218" s="19">
        <v>436</v>
      </c>
      <c r="E218" s="19">
        <v>392</v>
      </c>
      <c r="F218" s="19">
        <v>396</v>
      </c>
      <c r="G218" s="19">
        <v>418</v>
      </c>
      <c r="H218" s="19">
        <v>482</v>
      </c>
      <c r="I218" s="19">
        <v>515</v>
      </c>
      <c r="J218" s="19">
        <v>569</v>
      </c>
      <c r="K218" s="19">
        <v>587</v>
      </c>
      <c r="L218" s="19">
        <v>637</v>
      </c>
      <c r="M218" s="19">
        <v>602</v>
      </c>
      <c r="N218" s="19">
        <v>581</v>
      </c>
      <c r="O218" s="19">
        <v>570</v>
      </c>
      <c r="P218" s="19">
        <v>577</v>
      </c>
      <c r="Q218" s="19">
        <v>578</v>
      </c>
      <c r="R218" s="19">
        <v>541</v>
      </c>
      <c r="S218" s="19">
        <v>547</v>
      </c>
      <c r="T218" s="19">
        <v>567</v>
      </c>
      <c r="U218" s="19">
        <v>598</v>
      </c>
      <c r="V218" s="19">
        <v>589</v>
      </c>
      <c r="W218" s="19">
        <v>562</v>
      </c>
      <c r="X218" s="19">
        <v>501</v>
      </c>
      <c r="Y218" s="19">
        <v>486</v>
      </c>
      <c r="Z218" s="19">
        <v>465</v>
      </c>
      <c r="AA218" s="19">
        <v>457</v>
      </c>
      <c r="AB218" s="19">
        <v>478</v>
      </c>
      <c r="AC218" s="19">
        <v>445</v>
      </c>
      <c r="AD218" s="19">
        <v>441</v>
      </c>
      <c r="AE218" s="19">
        <v>400</v>
      </c>
      <c r="AF218" s="19">
        <v>425</v>
      </c>
      <c r="AG218" s="19">
        <v>486</v>
      </c>
      <c r="AH218" s="19">
        <v>474</v>
      </c>
      <c r="AI218" s="19">
        <v>478</v>
      </c>
      <c r="AJ218" s="19">
        <v>460</v>
      </c>
      <c r="AK218" s="19">
        <v>470</v>
      </c>
      <c r="AL218" s="19">
        <v>454</v>
      </c>
      <c r="AM218" s="19">
        <v>544</v>
      </c>
      <c r="AN218" s="19">
        <v>612</v>
      </c>
      <c r="AO218" s="19">
        <v>589</v>
      </c>
      <c r="AP218" s="19">
        <v>635</v>
      </c>
      <c r="AQ218" s="19">
        <v>693</v>
      </c>
      <c r="AR218" s="19">
        <v>807</v>
      </c>
      <c r="AS218" s="19">
        <v>919</v>
      </c>
      <c r="AT218" s="19">
        <v>1082</v>
      </c>
      <c r="AU218" s="19">
        <v>1122</v>
      </c>
      <c r="AV218" s="19">
        <v>1130</v>
      </c>
      <c r="AW218" s="19">
        <v>1114</v>
      </c>
      <c r="AX218" s="19">
        <v>1045</v>
      </c>
      <c r="AY218" s="19">
        <v>1039</v>
      </c>
      <c r="AZ218" s="19">
        <v>1015</v>
      </c>
      <c r="BA218" s="19">
        <v>989</v>
      </c>
      <c r="BB218" s="19">
        <v>977</v>
      </c>
      <c r="BC218" s="19">
        <v>930</v>
      </c>
      <c r="BD218" s="19">
        <v>915</v>
      </c>
      <c r="BE218" s="19">
        <v>981</v>
      </c>
      <c r="BF218" s="19">
        <v>932</v>
      </c>
      <c r="BG218" s="19">
        <v>957</v>
      </c>
      <c r="BH218" s="19">
        <v>878</v>
      </c>
      <c r="BI218" s="19">
        <v>826</v>
      </c>
      <c r="BJ218" s="19">
        <v>774</v>
      </c>
      <c r="BK218" s="19">
        <v>772</v>
      </c>
      <c r="BL218" s="19">
        <v>772</v>
      </c>
      <c r="BM218" s="19">
        <v>763</v>
      </c>
      <c r="BN218" s="19">
        <v>733</v>
      </c>
      <c r="BO218" s="19">
        <v>760</v>
      </c>
      <c r="BP218" s="19">
        <v>765</v>
      </c>
      <c r="BQ218" s="19">
        <v>866</v>
      </c>
      <c r="BR218" s="19">
        <v>920</v>
      </c>
      <c r="BS218" s="19">
        <v>906</v>
      </c>
      <c r="BT218" s="19">
        <v>872</v>
      </c>
      <c r="BU218" s="19">
        <v>846</v>
      </c>
      <c r="BV218" s="19">
        <v>822</v>
      </c>
      <c r="BW218" s="19">
        <v>849</v>
      </c>
      <c r="BX218" s="19">
        <v>857</v>
      </c>
      <c r="BY218" s="19">
        <v>908</v>
      </c>
      <c r="BZ218" s="19">
        <v>911</v>
      </c>
      <c r="CA218" s="19">
        <v>887</v>
      </c>
      <c r="CB218" s="19">
        <v>913</v>
      </c>
      <c r="CC218" s="19">
        <v>995</v>
      </c>
      <c r="CD218" s="19">
        <v>1050</v>
      </c>
      <c r="CE218" s="19">
        <v>1091</v>
      </c>
      <c r="CF218" s="19">
        <v>1029</v>
      </c>
      <c r="CG218" s="19">
        <v>986</v>
      </c>
      <c r="CH218" s="49">
        <v>935</v>
      </c>
      <c r="CI218" s="49">
        <v>962</v>
      </c>
      <c r="CJ218" s="49">
        <v>967</v>
      </c>
      <c r="CK218" s="49">
        <v>946</v>
      </c>
      <c r="CL218" s="49">
        <v>947</v>
      </c>
      <c r="CM218" s="49">
        <v>890</v>
      </c>
      <c r="CN218" s="49">
        <v>887</v>
      </c>
      <c r="CO218" s="49">
        <v>925</v>
      </c>
      <c r="CP218" s="49">
        <v>951</v>
      </c>
      <c r="CQ218" s="49">
        <v>916</v>
      </c>
      <c r="CR218" s="49">
        <v>886</v>
      </c>
      <c r="CS218" s="49">
        <v>819</v>
      </c>
      <c r="CT218" s="49">
        <v>791</v>
      </c>
      <c r="CU218" s="49">
        <v>752</v>
      </c>
      <c r="CV218" s="49">
        <v>743</v>
      </c>
      <c r="CW218" s="49">
        <v>690</v>
      </c>
      <c r="CX218" s="49">
        <v>665</v>
      </c>
      <c r="CY218" s="49">
        <v>634</v>
      </c>
      <c r="CZ218" s="17" t="s">
        <v>264</v>
      </c>
      <c r="DE218" t="s">
        <v>265</v>
      </c>
      <c r="DG218" t="s">
        <v>264</v>
      </c>
      <c r="DI218">
        <v>37200</v>
      </c>
      <c r="DJ218">
        <v>36900</v>
      </c>
      <c r="DK218">
        <v>34600</v>
      </c>
      <c r="DL218">
        <v>35200</v>
      </c>
      <c r="DM218">
        <v>35400</v>
      </c>
      <c r="DN218">
        <v>35300</v>
      </c>
      <c r="DO218">
        <v>38000</v>
      </c>
      <c r="DP218">
        <v>36700</v>
      </c>
      <c r="DQ218">
        <v>36700</v>
      </c>
      <c r="DR218">
        <v>36100</v>
      </c>
      <c r="DS218">
        <v>37900</v>
      </c>
      <c r="DT218">
        <v>38100</v>
      </c>
      <c r="DU218">
        <v>39300</v>
      </c>
      <c r="DV218">
        <v>38900</v>
      </c>
      <c r="DW218">
        <v>39600</v>
      </c>
      <c r="DX218">
        <v>40000</v>
      </c>
      <c r="DY218">
        <v>39000</v>
      </c>
      <c r="DZ218">
        <v>38200</v>
      </c>
      <c r="EA218">
        <v>36900</v>
      </c>
      <c r="EB218">
        <v>36700</v>
      </c>
      <c r="EC218">
        <v>35900</v>
      </c>
      <c r="ED218">
        <v>36600</v>
      </c>
      <c r="EE218">
        <v>36200</v>
      </c>
      <c r="EF218">
        <v>36700</v>
      </c>
      <c r="EG218">
        <v>37700</v>
      </c>
      <c r="EH218">
        <v>36300</v>
      </c>
      <c r="EI218">
        <v>35100</v>
      </c>
      <c r="EJ218" s="19">
        <v>35600</v>
      </c>
      <c r="EK218" s="19">
        <v>34000</v>
      </c>
      <c r="EL218" s="19">
        <v>33300</v>
      </c>
      <c r="EM218" s="19"/>
      <c r="EO218" s="31">
        <f t="shared" si="90"/>
        <v>1.577956989247312E-2</v>
      </c>
      <c r="EP218" s="31">
        <f t="shared" si="91"/>
        <v>1.5745257452574525E-2</v>
      </c>
      <c r="EQ218" s="31">
        <f t="shared" si="92"/>
        <v>1.6705202312138727E-2</v>
      </c>
      <c r="ER218" s="31">
        <f t="shared" si="93"/>
        <v>1.6107954545454547E-2</v>
      </c>
      <c r="ES218" s="31">
        <f t="shared" si="94"/>
        <v>1.5875706214689266E-2</v>
      </c>
      <c r="ET218" s="31">
        <f t="shared" si="95"/>
        <v>1.3172804532577903E-2</v>
      </c>
      <c r="EU218" s="31">
        <f t="shared" si="96"/>
        <v>1.1710526315789473E-2</v>
      </c>
      <c r="EV218" s="31">
        <f t="shared" si="97"/>
        <v>1.1580381471389645E-2</v>
      </c>
      <c r="EW218" s="31">
        <f t="shared" si="98"/>
        <v>1.3024523160762943E-2</v>
      </c>
      <c r="EX218" s="31">
        <f t="shared" si="99"/>
        <v>1.257617728531856E-2</v>
      </c>
      <c r="EY218" s="31">
        <f t="shared" si="100"/>
        <v>1.5540897097625329E-2</v>
      </c>
      <c r="EZ218" s="31">
        <f t="shared" si="101"/>
        <v>2.1181102362204725E-2</v>
      </c>
      <c r="FA218" s="31">
        <f t="shared" si="102"/>
        <v>2.8549618320610686E-2</v>
      </c>
      <c r="FB218" s="31">
        <f t="shared" si="103"/>
        <v>2.6863753213367609E-2</v>
      </c>
      <c r="FC218" s="31">
        <f t="shared" si="104"/>
        <v>2.4974747474747476E-2</v>
      </c>
      <c r="FD218" s="31">
        <f t="shared" si="105"/>
        <v>2.2875E-2</v>
      </c>
      <c r="FE218" s="31">
        <f t="shared" si="106"/>
        <v>2.4538461538461537E-2</v>
      </c>
      <c r="FF218" s="31">
        <f t="shared" si="107"/>
        <v>2.0261780104712041E-2</v>
      </c>
      <c r="FG218" s="31">
        <f t="shared" si="108"/>
        <v>2.0677506775067751E-2</v>
      </c>
      <c r="FH218" s="31">
        <f t="shared" si="109"/>
        <v>2.0844686648501361E-2</v>
      </c>
      <c r="FI218" s="31">
        <f t="shared" si="110"/>
        <v>2.5236768802228412E-2</v>
      </c>
      <c r="FJ218" s="31">
        <f t="shared" si="111"/>
        <v>2.2459016393442624E-2</v>
      </c>
      <c r="FK218" s="31">
        <f t="shared" si="112"/>
        <v>2.5082872928176795E-2</v>
      </c>
      <c r="FL218" s="31">
        <f t="shared" si="113"/>
        <v>2.4877384196185286E-2</v>
      </c>
      <c r="FM218" s="50">
        <f t="shared" si="114"/>
        <v>2.8938992042440319E-2</v>
      </c>
      <c r="FN218" s="50">
        <f t="shared" si="115"/>
        <v>2.5757575757575757E-2</v>
      </c>
      <c r="FO218" s="50">
        <f t="shared" si="116"/>
        <v>2.695156695156695E-2</v>
      </c>
      <c r="FP218" s="50">
        <f t="shared" si="117"/>
        <v>2.491573033707865E-2</v>
      </c>
      <c r="FQ218" s="50">
        <f t="shared" si="118"/>
        <v>2.6941176470588236E-2</v>
      </c>
      <c r="FR218" s="50">
        <f t="shared" si="119"/>
        <v>2.3753753753753753E-2</v>
      </c>
    </row>
    <row r="219" spans="1:174" ht="14">
      <c r="A219" s="17" t="s">
        <v>265</v>
      </c>
      <c r="B219" s="19">
        <v>533</v>
      </c>
      <c r="C219" s="19">
        <v>538</v>
      </c>
      <c r="D219" s="19">
        <v>507</v>
      </c>
      <c r="E219" s="19">
        <v>484</v>
      </c>
      <c r="F219" s="19">
        <v>463</v>
      </c>
      <c r="G219" s="19">
        <v>504</v>
      </c>
      <c r="H219" s="19">
        <v>508</v>
      </c>
      <c r="I219" s="19">
        <v>593</v>
      </c>
      <c r="J219" s="19">
        <v>626</v>
      </c>
      <c r="K219" s="19">
        <v>646</v>
      </c>
      <c r="L219" s="19">
        <v>617</v>
      </c>
      <c r="M219" s="19">
        <v>590</v>
      </c>
      <c r="N219" s="19">
        <v>557</v>
      </c>
      <c r="O219" s="19">
        <v>616</v>
      </c>
      <c r="P219" s="19">
        <v>582</v>
      </c>
      <c r="Q219" s="19">
        <v>634</v>
      </c>
      <c r="R219" s="19">
        <v>641</v>
      </c>
      <c r="S219" s="19">
        <v>640</v>
      </c>
      <c r="T219" s="19">
        <v>612</v>
      </c>
      <c r="U219" s="19">
        <v>638</v>
      </c>
      <c r="V219" s="19">
        <v>669</v>
      </c>
      <c r="W219" s="19">
        <v>655</v>
      </c>
      <c r="X219" s="19">
        <v>607</v>
      </c>
      <c r="Y219" s="19">
        <v>600</v>
      </c>
      <c r="Z219" s="19">
        <v>578</v>
      </c>
      <c r="AA219" s="19">
        <v>593</v>
      </c>
      <c r="AB219" s="19">
        <v>594</v>
      </c>
      <c r="AC219" s="19">
        <v>553</v>
      </c>
      <c r="AD219" s="19">
        <v>538</v>
      </c>
      <c r="AE219" s="19">
        <v>521</v>
      </c>
      <c r="AF219" s="19">
        <v>548</v>
      </c>
      <c r="AG219" s="19">
        <v>579</v>
      </c>
      <c r="AH219" s="19">
        <v>621</v>
      </c>
      <c r="AI219" s="19">
        <v>596</v>
      </c>
      <c r="AJ219" s="19">
        <v>579</v>
      </c>
      <c r="AK219" s="19">
        <v>579</v>
      </c>
      <c r="AL219" s="19">
        <v>587</v>
      </c>
      <c r="AM219" s="19">
        <v>605</v>
      </c>
      <c r="AN219" s="19">
        <v>651</v>
      </c>
      <c r="AO219" s="19">
        <v>644</v>
      </c>
      <c r="AP219" s="19">
        <v>681</v>
      </c>
      <c r="AQ219" s="19">
        <v>827</v>
      </c>
      <c r="AR219" s="19">
        <v>927</v>
      </c>
      <c r="AS219" s="19">
        <v>1081</v>
      </c>
      <c r="AT219" s="19">
        <v>1290</v>
      </c>
      <c r="AU219" s="19">
        <v>1334</v>
      </c>
      <c r="AV219" s="19">
        <v>1303</v>
      </c>
      <c r="AW219" s="19">
        <v>1252</v>
      </c>
      <c r="AX219" s="19">
        <v>1196</v>
      </c>
      <c r="AY219" s="19">
        <v>1192</v>
      </c>
      <c r="AZ219" s="19">
        <v>1227</v>
      </c>
      <c r="BA219" s="19">
        <v>1219</v>
      </c>
      <c r="BB219" s="19">
        <v>1209</v>
      </c>
      <c r="BC219" s="19">
        <v>1178</v>
      </c>
      <c r="BD219" s="19">
        <v>1156</v>
      </c>
      <c r="BE219" s="19">
        <v>1235</v>
      </c>
      <c r="BF219" s="19">
        <v>1208</v>
      </c>
      <c r="BG219" s="19">
        <v>1151</v>
      </c>
      <c r="BH219" s="19">
        <v>1133</v>
      </c>
      <c r="BI219" s="19">
        <v>1098</v>
      </c>
      <c r="BJ219" s="19">
        <v>1041</v>
      </c>
      <c r="BK219" s="19">
        <v>1068</v>
      </c>
      <c r="BL219" s="19">
        <v>1126</v>
      </c>
      <c r="BM219" s="19">
        <v>1138</v>
      </c>
      <c r="BN219" s="19">
        <v>1114</v>
      </c>
      <c r="BO219" s="19">
        <v>1082</v>
      </c>
      <c r="BP219" s="19">
        <v>1038</v>
      </c>
      <c r="BQ219" s="19">
        <v>1090</v>
      </c>
      <c r="BR219" s="19">
        <v>1122</v>
      </c>
      <c r="BS219" s="19">
        <v>1103</v>
      </c>
      <c r="BT219" s="19">
        <v>1089</v>
      </c>
      <c r="BU219" s="19">
        <v>1050</v>
      </c>
      <c r="BV219" s="19">
        <v>1066</v>
      </c>
      <c r="BW219" s="19">
        <v>1160</v>
      </c>
      <c r="BX219" s="19">
        <v>1226</v>
      </c>
      <c r="BY219" s="19">
        <v>1243</v>
      </c>
      <c r="BZ219" s="19">
        <v>1217</v>
      </c>
      <c r="CA219" s="19">
        <v>1203</v>
      </c>
      <c r="CB219" s="19">
        <v>1184</v>
      </c>
      <c r="CC219" s="19">
        <v>1207</v>
      </c>
      <c r="CD219" s="19">
        <v>1269</v>
      </c>
      <c r="CE219" s="19">
        <v>1308</v>
      </c>
      <c r="CF219" s="19">
        <v>1246</v>
      </c>
      <c r="CG219" s="19">
        <v>1217</v>
      </c>
      <c r="CH219" s="49">
        <v>1158</v>
      </c>
      <c r="CI219" s="49">
        <v>1171</v>
      </c>
      <c r="CJ219" s="49">
        <v>1178</v>
      </c>
      <c r="CK219" s="49">
        <v>1154</v>
      </c>
      <c r="CL219" s="49">
        <v>1098</v>
      </c>
      <c r="CM219" s="49">
        <v>1075</v>
      </c>
      <c r="CN219" s="49">
        <v>1103</v>
      </c>
      <c r="CO219" s="49">
        <v>1135</v>
      </c>
      <c r="CP219" s="49">
        <v>1127</v>
      </c>
      <c r="CQ219" s="49">
        <v>1091</v>
      </c>
      <c r="CR219" s="49">
        <v>1082</v>
      </c>
      <c r="CS219" s="49">
        <v>1016</v>
      </c>
      <c r="CT219" s="49">
        <v>968</v>
      </c>
      <c r="CU219" s="49">
        <v>918</v>
      </c>
      <c r="CV219" s="49">
        <v>906</v>
      </c>
      <c r="CW219" s="49">
        <v>858</v>
      </c>
      <c r="CX219" s="49">
        <v>788</v>
      </c>
      <c r="CY219" s="49">
        <v>778</v>
      </c>
      <c r="CZ219" s="17" t="s">
        <v>265</v>
      </c>
      <c r="DE219" t="s">
        <v>266</v>
      </c>
      <c r="DG219" t="s">
        <v>265</v>
      </c>
      <c r="DI219">
        <v>44000</v>
      </c>
      <c r="DJ219">
        <v>44900</v>
      </c>
      <c r="DK219">
        <v>44700</v>
      </c>
      <c r="DL219">
        <v>43600</v>
      </c>
      <c r="DM219">
        <v>44400</v>
      </c>
      <c r="DN219">
        <v>44600</v>
      </c>
      <c r="DO219">
        <v>45200</v>
      </c>
      <c r="DP219">
        <v>47100</v>
      </c>
      <c r="DQ219">
        <v>47800</v>
      </c>
      <c r="DR219">
        <v>47700</v>
      </c>
      <c r="DS219">
        <v>47600</v>
      </c>
      <c r="DT219">
        <v>46800</v>
      </c>
      <c r="DU219">
        <v>46900</v>
      </c>
      <c r="DV219">
        <v>46400</v>
      </c>
      <c r="DW219">
        <v>47700</v>
      </c>
      <c r="DX219">
        <v>47300</v>
      </c>
      <c r="DY219">
        <v>47700</v>
      </c>
      <c r="DZ219">
        <v>47400</v>
      </c>
      <c r="EA219">
        <v>47500</v>
      </c>
      <c r="EB219">
        <v>48700</v>
      </c>
      <c r="EC219">
        <v>47500</v>
      </c>
      <c r="ED219">
        <v>47700</v>
      </c>
      <c r="EE219">
        <v>47200</v>
      </c>
      <c r="EF219">
        <v>48000</v>
      </c>
      <c r="EG219">
        <v>49100</v>
      </c>
      <c r="EH219">
        <v>47800</v>
      </c>
      <c r="EI219">
        <v>47500</v>
      </c>
      <c r="EJ219" s="19">
        <v>48000</v>
      </c>
      <c r="EK219" s="19">
        <v>48200</v>
      </c>
      <c r="EL219" s="19">
        <v>49200</v>
      </c>
      <c r="EM219" s="19"/>
      <c r="EO219" s="31">
        <f t="shared" si="90"/>
        <v>1.4681818181818181E-2</v>
      </c>
      <c r="EP219" s="31">
        <f t="shared" si="91"/>
        <v>1.2405345211581292E-2</v>
      </c>
      <c r="EQ219" s="31">
        <f t="shared" si="92"/>
        <v>1.41834451901566E-2</v>
      </c>
      <c r="ER219" s="31">
        <f t="shared" si="93"/>
        <v>1.4036697247706422E-2</v>
      </c>
      <c r="ES219" s="31">
        <f t="shared" si="94"/>
        <v>1.4752252252252252E-2</v>
      </c>
      <c r="ET219" s="31">
        <f t="shared" si="95"/>
        <v>1.2959641255605382E-2</v>
      </c>
      <c r="EU219" s="31">
        <f t="shared" si="96"/>
        <v>1.2234513274336284E-2</v>
      </c>
      <c r="EV219" s="31">
        <f t="shared" si="97"/>
        <v>1.1634819532908704E-2</v>
      </c>
      <c r="EW219" s="31">
        <f t="shared" si="98"/>
        <v>1.2468619246861925E-2</v>
      </c>
      <c r="EX219" s="31">
        <f t="shared" si="99"/>
        <v>1.2306079664570231E-2</v>
      </c>
      <c r="EY219" s="31">
        <f t="shared" si="100"/>
        <v>1.3529411764705882E-2</v>
      </c>
      <c r="EZ219" s="31">
        <f t="shared" si="101"/>
        <v>1.9807692307692307E-2</v>
      </c>
      <c r="FA219" s="31">
        <f t="shared" si="102"/>
        <v>2.8443496801705756E-2</v>
      </c>
      <c r="FB219" s="31">
        <f t="shared" si="103"/>
        <v>2.5775862068965517E-2</v>
      </c>
      <c r="FC219" s="31">
        <f t="shared" si="104"/>
        <v>2.5555555555555557E-2</v>
      </c>
      <c r="FD219" s="31">
        <f t="shared" si="105"/>
        <v>2.4439746300211417E-2</v>
      </c>
      <c r="FE219" s="31">
        <f t="shared" si="106"/>
        <v>2.4129979035639414E-2</v>
      </c>
      <c r="FF219" s="31">
        <f t="shared" si="107"/>
        <v>2.1962025316455695E-2</v>
      </c>
      <c r="FG219" s="31">
        <f t="shared" si="108"/>
        <v>2.3957894736842105E-2</v>
      </c>
      <c r="FH219" s="31">
        <f t="shared" si="109"/>
        <v>2.1314168377823409E-2</v>
      </c>
      <c r="FI219" s="31">
        <f t="shared" si="110"/>
        <v>2.3221052631578948E-2</v>
      </c>
      <c r="FJ219" s="31">
        <f t="shared" si="111"/>
        <v>2.2348008385744234E-2</v>
      </c>
      <c r="FK219" s="31">
        <f t="shared" si="112"/>
        <v>2.6334745762711866E-2</v>
      </c>
      <c r="FL219" s="31">
        <f t="shared" si="113"/>
        <v>2.4666666666666667E-2</v>
      </c>
      <c r="FM219" s="50">
        <f t="shared" si="114"/>
        <v>2.6639511201629329E-2</v>
      </c>
      <c r="FN219" s="50">
        <f t="shared" si="115"/>
        <v>2.4225941422594141E-2</v>
      </c>
      <c r="FO219" s="50">
        <f t="shared" si="116"/>
        <v>2.4294736842105265E-2</v>
      </c>
      <c r="FP219" s="50">
        <f t="shared" si="117"/>
        <v>2.2979166666666665E-2</v>
      </c>
      <c r="FQ219" s="50">
        <f t="shared" si="118"/>
        <v>2.2634854771784233E-2</v>
      </c>
      <c r="FR219" s="50">
        <f t="shared" si="119"/>
        <v>1.9674796747967481E-2</v>
      </c>
    </row>
    <row r="220" spans="1:174" ht="14">
      <c r="A220" s="17" t="s">
        <v>266</v>
      </c>
      <c r="B220" s="19">
        <v>676</v>
      </c>
      <c r="C220" s="19">
        <v>694</v>
      </c>
      <c r="D220" s="19">
        <v>644</v>
      </c>
      <c r="E220" s="19">
        <v>651</v>
      </c>
      <c r="F220" s="19">
        <v>647</v>
      </c>
      <c r="G220" s="19">
        <v>633</v>
      </c>
      <c r="H220" s="19">
        <v>659</v>
      </c>
      <c r="I220" s="19">
        <v>716</v>
      </c>
      <c r="J220" s="19">
        <v>748</v>
      </c>
      <c r="K220" s="19">
        <v>719</v>
      </c>
      <c r="L220" s="19">
        <v>705</v>
      </c>
      <c r="M220" s="19">
        <v>701</v>
      </c>
      <c r="N220" s="19">
        <v>682</v>
      </c>
      <c r="O220" s="19">
        <v>679</v>
      </c>
      <c r="P220" s="19">
        <v>704</v>
      </c>
      <c r="Q220" s="19">
        <v>683</v>
      </c>
      <c r="R220" s="19">
        <v>657</v>
      </c>
      <c r="S220" s="19">
        <v>623</v>
      </c>
      <c r="T220" s="19">
        <v>587</v>
      </c>
      <c r="U220" s="19">
        <v>648</v>
      </c>
      <c r="V220" s="19">
        <v>654</v>
      </c>
      <c r="W220" s="19">
        <v>618</v>
      </c>
      <c r="X220" s="19">
        <v>590</v>
      </c>
      <c r="Y220" s="19">
        <v>543</v>
      </c>
      <c r="Z220" s="19">
        <v>522</v>
      </c>
      <c r="AA220" s="19">
        <v>536</v>
      </c>
      <c r="AB220" s="19">
        <v>555</v>
      </c>
      <c r="AC220" s="19">
        <v>528</v>
      </c>
      <c r="AD220" s="19">
        <v>501</v>
      </c>
      <c r="AE220" s="19">
        <v>499</v>
      </c>
      <c r="AF220" s="19">
        <v>501</v>
      </c>
      <c r="AG220" s="19">
        <v>537</v>
      </c>
      <c r="AH220" s="19">
        <v>525</v>
      </c>
      <c r="AI220" s="19">
        <v>537</v>
      </c>
      <c r="AJ220" s="19">
        <v>483</v>
      </c>
      <c r="AK220" s="19">
        <v>499</v>
      </c>
      <c r="AL220" s="19">
        <v>517</v>
      </c>
      <c r="AM220" s="19">
        <v>638</v>
      </c>
      <c r="AN220" s="19">
        <v>729</v>
      </c>
      <c r="AO220" s="19">
        <v>789</v>
      </c>
      <c r="AP220" s="19">
        <v>884</v>
      </c>
      <c r="AQ220" s="19">
        <v>986</v>
      </c>
      <c r="AR220" s="19">
        <v>1110</v>
      </c>
      <c r="AS220" s="19">
        <v>1295</v>
      </c>
      <c r="AT220" s="19">
        <v>1481</v>
      </c>
      <c r="AU220" s="19">
        <v>1520</v>
      </c>
      <c r="AV220" s="19">
        <v>1602</v>
      </c>
      <c r="AW220" s="19">
        <v>1570</v>
      </c>
      <c r="AX220" s="19">
        <v>1525</v>
      </c>
      <c r="AY220" s="19">
        <v>1605</v>
      </c>
      <c r="AZ220" s="19">
        <v>1624</v>
      </c>
      <c r="BA220" s="19">
        <v>1583</v>
      </c>
      <c r="BB220" s="19">
        <v>1576</v>
      </c>
      <c r="BC220" s="19">
        <v>1591</v>
      </c>
      <c r="BD220" s="19">
        <v>1598</v>
      </c>
      <c r="BE220" s="19">
        <v>1692</v>
      </c>
      <c r="BF220" s="19">
        <v>1705</v>
      </c>
      <c r="BG220" s="19">
        <v>1605</v>
      </c>
      <c r="BH220" s="19">
        <v>1476</v>
      </c>
      <c r="BI220" s="19">
        <v>1404</v>
      </c>
      <c r="BJ220" s="19">
        <v>1305</v>
      </c>
      <c r="BK220" s="19">
        <v>1304</v>
      </c>
      <c r="BL220" s="19">
        <v>1294</v>
      </c>
      <c r="BM220" s="19">
        <v>1293</v>
      </c>
      <c r="BN220" s="19">
        <v>1238</v>
      </c>
      <c r="BO220" s="19">
        <v>1229</v>
      </c>
      <c r="BP220" s="19">
        <v>1215</v>
      </c>
      <c r="BQ220" s="19">
        <v>1282</v>
      </c>
      <c r="BR220" s="19">
        <v>1273</v>
      </c>
      <c r="BS220" s="19">
        <v>1236</v>
      </c>
      <c r="BT220" s="19">
        <v>1145</v>
      </c>
      <c r="BU220" s="19">
        <v>1129</v>
      </c>
      <c r="BV220" s="19">
        <v>1066</v>
      </c>
      <c r="BW220" s="19">
        <v>1159</v>
      </c>
      <c r="BX220" s="19">
        <v>1161</v>
      </c>
      <c r="BY220" s="19">
        <v>1191</v>
      </c>
      <c r="BZ220" s="19">
        <v>1170</v>
      </c>
      <c r="CA220" s="19">
        <v>1091</v>
      </c>
      <c r="CB220" s="19">
        <v>1084</v>
      </c>
      <c r="CC220" s="19">
        <v>1157</v>
      </c>
      <c r="CD220" s="19">
        <v>1221</v>
      </c>
      <c r="CE220" s="19">
        <v>1221</v>
      </c>
      <c r="CF220" s="19">
        <v>1141</v>
      </c>
      <c r="CG220" s="19">
        <v>1108</v>
      </c>
      <c r="CH220" s="49">
        <v>1018</v>
      </c>
      <c r="CI220" s="49">
        <v>1057</v>
      </c>
      <c r="CJ220" s="49">
        <v>1022</v>
      </c>
      <c r="CK220" s="49">
        <v>982</v>
      </c>
      <c r="CL220" s="49">
        <v>1021</v>
      </c>
      <c r="CM220" s="49">
        <v>973</v>
      </c>
      <c r="CN220" s="49">
        <v>943</v>
      </c>
      <c r="CO220" s="49">
        <v>987</v>
      </c>
      <c r="CP220" s="49">
        <v>1019</v>
      </c>
      <c r="CQ220" s="49">
        <v>968</v>
      </c>
      <c r="CR220" s="49">
        <v>912</v>
      </c>
      <c r="CS220" s="49">
        <v>877</v>
      </c>
      <c r="CT220" s="49">
        <v>834</v>
      </c>
      <c r="CU220" s="49">
        <v>777</v>
      </c>
      <c r="CV220" s="49">
        <v>758</v>
      </c>
      <c r="CW220" s="49">
        <v>788</v>
      </c>
      <c r="CX220" s="49">
        <v>779</v>
      </c>
      <c r="CY220" s="49">
        <v>699</v>
      </c>
      <c r="CZ220" s="17" t="s">
        <v>266</v>
      </c>
      <c r="DE220" t="s">
        <v>267</v>
      </c>
      <c r="DG220" t="s">
        <v>266</v>
      </c>
      <c r="DI220">
        <v>69600</v>
      </c>
      <c r="DJ220">
        <v>67700</v>
      </c>
      <c r="DK220">
        <v>65100</v>
      </c>
      <c r="DL220">
        <v>65500</v>
      </c>
      <c r="DM220">
        <v>66100</v>
      </c>
      <c r="DN220">
        <v>66900</v>
      </c>
      <c r="DO220">
        <v>67100</v>
      </c>
      <c r="DP220">
        <v>66400</v>
      </c>
      <c r="DQ220">
        <v>66300</v>
      </c>
      <c r="DR220">
        <v>67500</v>
      </c>
      <c r="DS220">
        <v>68700</v>
      </c>
      <c r="DT220">
        <v>68100</v>
      </c>
      <c r="DU220">
        <v>68800</v>
      </c>
      <c r="DV220">
        <v>68900</v>
      </c>
      <c r="DW220">
        <v>68900</v>
      </c>
      <c r="DX220">
        <v>69100</v>
      </c>
      <c r="DY220">
        <v>68600</v>
      </c>
      <c r="DZ220">
        <v>68700</v>
      </c>
      <c r="EA220">
        <v>67100</v>
      </c>
      <c r="EB220">
        <v>67600</v>
      </c>
      <c r="EC220">
        <v>66400</v>
      </c>
      <c r="ED220">
        <v>66500</v>
      </c>
      <c r="EE220">
        <v>65900</v>
      </c>
      <c r="EF220">
        <v>67000</v>
      </c>
      <c r="EG220">
        <v>68700</v>
      </c>
      <c r="EH220">
        <v>67300</v>
      </c>
      <c r="EI220">
        <v>67500</v>
      </c>
      <c r="EJ220" s="19">
        <v>67500</v>
      </c>
      <c r="EK220" s="19">
        <v>67100</v>
      </c>
      <c r="EL220" s="19">
        <v>68100</v>
      </c>
      <c r="EM220" s="19"/>
      <c r="EO220" s="31">
        <f t="shared" si="90"/>
        <v>1.0330459770114942E-2</v>
      </c>
      <c r="EP220" s="31">
        <f t="shared" si="91"/>
        <v>1.0073855243722304E-2</v>
      </c>
      <c r="EQ220" s="31">
        <f t="shared" si="92"/>
        <v>1.0491551459293395E-2</v>
      </c>
      <c r="ER220" s="31">
        <f t="shared" si="93"/>
        <v>8.9618320610687016E-3</v>
      </c>
      <c r="ES220" s="31">
        <f t="shared" si="94"/>
        <v>9.3494704992435704E-3</v>
      </c>
      <c r="ET220" s="31">
        <f t="shared" si="95"/>
        <v>7.8026905829596416E-3</v>
      </c>
      <c r="EU220" s="31">
        <f t="shared" si="96"/>
        <v>7.8688524590163934E-3</v>
      </c>
      <c r="EV220" s="31">
        <f t="shared" si="97"/>
        <v>7.5451807228915663E-3</v>
      </c>
      <c r="EW220" s="31">
        <f t="shared" si="98"/>
        <v>8.0995475113122169E-3</v>
      </c>
      <c r="EX220" s="31">
        <f t="shared" si="99"/>
        <v>7.6592592592592589E-3</v>
      </c>
      <c r="EY220" s="31">
        <f t="shared" si="100"/>
        <v>1.1484716157205241E-2</v>
      </c>
      <c r="EZ220" s="31">
        <f t="shared" si="101"/>
        <v>1.6299559471365639E-2</v>
      </c>
      <c r="FA220" s="31">
        <f t="shared" si="102"/>
        <v>2.2093023255813953E-2</v>
      </c>
      <c r="FB220" s="31">
        <f t="shared" si="103"/>
        <v>2.2133526850507984E-2</v>
      </c>
      <c r="FC220" s="31">
        <f t="shared" si="104"/>
        <v>2.2975326560232219E-2</v>
      </c>
      <c r="FD220" s="31">
        <f t="shared" si="105"/>
        <v>2.3125904486251809E-2</v>
      </c>
      <c r="FE220" s="31">
        <f t="shared" si="106"/>
        <v>2.3396501457725948E-2</v>
      </c>
      <c r="FF220" s="31">
        <f t="shared" si="107"/>
        <v>1.8995633187772927E-2</v>
      </c>
      <c r="FG220" s="31">
        <f t="shared" si="108"/>
        <v>1.9269746646795826E-2</v>
      </c>
      <c r="FH220" s="31">
        <f t="shared" si="109"/>
        <v>1.7973372781065089E-2</v>
      </c>
      <c r="FI220" s="31">
        <f t="shared" si="110"/>
        <v>1.8614457831325301E-2</v>
      </c>
      <c r="FJ220" s="31">
        <f t="shared" si="111"/>
        <v>1.6030075187969926E-2</v>
      </c>
      <c r="FK220" s="31">
        <f t="shared" si="112"/>
        <v>1.8072837632776936E-2</v>
      </c>
      <c r="FL220" s="31">
        <f t="shared" si="113"/>
        <v>1.6179104477611939E-2</v>
      </c>
      <c r="FM220" s="50">
        <f t="shared" si="114"/>
        <v>1.7772925764192139E-2</v>
      </c>
      <c r="FN220" s="50">
        <f t="shared" si="115"/>
        <v>1.5126300148588409E-2</v>
      </c>
      <c r="FO220" s="50">
        <f t="shared" si="116"/>
        <v>1.4548148148148149E-2</v>
      </c>
      <c r="FP220" s="50">
        <f t="shared" si="117"/>
        <v>1.3970370370370371E-2</v>
      </c>
      <c r="FQ220" s="50">
        <f t="shared" si="118"/>
        <v>1.4426229508196721E-2</v>
      </c>
      <c r="FR220" s="50">
        <f t="shared" si="119"/>
        <v>1.2246696035242291E-2</v>
      </c>
    </row>
    <row r="221" spans="1:174" ht="14">
      <c r="A221" s="17" t="s">
        <v>267</v>
      </c>
      <c r="B221" s="19">
        <v>3736</v>
      </c>
      <c r="C221" s="19">
        <v>3782</v>
      </c>
      <c r="D221" s="19">
        <v>3786</v>
      </c>
      <c r="E221" s="19">
        <v>3689</v>
      </c>
      <c r="F221" s="19">
        <v>3656</v>
      </c>
      <c r="G221" s="19">
        <v>3685</v>
      </c>
      <c r="H221" s="19">
        <v>3744</v>
      </c>
      <c r="I221" s="19">
        <v>4034</v>
      </c>
      <c r="J221" s="19">
        <v>4211</v>
      </c>
      <c r="K221" s="19">
        <v>4200</v>
      </c>
      <c r="L221" s="19">
        <v>4271</v>
      </c>
      <c r="M221" s="19">
        <v>4168</v>
      </c>
      <c r="N221" s="19">
        <v>4091</v>
      </c>
      <c r="O221" s="19">
        <v>4009</v>
      </c>
      <c r="P221" s="19">
        <v>4108</v>
      </c>
      <c r="Q221" s="19">
        <v>4089</v>
      </c>
      <c r="R221" s="19">
        <v>4142</v>
      </c>
      <c r="S221" s="19">
        <v>4216</v>
      </c>
      <c r="T221" s="19">
        <v>4284</v>
      </c>
      <c r="U221" s="19">
        <v>4521</v>
      </c>
      <c r="V221" s="19">
        <v>4527</v>
      </c>
      <c r="W221" s="19">
        <v>4435</v>
      </c>
      <c r="X221" s="19">
        <v>4379</v>
      </c>
      <c r="Y221" s="19">
        <v>4203</v>
      </c>
      <c r="Z221" s="19">
        <v>4071</v>
      </c>
      <c r="AA221" s="19">
        <v>4031</v>
      </c>
      <c r="AB221" s="19">
        <v>4001</v>
      </c>
      <c r="AC221" s="19">
        <v>3933</v>
      </c>
      <c r="AD221" s="19">
        <v>3861</v>
      </c>
      <c r="AE221" s="19">
        <v>3879</v>
      </c>
      <c r="AF221" s="19">
        <v>4040</v>
      </c>
      <c r="AG221" s="19">
        <v>4244</v>
      </c>
      <c r="AH221" s="19">
        <v>4314</v>
      </c>
      <c r="AI221" s="19">
        <v>4318</v>
      </c>
      <c r="AJ221" s="19">
        <v>4305</v>
      </c>
      <c r="AK221" s="19">
        <v>4229</v>
      </c>
      <c r="AL221" s="19">
        <v>4120</v>
      </c>
      <c r="AM221" s="19">
        <v>4252</v>
      </c>
      <c r="AN221" s="19">
        <v>4427</v>
      </c>
      <c r="AO221" s="19">
        <v>4477</v>
      </c>
      <c r="AP221" s="19">
        <v>4646</v>
      </c>
      <c r="AQ221" s="19">
        <v>4782</v>
      </c>
      <c r="AR221" s="19">
        <v>5069</v>
      </c>
      <c r="AS221" s="19">
        <v>5546</v>
      </c>
      <c r="AT221" s="19">
        <v>5813</v>
      </c>
      <c r="AU221" s="19">
        <v>5969</v>
      </c>
      <c r="AV221" s="19">
        <v>6026</v>
      </c>
      <c r="AW221" s="19">
        <v>6237</v>
      </c>
      <c r="AX221" s="19">
        <v>6223</v>
      </c>
      <c r="AY221" s="19">
        <v>6201</v>
      </c>
      <c r="AZ221" s="19">
        <v>6340</v>
      </c>
      <c r="BA221" s="19">
        <v>6431</v>
      </c>
      <c r="BB221" s="19">
        <v>6566</v>
      </c>
      <c r="BC221" s="19">
        <v>6602</v>
      </c>
      <c r="BD221" s="19">
        <v>6691</v>
      </c>
      <c r="BE221" s="19">
        <v>7032</v>
      </c>
      <c r="BF221" s="19">
        <v>7046</v>
      </c>
      <c r="BG221" s="19">
        <v>6831</v>
      </c>
      <c r="BH221" s="19">
        <v>6652</v>
      </c>
      <c r="BI221" s="19">
        <v>6571</v>
      </c>
      <c r="BJ221" s="19">
        <v>6594</v>
      </c>
      <c r="BK221" s="19">
        <v>6512</v>
      </c>
      <c r="BL221" s="19">
        <v>6582</v>
      </c>
      <c r="BM221" s="19">
        <v>6543</v>
      </c>
      <c r="BN221" s="19">
        <v>6555</v>
      </c>
      <c r="BO221" s="19">
        <v>6501</v>
      </c>
      <c r="BP221" s="19">
        <v>6636</v>
      </c>
      <c r="BQ221" s="19">
        <v>7021</v>
      </c>
      <c r="BR221" s="19">
        <v>7142</v>
      </c>
      <c r="BS221" s="19">
        <v>7064</v>
      </c>
      <c r="BT221" s="19">
        <v>7007</v>
      </c>
      <c r="BU221" s="19">
        <v>6929</v>
      </c>
      <c r="BV221" s="19">
        <v>6926</v>
      </c>
      <c r="BW221" s="19">
        <v>7017</v>
      </c>
      <c r="BX221" s="19">
        <v>7004</v>
      </c>
      <c r="BY221" s="19">
        <v>7041</v>
      </c>
      <c r="BZ221" s="19">
        <v>7031</v>
      </c>
      <c r="CA221" s="19">
        <v>6930</v>
      </c>
      <c r="CB221" s="19">
        <v>7064</v>
      </c>
      <c r="CC221" s="19">
        <v>7491</v>
      </c>
      <c r="CD221" s="19">
        <v>7616</v>
      </c>
      <c r="CE221" s="19">
        <v>7621</v>
      </c>
      <c r="CF221" s="19">
        <v>7576</v>
      </c>
      <c r="CG221" s="19">
        <v>7464</v>
      </c>
      <c r="CH221" s="49">
        <v>7329</v>
      </c>
      <c r="CI221" s="49">
        <v>7348</v>
      </c>
      <c r="CJ221" s="49">
        <v>7447</v>
      </c>
      <c r="CK221" s="49">
        <v>7588</v>
      </c>
      <c r="CL221" s="49">
        <v>7621</v>
      </c>
      <c r="CM221" s="49">
        <v>7611</v>
      </c>
      <c r="CN221" s="49">
        <v>7619</v>
      </c>
      <c r="CO221" s="49">
        <v>7854</v>
      </c>
      <c r="CP221" s="49">
        <v>7753</v>
      </c>
      <c r="CQ221" s="49">
        <v>7577</v>
      </c>
      <c r="CR221" s="49">
        <v>7278</v>
      </c>
      <c r="CS221" s="49">
        <v>7196</v>
      </c>
      <c r="CT221" s="49">
        <v>7010</v>
      </c>
      <c r="CU221" s="49">
        <v>6860</v>
      </c>
      <c r="CV221" s="49">
        <v>6668</v>
      </c>
      <c r="CW221" s="49">
        <v>6375</v>
      </c>
      <c r="CX221" s="49">
        <v>6184</v>
      </c>
      <c r="CY221" s="49">
        <v>6105</v>
      </c>
      <c r="CZ221" s="17" t="s">
        <v>267</v>
      </c>
      <c r="DE221" t="s">
        <v>268</v>
      </c>
      <c r="DG221" t="s">
        <v>267</v>
      </c>
      <c r="DI221">
        <v>64700</v>
      </c>
      <c r="DJ221">
        <v>64300</v>
      </c>
      <c r="DK221">
        <v>64100</v>
      </c>
      <c r="DL221">
        <v>63700</v>
      </c>
      <c r="DM221">
        <v>63700</v>
      </c>
      <c r="DN221">
        <v>63700</v>
      </c>
      <c r="DO221">
        <v>63400</v>
      </c>
      <c r="DP221">
        <v>63700</v>
      </c>
      <c r="DQ221">
        <v>63400</v>
      </c>
      <c r="DR221">
        <v>62800</v>
      </c>
      <c r="DS221">
        <v>62400</v>
      </c>
      <c r="DT221">
        <v>62400</v>
      </c>
      <c r="DU221">
        <v>63700</v>
      </c>
      <c r="DV221">
        <v>64000</v>
      </c>
      <c r="DW221">
        <v>63700</v>
      </c>
      <c r="DX221">
        <v>63800</v>
      </c>
      <c r="DY221">
        <v>62800</v>
      </c>
      <c r="DZ221">
        <v>64200</v>
      </c>
      <c r="EA221">
        <v>65000</v>
      </c>
      <c r="EB221">
        <v>64100</v>
      </c>
      <c r="EC221">
        <v>65000</v>
      </c>
      <c r="ED221">
        <v>62700</v>
      </c>
      <c r="EE221">
        <v>61300</v>
      </c>
      <c r="EF221">
        <v>62200</v>
      </c>
      <c r="EG221">
        <v>62600</v>
      </c>
      <c r="EH221">
        <v>64400</v>
      </c>
      <c r="EI221">
        <v>66100</v>
      </c>
      <c r="EJ221" s="19">
        <v>66200</v>
      </c>
      <c r="EK221" s="19">
        <v>65700</v>
      </c>
      <c r="EL221" s="19">
        <v>64800</v>
      </c>
      <c r="EM221" s="19"/>
      <c r="EO221" s="31">
        <f t="shared" si="90"/>
        <v>6.4914992272024727E-2</v>
      </c>
      <c r="EP221" s="31">
        <f t="shared" si="91"/>
        <v>6.3623639191290826E-2</v>
      </c>
      <c r="EQ221" s="31">
        <f t="shared" si="92"/>
        <v>6.3790951638065529E-2</v>
      </c>
      <c r="ER221" s="31">
        <f t="shared" si="93"/>
        <v>6.7252747252747255E-2</v>
      </c>
      <c r="ES221" s="31">
        <f t="shared" si="94"/>
        <v>6.9623233908948201E-2</v>
      </c>
      <c r="ET221" s="31">
        <f t="shared" si="95"/>
        <v>6.3908948194662474E-2</v>
      </c>
      <c r="EU221" s="31">
        <f t="shared" si="96"/>
        <v>6.2034700315457415E-2</v>
      </c>
      <c r="EV221" s="31">
        <f t="shared" si="97"/>
        <v>6.342229199372057E-2</v>
      </c>
      <c r="EW221" s="31">
        <f t="shared" si="98"/>
        <v>6.8107255520504728E-2</v>
      </c>
      <c r="EX221" s="31">
        <f t="shared" si="99"/>
        <v>6.5605095541401273E-2</v>
      </c>
      <c r="EY221" s="31">
        <f t="shared" si="100"/>
        <v>7.1746794871794875E-2</v>
      </c>
      <c r="EZ221" s="31">
        <f t="shared" si="101"/>
        <v>8.1233974358974365E-2</v>
      </c>
      <c r="FA221" s="31">
        <f t="shared" si="102"/>
        <v>9.3704866562009423E-2</v>
      </c>
      <c r="FB221" s="31">
        <f t="shared" si="103"/>
        <v>9.7234374999999998E-2</v>
      </c>
      <c r="FC221" s="31">
        <f t="shared" si="104"/>
        <v>0.10095761381475667</v>
      </c>
      <c r="FD221" s="31">
        <f t="shared" si="105"/>
        <v>0.10487460815047021</v>
      </c>
      <c r="FE221" s="31">
        <f t="shared" si="106"/>
        <v>0.10877388535031847</v>
      </c>
      <c r="FF221" s="31">
        <f t="shared" si="107"/>
        <v>0.10271028037383177</v>
      </c>
      <c r="FG221" s="31">
        <f t="shared" si="108"/>
        <v>0.10066153846153846</v>
      </c>
      <c r="FH221" s="31">
        <f t="shared" si="109"/>
        <v>0.10352574102964118</v>
      </c>
      <c r="FI221" s="31">
        <f t="shared" si="110"/>
        <v>0.10867692307692307</v>
      </c>
      <c r="FJ221" s="31">
        <f t="shared" si="111"/>
        <v>0.11046251993620415</v>
      </c>
      <c r="FK221" s="31">
        <f t="shared" si="112"/>
        <v>0.11486133768352365</v>
      </c>
      <c r="FL221" s="31">
        <f t="shared" si="113"/>
        <v>0.11356913183279743</v>
      </c>
      <c r="FM221" s="50">
        <f t="shared" si="114"/>
        <v>0.12174121405750798</v>
      </c>
      <c r="FN221" s="50">
        <f t="shared" si="115"/>
        <v>0.11380434782608696</v>
      </c>
      <c r="FO221" s="50">
        <f t="shared" si="116"/>
        <v>0.11479576399394856</v>
      </c>
      <c r="FP221" s="50">
        <f t="shared" si="117"/>
        <v>0.11509063444108761</v>
      </c>
      <c r="FQ221" s="50">
        <f t="shared" si="118"/>
        <v>0.11532724505327245</v>
      </c>
      <c r="FR221" s="50">
        <f t="shared" si="119"/>
        <v>0.10817901234567902</v>
      </c>
    </row>
    <row r="222" spans="1:174" ht="14">
      <c r="A222" s="17" t="s">
        <v>268</v>
      </c>
      <c r="B222" s="19">
        <v>928</v>
      </c>
      <c r="C222" s="19">
        <v>951</v>
      </c>
      <c r="D222" s="19">
        <v>962</v>
      </c>
      <c r="E222" s="19">
        <v>885</v>
      </c>
      <c r="F222" s="19">
        <v>856</v>
      </c>
      <c r="G222" s="19">
        <v>859</v>
      </c>
      <c r="H222" s="19">
        <v>936</v>
      </c>
      <c r="I222" s="19">
        <v>1026</v>
      </c>
      <c r="J222" s="19">
        <v>1158</v>
      </c>
      <c r="K222" s="19">
        <v>1180</v>
      </c>
      <c r="L222" s="19">
        <v>1153</v>
      </c>
      <c r="M222" s="19">
        <v>1083</v>
      </c>
      <c r="N222" s="19">
        <v>1051</v>
      </c>
      <c r="O222" s="19">
        <v>1032</v>
      </c>
      <c r="P222" s="19">
        <v>1085</v>
      </c>
      <c r="Q222" s="19">
        <v>977</v>
      </c>
      <c r="R222" s="19">
        <v>913</v>
      </c>
      <c r="S222" s="19">
        <v>936</v>
      </c>
      <c r="T222" s="19">
        <v>940</v>
      </c>
      <c r="U222" s="19">
        <v>989</v>
      </c>
      <c r="V222" s="19">
        <v>1023</v>
      </c>
      <c r="W222" s="19">
        <v>954</v>
      </c>
      <c r="X222" s="19">
        <v>871</v>
      </c>
      <c r="Y222" s="19">
        <v>805</v>
      </c>
      <c r="Z222" s="19">
        <v>747</v>
      </c>
      <c r="AA222" s="19">
        <v>786</v>
      </c>
      <c r="AB222" s="19">
        <v>822</v>
      </c>
      <c r="AC222" s="19">
        <v>772</v>
      </c>
      <c r="AD222" s="19">
        <v>748</v>
      </c>
      <c r="AE222" s="19">
        <v>754</v>
      </c>
      <c r="AF222" s="19">
        <v>764</v>
      </c>
      <c r="AG222" s="19">
        <v>820</v>
      </c>
      <c r="AH222" s="19">
        <v>848</v>
      </c>
      <c r="AI222" s="19">
        <v>851</v>
      </c>
      <c r="AJ222" s="19">
        <v>824</v>
      </c>
      <c r="AK222" s="19">
        <v>765</v>
      </c>
      <c r="AL222" s="19">
        <v>738</v>
      </c>
      <c r="AM222" s="19">
        <v>787</v>
      </c>
      <c r="AN222" s="19">
        <v>936</v>
      </c>
      <c r="AO222" s="19">
        <v>935</v>
      </c>
      <c r="AP222" s="19">
        <v>938</v>
      </c>
      <c r="AQ222" s="19">
        <v>1063</v>
      </c>
      <c r="AR222" s="19">
        <v>1174</v>
      </c>
      <c r="AS222" s="19">
        <v>1368</v>
      </c>
      <c r="AT222" s="19">
        <v>1593</v>
      </c>
      <c r="AU222" s="19">
        <v>1627</v>
      </c>
      <c r="AV222" s="19">
        <v>1686</v>
      </c>
      <c r="AW222" s="19">
        <v>1558</v>
      </c>
      <c r="AX222" s="19">
        <v>1608</v>
      </c>
      <c r="AY222" s="19">
        <v>1673</v>
      </c>
      <c r="AZ222" s="19">
        <v>1761</v>
      </c>
      <c r="BA222" s="19">
        <v>1736</v>
      </c>
      <c r="BB222" s="19">
        <v>1800</v>
      </c>
      <c r="BC222" s="19">
        <v>1890</v>
      </c>
      <c r="BD222" s="19">
        <v>1935</v>
      </c>
      <c r="BE222" s="19">
        <v>2084</v>
      </c>
      <c r="BF222" s="19">
        <v>2207</v>
      </c>
      <c r="BG222" s="19">
        <v>2156</v>
      </c>
      <c r="BH222" s="19">
        <v>2094</v>
      </c>
      <c r="BI222" s="19">
        <v>1923</v>
      </c>
      <c r="BJ222" s="19">
        <v>1843</v>
      </c>
      <c r="BK222" s="19">
        <v>1867</v>
      </c>
      <c r="BL222" s="19">
        <v>1863</v>
      </c>
      <c r="BM222" s="19">
        <v>1767</v>
      </c>
      <c r="BN222" s="19">
        <v>1751</v>
      </c>
      <c r="BO222" s="19">
        <v>1830</v>
      </c>
      <c r="BP222" s="19">
        <v>1973</v>
      </c>
      <c r="BQ222" s="19">
        <v>2106</v>
      </c>
      <c r="BR222" s="19">
        <v>2141</v>
      </c>
      <c r="BS222" s="19">
        <v>2138</v>
      </c>
      <c r="BT222" s="19">
        <v>2064</v>
      </c>
      <c r="BU222" s="19">
        <v>1984</v>
      </c>
      <c r="BV222" s="19">
        <v>1932</v>
      </c>
      <c r="BW222" s="19">
        <v>2027</v>
      </c>
      <c r="BX222" s="19">
        <v>2078</v>
      </c>
      <c r="BY222" s="19">
        <v>1971</v>
      </c>
      <c r="BZ222" s="19">
        <v>1977</v>
      </c>
      <c r="CA222" s="19">
        <v>2018</v>
      </c>
      <c r="CB222" s="19">
        <v>2026</v>
      </c>
      <c r="CC222" s="19">
        <v>2173</v>
      </c>
      <c r="CD222" s="19">
        <v>2294</v>
      </c>
      <c r="CE222" s="19">
        <v>2267</v>
      </c>
      <c r="CF222" s="19">
        <v>2165</v>
      </c>
      <c r="CG222" s="19">
        <v>2053</v>
      </c>
      <c r="CH222" s="49">
        <v>2023</v>
      </c>
      <c r="CI222" s="49">
        <v>2169</v>
      </c>
      <c r="CJ222" s="49">
        <v>2174</v>
      </c>
      <c r="CK222" s="49">
        <v>2105</v>
      </c>
      <c r="CL222" s="49">
        <v>2101</v>
      </c>
      <c r="CM222" s="49">
        <v>2120</v>
      </c>
      <c r="CN222" s="49">
        <v>2054</v>
      </c>
      <c r="CO222" s="49">
        <v>2185</v>
      </c>
      <c r="CP222" s="49">
        <v>2258</v>
      </c>
      <c r="CQ222" s="49">
        <v>2181</v>
      </c>
      <c r="CR222" s="49">
        <v>2068</v>
      </c>
      <c r="CS222" s="49">
        <v>1927</v>
      </c>
      <c r="CT222" s="49">
        <v>1819</v>
      </c>
      <c r="CU222" s="49">
        <v>1847</v>
      </c>
      <c r="CV222" s="49">
        <v>1827</v>
      </c>
      <c r="CW222" s="49">
        <v>1684</v>
      </c>
      <c r="CX222" s="49">
        <v>1629</v>
      </c>
      <c r="CY222" s="49">
        <v>1613</v>
      </c>
      <c r="CZ222" s="17" t="s">
        <v>268</v>
      </c>
      <c r="DE222" t="s">
        <v>269</v>
      </c>
      <c r="DG222" t="s">
        <v>268</v>
      </c>
      <c r="DI222">
        <v>41400</v>
      </c>
      <c r="DJ222">
        <v>41800</v>
      </c>
      <c r="DK222">
        <v>41600</v>
      </c>
      <c r="DL222">
        <v>42000</v>
      </c>
      <c r="DM222">
        <v>41700</v>
      </c>
      <c r="DN222">
        <v>41300</v>
      </c>
      <c r="DO222">
        <v>41700</v>
      </c>
      <c r="DP222">
        <v>42100</v>
      </c>
      <c r="DQ222">
        <v>42800</v>
      </c>
      <c r="DR222">
        <v>42600</v>
      </c>
      <c r="DS222">
        <v>42300</v>
      </c>
      <c r="DT222">
        <v>42200</v>
      </c>
      <c r="DU222">
        <v>42100</v>
      </c>
      <c r="DV222">
        <v>42300</v>
      </c>
      <c r="DW222">
        <v>42500</v>
      </c>
      <c r="DX222">
        <v>42800</v>
      </c>
      <c r="DY222">
        <v>41600</v>
      </c>
      <c r="DZ222">
        <v>41900</v>
      </c>
      <c r="EA222">
        <v>41500</v>
      </c>
      <c r="EB222">
        <v>41200</v>
      </c>
      <c r="EC222">
        <v>41500</v>
      </c>
      <c r="ED222">
        <v>41300</v>
      </c>
      <c r="EE222">
        <v>41800</v>
      </c>
      <c r="EF222">
        <v>41500</v>
      </c>
      <c r="EG222">
        <v>41500</v>
      </c>
      <c r="EH222">
        <v>42600</v>
      </c>
      <c r="EI222">
        <v>41200</v>
      </c>
      <c r="EJ222" s="19">
        <v>40700</v>
      </c>
      <c r="EK222" s="19">
        <v>39700</v>
      </c>
      <c r="EL222" s="19">
        <v>39600</v>
      </c>
      <c r="EM222" s="19"/>
      <c r="EO222" s="31">
        <f t="shared" si="90"/>
        <v>2.8502415458937197E-2</v>
      </c>
      <c r="EP222" s="31">
        <f t="shared" si="91"/>
        <v>2.5143540669856461E-2</v>
      </c>
      <c r="EQ222" s="31">
        <f t="shared" si="92"/>
        <v>2.3485576923076922E-2</v>
      </c>
      <c r="ER222" s="31">
        <f t="shared" si="93"/>
        <v>2.238095238095238E-2</v>
      </c>
      <c r="ES222" s="31">
        <f t="shared" si="94"/>
        <v>2.2877697841726618E-2</v>
      </c>
      <c r="ET222" s="31">
        <f t="shared" si="95"/>
        <v>1.8087167070217916E-2</v>
      </c>
      <c r="EU222" s="31">
        <f t="shared" si="96"/>
        <v>1.8513189448441245E-2</v>
      </c>
      <c r="EV222" s="31">
        <f t="shared" si="97"/>
        <v>1.8147268408551069E-2</v>
      </c>
      <c r="EW222" s="31">
        <f t="shared" si="98"/>
        <v>1.9883177570093457E-2</v>
      </c>
      <c r="EX222" s="31">
        <f t="shared" si="99"/>
        <v>1.7323943661971829E-2</v>
      </c>
      <c r="EY222" s="31">
        <f t="shared" si="100"/>
        <v>2.2104018912529552E-2</v>
      </c>
      <c r="EZ222" s="31">
        <f t="shared" si="101"/>
        <v>2.7819905213270144E-2</v>
      </c>
      <c r="FA222" s="31">
        <f t="shared" si="102"/>
        <v>3.8646080760095014E-2</v>
      </c>
      <c r="FB222" s="31">
        <f t="shared" si="103"/>
        <v>3.8014184397163121E-2</v>
      </c>
      <c r="FC222" s="31">
        <f t="shared" si="104"/>
        <v>4.084705882352941E-2</v>
      </c>
      <c r="FD222" s="31">
        <f t="shared" si="105"/>
        <v>4.5210280373831777E-2</v>
      </c>
      <c r="FE222" s="31">
        <f t="shared" si="106"/>
        <v>5.1826923076923076E-2</v>
      </c>
      <c r="FF222" s="31">
        <f t="shared" si="107"/>
        <v>4.3985680190930784E-2</v>
      </c>
      <c r="FG222" s="31">
        <f t="shared" si="108"/>
        <v>4.2578313253012048E-2</v>
      </c>
      <c r="FH222" s="31">
        <f t="shared" si="109"/>
        <v>4.7888349514563104E-2</v>
      </c>
      <c r="FI222" s="31">
        <f t="shared" si="110"/>
        <v>5.1518072289156627E-2</v>
      </c>
      <c r="FJ222" s="31">
        <f t="shared" si="111"/>
        <v>4.6779661016949151E-2</v>
      </c>
      <c r="FK222" s="31">
        <f t="shared" si="112"/>
        <v>4.7153110047846891E-2</v>
      </c>
      <c r="FL222" s="31">
        <f t="shared" si="113"/>
        <v>4.8819277108433735E-2</v>
      </c>
      <c r="FM222" s="50">
        <f t="shared" si="114"/>
        <v>5.4626506024096383E-2</v>
      </c>
      <c r="FN222" s="50">
        <f t="shared" si="115"/>
        <v>4.7488262910798121E-2</v>
      </c>
      <c r="FO222" s="50">
        <f t="shared" si="116"/>
        <v>5.1092233009708735E-2</v>
      </c>
      <c r="FP222" s="50">
        <f t="shared" si="117"/>
        <v>5.0466830466830467E-2</v>
      </c>
      <c r="FQ222" s="50">
        <f t="shared" si="118"/>
        <v>5.4937027707808561E-2</v>
      </c>
      <c r="FR222" s="50">
        <f t="shared" si="119"/>
        <v>4.5934343434343432E-2</v>
      </c>
    </row>
    <row r="223" spans="1:174" ht="14">
      <c r="A223" s="17" t="s">
        <v>269</v>
      </c>
      <c r="B223" s="19">
        <v>2801</v>
      </c>
      <c r="C223" s="19">
        <v>2867</v>
      </c>
      <c r="D223" s="19">
        <v>2703</v>
      </c>
      <c r="E223" s="19">
        <v>2785</v>
      </c>
      <c r="F223" s="19">
        <v>2624</v>
      </c>
      <c r="G223" s="19">
        <v>2523</v>
      </c>
      <c r="H223" s="19">
        <v>2509</v>
      </c>
      <c r="I223" s="19">
        <v>2776</v>
      </c>
      <c r="J223" s="19">
        <v>3056</v>
      </c>
      <c r="K223" s="19">
        <v>3512</v>
      </c>
      <c r="L223" s="19">
        <v>3376</v>
      </c>
      <c r="M223" s="19">
        <v>3296</v>
      </c>
      <c r="N223" s="19">
        <v>3254</v>
      </c>
      <c r="O223" s="19">
        <v>3352</v>
      </c>
      <c r="P223" s="19">
        <v>3273</v>
      </c>
      <c r="Q223" s="19">
        <v>3262</v>
      </c>
      <c r="R223" s="19">
        <v>3150</v>
      </c>
      <c r="S223" s="19">
        <v>3041</v>
      </c>
      <c r="T223" s="19">
        <v>2965</v>
      </c>
      <c r="U223" s="19">
        <v>3224</v>
      </c>
      <c r="V223" s="19">
        <v>3343</v>
      </c>
      <c r="W223" s="19">
        <v>3291</v>
      </c>
      <c r="X223" s="19">
        <v>3160</v>
      </c>
      <c r="Y223" s="19">
        <v>3084</v>
      </c>
      <c r="Z223" s="19">
        <v>3053</v>
      </c>
      <c r="AA223" s="19">
        <v>3056</v>
      </c>
      <c r="AB223" s="19">
        <v>3048</v>
      </c>
      <c r="AC223" s="19">
        <v>2899</v>
      </c>
      <c r="AD223" s="19">
        <v>2724</v>
      </c>
      <c r="AE223" s="19">
        <v>2730</v>
      </c>
      <c r="AF223" s="19">
        <v>2716</v>
      </c>
      <c r="AG223" s="19">
        <v>2946</v>
      </c>
      <c r="AH223" s="19">
        <v>3185</v>
      </c>
      <c r="AI223" s="19">
        <v>3260</v>
      </c>
      <c r="AJ223" s="19">
        <v>3368</v>
      </c>
      <c r="AK223" s="19">
        <v>3278</v>
      </c>
      <c r="AL223" s="19">
        <v>3452</v>
      </c>
      <c r="AM223" s="19">
        <v>3553</v>
      </c>
      <c r="AN223" s="19">
        <v>3923</v>
      </c>
      <c r="AO223" s="19">
        <v>3916</v>
      </c>
      <c r="AP223" s="19">
        <v>3805</v>
      </c>
      <c r="AQ223" s="19">
        <v>4118</v>
      </c>
      <c r="AR223" s="19">
        <v>4473</v>
      </c>
      <c r="AS223" s="19">
        <v>5387</v>
      </c>
      <c r="AT223" s="19">
        <v>6503</v>
      </c>
      <c r="AU223" s="19">
        <v>6967</v>
      </c>
      <c r="AV223" s="19">
        <v>7288</v>
      </c>
      <c r="AW223" s="19">
        <v>7286</v>
      </c>
      <c r="AX223" s="19">
        <v>7159</v>
      </c>
      <c r="AY223" s="19">
        <v>7387</v>
      </c>
      <c r="AZ223" s="19">
        <v>7497</v>
      </c>
      <c r="BA223" s="19">
        <v>7477</v>
      </c>
      <c r="BB223" s="19">
        <v>7290</v>
      </c>
      <c r="BC223" s="19">
        <v>7147</v>
      </c>
      <c r="BD223" s="19">
        <v>6820</v>
      </c>
      <c r="BE223" s="19">
        <v>7539</v>
      </c>
      <c r="BF223" s="19">
        <v>7367</v>
      </c>
      <c r="BG223" s="19">
        <v>7282</v>
      </c>
      <c r="BH223" s="19">
        <v>7306</v>
      </c>
      <c r="BI223" s="19">
        <v>6720</v>
      </c>
      <c r="BJ223" s="19">
        <v>6420</v>
      </c>
      <c r="BK223" s="19">
        <v>6406</v>
      </c>
      <c r="BL223" s="19">
        <v>6337</v>
      </c>
      <c r="BM223" s="19">
        <v>6183</v>
      </c>
      <c r="BN223" s="19">
        <v>5741</v>
      </c>
      <c r="BO223" s="19">
        <v>5567</v>
      </c>
      <c r="BP223" s="19">
        <v>5474</v>
      </c>
      <c r="BQ223" s="19">
        <v>5874</v>
      </c>
      <c r="BR223" s="19">
        <v>6363</v>
      </c>
      <c r="BS223" s="19">
        <v>6569</v>
      </c>
      <c r="BT223" s="19">
        <v>6492</v>
      </c>
      <c r="BU223" s="19">
        <v>6351</v>
      </c>
      <c r="BV223" s="19">
        <v>6160</v>
      </c>
      <c r="BW223" s="19">
        <v>6373</v>
      </c>
      <c r="BX223" s="19">
        <v>6541</v>
      </c>
      <c r="BY223" s="19">
        <v>6601</v>
      </c>
      <c r="BZ223" s="19">
        <v>6500</v>
      </c>
      <c r="CA223" s="19">
        <v>6302</v>
      </c>
      <c r="CB223" s="19">
        <v>6158</v>
      </c>
      <c r="CC223" s="19">
        <v>6495</v>
      </c>
      <c r="CD223" s="19">
        <v>6753</v>
      </c>
      <c r="CE223" s="19">
        <v>6725</v>
      </c>
      <c r="CF223" s="19">
        <v>6643</v>
      </c>
      <c r="CG223" s="19">
        <v>6496</v>
      </c>
      <c r="CH223" s="49">
        <v>6352</v>
      </c>
      <c r="CI223" s="49">
        <v>6250</v>
      </c>
      <c r="CJ223" s="49">
        <v>6255</v>
      </c>
      <c r="CK223" s="49">
        <v>5942</v>
      </c>
      <c r="CL223" s="49">
        <v>5742</v>
      </c>
      <c r="CM223" s="49">
        <v>5470</v>
      </c>
      <c r="CN223" s="49">
        <v>5109</v>
      </c>
      <c r="CO223" s="49">
        <v>5475</v>
      </c>
      <c r="CP223" s="49">
        <v>5989</v>
      </c>
      <c r="CQ223" s="49">
        <v>6031</v>
      </c>
      <c r="CR223" s="49">
        <v>5844</v>
      </c>
      <c r="CS223" s="49">
        <v>5627</v>
      </c>
      <c r="CT223" s="49">
        <v>5194</v>
      </c>
      <c r="CU223" s="49">
        <v>5172</v>
      </c>
      <c r="CV223" s="49">
        <v>5086</v>
      </c>
      <c r="CW223" s="49">
        <v>4734</v>
      </c>
      <c r="CX223" s="49">
        <v>4291</v>
      </c>
      <c r="CY223" s="49">
        <v>3853</v>
      </c>
      <c r="CZ223" s="17" t="s">
        <v>269</v>
      </c>
      <c r="DE223" t="s">
        <v>270</v>
      </c>
      <c r="DG223" t="s">
        <v>269</v>
      </c>
      <c r="DI223">
        <v>123600</v>
      </c>
      <c r="DJ223">
        <v>124200</v>
      </c>
      <c r="DK223">
        <v>125600</v>
      </c>
      <c r="DL223">
        <v>123800</v>
      </c>
      <c r="DM223">
        <v>126900</v>
      </c>
      <c r="DN223">
        <v>126200</v>
      </c>
      <c r="DO223">
        <v>127200</v>
      </c>
      <c r="DP223">
        <v>127900</v>
      </c>
      <c r="DQ223">
        <v>125400</v>
      </c>
      <c r="DR223">
        <v>127300</v>
      </c>
      <c r="DS223">
        <v>127400</v>
      </c>
      <c r="DT223">
        <v>127900</v>
      </c>
      <c r="DU223">
        <v>129700</v>
      </c>
      <c r="DV223">
        <v>130600</v>
      </c>
      <c r="DW223">
        <v>129100</v>
      </c>
      <c r="DX223">
        <v>128200</v>
      </c>
      <c r="DY223">
        <v>128200</v>
      </c>
      <c r="DZ223">
        <v>127200</v>
      </c>
      <c r="EA223">
        <v>128900</v>
      </c>
      <c r="EB223">
        <v>130500</v>
      </c>
      <c r="EC223">
        <v>130400</v>
      </c>
      <c r="ED223">
        <v>132300</v>
      </c>
      <c r="EE223">
        <v>131800</v>
      </c>
      <c r="EF223">
        <v>130300</v>
      </c>
      <c r="EG223">
        <v>133400</v>
      </c>
      <c r="EH223">
        <v>132900</v>
      </c>
      <c r="EI223">
        <v>133300</v>
      </c>
      <c r="EJ223" s="19">
        <v>133700</v>
      </c>
      <c r="EK223" s="19">
        <v>133600</v>
      </c>
      <c r="EL223" s="19">
        <v>133400</v>
      </c>
      <c r="EM223" s="19"/>
      <c r="EO223" s="31">
        <f t="shared" si="90"/>
        <v>2.8414239482200648E-2</v>
      </c>
      <c r="EP223" s="31">
        <f t="shared" si="91"/>
        <v>2.6199677938808372E-2</v>
      </c>
      <c r="EQ223" s="31">
        <f t="shared" si="92"/>
        <v>2.5971337579617833E-2</v>
      </c>
      <c r="ER223" s="31">
        <f t="shared" si="93"/>
        <v>2.3949919224555735E-2</v>
      </c>
      <c r="ES223" s="31">
        <f t="shared" si="94"/>
        <v>2.5933806146572105E-2</v>
      </c>
      <c r="ET223" s="31">
        <f t="shared" si="95"/>
        <v>2.419175911251981E-2</v>
      </c>
      <c r="EU223" s="31">
        <f t="shared" si="96"/>
        <v>2.2790880503144654E-2</v>
      </c>
      <c r="EV223" s="31">
        <f t="shared" si="97"/>
        <v>2.1235340109460515E-2</v>
      </c>
      <c r="EW223" s="31">
        <f t="shared" si="98"/>
        <v>2.5996810207336522E-2</v>
      </c>
      <c r="EX223" s="31">
        <f t="shared" si="99"/>
        <v>2.7117046347211311E-2</v>
      </c>
      <c r="EY223" s="31">
        <f t="shared" si="100"/>
        <v>3.0737833594976453E-2</v>
      </c>
      <c r="EZ223" s="31">
        <f t="shared" si="101"/>
        <v>3.4972634870992961E-2</v>
      </c>
      <c r="FA223" s="31">
        <f t="shared" si="102"/>
        <v>5.3716268311488048E-2</v>
      </c>
      <c r="FB223" s="31">
        <f t="shared" si="103"/>
        <v>5.4816232771822355E-2</v>
      </c>
      <c r="FC223" s="31">
        <f t="shared" si="104"/>
        <v>5.7916343919442295E-2</v>
      </c>
      <c r="FD223" s="31">
        <f t="shared" si="105"/>
        <v>5.3198127925117002E-2</v>
      </c>
      <c r="FE223" s="31">
        <f t="shared" si="106"/>
        <v>5.6801872074882992E-2</v>
      </c>
      <c r="FF223" s="31">
        <f t="shared" si="107"/>
        <v>5.047169811320755E-2</v>
      </c>
      <c r="FG223" s="31">
        <f t="shared" si="108"/>
        <v>4.7967416602017067E-2</v>
      </c>
      <c r="FH223" s="31">
        <f t="shared" si="109"/>
        <v>4.1946360153256708E-2</v>
      </c>
      <c r="FI223" s="31">
        <f t="shared" si="110"/>
        <v>5.0375766871165642E-2</v>
      </c>
      <c r="FJ223" s="31">
        <f t="shared" si="111"/>
        <v>4.656084656084656E-2</v>
      </c>
      <c r="FK223" s="31">
        <f t="shared" si="112"/>
        <v>5.0083459787556905E-2</v>
      </c>
      <c r="FL223" s="31">
        <f t="shared" si="113"/>
        <v>4.726016884113584E-2</v>
      </c>
      <c r="FM223" s="50">
        <f t="shared" si="114"/>
        <v>5.0412293853073463E-2</v>
      </c>
      <c r="FN223" s="50">
        <f t="shared" si="115"/>
        <v>4.7795334838224228E-2</v>
      </c>
      <c r="FO223" s="50">
        <f t="shared" si="116"/>
        <v>4.4576144036008999E-2</v>
      </c>
      <c r="FP223" s="50">
        <f t="shared" si="117"/>
        <v>3.8212415856394913E-2</v>
      </c>
      <c r="FQ223" s="50">
        <f t="shared" si="118"/>
        <v>4.5142215568862276E-2</v>
      </c>
      <c r="FR223" s="50">
        <f t="shared" si="119"/>
        <v>3.8935532233883061E-2</v>
      </c>
    </row>
    <row r="224" spans="1:174" ht="14">
      <c r="A224" s="17" t="s">
        <v>270</v>
      </c>
      <c r="B224" s="19">
        <v>276</v>
      </c>
      <c r="C224" s="19">
        <v>264</v>
      </c>
      <c r="D224" s="19">
        <v>274</v>
      </c>
      <c r="E224" s="19">
        <v>287</v>
      </c>
      <c r="F224" s="19">
        <v>310</v>
      </c>
      <c r="G224" s="19">
        <v>316</v>
      </c>
      <c r="H224" s="19">
        <v>309</v>
      </c>
      <c r="I224" s="19">
        <v>336</v>
      </c>
      <c r="J224" s="19">
        <v>360</v>
      </c>
      <c r="K224" s="19">
        <v>343</v>
      </c>
      <c r="L224" s="19">
        <v>321</v>
      </c>
      <c r="M224" s="19">
        <v>308</v>
      </c>
      <c r="N224" s="19">
        <v>297</v>
      </c>
      <c r="O224" s="19">
        <v>316</v>
      </c>
      <c r="P224" s="19">
        <v>289</v>
      </c>
      <c r="Q224" s="19">
        <v>360</v>
      </c>
      <c r="R224" s="19">
        <v>360</v>
      </c>
      <c r="S224" s="19">
        <v>361</v>
      </c>
      <c r="T224" s="19">
        <v>378</v>
      </c>
      <c r="U224" s="19">
        <v>362</v>
      </c>
      <c r="V224" s="19">
        <v>345</v>
      </c>
      <c r="W224" s="19">
        <v>324</v>
      </c>
      <c r="X224" s="19">
        <v>292</v>
      </c>
      <c r="Y224" s="19">
        <v>289</v>
      </c>
      <c r="Z224" s="19">
        <v>282</v>
      </c>
      <c r="AA224" s="19">
        <v>296</v>
      </c>
      <c r="AB224" s="19">
        <v>296</v>
      </c>
      <c r="AC224" s="19">
        <v>278</v>
      </c>
      <c r="AD224" s="19">
        <v>275</v>
      </c>
      <c r="AE224" s="19">
        <v>261</v>
      </c>
      <c r="AF224" s="19">
        <v>239</v>
      </c>
      <c r="AG224" s="19">
        <v>262</v>
      </c>
      <c r="AH224" s="19">
        <v>252</v>
      </c>
      <c r="AI224" s="19">
        <v>246</v>
      </c>
      <c r="AJ224" s="19">
        <v>247</v>
      </c>
      <c r="AK224" s="19">
        <v>255</v>
      </c>
      <c r="AL224" s="19">
        <v>273</v>
      </c>
      <c r="AM224" s="19">
        <v>286</v>
      </c>
      <c r="AN224" s="19">
        <v>309</v>
      </c>
      <c r="AO224" s="19">
        <v>337</v>
      </c>
      <c r="AP224" s="19">
        <v>384</v>
      </c>
      <c r="AQ224" s="19">
        <v>455</v>
      </c>
      <c r="AR224" s="19">
        <v>506</v>
      </c>
      <c r="AS224" s="19">
        <v>589</v>
      </c>
      <c r="AT224" s="19">
        <v>734</v>
      </c>
      <c r="AU224" s="19">
        <v>796</v>
      </c>
      <c r="AV224" s="19">
        <v>827</v>
      </c>
      <c r="AW224" s="19">
        <v>855</v>
      </c>
      <c r="AX224" s="19">
        <v>856</v>
      </c>
      <c r="AY224" s="19">
        <v>872</v>
      </c>
      <c r="AZ224" s="19">
        <v>912</v>
      </c>
      <c r="BA224" s="19">
        <v>911</v>
      </c>
      <c r="BB224" s="19">
        <v>891</v>
      </c>
      <c r="BC224" s="19">
        <v>882</v>
      </c>
      <c r="BD224" s="19">
        <v>872</v>
      </c>
      <c r="BE224" s="19">
        <v>938</v>
      </c>
      <c r="BF224" s="19">
        <v>944</v>
      </c>
      <c r="BG224" s="19">
        <v>887</v>
      </c>
      <c r="BH224" s="19">
        <v>844</v>
      </c>
      <c r="BI224" s="19">
        <v>773</v>
      </c>
      <c r="BJ224" s="19">
        <v>729</v>
      </c>
      <c r="BK224" s="19">
        <v>685</v>
      </c>
      <c r="BL224" s="19">
        <v>703</v>
      </c>
      <c r="BM224" s="19">
        <v>718</v>
      </c>
      <c r="BN224" s="19">
        <v>715</v>
      </c>
      <c r="BO224" s="19">
        <v>694</v>
      </c>
      <c r="BP224" s="19">
        <v>674</v>
      </c>
      <c r="BQ224" s="19">
        <v>706</v>
      </c>
      <c r="BR224" s="19">
        <v>742</v>
      </c>
      <c r="BS224" s="19">
        <v>714</v>
      </c>
      <c r="BT224" s="19">
        <v>701</v>
      </c>
      <c r="BU224" s="19">
        <v>717</v>
      </c>
      <c r="BV224" s="19">
        <v>658</v>
      </c>
      <c r="BW224" s="19">
        <v>660</v>
      </c>
      <c r="BX224" s="19">
        <v>678</v>
      </c>
      <c r="BY224" s="19">
        <v>708</v>
      </c>
      <c r="BZ224" s="19">
        <v>707</v>
      </c>
      <c r="CA224" s="19">
        <v>717</v>
      </c>
      <c r="CB224" s="19">
        <v>700</v>
      </c>
      <c r="CC224" s="19">
        <v>757</v>
      </c>
      <c r="CD224" s="19">
        <v>753</v>
      </c>
      <c r="CE224" s="19">
        <v>772</v>
      </c>
      <c r="CF224" s="19">
        <v>690</v>
      </c>
      <c r="CG224" s="19">
        <v>718</v>
      </c>
      <c r="CH224" s="49">
        <v>706</v>
      </c>
      <c r="CI224" s="49">
        <v>697</v>
      </c>
      <c r="CJ224" s="49">
        <v>718</v>
      </c>
      <c r="CK224" s="49">
        <v>687</v>
      </c>
      <c r="CL224" s="49">
        <v>689</v>
      </c>
      <c r="CM224" s="49">
        <v>684</v>
      </c>
      <c r="CN224" s="49">
        <v>680</v>
      </c>
      <c r="CO224" s="49">
        <v>710</v>
      </c>
      <c r="CP224" s="49">
        <v>704</v>
      </c>
      <c r="CQ224" s="49">
        <v>682</v>
      </c>
      <c r="CR224" s="49">
        <v>651</v>
      </c>
      <c r="CS224" s="49">
        <v>651</v>
      </c>
      <c r="CT224" s="49">
        <v>635</v>
      </c>
      <c r="CU224" s="49">
        <v>596</v>
      </c>
      <c r="CV224" s="49">
        <v>571</v>
      </c>
      <c r="CW224" s="49">
        <v>554</v>
      </c>
      <c r="CX224" s="49">
        <v>541</v>
      </c>
      <c r="CY224" s="49">
        <v>515</v>
      </c>
      <c r="CZ224" s="17" t="s">
        <v>270</v>
      </c>
      <c r="DE224" t="s">
        <v>271</v>
      </c>
      <c r="DG224" t="s">
        <v>270</v>
      </c>
      <c r="DI224">
        <v>38000</v>
      </c>
      <c r="DJ224">
        <v>38100</v>
      </c>
      <c r="DK224">
        <v>39800</v>
      </c>
      <c r="DL224">
        <v>40000</v>
      </c>
      <c r="DM224">
        <v>42200</v>
      </c>
      <c r="DN224">
        <v>42400</v>
      </c>
      <c r="DO224">
        <v>40600</v>
      </c>
      <c r="DP224">
        <v>40200</v>
      </c>
      <c r="DQ224">
        <v>39800</v>
      </c>
      <c r="DR224">
        <v>40500</v>
      </c>
      <c r="DS224">
        <v>40700</v>
      </c>
      <c r="DT224">
        <v>40100</v>
      </c>
      <c r="DU224">
        <v>38600</v>
      </c>
      <c r="DV224">
        <v>39300</v>
      </c>
      <c r="DW224">
        <v>39200</v>
      </c>
      <c r="DX224">
        <v>38100</v>
      </c>
      <c r="DY224">
        <v>39300</v>
      </c>
      <c r="DZ224">
        <v>38400</v>
      </c>
      <c r="EA224">
        <v>38900</v>
      </c>
      <c r="EB224">
        <v>41900</v>
      </c>
      <c r="EC224">
        <v>38300</v>
      </c>
      <c r="ED224">
        <v>38200</v>
      </c>
      <c r="EE224">
        <v>37500</v>
      </c>
      <c r="EF224">
        <v>37200</v>
      </c>
      <c r="EG224">
        <v>39200</v>
      </c>
      <c r="EH224">
        <v>40500</v>
      </c>
      <c r="EI224">
        <v>40900</v>
      </c>
      <c r="EJ224" s="19">
        <v>43000</v>
      </c>
      <c r="EK224" s="19">
        <v>44300</v>
      </c>
      <c r="EL224" s="19">
        <v>44000</v>
      </c>
      <c r="EM224" s="19"/>
      <c r="EO224" s="31">
        <f t="shared" si="90"/>
        <v>9.0263157894736844E-3</v>
      </c>
      <c r="EP224" s="31">
        <f t="shared" si="91"/>
        <v>7.7952755905511808E-3</v>
      </c>
      <c r="EQ224" s="31">
        <f t="shared" si="92"/>
        <v>9.0452261306532659E-3</v>
      </c>
      <c r="ER224" s="31">
        <f t="shared" si="93"/>
        <v>9.4500000000000001E-3</v>
      </c>
      <c r="ES224" s="31">
        <f t="shared" si="94"/>
        <v>7.6777251184834121E-3</v>
      </c>
      <c r="ET224" s="31">
        <f t="shared" si="95"/>
        <v>6.6509433962264148E-3</v>
      </c>
      <c r="EU224" s="31">
        <f t="shared" si="96"/>
        <v>6.8472906403940883E-3</v>
      </c>
      <c r="EV224" s="31">
        <f t="shared" si="97"/>
        <v>5.9452736318407959E-3</v>
      </c>
      <c r="EW224" s="31">
        <f t="shared" si="98"/>
        <v>6.1809045226130658E-3</v>
      </c>
      <c r="EX224" s="31">
        <f t="shared" si="99"/>
        <v>6.7407407407407407E-3</v>
      </c>
      <c r="EY224" s="31">
        <f t="shared" si="100"/>
        <v>8.2800982800982793E-3</v>
      </c>
      <c r="EZ224" s="31">
        <f t="shared" si="101"/>
        <v>1.2618453865336658E-2</v>
      </c>
      <c r="FA224" s="31">
        <f t="shared" si="102"/>
        <v>2.0621761658031087E-2</v>
      </c>
      <c r="FB224" s="31">
        <f t="shared" si="103"/>
        <v>2.1781170483460559E-2</v>
      </c>
      <c r="FC224" s="31">
        <f t="shared" si="104"/>
        <v>2.3239795918367348E-2</v>
      </c>
      <c r="FD224" s="31">
        <f t="shared" si="105"/>
        <v>2.2887139107611549E-2</v>
      </c>
      <c r="FE224" s="31">
        <f t="shared" si="106"/>
        <v>2.256997455470738E-2</v>
      </c>
      <c r="FF224" s="31">
        <f t="shared" si="107"/>
        <v>1.8984375000000001E-2</v>
      </c>
      <c r="FG224" s="31">
        <f t="shared" si="108"/>
        <v>1.8457583547557839E-2</v>
      </c>
      <c r="FH224" s="31">
        <f t="shared" si="109"/>
        <v>1.6085918854415276E-2</v>
      </c>
      <c r="FI224" s="31">
        <f t="shared" si="110"/>
        <v>1.8642297650130549E-2</v>
      </c>
      <c r="FJ224" s="31">
        <f t="shared" si="111"/>
        <v>1.7225130890052356E-2</v>
      </c>
      <c r="FK224" s="31">
        <f t="shared" si="112"/>
        <v>1.8880000000000001E-2</v>
      </c>
      <c r="FL224" s="31">
        <f t="shared" si="113"/>
        <v>1.8817204301075269E-2</v>
      </c>
      <c r="FM224" s="50">
        <f t="shared" si="114"/>
        <v>1.9693877551020408E-2</v>
      </c>
      <c r="FN224" s="50">
        <f t="shared" si="115"/>
        <v>1.74320987654321E-2</v>
      </c>
      <c r="FO224" s="50">
        <f t="shared" si="116"/>
        <v>1.6797066014669928E-2</v>
      </c>
      <c r="FP224" s="50">
        <f t="shared" si="117"/>
        <v>1.5813953488372091E-2</v>
      </c>
      <c r="FQ224" s="50">
        <f t="shared" si="118"/>
        <v>1.5395033860045147E-2</v>
      </c>
      <c r="FR224" s="50">
        <f t="shared" si="119"/>
        <v>1.4431818181818181E-2</v>
      </c>
    </row>
    <row r="225" spans="1:174" ht="14">
      <c r="A225" s="17" t="s">
        <v>271</v>
      </c>
      <c r="B225" s="19">
        <v>714</v>
      </c>
      <c r="C225" s="19">
        <v>758</v>
      </c>
      <c r="D225" s="19">
        <v>817</v>
      </c>
      <c r="E225" s="19">
        <v>803</v>
      </c>
      <c r="F225" s="19">
        <v>748</v>
      </c>
      <c r="G225" s="19">
        <v>721</v>
      </c>
      <c r="H225" s="19">
        <v>730</v>
      </c>
      <c r="I225" s="19">
        <v>820</v>
      </c>
      <c r="J225" s="19">
        <v>841</v>
      </c>
      <c r="K225" s="19">
        <v>833</v>
      </c>
      <c r="L225" s="19">
        <v>849</v>
      </c>
      <c r="M225" s="19">
        <v>803</v>
      </c>
      <c r="N225" s="19">
        <v>786</v>
      </c>
      <c r="O225" s="19">
        <v>806</v>
      </c>
      <c r="P225" s="19">
        <v>849</v>
      </c>
      <c r="Q225" s="19">
        <v>800</v>
      </c>
      <c r="R225" s="19">
        <v>789</v>
      </c>
      <c r="S225" s="19">
        <v>745</v>
      </c>
      <c r="T225" s="19">
        <v>722</v>
      </c>
      <c r="U225" s="19">
        <v>766</v>
      </c>
      <c r="V225" s="19">
        <v>782</v>
      </c>
      <c r="W225" s="19">
        <v>778</v>
      </c>
      <c r="X225" s="19">
        <v>707</v>
      </c>
      <c r="Y225" s="19">
        <v>663</v>
      </c>
      <c r="Z225" s="19">
        <v>564</v>
      </c>
      <c r="AA225" s="19">
        <v>633</v>
      </c>
      <c r="AB225" s="19">
        <v>649</v>
      </c>
      <c r="AC225" s="19">
        <v>643</v>
      </c>
      <c r="AD225" s="19">
        <v>618</v>
      </c>
      <c r="AE225" s="19">
        <v>592</v>
      </c>
      <c r="AF225" s="19">
        <v>591</v>
      </c>
      <c r="AG225" s="19">
        <v>620</v>
      </c>
      <c r="AH225" s="19">
        <v>687</v>
      </c>
      <c r="AI225" s="19">
        <v>698</v>
      </c>
      <c r="AJ225" s="19">
        <v>686</v>
      </c>
      <c r="AK225" s="19">
        <v>649</v>
      </c>
      <c r="AL225" s="19">
        <v>615</v>
      </c>
      <c r="AM225" s="19">
        <v>671</v>
      </c>
      <c r="AN225" s="19">
        <v>739</v>
      </c>
      <c r="AO225" s="19">
        <v>803</v>
      </c>
      <c r="AP225" s="19">
        <v>803</v>
      </c>
      <c r="AQ225" s="19">
        <v>926</v>
      </c>
      <c r="AR225" s="19">
        <v>1063</v>
      </c>
      <c r="AS225" s="19">
        <v>1218</v>
      </c>
      <c r="AT225" s="19">
        <v>1466</v>
      </c>
      <c r="AU225" s="19">
        <v>1497</v>
      </c>
      <c r="AV225" s="19">
        <v>1486</v>
      </c>
      <c r="AW225" s="19">
        <v>1471</v>
      </c>
      <c r="AX225" s="19">
        <v>1460</v>
      </c>
      <c r="AY225" s="19">
        <v>1498</v>
      </c>
      <c r="AZ225" s="19">
        <v>1530</v>
      </c>
      <c r="BA225" s="19">
        <v>1559</v>
      </c>
      <c r="BB225" s="19">
        <v>1510</v>
      </c>
      <c r="BC225" s="19">
        <v>1520</v>
      </c>
      <c r="BD225" s="19">
        <v>1514</v>
      </c>
      <c r="BE225" s="19">
        <v>1650</v>
      </c>
      <c r="BF225" s="19">
        <v>1684</v>
      </c>
      <c r="BG225" s="19">
        <v>1644</v>
      </c>
      <c r="BH225" s="19">
        <v>1549</v>
      </c>
      <c r="BI225" s="19">
        <v>1152</v>
      </c>
      <c r="BJ225" s="19">
        <v>1059</v>
      </c>
      <c r="BK225" s="19">
        <v>1103</v>
      </c>
      <c r="BL225" s="19">
        <v>1121</v>
      </c>
      <c r="BM225" s="19">
        <v>1095</v>
      </c>
      <c r="BN225" s="19">
        <v>1072</v>
      </c>
      <c r="BO225" s="19">
        <v>1013</v>
      </c>
      <c r="BP225" s="19">
        <v>1035</v>
      </c>
      <c r="BQ225" s="19">
        <v>1133</v>
      </c>
      <c r="BR225" s="19">
        <v>1188</v>
      </c>
      <c r="BS225" s="19">
        <v>1173</v>
      </c>
      <c r="BT225" s="19">
        <v>1131</v>
      </c>
      <c r="BU225" s="19">
        <v>1105</v>
      </c>
      <c r="BV225" s="19">
        <v>1110</v>
      </c>
      <c r="BW225" s="19">
        <v>1137</v>
      </c>
      <c r="BX225" s="19">
        <v>1207</v>
      </c>
      <c r="BY225" s="19">
        <v>1205</v>
      </c>
      <c r="BZ225" s="19">
        <v>1213</v>
      </c>
      <c r="CA225" s="19">
        <v>1206</v>
      </c>
      <c r="CB225" s="19">
        <v>1200</v>
      </c>
      <c r="CC225" s="19">
        <v>1525</v>
      </c>
      <c r="CD225" s="19">
        <v>1619</v>
      </c>
      <c r="CE225" s="19">
        <v>1584</v>
      </c>
      <c r="CF225" s="19">
        <v>1533</v>
      </c>
      <c r="CG225" s="19">
        <v>1496</v>
      </c>
      <c r="CH225" s="49">
        <v>1452</v>
      </c>
      <c r="CI225" s="49">
        <v>1421</v>
      </c>
      <c r="CJ225" s="49">
        <v>1458</v>
      </c>
      <c r="CK225" s="49">
        <v>1459</v>
      </c>
      <c r="CL225" s="49">
        <v>1465</v>
      </c>
      <c r="CM225" s="49">
        <v>1450</v>
      </c>
      <c r="CN225" s="49">
        <v>1400</v>
      </c>
      <c r="CO225" s="49">
        <v>1443</v>
      </c>
      <c r="CP225" s="49">
        <v>1425</v>
      </c>
      <c r="CQ225" s="49">
        <v>1381</v>
      </c>
      <c r="CR225" s="49">
        <v>1321</v>
      </c>
      <c r="CS225" s="49">
        <v>1269</v>
      </c>
      <c r="CT225" s="49">
        <v>1203</v>
      </c>
      <c r="CU225" s="49">
        <v>1217</v>
      </c>
      <c r="CV225" s="49">
        <v>1250</v>
      </c>
      <c r="CW225" s="49">
        <v>1138</v>
      </c>
      <c r="CX225" s="49">
        <v>1138</v>
      </c>
      <c r="CY225" s="49">
        <v>1072</v>
      </c>
      <c r="CZ225" s="17" t="s">
        <v>271</v>
      </c>
      <c r="DE225" t="s">
        <v>272</v>
      </c>
      <c r="DG225" t="s">
        <v>271</v>
      </c>
      <c r="DI225">
        <v>41700</v>
      </c>
      <c r="DJ225">
        <v>42500</v>
      </c>
      <c r="DK225">
        <v>42000</v>
      </c>
      <c r="DL225">
        <v>41900</v>
      </c>
      <c r="DM225">
        <v>42200</v>
      </c>
      <c r="DN225">
        <v>41400</v>
      </c>
      <c r="DO225">
        <v>41600</v>
      </c>
      <c r="DP225">
        <v>40900</v>
      </c>
      <c r="DQ225">
        <v>41000</v>
      </c>
      <c r="DR225">
        <v>40900</v>
      </c>
      <c r="DS225">
        <v>41100</v>
      </c>
      <c r="DT225">
        <v>41100</v>
      </c>
      <c r="DU225">
        <v>40800</v>
      </c>
      <c r="DV225">
        <v>40600</v>
      </c>
      <c r="DW225">
        <v>41200</v>
      </c>
      <c r="DX225">
        <v>40800</v>
      </c>
      <c r="DY225">
        <v>40500</v>
      </c>
      <c r="DZ225">
        <v>40300</v>
      </c>
      <c r="EA225">
        <v>39900</v>
      </c>
      <c r="EB225">
        <v>40100</v>
      </c>
      <c r="EC225">
        <v>40200</v>
      </c>
      <c r="ED225">
        <v>40000</v>
      </c>
      <c r="EE225">
        <v>40400</v>
      </c>
      <c r="EF225">
        <v>40800</v>
      </c>
      <c r="EG225">
        <v>41600</v>
      </c>
      <c r="EH225">
        <v>41900</v>
      </c>
      <c r="EI225">
        <v>42000</v>
      </c>
      <c r="EJ225" s="19">
        <v>42000</v>
      </c>
      <c r="EK225" s="19">
        <v>41800</v>
      </c>
      <c r="EL225" s="19">
        <v>42000</v>
      </c>
      <c r="EM225" s="19"/>
      <c r="EO225" s="31">
        <f t="shared" si="90"/>
        <v>1.9976019184652277E-2</v>
      </c>
      <c r="EP225" s="31">
        <f t="shared" si="91"/>
        <v>1.8494117647058824E-2</v>
      </c>
      <c r="EQ225" s="31">
        <f t="shared" si="92"/>
        <v>1.9047619047619049E-2</v>
      </c>
      <c r="ER225" s="31">
        <f t="shared" si="93"/>
        <v>1.7231503579952269E-2</v>
      </c>
      <c r="ES225" s="31">
        <f t="shared" si="94"/>
        <v>1.8436018957345972E-2</v>
      </c>
      <c r="ET225" s="31">
        <f t="shared" si="95"/>
        <v>1.3623188405797102E-2</v>
      </c>
      <c r="EU225" s="31">
        <f t="shared" si="96"/>
        <v>1.5456730769230769E-2</v>
      </c>
      <c r="EV225" s="31">
        <f t="shared" si="97"/>
        <v>1.4449877750611247E-2</v>
      </c>
      <c r="EW225" s="31">
        <f t="shared" si="98"/>
        <v>1.702439024390244E-2</v>
      </c>
      <c r="EX225" s="31">
        <f t="shared" si="99"/>
        <v>1.5036674816625916E-2</v>
      </c>
      <c r="EY225" s="31">
        <f t="shared" si="100"/>
        <v>1.9537712895377129E-2</v>
      </c>
      <c r="EZ225" s="31">
        <f t="shared" si="101"/>
        <v>2.5863746958637468E-2</v>
      </c>
      <c r="FA225" s="31">
        <f t="shared" si="102"/>
        <v>3.6691176470588234E-2</v>
      </c>
      <c r="FB225" s="31">
        <f t="shared" si="103"/>
        <v>3.5960591133004927E-2</v>
      </c>
      <c r="FC225" s="31">
        <f t="shared" si="104"/>
        <v>3.7839805825242719E-2</v>
      </c>
      <c r="FD225" s="31">
        <f t="shared" si="105"/>
        <v>3.7107843137254903E-2</v>
      </c>
      <c r="FE225" s="31">
        <f t="shared" si="106"/>
        <v>4.059259259259259E-2</v>
      </c>
      <c r="FF225" s="31">
        <f t="shared" si="107"/>
        <v>2.6277915632754341E-2</v>
      </c>
      <c r="FG225" s="31">
        <f t="shared" si="108"/>
        <v>2.7443609022556392E-2</v>
      </c>
      <c r="FH225" s="31">
        <f t="shared" si="109"/>
        <v>2.5810473815461348E-2</v>
      </c>
      <c r="FI225" s="31">
        <f t="shared" si="110"/>
        <v>2.917910447761194E-2</v>
      </c>
      <c r="FJ225" s="31">
        <f t="shared" si="111"/>
        <v>2.775E-2</v>
      </c>
      <c r="FK225" s="31">
        <f t="shared" si="112"/>
        <v>2.9826732673267325E-2</v>
      </c>
      <c r="FL225" s="31">
        <f t="shared" si="113"/>
        <v>2.9411764705882353E-2</v>
      </c>
      <c r="FM225" s="50">
        <f t="shared" si="114"/>
        <v>3.8076923076923078E-2</v>
      </c>
      <c r="FN225" s="50">
        <f t="shared" si="115"/>
        <v>3.465393794749403E-2</v>
      </c>
      <c r="FO225" s="50">
        <f t="shared" si="116"/>
        <v>3.4738095238095242E-2</v>
      </c>
      <c r="FP225" s="50">
        <f t="shared" si="117"/>
        <v>3.3333333333333333E-2</v>
      </c>
      <c r="FQ225" s="50">
        <f t="shared" si="118"/>
        <v>3.3038277511961721E-2</v>
      </c>
      <c r="FR225" s="50">
        <f t="shared" si="119"/>
        <v>2.8642857142857144E-2</v>
      </c>
    </row>
    <row r="226" spans="1:174" ht="14">
      <c r="A226" s="17" t="s">
        <v>272</v>
      </c>
      <c r="B226" s="19">
        <v>1030</v>
      </c>
      <c r="C226" s="19">
        <v>1030</v>
      </c>
      <c r="D226" s="19">
        <v>1015</v>
      </c>
      <c r="E226" s="19">
        <v>939</v>
      </c>
      <c r="F226" s="19">
        <v>979</v>
      </c>
      <c r="G226" s="19">
        <v>1051</v>
      </c>
      <c r="H226" s="19">
        <v>1192</v>
      </c>
      <c r="I226" s="19">
        <v>1391</v>
      </c>
      <c r="J226" s="19">
        <v>1389</v>
      </c>
      <c r="K226" s="19">
        <v>1345</v>
      </c>
      <c r="L226" s="19">
        <v>1285</v>
      </c>
      <c r="M226" s="19">
        <v>1220</v>
      </c>
      <c r="N226" s="19">
        <v>1195</v>
      </c>
      <c r="O226" s="19">
        <v>1222</v>
      </c>
      <c r="P226" s="19">
        <v>1184</v>
      </c>
      <c r="Q226" s="19">
        <v>1052</v>
      </c>
      <c r="R226" s="19">
        <v>1066</v>
      </c>
      <c r="S226" s="19">
        <v>1069</v>
      </c>
      <c r="T226" s="19">
        <v>1108</v>
      </c>
      <c r="U226" s="19">
        <v>1191</v>
      </c>
      <c r="V226" s="19">
        <v>1208</v>
      </c>
      <c r="W226" s="19">
        <v>1199</v>
      </c>
      <c r="X226" s="19">
        <v>1129</v>
      </c>
      <c r="Y226" s="19">
        <v>1125</v>
      </c>
      <c r="Z226" s="19">
        <v>1088</v>
      </c>
      <c r="AA226" s="19">
        <v>1021</v>
      </c>
      <c r="AB226" s="19">
        <v>983</v>
      </c>
      <c r="AC226" s="19">
        <v>865</v>
      </c>
      <c r="AD226" s="19">
        <v>890</v>
      </c>
      <c r="AE226" s="19">
        <v>908</v>
      </c>
      <c r="AF226" s="19">
        <v>930</v>
      </c>
      <c r="AG226" s="19">
        <v>1082</v>
      </c>
      <c r="AH226" s="19">
        <v>1088</v>
      </c>
      <c r="AI226" s="19">
        <v>1040</v>
      </c>
      <c r="AJ226" s="19">
        <v>974</v>
      </c>
      <c r="AK226" s="19">
        <v>958</v>
      </c>
      <c r="AL226" s="19">
        <v>926</v>
      </c>
      <c r="AM226" s="19">
        <v>936</v>
      </c>
      <c r="AN226" s="19">
        <v>973</v>
      </c>
      <c r="AO226" s="19">
        <v>893</v>
      </c>
      <c r="AP226" s="19">
        <v>871</v>
      </c>
      <c r="AQ226" s="19">
        <v>979</v>
      </c>
      <c r="AR226" s="19">
        <v>1132</v>
      </c>
      <c r="AS226" s="19">
        <v>1317</v>
      </c>
      <c r="AT226" s="19">
        <v>1455</v>
      </c>
      <c r="AU226" s="19">
        <v>1506</v>
      </c>
      <c r="AV226" s="19">
        <v>1456</v>
      </c>
      <c r="AW226" s="19">
        <v>1402</v>
      </c>
      <c r="AX226" s="19">
        <v>1379</v>
      </c>
      <c r="AY226" s="19">
        <v>1356</v>
      </c>
      <c r="AZ226" s="19">
        <v>1354</v>
      </c>
      <c r="BA226" s="19">
        <v>1157</v>
      </c>
      <c r="BB226" s="19">
        <v>1162</v>
      </c>
      <c r="BC226" s="19">
        <v>1314</v>
      </c>
      <c r="BD226" s="19">
        <v>1394</v>
      </c>
      <c r="BE226" s="19">
        <v>1559</v>
      </c>
      <c r="BF226" s="19">
        <v>1678</v>
      </c>
      <c r="BG226" s="19">
        <v>1644</v>
      </c>
      <c r="BH226" s="19">
        <v>1549</v>
      </c>
      <c r="BI226" s="19">
        <v>1420</v>
      </c>
      <c r="BJ226" s="19">
        <v>1391</v>
      </c>
      <c r="BK226" s="19">
        <v>1371</v>
      </c>
      <c r="BL226" s="19">
        <v>1371</v>
      </c>
      <c r="BM226" s="19">
        <v>1206</v>
      </c>
      <c r="BN226" s="19">
        <v>1150</v>
      </c>
      <c r="BO226" s="19">
        <v>1190</v>
      </c>
      <c r="BP226" s="19">
        <v>1403</v>
      </c>
      <c r="BQ226" s="19">
        <v>1621</v>
      </c>
      <c r="BR226" s="19">
        <v>1668</v>
      </c>
      <c r="BS226" s="19">
        <v>1658</v>
      </c>
      <c r="BT226" s="19">
        <v>1588</v>
      </c>
      <c r="BU226" s="19">
        <v>1486</v>
      </c>
      <c r="BV226" s="19">
        <v>1446</v>
      </c>
      <c r="BW226" s="19">
        <v>1511</v>
      </c>
      <c r="BX226" s="19">
        <v>1495</v>
      </c>
      <c r="BY226" s="19">
        <v>1321</v>
      </c>
      <c r="BZ226" s="19">
        <v>1271</v>
      </c>
      <c r="CA226" s="19">
        <v>1343</v>
      </c>
      <c r="CB226" s="19">
        <v>1425</v>
      </c>
      <c r="CC226" s="19">
        <v>1592</v>
      </c>
      <c r="CD226" s="19">
        <v>1654</v>
      </c>
      <c r="CE226" s="19">
        <v>1631</v>
      </c>
      <c r="CF226" s="19">
        <v>1437</v>
      </c>
      <c r="CG226" s="19">
        <v>1468</v>
      </c>
      <c r="CH226" s="49">
        <v>1424</v>
      </c>
      <c r="CI226" s="49">
        <v>1417</v>
      </c>
      <c r="CJ226" s="49">
        <v>1398</v>
      </c>
      <c r="CK226" s="49">
        <v>1230</v>
      </c>
      <c r="CL226" s="49">
        <v>1220</v>
      </c>
      <c r="CM226" s="49">
        <v>1235</v>
      </c>
      <c r="CN226" s="49">
        <v>1274</v>
      </c>
      <c r="CO226" s="49">
        <v>1430</v>
      </c>
      <c r="CP226" s="49">
        <v>1456</v>
      </c>
      <c r="CQ226" s="49">
        <v>1421</v>
      </c>
      <c r="CR226" s="49">
        <v>1357</v>
      </c>
      <c r="CS226" s="49">
        <v>1285</v>
      </c>
      <c r="CT226" s="49">
        <v>1255</v>
      </c>
      <c r="CU226" s="49">
        <v>1220</v>
      </c>
      <c r="CV226" s="49">
        <v>1147</v>
      </c>
      <c r="CW226" s="49">
        <v>948</v>
      </c>
      <c r="CX226" s="49">
        <v>915</v>
      </c>
      <c r="CY226" s="49">
        <v>913</v>
      </c>
      <c r="CZ226" s="17" t="s">
        <v>272</v>
      </c>
      <c r="DE226" t="s">
        <v>273</v>
      </c>
      <c r="DG226" t="s">
        <v>272</v>
      </c>
      <c r="DI226">
        <v>42600</v>
      </c>
      <c r="DJ226">
        <v>43500</v>
      </c>
      <c r="DK226">
        <v>43700</v>
      </c>
      <c r="DL226">
        <v>43600</v>
      </c>
      <c r="DM226">
        <v>43600</v>
      </c>
      <c r="DN226">
        <v>42900</v>
      </c>
      <c r="DO226">
        <v>43100</v>
      </c>
      <c r="DP226">
        <v>43800</v>
      </c>
      <c r="DQ226">
        <v>44100</v>
      </c>
      <c r="DR226">
        <v>44300</v>
      </c>
      <c r="DS226">
        <v>44900</v>
      </c>
      <c r="DT226">
        <v>45500</v>
      </c>
      <c r="DU226">
        <v>45900</v>
      </c>
      <c r="DV226">
        <v>45800</v>
      </c>
      <c r="DW226">
        <v>44800</v>
      </c>
      <c r="DX226">
        <v>44900</v>
      </c>
      <c r="DY226">
        <v>44500</v>
      </c>
      <c r="DZ226">
        <v>44900</v>
      </c>
      <c r="EA226">
        <v>44700</v>
      </c>
      <c r="EB226">
        <v>44600</v>
      </c>
      <c r="EC226">
        <v>44200</v>
      </c>
      <c r="ED226">
        <v>43900</v>
      </c>
      <c r="EE226">
        <v>44300</v>
      </c>
      <c r="EF226">
        <v>44400</v>
      </c>
      <c r="EG226">
        <v>43800</v>
      </c>
      <c r="EH226">
        <v>43200</v>
      </c>
      <c r="EI226">
        <v>43500</v>
      </c>
      <c r="EJ226" s="19">
        <v>43300</v>
      </c>
      <c r="EK226" s="19">
        <v>44400</v>
      </c>
      <c r="EL226" s="19">
        <v>44500</v>
      </c>
      <c r="EM226" s="19"/>
      <c r="EO226" s="31">
        <f t="shared" si="90"/>
        <v>3.1572769953051645E-2</v>
      </c>
      <c r="EP226" s="31">
        <f t="shared" si="91"/>
        <v>2.7471264367816092E-2</v>
      </c>
      <c r="EQ226" s="31">
        <f t="shared" si="92"/>
        <v>2.4073226544622427E-2</v>
      </c>
      <c r="ER226" s="31">
        <f t="shared" si="93"/>
        <v>2.5412844036697246E-2</v>
      </c>
      <c r="ES226" s="31">
        <f t="shared" si="94"/>
        <v>2.75E-2</v>
      </c>
      <c r="ET226" s="31">
        <f t="shared" si="95"/>
        <v>2.5361305361305361E-2</v>
      </c>
      <c r="EU226" s="31">
        <f t="shared" si="96"/>
        <v>2.0069605568445475E-2</v>
      </c>
      <c r="EV226" s="31">
        <f t="shared" si="97"/>
        <v>2.1232876712328767E-2</v>
      </c>
      <c r="EW226" s="31">
        <f t="shared" si="98"/>
        <v>2.3582766439909298E-2</v>
      </c>
      <c r="EX226" s="31">
        <f t="shared" si="99"/>
        <v>2.0902934537246051E-2</v>
      </c>
      <c r="EY226" s="31">
        <f t="shared" si="100"/>
        <v>1.9888641425389757E-2</v>
      </c>
      <c r="EZ226" s="31">
        <f t="shared" si="101"/>
        <v>2.4879120879120878E-2</v>
      </c>
      <c r="FA226" s="31">
        <f t="shared" si="102"/>
        <v>3.2810457516339868E-2</v>
      </c>
      <c r="FB226" s="31">
        <f t="shared" si="103"/>
        <v>3.0109170305676856E-2</v>
      </c>
      <c r="FC226" s="31">
        <f t="shared" si="104"/>
        <v>2.5825892857142856E-2</v>
      </c>
      <c r="FD226" s="31">
        <f t="shared" si="105"/>
        <v>3.1046770601336302E-2</v>
      </c>
      <c r="FE226" s="31">
        <f t="shared" si="106"/>
        <v>3.69438202247191E-2</v>
      </c>
      <c r="FF226" s="31">
        <f t="shared" si="107"/>
        <v>3.0979955456570157E-2</v>
      </c>
      <c r="FG226" s="31">
        <f t="shared" si="108"/>
        <v>2.6979865771812082E-2</v>
      </c>
      <c r="FH226" s="31">
        <f t="shared" si="109"/>
        <v>3.1457399103139015E-2</v>
      </c>
      <c r="FI226" s="31">
        <f t="shared" si="110"/>
        <v>3.7511312217194573E-2</v>
      </c>
      <c r="FJ226" s="31">
        <f t="shared" si="111"/>
        <v>3.293849658314351E-2</v>
      </c>
      <c r="FK226" s="31">
        <f t="shared" si="112"/>
        <v>2.9819413092550789E-2</v>
      </c>
      <c r="FL226" s="31">
        <f t="shared" si="113"/>
        <v>3.2094594594594593E-2</v>
      </c>
      <c r="FM226" s="50">
        <f t="shared" si="114"/>
        <v>3.7237442922374429E-2</v>
      </c>
      <c r="FN226" s="50">
        <f t="shared" si="115"/>
        <v>3.2962962962962965E-2</v>
      </c>
      <c r="FO226" s="50">
        <f t="shared" si="116"/>
        <v>2.8275862068965516E-2</v>
      </c>
      <c r="FP226" s="50">
        <f t="shared" si="117"/>
        <v>2.9422632794457275E-2</v>
      </c>
      <c r="FQ226" s="50">
        <f t="shared" si="118"/>
        <v>3.2004504504504504E-2</v>
      </c>
      <c r="FR226" s="50">
        <f t="shared" si="119"/>
        <v>2.8202247191011234E-2</v>
      </c>
    </row>
    <row r="227" spans="1:174" ht="14">
      <c r="A227" s="17" t="s">
        <v>273</v>
      </c>
      <c r="B227" s="19">
        <v>2093</v>
      </c>
      <c r="C227" s="19">
        <v>2173</v>
      </c>
      <c r="D227" s="19">
        <v>2157</v>
      </c>
      <c r="E227" s="19">
        <v>2155</v>
      </c>
      <c r="F227" s="19">
        <v>2096</v>
      </c>
      <c r="G227" s="19">
        <v>2192</v>
      </c>
      <c r="H227" s="19">
        <v>2226</v>
      </c>
      <c r="I227" s="19">
        <v>2296</v>
      </c>
      <c r="J227" s="19">
        <v>2375</v>
      </c>
      <c r="K227" s="19">
        <v>2423</v>
      </c>
      <c r="L227" s="19">
        <v>2342</v>
      </c>
      <c r="M227" s="19">
        <v>2215</v>
      </c>
      <c r="N227" s="19">
        <v>2109</v>
      </c>
      <c r="O227" s="19">
        <v>2196</v>
      </c>
      <c r="P227" s="19">
        <v>2224</v>
      </c>
      <c r="Q227" s="19">
        <v>2198</v>
      </c>
      <c r="R227" s="19">
        <v>2099</v>
      </c>
      <c r="S227" s="19">
        <v>2071</v>
      </c>
      <c r="T227" s="19">
        <v>2043</v>
      </c>
      <c r="U227" s="19">
        <v>2355</v>
      </c>
      <c r="V227" s="19">
        <v>2328</v>
      </c>
      <c r="W227" s="19">
        <v>2295</v>
      </c>
      <c r="X227" s="19">
        <v>2198</v>
      </c>
      <c r="Y227" s="19">
        <v>2095</v>
      </c>
      <c r="Z227" s="19">
        <v>2053</v>
      </c>
      <c r="AA227" s="19">
        <v>2051</v>
      </c>
      <c r="AB227" s="19">
        <v>2035</v>
      </c>
      <c r="AC227" s="19">
        <v>1955</v>
      </c>
      <c r="AD227" s="19">
        <v>1887</v>
      </c>
      <c r="AE227" s="19">
        <v>1851</v>
      </c>
      <c r="AF227" s="19">
        <v>1837</v>
      </c>
      <c r="AG227" s="19">
        <v>1980</v>
      </c>
      <c r="AH227" s="19">
        <v>2103</v>
      </c>
      <c r="AI227" s="19">
        <v>2064</v>
      </c>
      <c r="AJ227" s="19">
        <v>2015</v>
      </c>
      <c r="AK227" s="19">
        <v>1958</v>
      </c>
      <c r="AL227" s="19">
        <v>1990</v>
      </c>
      <c r="AM227" s="19">
        <v>2116</v>
      </c>
      <c r="AN227" s="19">
        <v>2209</v>
      </c>
      <c r="AO227" s="19">
        <v>2217</v>
      </c>
      <c r="AP227" s="19">
        <v>2355</v>
      </c>
      <c r="AQ227" s="19">
        <v>2543</v>
      </c>
      <c r="AR227" s="19">
        <v>2747</v>
      </c>
      <c r="AS227" s="19">
        <v>3262</v>
      </c>
      <c r="AT227" s="19">
        <v>3813</v>
      </c>
      <c r="AU227" s="19">
        <v>4006</v>
      </c>
      <c r="AV227" s="19">
        <v>4076</v>
      </c>
      <c r="AW227" s="19">
        <v>3976</v>
      </c>
      <c r="AX227" s="19">
        <v>3829</v>
      </c>
      <c r="AY227" s="19">
        <v>3834</v>
      </c>
      <c r="AZ227" s="19">
        <v>3811</v>
      </c>
      <c r="BA227" s="19">
        <v>3805</v>
      </c>
      <c r="BB227" s="19">
        <v>3712</v>
      </c>
      <c r="BC227" s="19">
        <v>3528</v>
      </c>
      <c r="BD227" s="19">
        <v>3416</v>
      </c>
      <c r="BE227" s="19">
        <v>3718</v>
      </c>
      <c r="BF227" s="19">
        <v>3717</v>
      </c>
      <c r="BG227" s="19">
        <v>3564</v>
      </c>
      <c r="BH227" s="19">
        <v>3497</v>
      </c>
      <c r="BI227" s="19">
        <v>3299</v>
      </c>
      <c r="BJ227" s="19">
        <v>3118</v>
      </c>
      <c r="BK227" s="19">
        <v>3123</v>
      </c>
      <c r="BL227" s="19">
        <v>3132</v>
      </c>
      <c r="BM227" s="19">
        <v>3074</v>
      </c>
      <c r="BN227" s="19">
        <v>2964</v>
      </c>
      <c r="BO227" s="19">
        <v>2768</v>
      </c>
      <c r="BP227" s="19">
        <v>2659</v>
      </c>
      <c r="BQ227" s="19">
        <v>3166</v>
      </c>
      <c r="BR227" s="19">
        <v>3373</v>
      </c>
      <c r="BS227" s="19">
        <v>3503</v>
      </c>
      <c r="BT227" s="19">
        <v>3509</v>
      </c>
      <c r="BU227" s="19">
        <v>3358</v>
      </c>
      <c r="BV227" s="19">
        <v>3330</v>
      </c>
      <c r="BW227" s="19">
        <v>3463</v>
      </c>
      <c r="BX227" s="19">
        <v>3493</v>
      </c>
      <c r="BY227" s="19">
        <v>3457</v>
      </c>
      <c r="BZ227" s="19">
        <v>3238</v>
      </c>
      <c r="CA227" s="19">
        <v>3008</v>
      </c>
      <c r="CB227" s="19">
        <v>2901</v>
      </c>
      <c r="CC227" s="19">
        <v>3452</v>
      </c>
      <c r="CD227" s="19">
        <v>3589</v>
      </c>
      <c r="CE227" s="19">
        <v>3636</v>
      </c>
      <c r="CF227" s="19">
        <v>3488</v>
      </c>
      <c r="CG227" s="19">
        <v>3393</v>
      </c>
      <c r="CH227" s="49">
        <v>3242</v>
      </c>
      <c r="CI227" s="49">
        <v>3300</v>
      </c>
      <c r="CJ227" s="49">
        <v>3251</v>
      </c>
      <c r="CK227" s="49">
        <v>3256</v>
      </c>
      <c r="CL227" s="49">
        <v>3316</v>
      </c>
      <c r="CM227" s="49">
        <v>3076</v>
      </c>
      <c r="CN227" s="49">
        <v>2985</v>
      </c>
      <c r="CO227" s="49">
        <v>3468</v>
      </c>
      <c r="CP227" s="49">
        <v>3594</v>
      </c>
      <c r="CQ227" s="49">
        <v>3648</v>
      </c>
      <c r="CR227" s="49">
        <v>3581</v>
      </c>
      <c r="CS227" s="49">
        <v>3520</v>
      </c>
      <c r="CT227" s="49">
        <v>3295</v>
      </c>
      <c r="CU227" s="49">
        <v>3105</v>
      </c>
      <c r="CV227" s="49">
        <v>3093</v>
      </c>
      <c r="CW227" s="49">
        <v>2975</v>
      </c>
      <c r="CX227" s="49">
        <v>2836</v>
      </c>
      <c r="CY227" s="49">
        <v>2739</v>
      </c>
      <c r="CZ227" s="17" t="s">
        <v>273</v>
      </c>
      <c r="DE227" t="s">
        <v>274</v>
      </c>
      <c r="DG227" t="s">
        <v>273</v>
      </c>
      <c r="DI227">
        <v>58200</v>
      </c>
      <c r="DJ227">
        <v>58600</v>
      </c>
      <c r="DK227">
        <v>58200</v>
      </c>
      <c r="DL227">
        <v>58600</v>
      </c>
      <c r="DM227">
        <v>58000</v>
      </c>
      <c r="DN227">
        <v>58500</v>
      </c>
      <c r="DO227">
        <v>57600</v>
      </c>
      <c r="DP227">
        <v>57800</v>
      </c>
      <c r="DQ227">
        <v>58300</v>
      </c>
      <c r="DR227">
        <v>58200</v>
      </c>
      <c r="DS227">
        <v>59600</v>
      </c>
      <c r="DT227">
        <v>59900</v>
      </c>
      <c r="DU227">
        <v>59600</v>
      </c>
      <c r="DV227">
        <v>59300</v>
      </c>
      <c r="DW227">
        <v>59300</v>
      </c>
      <c r="DX227">
        <v>58700</v>
      </c>
      <c r="DY227">
        <v>58200</v>
      </c>
      <c r="DZ227">
        <v>58500</v>
      </c>
      <c r="EA227">
        <v>58300</v>
      </c>
      <c r="EB227">
        <v>58600</v>
      </c>
      <c r="EC227">
        <v>60200</v>
      </c>
      <c r="ED227">
        <v>59300</v>
      </c>
      <c r="EE227">
        <v>60100</v>
      </c>
      <c r="EF227">
        <v>59100</v>
      </c>
      <c r="EG227">
        <v>58700</v>
      </c>
      <c r="EH227">
        <v>59900</v>
      </c>
      <c r="EI227">
        <v>60100</v>
      </c>
      <c r="EJ227" s="19">
        <v>60800</v>
      </c>
      <c r="EK227" s="19">
        <v>60100</v>
      </c>
      <c r="EL227" s="19">
        <v>61300</v>
      </c>
      <c r="EM227" s="19"/>
      <c r="EO227" s="31">
        <f t="shared" si="90"/>
        <v>4.1632302405498284E-2</v>
      </c>
      <c r="EP227" s="31">
        <f t="shared" si="91"/>
        <v>3.5989761092150171E-2</v>
      </c>
      <c r="EQ227" s="31">
        <f t="shared" si="92"/>
        <v>3.7766323024054985E-2</v>
      </c>
      <c r="ER227" s="31">
        <f t="shared" si="93"/>
        <v>3.486348122866894E-2</v>
      </c>
      <c r="ES227" s="31">
        <f t="shared" si="94"/>
        <v>3.9568965517241379E-2</v>
      </c>
      <c r="ET227" s="31">
        <f t="shared" si="95"/>
        <v>3.5094017094017091E-2</v>
      </c>
      <c r="EU227" s="31">
        <f t="shared" si="96"/>
        <v>3.394097222222222E-2</v>
      </c>
      <c r="EV227" s="31">
        <f t="shared" si="97"/>
        <v>3.1782006920415225E-2</v>
      </c>
      <c r="EW227" s="31">
        <f t="shared" si="98"/>
        <v>3.5403087478559178E-2</v>
      </c>
      <c r="EX227" s="31">
        <f t="shared" si="99"/>
        <v>3.4192439862542959E-2</v>
      </c>
      <c r="EY227" s="31">
        <f t="shared" si="100"/>
        <v>3.7197986577181208E-2</v>
      </c>
      <c r="EZ227" s="31">
        <f t="shared" si="101"/>
        <v>4.5859766277128546E-2</v>
      </c>
      <c r="FA227" s="31">
        <f t="shared" si="102"/>
        <v>6.7214765100671148E-2</v>
      </c>
      <c r="FB227" s="31">
        <f t="shared" si="103"/>
        <v>6.4569983136593595E-2</v>
      </c>
      <c r="FC227" s="31">
        <f t="shared" si="104"/>
        <v>6.4165261382799321E-2</v>
      </c>
      <c r="FD227" s="31">
        <f t="shared" si="105"/>
        <v>5.8194207836456562E-2</v>
      </c>
      <c r="FE227" s="31">
        <f t="shared" si="106"/>
        <v>6.1237113402061859E-2</v>
      </c>
      <c r="FF227" s="31">
        <f t="shared" si="107"/>
        <v>5.3299145299145298E-2</v>
      </c>
      <c r="FG227" s="31">
        <f t="shared" si="108"/>
        <v>5.2727272727272727E-2</v>
      </c>
      <c r="FH227" s="31">
        <f t="shared" si="109"/>
        <v>4.5375426621160411E-2</v>
      </c>
      <c r="FI227" s="31">
        <f t="shared" si="110"/>
        <v>5.8189368770764117E-2</v>
      </c>
      <c r="FJ227" s="31">
        <f t="shared" si="111"/>
        <v>5.6155143338954466E-2</v>
      </c>
      <c r="FK227" s="31">
        <f t="shared" si="112"/>
        <v>5.7520798668885188E-2</v>
      </c>
      <c r="FL227" s="31">
        <f t="shared" si="113"/>
        <v>4.9086294416243653E-2</v>
      </c>
      <c r="FM227" s="50">
        <f t="shared" si="114"/>
        <v>6.1942078364565591E-2</v>
      </c>
      <c r="FN227" s="50">
        <f t="shared" si="115"/>
        <v>5.4123539232053423E-2</v>
      </c>
      <c r="FO227" s="50">
        <f t="shared" si="116"/>
        <v>5.4176372712146426E-2</v>
      </c>
      <c r="FP227" s="50">
        <f t="shared" si="117"/>
        <v>4.9095394736842109E-2</v>
      </c>
      <c r="FQ227" s="50">
        <f t="shared" si="118"/>
        <v>6.069883527454243E-2</v>
      </c>
      <c r="FR227" s="50">
        <f t="shared" si="119"/>
        <v>5.3752039151712887E-2</v>
      </c>
    </row>
    <row r="228" spans="1:174" ht="14">
      <c r="A228" s="17" t="s">
        <v>274</v>
      </c>
      <c r="B228" s="19">
        <v>732</v>
      </c>
      <c r="C228" s="19">
        <v>759</v>
      </c>
      <c r="D228" s="19">
        <v>735</v>
      </c>
      <c r="E228" s="19">
        <v>767</v>
      </c>
      <c r="F228" s="19">
        <v>816</v>
      </c>
      <c r="G228" s="19">
        <v>854</v>
      </c>
      <c r="H228" s="19">
        <v>903</v>
      </c>
      <c r="I228" s="19">
        <v>986</v>
      </c>
      <c r="J228" s="19">
        <v>956</v>
      </c>
      <c r="K228" s="19">
        <v>964</v>
      </c>
      <c r="L228" s="19">
        <v>950</v>
      </c>
      <c r="M228" s="19">
        <v>924</v>
      </c>
      <c r="N228" s="19">
        <v>906</v>
      </c>
      <c r="O228" s="19">
        <v>980</v>
      </c>
      <c r="P228" s="19">
        <v>965</v>
      </c>
      <c r="Q228" s="19">
        <v>974</v>
      </c>
      <c r="R228" s="19">
        <v>938</v>
      </c>
      <c r="S228" s="19">
        <v>917</v>
      </c>
      <c r="T228" s="19">
        <v>941</v>
      </c>
      <c r="U228" s="19">
        <v>1004</v>
      </c>
      <c r="V228" s="19">
        <v>987</v>
      </c>
      <c r="W228" s="19">
        <v>942</v>
      </c>
      <c r="X228" s="19">
        <v>894</v>
      </c>
      <c r="Y228" s="19">
        <v>844</v>
      </c>
      <c r="Z228" s="19">
        <v>806</v>
      </c>
      <c r="AA228" s="19">
        <v>821</v>
      </c>
      <c r="AB228" s="19">
        <v>774</v>
      </c>
      <c r="AC228" s="19">
        <v>724</v>
      </c>
      <c r="AD228" s="19">
        <v>741</v>
      </c>
      <c r="AE228" s="19">
        <v>731</v>
      </c>
      <c r="AF228" s="19">
        <v>738</v>
      </c>
      <c r="AG228" s="19">
        <v>786</v>
      </c>
      <c r="AH228" s="19">
        <v>834</v>
      </c>
      <c r="AI228" s="19">
        <v>797</v>
      </c>
      <c r="AJ228" s="19">
        <v>821</v>
      </c>
      <c r="AK228" s="19">
        <v>830</v>
      </c>
      <c r="AL228" s="19">
        <v>861</v>
      </c>
      <c r="AM228" s="19">
        <v>918</v>
      </c>
      <c r="AN228" s="19">
        <v>1025</v>
      </c>
      <c r="AO228" s="19">
        <v>1089</v>
      </c>
      <c r="AP228" s="19">
        <v>1120</v>
      </c>
      <c r="AQ228" s="19">
        <v>1327</v>
      </c>
      <c r="AR228" s="19">
        <v>1482</v>
      </c>
      <c r="AS228" s="19">
        <v>1709</v>
      </c>
      <c r="AT228" s="19">
        <v>2083</v>
      </c>
      <c r="AU228" s="19">
        <v>2159</v>
      </c>
      <c r="AV228" s="19">
        <v>2201</v>
      </c>
      <c r="AW228" s="19">
        <v>2207</v>
      </c>
      <c r="AX228" s="19">
        <v>2236</v>
      </c>
      <c r="AY228" s="19">
        <v>2278</v>
      </c>
      <c r="AZ228" s="19">
        <v>2312</v>
      </c>
      <c r="BA228" s="19">
        <v>2249</v>
      </c>
      <c r="BB228" s="19">
        <v>2298</v>
      </c>
      <c r="BC228" s="19">
        <v>2424</v>
      </c>
      <c r="BD228" s="19">
        <v>2450</v>
      </c>
      <c r="BE228" s="19">
        <v>2640</v>
      </c>
      <c r="BF228" s="19">
        <v>2470</v>
      </c>
      <c r="BG228" s="19">
        <v>2288</v>
      </c>
      <c r="BH228" s="19">
        <v>2157</v>
      </c>
      <c r="BI228" s="19">
        <v>1987</v>
      </c>
      <c r="BJ228" s="19">
        <v>1786</v>
      </c>
      <c r="BK228" s="19">
        <v>1740</v>
      </c>
      <c r="BL228" s="19">
        <v>1764</v>
      </c>
      <c r="BM228" s="19">
        <v>1684</v>
      </c>
      <c r="BN228" s="19">
        <v>1702</v>
      </c>
      <c r="BO228" s="19">
        <v>1763</v>
      </c>
      <c r="BP228" s="19">
        <v>1768</v>
      </c>
      <c r="BQ228" s="19">
        <v>1882</v>
      </c>
      <c r="BR228" s="19">
        <v>1909</v>
      </c>
      <c r="BS228" s="19">
        <v>1835</v>
      </c>
      <c r="BT228" s="19">
        <v>1782</v>
      </c>
      <c r="BU228" s="19">
        <v>1764</v>
      </c>
      <c r="BV228" s="19">
        <v>1676</v>
      </c>
      <c r="BW228" s="19">
        <v>1711</v>
      </c>
      <c r="BX228" s="19">
        <v>1780</v>
      </c>
      <c r="BY228" s="19">
        <v>1797</v>
      </c>
      <c r="BZ228" s="19">
        <v>1823</v>
      </c>
      <c r="CA228" s="19">
        <v>1801</v>
      </c>
      <c r="CB228" s="19">
        <v>1882</v>
      </c>
      <c r="CC228" s="19">
        <v>2000</v>
      </c>
      <c r="CD228" s="19">
        <v>2102</v>
      </c>
      <c r="CE228" s="19">
        <v>2104</v>
      </c>
      <c r="CF228" s="19">
        <v>1904</v>
      </c>
      <c r="CG228" s="19">
        <v>1901</v>
      </c>
      <c r="CH228" s="49">
        <v>1897</v>
      </c>
      <c r="CI228" s="49">
        <v>1848</v>
      </c>
      <c r="CJ228" s="49">
        <v>1836</v>
      </c>
      <c r="CK228" s="49">
        <v>1785</v>
      </c>
      <c r="CL228" s="49">
        <v>1768</v>
      </c>
      <c r="CM228" s="49">
        <v>1790</v>
      </c>
      <c r="CN228" s="49">
        <v>1865</v>
      </c>
      <c r="CO228" s="49">
        <v>1946</v>
      </c>
      <c r="CP228" s="49">
        <v>1989</v>
      </c>
      <c r="CQ228" s="49">
        <v>1869</v>
      </c>
      <c r="CR228" s="49">
        <v>1778</v>
      </c>
      <c r="CS228" s="49">
        <v>1649</v>
      </c>
      <c r="CT228" s="49">
        <v>1568</v>
      </c>
      <c r="CU228" s="49">
        <v>1471</v>
      </c>
      <c r="CV228" s="49">
        <v>1417</v>
      </c>
      <c r="CW228" s="49">
        <v>1392</v>
      </c>
      <c r="CX228" s="49">
        <v>1405</v>
      </c>
      <c r="CY228" s="49">
        <v>1404</v>
      </c>
      <c r="CZ228" s="17" t="s">
        <v>274</v>
      </c>
      <c r="DE228" t="s">
        <v>275</v>
      </c>
      <c r="DG228" t="s">
        <v>274</v>
      </c>
      <c r="DI228">
        <v>78500</v>
      </c>
      <c r="DJ228">
        <v>79400</v>
      </c>
      <c r="DK228">
        <v>79800</v>
      </c>
      <c r="DL228">
        <v>80200</v>
      </c>
      <c r="DM228">
        <v>81400</v>
      </c>
      <c r="DN228">
        <v>79600</v>
      </c>
      <c r="DO228">
        <v>81400</v>
      </c>
      <c r="DP228">
        <v>81100</v>
      </c>
      <c r="DQ228">
        <v>82600</v>
      </c>
      <c r="DR228">
        <v>82900</v>
      </c>
      <c r="DS228">
        <v>81800</v>
      </c>
      <c r="DT228">
        <v>80900</v>
      </c>
      <c r="DU228">
        <v>77800</v>
      </c>
      <c r="DV228">
        <v>79200</v>
      </c>
      <c r="DW228">
        <v>80700</v>
      </c>
      <c r="DX228">
        <v>80500</v>
      </c>
      <c r="DY228">
        <v>83000</v>
      </c>
      <c r="DZ228">
        <v>82100</v>
      </c>
      <c r="EA228">
        <v>79600</v>
      </c>
      <c r="EB228">
        <v>83200</v>
      </c>
      <c r="EC228">
        <v>81100</v>
      </c>
      <c r="ED228">
        <v>79100</v>
      </c>
      <c r="EE228">
        <v>78100</v>
      </c>
      <c r="EF228">
        <v>77400</v>
      </c>
      <c r="EG228">
        <v>78900</v>
      </c>
      <c r="EH228">
        <v>81300</v>
      </c>
      <c r="EI228">
        <v>80900</v>
      </c>
      <c r="EJ228" s="19">
        <v>80200</v>
      </c>
      <c r="EK228" s="19">
        <v>82000</v>
      </c>
      <c r="EL228" s="19">
        <v>81800</v>
      </c>
      <c r="EM228" s="19"/>
      <c r="EO228" s="31">
        <f t="shared" si="90"/>
        <v>1.2280254777070064E-2</v>
      </c>
      <c r="EP228" s="31">
        <f t="shared" si="91"/>
        <v>1.1410579345088162E-2</v>
      </c>
      <c r="EQ228" s="31">
        <f t="shared" si="92"/>
        <v>1.2205513784461153E-2</v>
      </c>
      <c r="ER228" s="31">
        <f t="shared" si="93"/>
        <v>1.1733167082294264E-2</v>
      </c>
      <c r="ES228" s="31">
        <f t="shared" si="94"/>
        <v>1.1572481572481573E-2</v>
      </c>
      <c r="ET228" s="31">
        <f t="shared" si="95"/>
        <v>1.0125628140703518E-2</v>
      </c>
      <c r="EU228" s="31">
        <f t="shared" si="96"/>
        <v>8.8943488943488951E-3</v>
      </c>
      <c r="EV228" s="31">
        <f t="shared" si="97"/>
        <v>9.0998766954377315E-3</v>
      </c>
      <c r="EW228" s="31">
        <f t="shared" si="98"/>
        <v>9.6489104116222763E-3</v>
      </c>
      <c r="EX228" s="31">
        <f t="shared" si="99"/>
        <v>1.0386007237635705E-2</v>
      </c>
      <c r="EY228" s="31">
        <f t="shared" si="100"/>
        <v>1.3312958435207824E-2</v>
      </c>
      <c r="EZ228" s="31">
        <f t="shared" si="101"/>
        <v>1.8318912237330037E-2</v>
      </c>
      <c r="FA228" s="31">
        <f t="shared" si="102"/>
        <v>2.7750642673521852E-2</v>
      </c>
      <c r="FB228" s="31">
        <f t="shared" si="103"/>
        <v>2.8232323232323234E-2</v>
      </c>
      <c r="FC228" s="31">
        <f t="shared" si="104"/>
        <v>2.7868649318463445E-2</v>
      </c>
      <c r="FD228" s="31">
        <f t="shared" si="105"/>
        <v>3.0434782608695653E-2</v>
      </c>
      <c r="FE228" s="31">
        <f t="shared" si="106"/>
        <v>2.7566265060240965E-2</v>
      </c>
      <c r="FF228" s="31">
        <f t="shared" si="107"/>
        <v>2.1753958587088916E-2</v>
      </c>
      <c r="FG228" s="31">
        <f t="shared" si="108"/>
        <v>2.1155778894472361E-2</v>
      </c>
      <c r="FH228" s="31">
        <f t="shared" si="109"/>
        <v>2.1250000000000002E-2</v>
      </c>
      <c r="FI228" s="31">
        <f t="shared" si="110"/>
        <v>2.2626387176325525E-2</v>
      </c>
      <c r="FJ228" s="31">
        <f t="shared" si="111"/>
        <v>2.1188369152970923E-2</v>
      </c>
      <c r="FK228" s="31">
        <f t="shared" si="112"/>
        <v>2.3008962868117797E-2</v>
      </c>
      <c r="FL228" s="31">
        <f t="shared" si="113"/>
        <v>2.4315245478036176E-2</v>
      </c>
      <c r="FM228" s="50">
        <f t="shared" si="114"/>
        <v>2.6666666666666668E-2</v>
      </c>
      <c r="FN228" s="50">
        <f t="shared" si="115"/>
        <v>2.3333333333333334E-2</v>
      </c>
      <c r="FO228" s="50">
        <f t="shared" si="116"/>
        <v>2.2064276885043262E-2</v>
      </c>
      <c r="FP228" s="50">
        <f t="shared" si="117"/>
        <v>2.3254364089775562E-2</v>
      </c>
      <c r="FQ228" s="50">
        <f t="shared" si="118"/>
        <v>2.2792682926829268E-2</v>
      </c>
      <c r="FR228" s="50">
        <f t="shared" si="119"/>
        <v>1.9168704156479217E-2</v>
      </c>
    </row>
    <row r="229" spans="1:174" ht="14">
      <c r="A229" s="17" t="s">
        <v>275</v>
      </c>
      <c r="B229" s="19">
        <v>1028</v>
      </c>
      <c r="C229" s="19">
        <v>1098</v>
      </c>
      <c r="D229" s="19">
        <v>1073</v>
      </c>
      <c r="E229" s="19">
        <v>1022</v>
      </c>
      <c r="F229" s="19">
        <v>948</v>
      </c>
      <c r="G229" s="19">
        <v>957</v>
      </c>
      <c r="H229" s="19">
        <v>1012</v>
      </c>
      <c r="I229" s="19">
        <v>1103</v>
      </c>
      <c r="J229" s="19">
        <v>1173</v>
      </c>
      <c r="K229" s="19">
        <v>1218</v>
      </c>
      <c r="L229" s="19">
        <v>1150</v>
      </c>
      <c r="M229" s="19">
        <v>1144</v>
      </c>
      <c r="N229" s="19">
        <v>1075</v>
      </c>
      <c r="O229" s="19">
        <v>1104</v>
      </c>
      <c r="P229" s="19">
        <v>1152</v>
      </c>
      <c r="Q229" s="19">
        <v>1092</v>
      </c>
      <c r="R229" s="19">
        <v>1062</v>
      </c>
      <c r="S229" s="19">
        <v>1069</v>
      </c>
      <c r="T229" s="19">
        <v>1086</v>
      </c>
      <c r="U229" s="19">
        <v>1202</v>
      </c>
      <c r="V229" s="19">
        <v>1260</v>
      </c>
      <c r="W229" s="19">
        <v>1242</v>
      </c>
      <c r="X229" s="19">
        <v>1167</v>
      </c>
      <c r="Y229" s="19">
        <v>1122</v>
      </c>
      <c r="Z229" s="19">
        <v>1091</v>
      </c>
      <c r="AA229" s="19">
        <v>1079</v>
      </c>
      <c r="AB229" s="19">
        <v>1021</v>
      </c>
      <c r="AC229" s="19">
        <v>964</v>
      </c>
      <c r="AD229" s="19">
        <v>904</v>
      </c>
      <c r="AE229" s="19">
        <v>848</v>
      </c>
      <c r="AF229" s="19">
        <v>794</v>
      </c>
      <c r="AG229" s="19">
        <v>853</v>
      </c>
      <c r="AH229" s="19">
        <v>889</v>
      </c>
      <c r="AI229" s="19">
        <v>920</v>
      </c>
      <c r="AJ229" s="19">
        <v>909</v>
      </c>
      <c r="AK229" s="19">
        <v>892</v>
      </c>
      <c r="AL229" s="19">
        <v>889</v>
      </c>
      <c r="AM229" s="19">
        <v>952</v>
      </c>
      <c r="AN229" s="19">
        <v>1052</v>
      </c>
      <c r="AO229" s="19">
        <v>1068</v>
      </c>
      <c r="AP229" s="19">
        <v>1111</v>
      </c>
      <c r="AQ229" s="19">
        <v>1261</v>
      </c>
      <c r="AR229" s="19">
        <v>1443</v>
      </c>
      <c r="AS229" s="19">
        <v>1686</v>
      </c>
      <c r="AT229" s="19">
        <v>1985</v>
      </c>
      <c r="AU229" s="19">
        <v>2057</v>
      </c>
      <c r="AV229" s="19">
        <v>2139</v>
      </c>
      <c r="AW229" s="19">
        <v>2133</v>
      </c>
      <c r="AX229" s="19">
        <v>2033</v>
      </c>
      <c r="AY229" s="19">
        <v>2035</v>
      </c>
      <c r="AZ229" s="19">
        <v>2010</v>
      </c>
      <c r="BA229" s="19">
        <v>2000</v>
      </c>
      <c r="BB229" s="19">
        <v>1913</v>
      </c>
      <c r="BC229" s="19">
        <v>1859</v>
      </c>
      <c r="BD229" s="19">
        <v>1941</v>
      </c>
      <c r="BE229" s="19">
        <v>2003</v>
      </c>
      <c r="BF229" s="19">
        <v>2105</v>
      </c>
      <c r="BG229" s="19">
        <v>2031</v>
      </c>
      <c r="BH229" s="19">
        <v>1921</v>
      </c>
      <c r="BI229" s="19">
        <v>1824</v>
      </c>
      <c r="BJ229" s="19">
        <v>1674</v>
      </c>
      <c r="BK229" s="19">
        <v>1659</v>
      </c>
      <c r="BL229" s="19">
        <v>1719</v>
      </c>
      <c r="BM229" s="19">
        <v>1642</v>
      </c>
      <c r="BN229" s="19">
        <v>1603</v>
      </c>
      <c r="BO229" s="19">
        <v>1613</v>
      </c>
      <c r="BP229" s="19">
        <v>1708</v>
      </c>
      <c r="BQ229" s="19">
        <v>1806</v>
      </c>
      <c r="BR229" s="19">
        <v>1875</v>
      </c>
      <c r="BS229" s="19">
        <v>1848</v>
      </c>
      <c r="BT229" s="19">
        <v>1804</v>
      </c>
      <c r="BU229" s="19">
        <v>1726</v>
      </c>
      <c r="BV229" s="19">
        <v>1741</v>
      </c>
      <c r="BW229" s="19">
        <v>1836</v>
      </c>
      <c r="BX229" s="19">
        <v>1890</v>
      </c>
      <c r="BY229" s="19">
        <v>1814</v>
      </c>
      <c r="BZ229" s="19">
        <v>1752</v>
      </c>
      <c r="CA229" s="19">
        <v>1744</v>
      </c>
      <c r="CB229" s="19">
        <v>1818</v>
      </c>
      <c r="CC229" s="19">
        <v>1983</v>
      </c>
      <c r="CD229" s="19">
        <v>2116</v>
      </c>
      <c r="CE229" s="19">
        <v>2161</v>
      </c>
      <c r="CF229" s="19">
        <v>2123</v>
      </c>
      <c r="CG229" s="19">
        <v>2076</v>
      </c>
      <c r="CH229" s="49">
        <v>2027</v>
      </c>
      <c r="CI229" s="49">
        <v>2074</v>
      </c>
      <c r="CJ229" s="49">
        <v>2005</v>
      </c>
      <c r="CK229" s="49">
        <v>1987</v>
      </c>
      <c r="CL229" s="49">
        <v>1944</v>
      </c>
      <c r="CM229" s="49">
        <v>1939</v>
      </c>
      <c r="CN229" s="49">
        <v>1952</v>
      </c>
      <c r="CO229" s="49">
        <v>2066</v>
      </c>
      <c r="CP229" s="49">
        <v>2113</v>
      </c>
      <c r="CQ229" s="49">
        <v>2079</v>
      </c>
      <c r="CR229" s="49">
        <v>1992</v>
      </c>
      <c r="CS229" s="49">
        <v>1908</v>
      </c>
      <c r="CT229" s="49">
        <v>1823</v>
      </c>
      <c r="CU229" s="49">
        <v>1770</v>
      </c>
      <c r="CV229" s="49">
        <v>1748</v>
      </c>
      <c r="CW229" s="49">
        <v>1698</v>
      </c>
      <c r="CX229" s="49">
        <v>1646</v>
      </c>
      <c r="CY229" s="49">
        <v>1575</v>
      </c>
      <c r="CZ229" s="17" t="s">
        <v>275</v>
      </c>
      <c r="DE229" t="s">
        <v>276</v>
      </c>
      <c r="DG229" t="s">
        <v>275</v>
      </c>
      <c r="DI229">
        <v>56000</v>
      </c>
      <c r="DJ229">
        <v>55700</v>
      </c>
      <c r="DK229">
        <v>53600</v>
      </c>
      <c r="DL229">
        <v>54700</v>
      </c>
      <c r="DM229">
        <v>55300</v>
      </c>
      <c r="DN229">
        <v>55900</v>
      </c>
      <c r="DO229">
        <v>56900</v>
      </c>
      <c r="DP229">
        <v>56300</v>
      </c>
      <c r="DQ229">
        <v>55600</v>
      </c>
      <c r="DR229">
        <v>54500</v>
      </c>
      <c r="DS229">
        <v>55100</v>
      </c>
      <c r="DT229">
        <v>53500</v>
      </c>
      <c r="DU229">
        <v>53100</v>
      </c>
      <c r="DV229">
        <v>53300</v>
      </c>
      <c r="DW229">
        <v>55400</v>
      </c>
      <c r="DX229">
        <v>55500</v>
      </c>
      <c r="DY229">
        <v>57200</v>
      </c>
      <c r="DZ229">
        <v>57300</v>
      </c>
      <c r="EA229">
        <v>55500</v>
      </c>
      <c r="EB229">
        <v>54400</v>
      </c>
      <c r="EC229">
        <v>54300</v>
      </c>
      <c r="ED229">
        <v>53700</v>
      </c>
      <c r="EE229">
        <v>52700</v>
      </c>
      <c r="EF229">
        <v>55900</v>
      </c>
      <c r="EG229">
        <v>55300</v>
      </c>
      <c r="EH229">
        <v>56800</v>
      </c>
      <c r="EI229">
        <v>57800</v>
      </c>
      <c r="EJ229" s="19">
        <v>58100</v>
      </c>
      <c r="EK229" s="19">
        <v>57200</v>
      </c>
      <c r="EL229" s="19">
        <v>55900</v>
      </c>
      <c r="EM229" s="19"/>
      <c r="EO229" s="31">
        <f t="shared" si="90"/>
        <v>2.1749999999999999E-2</v>
      </c>
      <c r="EP229" s="31">
        <f t="shared" si="91"/>
        <v>1.9299820466786355E-2</v>
      </c>
      <c r="EQ229" s="31">
        <f t="shared" si="92"/>
        <v>2.037313432835821E-2</v>
      </c>
      <c r="ER229" s="31">
        <f t="shared" si="93"/>
        <v>1.9853747714808044E-2</v>
      </c>
      <c r="ES229" s="31">
        <f t="shared" si="94"/>
        <v>2.2459312839059675E-2</v>
      </c>
      <c r="ET229" s="31">
        <f t="shared" si="95"/>
        <v>1.9516994633273704E-2</v>
      </c>
      <c r="EU229" s="31">
        <f t="shared" si="96"/>
        <v>1.6942003514938488E-2</v>
      </c>
      <c r="EV229" s="31">
        <f t="shared" si="97"/>
        <v>1.4103019538188277E-2</v>
      </c>
      <c r="EW229" s="31">
        <f t="shared" si="98"/>
        <v>1.6546762589928057E-2</v>
      </c>
      <c r="EX229" s="31">
        <f t="shared" si="99"/>
        <v>1.6311926605504588E-2</v>
      </c>
      <c r="EY229" s="31">
        <f t="shared" si="100"/>
        <v>1.938294010889292E-2</v>
      </c>
      <c r="EZ229" s="31">
        <f t="shared" si="101"/>
        <v>2.6971962616822429E-2</v>
      </c>
      <c r="FA229" s="31">
        <f t="shared" si="102"/>
        <v>3.8738229755178905E-2</v>
      </c>
      <c r="FB229" s="31">
        <f t="shared" si="103"/>
        <v>3.8142589118198872E-2</v>
      </c>
      <c r="FC229" s="31">
        <f t="shared" si="104"/>
        <v>3.6101083032490974E-2</v>
      </c>
      <c r="FD229" s="31">
        <f t="shared" si="105"/>
        <v>3.4972972972972971E-2</v>
      </c>
      <c r="FE229" s="31">
        <f t="shared" si="106"/>
        <v>3.5506993006993004E-2</v>
      </c>
      <c r="FF229" s="31">
        <f t="shared" si="107"/>
        <v>2.9214659685863873E-2</v>
      </c>
      <c r="FG229" s="31">
        <f t="shared" si="108"/>
        <v>2.9585585585585585E-2</v>
      </c>
      <c r="FH229" s="31">
        <f t="shared" si="109"/>
        <v>3.139705882352941E-2</v>
      </c>
      <c r="FI229" s="31">
        <f t="shared" si="110"/>
        <v>3.4033149171270718E-2</v>
      </c>
      <c r="FJ229" s="31">
        <f t="shared" si="111"/>
        <v>3.2420856610800748E-2</v>
      </c>
      <c r="FK229" s="31">
        <f t="shared" si="112"/>
        <v>3.4421252371916511E-2</v>
      </c>
      <c r="FL229" s="31">
        <f t="shared" si="113"/>
        <v>3.2522361359570665E-2</v>
      </c>
      <c r="FM229" s="50">
        <f t="shared" si="114"/>
        <v>3.907775768535262E-2</v>
      </c>
      <c r="FN229" s="50">
        <f t="shared" si="115"/>
        <v>3.5686619718309859E-2</v>
      </c>
      <c r="FO229" s="50">
        <f t="shared" si="116"/>
        <v>3.4377162629757783E-2</v>
      </c>
      <c r="FP229" s="50">
        <f t="shared" si="117"/>
        <v>3.3597246127366608E-2</v>
      </c>
      <c r="FQ229" s="50">
        <f t="shared" si="118"/>
        <v>3.6346153846153847E-2</v>
      </c>
      <c r="FR229" s="50">
        <f t="shared" si="119"/>
        <v>3.2611806797853311E-2</v>
      </c>
    </row>
    <row r="230" spans="1:174" ht="14">
      <c r="A230" s="17" t="s">
        <v>276</v>
      </c>
      <c r="B230" s="19">
        <v>5142</v>
      </c>
      <c r="C230" s="19">
        <v>5159</v>
      </c>
      <c r="D230" s="19">
        <v>5265</v>
      </c>
      <c r="E230" s="19">
        <v>5315</v>
      </c>
      <c r="F230" s="19">
        <v>5322</v>
      </c>
      <c r="G230" s="19">
        <v>5315</v>
      </c>
      <c r="H230" s="19">
        <v>5361</v>
      </c>
      <c r="I230" s="19">
        <v>5758</v>
      </c>
      <c r="J230" s="19">
        <v>5892</v>
      </c>
      <c r="K230" s="19">
        <v>5844</v>
      </c>
      <c r="L230" s="19">
        <v>5765</v>
      </c>
      <c r="M230" s="19">
        <v>5688</v>
      </c>
      <c r="N230" s="19">
        <v>5673</v>
      </c>
      <c r="O230" s="19">
        <v>5670</v>
      </c>
      <c r="P230" s="19">
        <v>5740</v>
      </c>
      <c r="Q230" s="19">
        <v>5770</v>
      </c>
      <c r="R230" s="19">
        <v>5732</v>
      </c>
      <c r="S230" s="19">
        <v>5810</v>
      </c>
      <c r="T230" s="19">
        <v>5816</v>
      </c>
      <c r="U230" s="19">
        <v>6158</v>
      </c>
      <c r="V230" s="19">
        <v>6231</v>
      </c>
      <c r="W230" s="19">
        <v>6241</v>
      </c>
      <c r="X230" s="19">
        <v>6088</v>
      </c>
      <c r="Y230" s="19">
        <v>5934</v>
      </c>
      <c r="Z230" s="19">
        <v>5832</v>
      </c>
      <c r="AA230" s="19">
        <v>5754</v>
      </c>
      <c r="AB230" s="19">
        <v>5756</v>
      </c>
      <c r="AC230" s="19">
        <v>5591</v>
      </c>
      <c r="AD230" s="19">
        <v>5529</v>
      </c>
      <c r="AE230" s="19">
        <v>5370</v>
      </c>
      <c r="AF230" s="19">
        <v>5365</v>
      </c>
      <c r="AG230" s="19">
        <v>5772</v>
      </c>
      <c r="AH230" s="19">
        <v>5911</v>
      </c>
      <c r="AI230" s="19">
        <v>5761</v>
      </c>
      <c r="AJ230" s="19">
        <v>5742</v>
      </c>
      <c r="AK230" s="19">
        <v>5682</v>
      </c>
      <c r="AL230" s="19">
        <v>5676</v>
      </c>
      <c r="AM230" s="19">
        <v>5814</v>
      </c>
      <c r="AN230" s="19">
        <v>6075</v>
      </c>
      <c r="AO230" s="19">
        <v>6285</v>
      </c>
      <c r="AP230" s="19">
        <v>6441</v>
      </c>
      <c r="AQ230" s="19">
        <v>6755</v>
      </c>
      <c r="AR230" s="19">
        <v>7174</v>
      </c>
      <c r="AS230" s="19">
        <v>7911</v>
      </c>
      <c r="AT230" s="19">
        <v>8519</v>
      </c>
      <c r="AU230" s="19">
        <v>8579</v>
      </c>
      <c r="AV230" s="19">
        <v>8691</v>
      </c>
      <c r="AW230" s="19">
        <v>8735</v>
      </c>
      <c r="AX230" s="19">
        <v>8744</v>
      </c>
      <c r="AY230" s="19">
        <v>9081</v>
      </c>
      <c r="AZ230" s="19">
        <v>9028</v>
      </c>
      <c r="BA230" s="19">
        <v>9066</v>
      </c>
      <c r="BB230" s="19">
        <v>9017</v>
      </c>
      <c r="BC230" s="19">
        <v>8688</v>
      </c>
      <c r="BD230" s="19">
        <v>8749</v>
      </c>
      <c r="BE230" s="19">
        <v>9474</v>
      </c>
      <c r="BF230" s="19">
        <v>9424</v>
      </c>
      <c r="BG230" s="19">
        <v>9078</v>
      </c>
      <c r="BH230" s="19">
        <v>8802</v>
      </c>
      <c r="BI230" s="19">
        <v>8532</v>
      </c>
      <c r="BJ230" s="19">
        <v>8295</v>
      </c>
      <c r="BK230" s="19">
        <v>8384</v>
      </c>
      <c r="BL230" s="19">
        <v>8561</v>
      </c>
      <c r="BM230" s="19">
        <v>8573</v>
      </c>
      <c r="BN230" s="19">
        <v>8358</v>
      </c>
      <c r="BO230" s="19">
        <v>8257</v>
      </c>
      <c r="BP230" s="19">
        <v>8172</v>
      </c>
      <c r="BQ230" s="19">
        <v>8723</v>
      </c>
      <c r="BR230" s="19">
        <v>8914</v>
      </c>
      <c r="BS230" s="19">
        <v>8766</v>
      </c>
      <c r="BT230" s="19">
        <v>9108</v>
      </c>
      <c r="BU230" s="19">
        <v>8751</v>
      </c>
      <c r="BV230" s="19">
        <v>8682</v>
      </c>
      <c r="BW230" s="19">
        <v>9073</v>
      </c>
      <c r="BX230" s="19">
        <v>9291</v>
      </c>
      <c r="BY230" s="19">
        <v>9387</v>
      </c>
      <c r="BZ230" s="19">
        <v>9242</v>
      </c>
      <c r="CA230" s="19">
        <v>9307</v>
      </c>
      <c r="CB230" s="19">
        <v>9538</v>
      </c>
      <c r="CC230" s="19">
        <v>9949</v>
      </c>
      <c r="CD230" s="19">
        <v>10121</v>
      </c>
      <c r="CE230" s="19">
        <v>9934</v>
      </c>
      <c r="CF230" s="19">
        <v>9799</v>
      </c>
      <c r="CG230" s="19">
        <v>9764</v>
      </c>
      <c r="CH230" s="49">
        <v>9721</v>
      </c>
      <c r="CI230" s="49">
        <v>9640</v>
      </c>
      <c r="CJ230" s="49">
        <v>9556</v>
      </c>
      <c r="CK230" s="49">
        <v>9623</v>
      </c>
      <c r="CL230" s="49">
        <v>9697</v>
      </c>
      <c r="CM230" s="49">
        <v>9589</v>
      </c>
      <c r="CN230" s="49">
        <v>9632</v>
      </c>
      <c r="CO230" s="49">
        <v>9945</v>
      </c>
      <c r="CP230" s="49">
        <v>9918</v>
      </c>
      <c r="CQ230" s="49">
        <v>9778</v>
      </c>
      <c r="CR230" s="49">
        <v>9669</v>
      </c>
      <c r="CS230" s="49">
        <v>9475</v>
      </c>
      <c r="CT230" s="49">
        <v>9089</v>
      </c>
      <c r="CU230" s="49">
        <v>8991</v>
      </c>
      <c r="CV230" s="49">
        <v>8850</v>
      </c>
      <c r="CW230" s="49">
        <v>8643</v>
      </c>
      <c r="CX230" s="49">
        <v>8345</v>
      </c>
      <c r="CY230" s="49">
        <v>8164</v>
      </c>
      <c r="CZ230" s="17" t="s">
        <v>276</v>
      </c>
      <c r="DE230" t="s">
        <v>277</v>
      </c>
      <c r="DG230" t="s">
        <v>276</v>
      </c>
      <c r="DI230">
        <v>125600</v>
      </c>
      <c r="DJ230">
        <v>125900</v>
      </c>
      <c r="DK230">
        <v>128400</v>
      </c>
      <c r="DL230">
        <v>128200</v>
      </c>
      <c r="DM230">
        <v>132300</v>
      </c>
      <c r="DN230">
        <v>133800</v>
      </c>
      <c r="DO230">
        <v>133300</v>
      </c>
      <c r="DP230">
        <v>130200</v>
      </c>
      <c r="DQ230">
        <v>127000</v>
      </c>
      <c r="DR230">
        <v>129000</v>
      </c>
      <c r="DS230">
        <v>129100</v>
      </c>
      <c r="DT230">
        <v>133600</v>
      </c>
      <c r="DU230">
        <v>134300</v>
      </c>
      <c r="DV230">
        <v>133200</v>
      </c>
      <c r="DW230">
        <v>134100</v>
      </c>
      <c r="DX230">
        <v>133100</v>
      </c>
      <c r="DY230">
        <v>135500</v>
      </c>
      <c r="DZ230">
        <v>138800</v>
      </c>
      <c r="EA230">
        <v>141800</v>
      </c>
      <c r="EB230">
        <v>141400</v>
      </c>
      <c r="EC230">
        <v>144100</v>
      </c>
      <c r="ED230">
        <v>142100</v>
      </c>
      <c r="EE230">
        <v>139000</v>
      </c>
      <c r="EF230">
        <v>140200</v>
      </c>
      <c r="EG230">
        <v>144800</v>
      </c>
      <c r="EH230">
        <v>146700</v>
      </c>
      <c r="EI230">
        <v>148500</v>
      </c>
      <c r="EJ230" s="19">
        <v>146200</v>
      </c>
      <c r="EK230" s="19">
        <v>143600</v>
      </c>
      <c r="EL230" s="19">
        <v>140600</v>
      </c>
      <c r="EM230" s="19"/>
      <c r="EO230" s="31">
        <f t="shared" si="90"/>
        <v>4.6528662420382165E-2</v>
      </c>
      <c r="EP230" s="31">
        <f t="shared" si="91"/>
        <v>4.5059571088165211E-2</v>
      </c>
      <c r="EQ230" s="31">
        <f t="shared" si="92"/>
        <v>4.4937694704049846E-2</v>
      </c>
      <c r="ER230" s="31">
        <f t="shared" si="93"/>
        <v>4.5366614664586587E-2</v>
      </c>
      <c r="ES230" s="31">
        <f t="shared" si="94"/>
        <v>4.7173091458805744E-2</v>
      </c>
      <c r="ET230" s="31">
        <f t="shared" si="95"/>
        <v>4.358744394618834E-2</v>
      </c>
      <c r="EU230" s="31">
        <f t="shared" si="96"/>
        <v>4.1942985746436609E-2</v>
      </c>
      <c r="EV230" s="31">
        <f t="shared" si="97"/>
        <v>4.1205837173579112E-2</v>
      </c>
      <c r="EW230" s="31">
        <f t="shared" si="98"/>
        <v>4.5362204724409452E-2</v>
      </c>
      <c r="EX230" s="31">
        <f t="shared" si="99"/>
        <v>4.3999999999999997E-2</v>
      </c>
      <c r="EY230" s="31">
        <f t="shared" si="100"/>
        <v>4.8683191324554606E-2</v>
      </c>
      <c r="EZ230" s="31">
        <f t="shared" si="101"/>
        <v>5.3697604790419164E-2</v>
      </c>
      <c r="FA230" s="31">
        <f t="shared" si="102"/>
        <v>6.3879374534623973E-2</v>
      </c>
      <c r="FB230" s="31">
        <f t="shared" si="103"/>
        <v>6.5645645645645651E-2</v>
      </c>
      <c r="FC230" s="31">
        <f t="shared" si="104"/>
        <v>6.7606263982102913E-2</v>
      </c>
      <c r="FD230" s="31">
        <f t="shared" si="105"/>
        <v>6.5732531930879037E-2</v>
      </c>
      <c r="FE230" s="31">
        <f t="shared" si="106"/>
        <v>6.6996309963099632E-2</v>
      </c>
      <c r="FF230" s="31">
        <f t="shared" si="107"/>
        <v>5.9762247838616715E-2</v>
      </c>
      <c r="FG230" s="31">
        <f t="shared" si="108"/>
        <v>6.0458392101551482E-2</v>
      </c>
      <c r="FH230" s="31">
        <f t="shared" si="109"/>
        <v>5.779349363507779E-2</v>
      </c>
      <c r="FI230" s="31">
        <f t="shared" si="110"/>
        <v>6.0832755031228314E-2</v>
      </c>
      <c r="FJ230" s="31">
        <f t="shared" si="111"/>
        <v>6.1097818437719914E-2</v>
      </c>
      <c r="FK230" s="31">
        <f t="shared" si="112"/>
        <v>6.7532374100719425E-2</v>
      </c>
      <c r="FL230" s="31">
        <f t="shared" si="113"/>
        <v>6.8031383737517825E-2</v>
      </c>
      <c r="FM230" s="50">
        <f t="shared" si="114"/>
        <v>6.8604972375690604E-2</v>
      </c>
      <c r="FN230" s="50">
        <f t="shared" si="115"/>
        <v>6.626448534423994E-2</v>
      </c>
      <c r="FO230" s="50">
        <f t="shared" si="116"/>
        <v>6.4801346801346804E-2</v>
      </c>
      <c r="FP230" s="50">
        <f t="shared" si="117"/>
        <v>6.5882352941176475E-2</v>
      </c>
      <c r="FQ230" s="50">
        <f t="shared" si="118"/>
        <v>6.8091922005571029E-2</v>
      </c>
      <c r="FR230" s="50">
        <f t="shared" si="119"/>
        <v>6.4644381223328592E-2</v>
      </c>
    </row>
    <row r="231" spans="1:174" ht="14">
      <c r="A231" s="17" t="s">
        <v>277</v>
      </c>
      <c r="B231" s="19">
        <v>1039</v>
      </c>
      <c r="C231" s="19">
        <v>1114</v>
      </c>
      <c r="D231" s="19">
        <v>1172</v>
      </c>
      <c r="E231" s="19">
        <v>1159</v>
      </c>
      <c r="F231" s="19">
        <v>1091</v>
      </c>
      <c r="G231" s="19">
        <v>1097</v>
      </c>
      <c r="H231" s="19">
        <v>1150</v>
      </c>
      <c r="I231" s="19">
        <v>1250</v>
      </c>
      <c r="J231" s="19">
        <v>1360</v>
      </c>
      <c r="K231" s="19">
        <v>1345</v>
      </c>
      <c r="L231" s="19">
        <v>1355</v>
      </c>
      <c r="M231" s="19">
        <v>1399</v>
      </c>
      <c r="N231" s="19">
        <v>1352</v>
      </c>
      <c r="O231" s="19">
        <v>1445</v>
      </c>
      <c r="P231" s="19">
        <v>1369</v>
      </c>
      <c r="Q231" s="19">
        <v>1329</v>
      </c>
      <c r="R231" s="19">
        <v>1238</v>
      </c>
      <c r="S231" s="19">
        <v>1170</v>
      </c>
      <c r="T231" s="19">
        <v>1201</v>
      </c>
      <c r="U231" s="19">
        <v>1364</v>
      </c>
      <c r="V231" s="19">
        <v>1408</v>
      </c>
      <c r="W231" s="19">
        <v>1437</v>
      </c>
      <c r="X231" s="19">
        <v>1391</v>
      </c>
      <c r="Y231" s="19">
        <v>1326</v>
      </c>
      <c r="Z231" s="19">
        <v>1313</v>
      </c>
      <c r="AA231" s="19">
        <v>1331</v>
      </c>
      <c r="AB231" s="19">
        <v>1336</v>
      </c>
      <c r="AC231" s="19">
        <v>1273</v>
      </c>
      <c r="AD231" s="19">
        <v>1229</v>
      </c>
      <c r="AE231" s="19">
        <v>1208</v>
      </c>
      <c r="AF231" s="19">
        <v>1266</v>
      </c>
      <c r="AG231" s="19">
        <v>1375</v>
      </c>
      <c r="AH231" s="19">
        <v>1490</v>
      </c>
      <c r="AI231" s="19">
        <v>1459</v>
      </c>
      <c r="AJ231" s="19">
        <v>1479</v>
      </c>
      <c r="AK231" s="19">
        <v>1456</v>
      </c>
      <c r="AL231" s="19">
        <v>1455</v>
      </c>
      <c r="AM231" s="19">
        <v>1486</v>
      </c>
      <c r="AN231" s="19">
        <v>1566</v>
      </c>
      <c r="AO231" s="19">
        <v>1641</v>
      </c>
      <c r="AP231" s="19">
        <v>1690</v>
      </c>
      <c r="AQ231" s="19">
        <v>1833</v>
      </c>
      <c r="AR231" s="19">
        <v>2063</v>
      </c>
      <c r="AS231" s="19">
        <v>2399</v>
      </c>
      <c r="AT231" s="19">
        <v>2951</v>
      </c>
      <c r="AU231" s="19">
        <v>3060</v>
      </c>
      <c r="AV231" s="19">
        <v>3317</v>
      </c>
      <c r="AW231" s="19">
        <v>3007</v>
      </c>
      <c r="AX231" s="19">
        <v>2954</v>
      </c>
      <c r="AY231" s="19">
        <v>2848</v>
      </c>
      <c r="AZ231" s="19">
        <v>2987</v>
      </c>
      <c r="BA231" s="19">
        <v>2935</v>
      </c>
      <c r="BB231" s="19">
        <v>2923</v>
      </c>
      <c r="BC231" s="19">
        <v>2793</v>
      </c>
      <c r="BD231" s="19">
        <v>2787</v>
      </c>
      <c r="BE231" s="19">
        <v>2982</v>
      </c>
      <c r="BF231" s="19">
        <v>3015</v>
      </c>
      <c r="BG231" s="19">
        <v>2864</v>
      </c>
      <c r="BH231" s="19">
        <v>2784</v>
      </c>
      <c r="BI231" s="19">
        <v>2615</v>
      </c>
      <c r="BJ231" s="19">
        <v>2534</v>
      </c>
      <c r="BK231" s="19">
        <v>2541</v>
      </c>
      <c r="BL231" s="19">
        <v>2498</v>
      </c>
      <c r="BM231" s="19">
        <v>2416</v>
      </c>
      <c r="BN231" s="19">
        <v>2240</v>
      </c>
      <c r="BO231" s="19">
        <v>2219</v>
      </c>
      <c r="BP231" s="19">
        <v>2210</v>
      </c>
      <c r="BQ231" s="19">
        <v>2518</v>
      </c>
      <c r="BR231" s="19">
        <v>2603</v>
      </c>
      <c r="BS231" s="19">
        <v>2531</v>
      </c>
      <c r="BT231" s="19">
        <v>2425</v>
      </c>
      <c r="BU231" s="19">
        <v>2413</v>
      </c>
      <c r="BV231" s="19">
        <v>2358</v>
      </c>
      <c r="BW231" s="19">
        <v>2406</v>
      </c>
      <c r="BX231" s="19">
        <v>2448</v>
      </c>
      <c r="BY231" s="19">
        <v>2432</v>
      </c>
      <c r="BZ231" s="19">
        <v>2389</v>
      </c>
      <c r="CA231" s="19">
        <v>2290</v>
      </c>
      <c r="CB231" s="19">
        <v>2366</v>
      </c>
      <c r="CC231" s="19">
        <v>2599</v>
      </c>
      <c r="CD231" s="19">
        <v>2664</v>
      </c>
      <c r="CE231" s="19">
        <v>2581</v>
      </c>
      <c r="CF231" s="19">
        <v>2404</v>
      </c>
      <c r="CG231" s="19">
        <v>2353</v>
      </c>
      <c r="CH231" s="49">
        <v>2327</v>
      </c>
      <c r="CI231" s="49">
        <v>2289</v>
      </c>
      <c r="CJ231" s="49">
        <v>2268</v>
      </c>
      <c r="CK231" s="49">
        <v>2191</v>
      </c>
      <c r="CL231" s="49">
        <v>2112</v>
      </c>
      <c r="CM231" s="49">
        <v>2115</v>
      </c>
      <c r="CN231" s="49">
        <v>2111</v>
      </c>
      <c r="CO231" s="49">
        <v>2307</v>
      </c>
      <c r="CP231" s="49">
        <v>2354</v>
      </c>
      <c r="CQ231" s="49">
        <v>2327</v>
      </c>
      <c r="CR231" s="49">
        <v>2267</v>
      </c>
      <c r="CS231" s="49">
        <v>2225</v>
      </c>
      <c r="CT231" s="49">
        <v>2193</v>
      </c>
      <c r="CU231" s="49">
        <v>2164</v>
      </c>
      <c r="CV231" s="49">
        <v>2153</v>
      </c>
      <c r="CW231" s="49">
        <v>2093</v>
      </c>
      <c r="CX231" s="49">
        <v>1961</v>
      </c>
      <c r="CY231" s="49">
        <v>1833</v>
      </c>
      <c r="CZ231" s="17" t="s">
        <v>277</v>
      </c>
      <c r="DE231" t="s">
        <v>278</v>
      </c>
      <c r="DG231" t="s">
        <v>277</v>
      </c>
      <c r="DI231">
        <v>58000</v>
      </c>
      <c r="DJ231">
        <v>58200</v>
      </c>
      <c r="DK231">
        <v>57300</v>
      </c>
      <c r="DL231">
        <v>56400</v>
      </c>
      <c r="DM231">
        <v>55800</v>
      </c>
      <c r="DN231">
        <v>56100</v>
      </c>
      <c r="DO231">
        <v>54400</v>
      </c>
      <c r="DP231">
        <v>57700</v>
      </c>
      <c r="DQ231">
        <v>60600</v>
      </c>
      <c r="DR231">
        <v>61800</v>
      </c>
      <c r="DS231">
        <v>62200</v>
      </c>
      <c r="DT231">
        <v>61600</v>
      </c>
      <c r="DU231">
        <v>61200</v>
      </c>
      <c r="DV231">
        <v>61000</v>
      </c>
      <c r="DW231">
        <v>62500</v>
      </c>
      <c r="DX231">
        <v>60700</v>
      </c>
      <c r="DY231">
        <v>59700</v>
      </c>
      <c r="DZ231">
        <v>59200</v>
      </c>
      <c r="EA231">
        <v>57400</v>
      </c>
      <c r="EB231">
        <v>57800</v>
      </c>
      <c r="EC231">
        <v>57400</v>
      </c>
      <c r="ED231">
        <v>57800</v>
      </c>
      <c r="EE231">
        <v>57900</v>
      </c>
      <c r="EF231">
        <v>58300</v>
      </c>
      <c r="EG231">
        <v>61500</v>
      </c>
      <c r="EH231">
        <v>60500</v>
      </c>
      <c r="EI231">
        <v>59400</v>
      </c>
      <c r="EJ231" s="19">
        <v>59900</v>
      </c>
      <c r="EK231" s="19">
        <v>59400</v>
      </c>
      <c r="EL231" s="19">
        <v>60700</v>
      </c>
      <c r="EM231" s="19"/>
      <c r="EO231" s="31">
        <f t="shared" si="90"/>
        <v>2.3189655172413792E-2</v>
      </c>
      <c r="EP231" s="31">
        <f t="shared" si="91"/>
        <v>2.3230240549828179E-2</v>
      </c>
      <c r="EQ231" s="31">
        <f t="shared" si="92"/>
        <v>2.3193717277486911E-2</v>
      </c>
      <c r="ER231" s="31">
        <f t="shared" si="93"/>
        <v>2.1294326241134753E-2</v>
      </c>
      <c r="ES231" s="31">
        <f t="shared" si="94"/>
        <v>2.5752688172043011E-2</v>
      </c>
      <c r="ET231" s="31">
        <f t="shared" si="95"/>
        <v>2.3404634581105168E-2</v>
      </c>
      <c r="EU231" s="31">
        <f t="shared" si="96"/>
        <v>2.3400735294117646E-2</v>
      </c>
      <c r="EV231" s="31">
        <f t="shared" si="97"/>
        <v>2.1941074523396879E-2</v>
      </c>
      <c r="EW231" s="31">
        <f t="shared" si="98"/>
        <v>2.4075907590759078E-2</v>
      </c>
      <c r="EX231" s="31">
        <f t="shared" si="99"/>
        <v>2.3543689320388351E-2</v>
      </c>
      <c r="EY231" s="31">
        <f t="shared" si="100"/>
        <v>2.6382636655948553E-2</v>
      </c>
      <c r="EZ231" s="31">
        <f t="shared" si="101"/>
        <v>3.3490259740259737E-2</v>
      </c>
      <c r="FA231" s="31">
        <f t="shared" si="102"/>
        <v>0.05</v>
      </c>
      <c r="FB231" s="31">
        <f t="shared" si="103"/>
        <v>4.8426229508196722E-2</v>
      </c>
      <c r="FC231" s="31">
        <f t="shared" si="104"/>
        <v>4.6960000000000002E-2</v>
      </c>
      <c r="FD231" s="31">
        <f t="shared" si="105"/>
        <v>4.5914332784184511E-2</v>
      </c>
      <c r="FE231" s="31">
        <f t="shared" si="106"/>
        <v>4.797319932998325E-2</v>
      </c>
      <c r="FF231" s="31">
        <f t="shared" si="107"/>
        <v>4.2804054054054054E-2</v>
      </c>
      <c r="FG231" s="31">
        <f t="shared" si="108"/>
        <v>4.2090592334494775E-2</v>
      </c>
      <c r="FH231" s="31">
        <f t="shared" si="109"/>
        <v>3.8235294117647062E-2</v>
      </c>
      <c r="FI231" s="31">
        <f t="shared" si="110"/>
        <v>4.4094076655052265E-2</v>
      </c>
      <c r="FJ231" s="31">
        <f t="shared" si="111"/>
        <v>4.0795847750865054E-2</v>
      </c>
      <c r="FK231" s="31">
        <f t="shared" si="112"/>
        <v>4.2003454231433507E-2</v>
      </c>
      <c r="FL231" s="31">
        <f t="shared" si="113"/>
        <v>4.0583190394511151E-2</v>
      </c>
      <c r="FM231" s="50">
        <f t="shared" si="114"/>
        <v>4.1967479674796748E-2</v>
      </c>
      <c r="FN231" s="50">
        <f t="shared" si="115"/>
        <v>3.8462809917355373E-2</v>
      </c>
      <c r="FO231" s="50">
        <f t="shared" si="116"/>
        <v>3.6885521885521882E-2</v>
      </c>
      <c r="FP231" s="50">
        <f t="shared" si="117"/>
        <v>3.5242070116861438E-2</v>
      </c>
      <c r="FQ231" s="50">
        <f t="shared" si="118"/>
        <v>3.9175084175084175E-2</v>
      </c>
      <c r="FR231" s="50">
        <f t="shared" si="119"/>
        <v>3.6128500823723229E-2</v>
      </c>
    </row>
    <row r="232" spans="1:174" ht="14">
      <c r="A232" s="17" t="s">
        <v>278</v>
      </c>
      <c r="B232" s="19">
        <v>7403</v>
      </c>
      <c r="C232" s="19">
        <v>7425</v>
      </c>
      <c r="D232" s="19">
        <v>7847</v>
      </c>
      <c r="E232" s="19">
        <v>7907</v>
      </c>
      <c r="F232" s="19">
        <v>7651</v>
      </c>
      <c r="G232" s="19">
        <v>7591</v>
      </c>
      <c r="H232" s="19">
        <v>7757</v>
      </c>
      <c r="I232" s="19">
        <v>7961</v>
      </c>
      <c r="J232" s="19">
        <v>8313</v>
      </c>
      <c r="K232" s="19">
        <v>8356</v>
      </c>
      <c r="L232" s="19">
        <v>8552</v>
      </c>
      <c r="M232" s="19">
        <v>8446</v>
      </c>
      <c r="N232" s="19">
        <v>8678</v>
      </c>
      <c r="O232" s="19">
        <v>8738</v>
      </c>
      <c r="P232" s="19">
        <v>8845</v>
      </c>
      <c r="Q232" s="19">
        <v>8947</v>
      </c>
      <c r="R232" s="19">
        <v>8733</v>
      </c>
      <c r="S232" s="19">
        <v>8622</v>
      </c>
      <c r="T232" s="19">
        <v>8344</v>
      </c>
      <c r="U232" s="19">
        <v>7951</v>
      </c>
      <c r="V232" s="19">
        <v>8111</v>
      </c>
      <c r="W232" s="19">
        <v>8133</v>
      </c>
      <c r="X232" s="19">
        <v>8013</v>
      </c>
      <c r="Y232" s="19">
        <v>7895</v>
      </c>
      <c r="Z232" s="19">
        <v>7651</v>
      </c>
      <c r="AA232" s="19">
        <v>7494</v>
      </c>
      <c r="AB232" s="19">
        <v>7499</v>
      </c>
      <c r="AC232" s="19">
        <v>7357</v>
      </c>
      <c r="AD232" s="19">
        <v>7047</v>
      </c>
      <c r="AE232" s="19">
        <v>6890</v>
      </c>
      <c r="AF232" s="19">
        <v>6773</v>
      </c>
      <c r="AG232" s="19">
        <v>6757</v>
      </c>
      <c r="AH232" s="19">
        <v>6850</v>
      </c>
      <c r="AI232" s="19">
        <v>6884</v>
      </c>
      <c r="AJ232" s="19">
        <v>6844</v>
      </c>
      <c r="AK232" s="19">
        <v>6923</v>
      </c>
      <c r="AL232" s="19">
        <v>7104</v>
      </c>
      <c r="AM232" s="19">
        <v>7114</v>
      </c>
      <c r="AN232" s="19">
        <v>7522</v>
      </c>
      <c r="AO232" s="19">
        <v>7578</v>
      </c>
      <c r="AP232" s="19">
        <v>7518</v>
      </c>
      <c r="AQ232" s="19">
        <v>7661</v>
      </c>
      <c r="AR232" s="19">
        <v>7783</v>
      </c>
      <c r="AS232" s="19">
        <v>7973</v>
      </c>
      <c r="AT232" s="19">
        <v>8713</v>
      </c>
      <c r="AU232" s="19">
        <v>9238</v>
      </c>
      <c r="AV232" s="19">
        <v>9498</v>
      </c>
      <c r="AW232" s="19">
        <v>9840</v>
      </c>
      <c r="AX232" s="19">
        <v>9935</v>
      </c>
      <c r="AY232" s="19">
        <v>10090</v>
      </c>
      <c r="AZ232" s="19">
        <v>10255</v>
      </c>
      <c r="BA232" s="19">
        <v>10337</v>
      </c>
      <c r="BB232" s="19">
        <v>10400</v>
      </c>
      <c r="BC232" s="19">
        <v>10244</v>
      </c>
      <c r="BD232" s="19">
        <v>10083</v>
      </c>
      <c r="BE232" s="19">
        <v>10194</v>
      </c>
      <c r="BF232" s="19">
        <v>10419</v>
      </c>
      <c r="BG232" s="19">
        <v>10233</v>
      </c>
      <c r="BH232" s="19">
        <v>10139</v>
      </c>
      <c r="BI232" s="19">
        <v>10167</v>
      </c>
      <c r="BJ232" s="19">
        <v>10151</v>
      </c>
      <c r="BK232" s="19">
        <v>10145</v>
      </c>
      <c r="BL232" s="19">
        <v>10114</v>
      </c>
      <c r="BM232" s="19">
        <v>10308</v>
      </c>
      <c r="BN232" s="19">
        <v>10240</v>
      </c>
      <c r="BO232" s="19">
        <v>10164</v>
      </c>
      <c r="BP232" s="19">
        <v>10190</v>
      </c>
      <c r="BQ232" s="19">
        <v>10446</v>
      </c>
      <c r="BR232" s="19">
        <v>10617</v>
      </c>
      <c r="BS232" s="19">
        <v>10781</v>
      </c>
      <c r="BT232" s="19">
        <v>11259</v>
      </c>
      <c r="BU232" s="19">
        <v>11341</v>
      </c>
      <c r="BV232" s="19">
        <v>11455</v>
      </c>
      <c r="BW232" s="19">
        <v>11726</v>
      </c>
      <c r="BX232" s="19">
        <v>11945</v>
      </c>
      <c r="BY232" s="19">
        <v>11961</v>
      </c>
      <c r="BZ232" s="19">
        <v>11856</v>
      </c>
      <c r="CA232" s="19">
        <v>11729</v>
      </c>
      <c r="CB232" s="19">
        <v>11573</v>
      </c>
      <c r="CC232" s="19">
        <v>11671</v>
      </c>
      <c r="CD232" s="19">
        <v>11905</v>
      </c>
      <c r="CE232" s="19">
        <v>11776</v>
      </c>
      <c r="CF232" s="19">
        <v>11593</v>
      </c>
      <c r="CG232" s="19">
        <v>11329</v>
      </c>
      <c r="CH232" s="49">
        <v>11297</v>
      </c>
      <c r="CI232" s="49">
        <v>10918</v>
      </c>
      <c r="CJ232" s="49">
        <v>10614</v>
      </c>
      <c r="CK232" s="49">
        <v>11079</v>
      </c>
      <c r="CL232" s="49">
        <v>11421</v>
      </c>
      <c r="CM232" s="49">
        <v>11397</v>
      </c>
      <c r="CN232" s="49">
        <v>11020</v>
      </c>
      <c r="CO232" s="49">
        <v>11032</v>
      </c>
      <c r="CP232" s="49">
        <v>11333</v>
      </c>
      <c r="CQ232" s="49">
        <v>11279</v>
      </c>
      <c r="CR232" s="49">
        <v>11011</v>
      </c>
      <c r="CS232" s="49">
        <v>10810</v>
      </c>
      <c r="CT232" s="49">
        <v>10629</v>
      </c>
      <c r="CU232" s="49">
        <v>10357</v>
      </c>
      <c r="CV232" s="49">
        <v>10129</v>
      </c>
      <c r="CW232" s="49">
        <v>9697</v>
      </c>
      <c r="CX232" s="49">
        <v>9199</v>
      </c>
      <c r="CY232" s="49">
        <v>8630</v>
      </c>
      <c r="CZ232" s="17" t="s">
        <v>278</v>
      </c>
      <c r="DE232" t="s">
        <v>279</v>
      </c>
      <c r="DG232" t="s">
        <v>278</v>
      </c>
      <c r="DI232">
        <v>105700</v>
      </c>
      <c r="DJ232">
        <v>107500</v>
      </c>
      <c r="DK232">
        <v>105600</v>
      </c>
      <c r="DL232">
        <v>107400</v>
      </c>
      <c r="DM232">
        <v>107100</v>
      </c>
      <c r="DN232">
        <v>107200</v>
      </c>
      <c r="DO232">
        <v>105600</v>
      </c>
      <c r="DP232">
        <v>104700</v>
      </c>
      <c r="DQ232">
        <v>104500</v>
      </c>
      <c r="DR232">
        <v>102200</v>
      </c>
      <c r="DS232">
        <v>104300</v>
      </c>
      <c r="DT232">
        <v>107600</v>
      </c>
      <c r="DU232">
        <v>105200</v>
      </c>
      <c r="DV232">
        <v>104600</v>
      </c>
      <c r="DW232">
        <v>103900</v>
      </c>
      <c r="DX232">
        <v>105400</v>
      </c>
      <c r="DY232">
        <v>104900</v>
      </c>
      <c r="DZ232">
        <v>108700</v>
      </c>
      <c r="EA232">
        <v>108000</v>
      </c>
      <c r="EB232">
        <v>103000</v>
      </c>
      <c r="EC232">
        <v>101000</v>
      </c>
      <c r="ED232">
        <v>101100</v>
      </c>
      <c r="EE232">
        <v>103000</v>
      </c>
      <c r="EF232">
        <v>103200</v>
      </c>
      <c r="EG232">
        <v>106600</v>
      </c>
      <c r="EH232">
        <v>107300</v>
      </c>
      <c r="EI232">
        <v>106700</v>
      </c>
      <c r="EJ232" s="19">
        <v>111600</v>
      </c>
      <c r="EK232" s="19">
        <v>110400</v>
      </c>
      <c r="EL232" s="19">
        <v>110400</v>
      </c>
      <c r="EM232" s="19"/>
      <c r="EO232" s="31">
        <f t="shared" si="90"/>
        <v>7.9053926206244088E-2</v>
      </c>
      <c r="EP232" s="31">
        <f t="shared" si="91"/>
        <v>8.0725581395348842E-2</v>
      </c>
      <c r="EQ232" s="31">
        <f t="shared" si="92"/>
        <v>8.4725378787878794E-2</v>
      </c>
      <c r="ER232" s="31">
        <f t="shared" si="93"/>
        <v>7.7690875232774681E-2</v>
      </c>
      <c r="ES232" s="31">
        <f t="shared" si="94"/>
        <v>7.5938375350140058E-2</v>
      </c>
      <c r="ET232" s="31">
        <f t="shared" si="95"/>
        <v>7.1371268656716419E-2</v>
      </c>
      <c r="EU232" s="31">
        <f t="shared" si="96"/>
        <v>6.9668560606060609E-2</v>
      </c>
      <c r="EV232" s="31">
        <f t="shared" si="97"/>
        <v>6.4689589302769815E-2</v>
      </c>
      <c r="EW232" s="31">
        <f t="shared" si="98"/>
        <v>6.5875598086124407E-2</v>
      </c>
      <c r="EX232" s="31">
        <f t="shared" si="99"/>
        <v>6.9510763209393353E-2</v>
      </c>
      <c r="EY232" s="31">
        <f t="shared" si="100"/>
        <v>7.2655800575263663E-2</v>
      </c>
      <c r="EZ232" s="31">
        <f t="shared" si="101"/>
        <v>7.2332713754646838E-2</v>
      </c>
      <c r="FA232" s="31">
        <f t="shared" si="102"/>
        <v>8.781368821292776E-2</v>
      </c>
      <c r="FB232" s="31">
        <f t="shared" si="103"/>
        <v>9.4980879541108981E-2</v>
      </c>
      <c r="FC232" s="31">
        <f t="shared" si="104"/>
        <v>9.9489894128970163E-2</v>
      </c>
      <c r="FD232" s="31">
        <f t="shared" si="105"/>
        <v>9.5664136622390886E-2</v>
      </c>
      <c r="FE232" s="31">
        <f t="shared" si="106"/>
        <v>9.7550047664442321E-2</v>
      </c>
      <c r="FF232" s="31">
        <f t="shared" si="107"/>
        <v>9.3385464581416749E-2</v>
      </c>
      <c r="FG232" s="31">
        <f t="shared" si="108"/>
        <v>9.5444444444444443E-2</v>
      </c>
      <c r="FH232" s="31">
        <f t="shared" si="109"/>
        <v>9.8932038834951455E-2</v>
      </c>
      <c r="FI232" s="31">
        <f t="shared" si="110"/>
        <v>0.10674257425742574</v>
      </c>
      <c r="FJ232" s="31">
        <f t="shared" si="111"/>
        <v>0.11330365974282888</v>
      </c>
      <c r="FK232" s="31">
        <f t="shared" si="112"/>
        <v>0.116126213592233</v>
      </c>
      <c r="FL232" s="31">
        <f t="shared" si="113"/>
        <v>0.11214147286821706</v>
      </c>
      <c r="FM232" s="50">
        <f t="shared" si="114"/>
        <v>0.11046904315196998</v>
      </c>
      <c r="FN232" s="50">
        <f t="shared" si="115"/>
        <v>0.10528424976700838</v>
      </c>
      <c r="FO232" s="50">
        <f t="shared" si="116"/>
        <v>0.10383317713214621</v>
      </c>
      <c r="FP232" s="50">
        <f t="shared" si="117"/>
        <v>9.8745519713261648E-2</v>
      </c>
      <c r="FQ232" s="50">
        <f t="shared" si="118"/>
        <v>0.10216485507246377</v>
      </c>
      <c r="FR232" s="50">
        <f t="shared" si="119"/>
        <v>9.6277173913043482E-2</v>
      </c>
    </row>
    <row r="233" spans="1:174" ht="14">
      <c r="A233" s="17" t="s">
        <v>279</v>
      </c>
      <c r="B233" s="19">
        <v>2210</v>
      </c>
      <c r="C233" s="19">
        <v>2282</v>
      </c>
      <c r="D233" s="19">
        <v>2266</v>
      </c>
      <c r="E233" s="19">
        <v>2278</v>
      </c>
      <c r="F233" s="19">
        <v>2235</v>
      </c>
      <c r="G233" s="19">
        <v>2301</v>
      </c>
      <c r="H233" s="19">
        <v>2440</v>
      </c>
      <c r="I233" s="19">
        <v>2604</v>
      </c>
      <c r="J233" s="19">
        <v>2766</v>
      </c>
      <c r="K233" s="19">
        <v>2779</v>
      </c>
      <c r="L233" s="19">
        <v>2798</v>
      </c>
      <c r="M233" s="19">
        <v>2714</v>
      </c>
      <c r="N233" s="19">
        <v>2658</v>
      </c>
      <c r="O233" s="19">
        <v>2648</v>
      </c>
      <c r="P233" s="19">
        <v>2622</v>
      </c>
      <c r="Q233" s="19">
        <v>2552</v>
      </c>
      <c r="R233" s="19">
        <v>2509</v>
      </c>
      <c r="S233" s="19">
        <v>2459</v>
      </c>
      <c r="T233" s="19">
        <v>2528</v>
      </c>
      <c r="U233" s="19">
        <v>2735</v>
      </c>
      <c r="V233" s="19">
        <v>2805</v>
      </c>
      <c r="W233" s="19">
        <v>2805</v>
      </c>
      <c r="X233" s="19">
        <v>2690</v>
      </c>
      <c r="Y233" s="19">
        <v>2534</v>
      </c>
      <c r="Z233" s="19">
        <v>2379</v>
      </c>
      <c r="AA233" s="19">
        <v>2357</v>
      </c>
      <c r="AB233" s="19">
        <v>2360</v>
      </c>
      <c r="AC233" s="19">
        <v>2248</v>
      </c>
      <c r="AD233" s="19">
        <v>2165</v>
      </c>
      <c r="AE233" s="19">
        <v>2141</v>
      </c>
      <c r="AF233" s="19">
        <v>2145</v>
      </c>
      <c r="AG233" s="19">
        <v>2400</v>
      </c>
      <c r="AH233" s="19">
        <v>2585</v>
      </c>
      <c r="AI233" s="19">
        <v>2596</v>
      </c>
      <c r="AJ233" s="19">
        <v>2537</v>
      </c>
      <c r="AK233" s="19">
        <v>2483</v>
      </c>
      <c r="AL233" s="19">
        <v>2436</v>
      </c>
      <c r="AM233" s="19">
        <v>2594</v>
      </c>
      <c r="AN233" s="19">
        <v>2707</v>
      </c>
      <c r="AO233" s="19">
        <v>2729</v>
      </c>
      <c r="AP233" s="19">
        <v>2734</v>
      </c>
      <c r="AQ233" s="19">
        <v>3035</v>
      </c>
      <c r="AR233" s="19">
        <v>3384</v>
      </c>
      <c r="AS233" s="19">
        <v>3787</v>
      </c>
      <c r="AT233" s="19">
        <v>4373</v>
      </c>
      <c r="AU233" s="19">
        <v>4579</v>
      </c>
      <c r="AV233" s="19">
        <v>4732</v>
      </c>
      <c r="AW233" s="19">
        <v>4719</v>
      </c>
      <c r="AX233" s="19">
        <v>4768</v>
      </c>
      <c r="AY233" s="19">
        <v>4941</v>
      </c>
      <c r="AZ233" s="19">
        <v>4884</v>
      </c>
      <c r="BA233" s="19">
        <v>4783</v>
      </c>
      <c r="BB233" s="19">
        <v>4685</v>
      </c>
      <c r="BC233" s="19">
        <v>4713</v>
      </c>
      <c r="BD233" s="19">
        <v>4749</v>
      </c>
      <c r="BE233" s="19">
        <v>4931</v>
      </c>
      <c r="BF233" s="19">
        <v>4991</v>
      </c>
      <c r="BG233" s="19">
        <v>4879</v>
      </c>
      <c r="BH233" s="19">
        <v>4744</v>
      </c>
      <c r="BI233" s="19">
        <v>4569</v>
      </c>
      <c r="BJ233" s="19">
        <v>4330</v>
      </c>
      <c r="BK233" s="19">
        <v>4312</v>
      </c>
      <c r="BL233" s="19">
        <v>4275</v>
      </c>
      <c r="BM233" s="19">
        <v>4197</v>
      </c>
      <c r="BN233" s="19">
        <v>4105</v>
      </c>
      <c r="BO233" s="19">
        <v>4170</v>
      </c>
      <c r="BP233" s="19">
        <v>4416</v>
      </c>
      <c r="BQ233" s="19">
        <v>4689</v>
      </c>
      <c r="BR233" s="19">
        <v>4771</v>
      </c>
      <c r="BS233" s="19">
        <v>4749</v>
      </c>
      <c r="BT233" s="19">
        <v>4690</v>
      </c>
      <c r="BU233" s="19">
        <v>4710</v>
      </c>
      <c r="BV233" s="19">
        <v>4702</v>
      </c>
      <c r="BW233" s="19">
        <v>4764</v>
      </c>
      <c r="BX233" s="19">
        <v>4883</v>
      </c>
      <c r="BY233" s="19">
        <v>4842</v>
      </c>
      <c r="BZ233" s="19">
        <v>4683</v>
      </c>
      <c r="CA233" s="19">
        <v>4676</v>
      </c>
      <c r="CB233" s="19">
        <v>4801</v>
      </c>
      <c r="CC233" s="19">
        <v>5119</v>
      </c>
      <c r="CD233" s="19">
        <v>5304</v>
      </c>
      <c r="CE233" s="19">
        <v>5323</v>
      </c>
      <c r="CF233" s="19">
        <v>5300</v>
      </c>
      <c r="CG233" s="19">
        <v>5220</v>
      </c>
      <c r="CH233" s="49">
        <v>5164</v>
      </c>
      <c r="CI233" s="49">
        <v>5175</v>
      </c>
      <c r="CJ233" s="49">
        <v>5192</v>
      </c>
      <c r="CK233" s="49">
        <v>5085</v>
      </c>
      <c r="CL233" s="49">
        <v>5124</v>
      </c>
      <c r="CM233" s="49">
        <v>5072</v>
      </c>
      <c r="CN233" s="49">
        <v>5221</v>
      </c>
      <c r="CO233" s="49">
        <v>5241</v>
      </c>
      <c r="CP233" s="49">
        <v>5330</v>
      </c>
      <c r="CQ233" s="49">
        <v>5278</v>
      </c>
      <c r="CR233" s="49">
        <v>5191</v>
      </c>
      <c r="CS233" s="49">
        <v>5134</v>
      </c>
      <c r="CT233" s="49">
        <v>5033</v>
      </c>
      <c r="CU233" s="49">
        <v>5030</v>
      </c>
      <c r="CV233" s="49">
        <v>4970</v>
      </c>
      <c r="CW233" s="49">
        <v>4739</v>
      </c>
      <c r="CX233" s="49">
        <v>4443</v>
      </c>
      <c r="CY233" s="49">
        <v>4387</v>
      </c>
      <c r="CZ233" s="17" t="s">
        <v>279</v>
      </c>
      <c r="DE233" t="s">
        <v>280</v>
      </c>
      <c r="DG233" t="s">
        <v>279</v>
      </c>
      <c r="DI233">
        <v>66000</v>
      </c>
      <c r="DJ233">
        <v>64700</v>
      </c>
      <c r="DK233">
        <v>64900</v>
      </c>
      <c r="DL233">
        <v>65800</v>
      </c>
      <c r="DM233">
        <v>65400</v>
      </c>
      <c r="DN233">
        <v>66700</v>
      </c>
      <c r="DO233">
        <v>66400</v>
      </c>
      <c r="DP233">
        <v>65900</v>
      </c>
      <c r="DQ233">
        <v>65900</v>
      </c>
      <c r="DR233">
        <v>65100</v>
      </c>
      <c r="DS233">
        <v>64700</v>
      </c>
      <c r="DT233">
        <v>64300</v>
      </c>
      <c r="DU233">
        <v>64600</v>
      </c>
      <c r="DV233">
        <v>65000</v>
      </c>
      <c r="DW233">
        <v>64100</v>
      </c>
      <c r="DX233">
        <v>64100</v>
      </c>
      <c r="DY233">
        <v>65000</v>
      </c>
      <c r="DZ233">
        <v>64900</v>
      </c>
      <c r="EA233">
        <v>64100</v>
      </c>
      <c r="EB233">
        <v>65600</v>
      </c>
      <c r="EC233">
        <v>65700</v>
      </c>
      <c r="ED233">
        <v>66300</v>
      </c>
      <c r="EE233">
        <v>66900</v>
      </c>
      <c r="EF233">
        <v>66200</v>
      </c>
      <c r="EG233">
        <v>64800</v>
      </c>
      <c r="EH233">
        <v>66800</v>
      </c>
      <c r="EI233">
        <v>68100</v>
      </c>
      <c r="EJ233" s="19">
        <v>68200</v>
      </c>
      <c r="EK233" s="19">
        <v>68600</v>
      </c>
      <c r="EL233" s="19">
        <v>66800</v>
      </c>
      <c r="EM233" s="19"/>
      <c r="EO233" s="31">
        <f t="shared" si="90"/>
        <v>4.2106060606060605E-2</v>
      </c>
      <c r="EP233" s="31">
        <f t="shared" si="91"/>
        <v>4.108191653786708E-2</v>
      </c>
      <c r="EQ233" s="31">
        <f t="shared" si="92"/>
        <v>3.9322033898305082E-2</v>
      </c>
      <c r="ER233" s="31">
        <f t="shared" si="93"/>
        <v>3.8419452887537994E-2</v>
      </c>
      <c r="ES233" s="31">
        <f t="shared" si="94"/>
        <v>4.2889908256880736E-2</v>
      </c>
      <c r="ET233" s="31">
        <f t="shared" si="95"/>
        <v>3.5667166416791601E-2</v>
      </c>
      <c r="EU233" s="31">
        <f t="shared" si="96"/>
        <v>3.3855421686746989E-2</v>
      </c>
      <c r="EV233" s="31">
        <f t="shared" si="97"/>
        <v>3.2549317147192718E-2</v>
      </c>
      <c r="EW233" s="31">
        <f t="shared" si="98"/>
        <v>3.939301972685888E-2</v>
      </c>
      <c r="EX233" s="31">
        <f t="shared" si="99"/>
        <v>3.741935483870968E-2</v>
      </c>
      <c r="EY233" s="31">
        <f t="shared" si="100"/>
        <v>4.2179289026275116E-2</v>
      </c>
      <c r="EZ233" s="31">
        <f t="shared" si="101"/>
        <v>5.2628304821150856E-2</v>
      </c>
      <c r="FA233" s="31">
        <f t="shared" si="102"/>
        <v>7.0882352941176466E-2</v>
      </c>
      <c r="FB233" s="31">
        <f t="shared" si="103"/>
        <v>7.3353846153846158E-2</v>
      </c>
      <c r="FC233" s="31">
        <f t="shared" si="104"/>
        <v>7.4617784711388455E-2</v>
      </c>
      <c r="FD233" s="31">
        <f t="shared" si="105"/>
        <v>7.4087363494539787E-2</v>
      </c>
      <c r="FE233" s="31">
        <f t="shared" si="106"/>
        <v>7.5061538461538457E-2</v>
      </c>
      <c r="FF233" s="31">
        <f t="shared" si="107"/>
        <v>6.6718027734976884E-2</v>
      </c>
      <c r="FG233" s="31">
        <f t="shared" si="108"/>
        <v>6.5475819032761312E-2</v>
      </c>
      <c r="FH233" s="31">
        <f t="shared" si="109"/>
        <v>6.7317073170731712E-2</v>
      </c>
      <c r="FI233" s="31">
        <f t="shared" si="110"/>
        <v>7.2283105022831057E-2</v>
      </c>
      <c r="FJ233" s="31">
        <f t="shared" si="111"/>
        <v>7.0920060331825033E-2</v>
      </c>
      <c r="FK233" s="31">
        <f t="shared" si="112"/>
        <v>7.2376681614349778E-2</v>
      </c>
      <c r="FL233" s="31">
        <f t="shared" si="113"/>
        <v>7.2522658610271906E-2</v>
      </c>
      <c r="FM233" s="50">
        <f t="shared" si="114"/>
        <v>8.2145061728395058E-2</v>
      </c>
      <c r="FN233" s="50">
        <f t="shared" si="115"/>
        <v>7.7305389221556886E-2</v>
      </c>
      <c r="FO233" s="50">
        <f t="shared" si="116"/>
        <v>7.4669603524229078E-2</v>
      </c>
      <c r="FP233" s="50">
        <f t="shared" si="117"/>
        <v>7.6554252199413489E-2</v>
      </c>
      <c r="FQ233" s="50">
        <f t="shared" si="118"/>
        <v>7.6938775510204088E-2</v>
      </c>
      <c r="FR233" s="50">
        <f t="shared" si="119"/>
        <v>7.534431137724551E-2</v>
      </c>
    </row>
    <row r="234" spans="1:174" ht="14">
      <c r="A234" s="17" t="s">
        <v>280</v>
      </c>
      <c r="B234" s="19">
        <v>9888</v>
      </c>
      <c r="C234" s="19">
        <v>9936</v>
      </c>
      <c r="D234" s="19">
        <v>9971</v>
      </c>
      <c r="E234" s="19">
        <v>9926</v>
      </c>
      <c r="F234" s="19">
        <v>10313</v>
      </c>
      <c r="G234" s="19">
        <v>10744</v>
      </c>
      <c r="H234" s="19">
        <v>11173</v>
      </c>
      <c r="I234" s="19">
        <v>12225</v>
      </c>
      <c r="J234" s="19">
        <v>12679</v>
      </c>
      <c r="K234" s="19">
        <v>12583</v>
      </c>
      <c r="L234" s="19">
        <v>12140</v>
      </c>
      <c r="M234" s="19">
        <v>11758</v>
      </c>
      <c r="N234" s="19">
        <v>11277</v>
      </c>
      <c r="O234" s="19">
        <v>10711</v>
      </c>
      <c r="P234" s="19">
        <v>10146</v>
      </c>
      <c r="Q234" s="19">
        <v>10784</v>
      </c>
      <c r="R234" s="19">
        <v>11035</v>
      </c>
      <c r="S234" s="19">
        <v>11133</v>
      </c>
      <c r="T234" s="19">
        <v>11724</v>
      </c>
      <c r="U234" s="19">
        <v>12473</v>
      </c>
      <c r="V234" s="19">
        <v>12581</v>
      </c>
      <c r="W234" s="19">
        <v>12173</v>
      </c>
      <c r="X234" s="19">
        <v>11446</v>
      </c>
      <c r="Y234" s="19">
        <v>10743</v>
      </c>
      <c r="Z234" s="19">
        <v>9914</v>
      </c>
      <c r="AA234" s="19">
        <v>9876</v>
      </c>
      <c r="AB234" s="19">
        <v>9761</v>
      </c>
      <c r="AC234" s="19">
        <v>9326</v>
      </c>
      <c r="AD234" s="19">
        <v>9270</v>
      </c>
      <c r="AE234" s="19">
        <v>9554</v>
      </c>
      <c r="AF234" s="19">
        <v>9840</v>
      </c>
      <c r="AG234" s="19">
        <v>10697</v>
      </c>
      <c r="AH234" s="19">
        <v>10967</v>
      </c>
      <c r="AI234" s="19">
        <v>10821</v>
      </c>
      <c r="AJ234" s="19">
        <v>10615</v>
      </c>
      <c r="AK234" s="19">
        <v>10513</v>
      </c>
      <c r="AL234" s="19">
        <v>10149</v>
      </c>
      <c r="AM234" s="19">
        <v>10228</v>
      </c>
      <c r="AN234" s="19">
        <v>10662</v>
      </c>
      <c r="AO234" s="19">
        <v>10795</v>
      </c>
      <c r="AP234" s="19">
        <v>11147</v>
      </c>
      <c r="AQ234" s="19">
        <v>12459</v>
      </c>
      <c r="AR234" s="19">
        <v>13867</v>
      </c>
      <c r="AS234" s="19">
        <v>15982</v>
      </c>
      <c r="AT234" s="19">
        <v>18162</v>
      </c>
      <c r="AU234" s="19">
        <v>18680</v>
      </c>
      <c r="AV234" s="19">
        <v>18453</v>
      </c>
      <c r="AW234" s="19">
        <v>17988</v>
      </c>
      <c r="AX234" s="19">
        <v>17492</v>
      </c>
      <c r="AY234" s="19">
        <v>17557</v>
      </c>
      <c r="AZ234" s="19">
        <v>17856</v>
      </c>
      <c r="BA234" s="19">
        <v>17399</v>
      </c>
      <c r="BB234" s="19">
        <v>17648</v>
      </c>
      <c r="BC234" s="19">
        <v>18013</v>
      </c>
      <c r="BD234" s="19">
        <v>18381</v>
      </c>
      <c r="BE234" s="19">
        <v>19731</v>
      </c>
      <c r="BF234" s="19">
        <v>19920</v>
      </c>
      <c r="BG234" s="19">
        <v>19341</v>
      </c>
      <c r="BH234" s="19">
        <v>18408</v>
      </c>
      <c r="BI234" s="19">
        <v>17222</v>
      </c>
      <c r="BJ234" s="19">
        <v>16140</v>
      </c>
      <c r="BK234" s="19">
        <v>15888</v>
      </c>
      <c r="BL234" s="19">
        <v>15663</v>
      </c>
      <c r="BM234" s="19">
        <v>15612</v>
      </c>
      <c r="BN234" s="19">
        <v>16195</v>
      </c>
      <c r="BO234" s="19">
        <v>15994</v>
      </c>
      <c r="BP234" s="19">
        <v>16252</v>
      </c>
      <c r="BQ234" s="19">
        <v>17666</v>
      </c>
      <c r="BR234" s="19">
        <v>18104</v>
      </c>
      <c r="BS234" s="19">
        <v>17854</v>
      </c>
      <c r="BT234" s="19">
        <v>17041</v>
      </c>
      <c r="BU234" s="19">
        <v>16636</v>
      </c>
      <c r="BV234" s="19">
        <v>16361</v>
      </c>
      <c r="BW234" s="19">
        <v>16753</v>
      </c>
      <c r="BX234" s="19">
        <v>16945</v>
      </c>
      <c r="BY234" s="19">
        <v>16894</v>
      </c>
      <c r="BZ234" s="19">
        <v>17126</v>
      </c>
      <c r="CA234" s="19">
        <v>17556</v>
      </c>
      <c r="CB234" s="19">
        <v>17974</v>
      </c>
      <c r="CC234" s="19">
        <v>19016</v>
      </c>
      <c r="CD234" s="19">
        <v>19537</v>
      </c>
      <c r="CE234" s="19">
        <v>19247</v>
      </c>
      <c r="CF234" s="19">
        <v>18158</v>
      </c>
      <c r="CG234" s="19">
        <v>17832</v>
      </c>
      <c r="CH234" s="49">
        <v>17179</v>
      </c>
      <c r="CI234" s="49">
        <v>17013</v>
      </c>
      <c r="CJ234" s="49">
        <v>16824</v>
      </c>
      <c r="CK234" s="49">
        <v>16935</v>
      </c>
      <c r="CL234" s="49">
        <v>17058</v>
      </c>
      <c r="CM234" s="49">
        <v>17352</v>
      </c>
      <c r="CN234" s="49">
        <v>17569</v>
      </c>
      <c r="CO234" s="49">
        <v>18407</v>
      </c>
      <c r="CP234" s="49">
        <v>18997</v>
      </c>
      <c r="CQ234" s="49">
        <v>18678</v>
      </c>
      <c r="CR234" s="49">
        <v>17817</v>
      </c>
      <c r="CS234" s="49">
        <v>17174</v>
      </c>
      <c r="CT234" s="49">
        <v>16278</v>
      </c>
      <c r="CU234" s="49">
        <v>15824</v>
      </c>
      <c r="CV234" s="49">
        <v>14985</v>
      </c>
      <c r="CW234" s="49">
        <v>14308</v>
      </c>
      <c r="CX234" s="49">
        <v>13823</v>
      </c>
      <c r="CY234" s="49">
        <v>13689</v>
      </c>
      <c r="CZ234" s="17" t="s">
        <v>280</v>
      </c>
      <c r="DE234" t="s">
        <v>281</v>
      </c>
      <c r="DG234" t="s">
        <v>280</v>
      </c>
      <c r="DI234">
        <v>393500</v>
      </c>
      <c r="DJ234">
        <v>392900</v>
      </c>
      <c r="DK234">
        <v>395700</v>
      </c>
      <c r="DL234">
        <v>396600</v>
      </c>
      <c r="DM234">
        <v>395800</v>
      </c>
      <c r="DN234">
        <v>396000</v>
      </c>
      <c r="DO234">
        <v>391400</v>
      </c>
      <c r="DP234">
        <v>398300</v>
      </c>
      <c r="DQ234">
        <v>395400</v>
      </c>
      <c r="DR234">
        <v>388600</v>
      </c>
      <c r="DS234">
        <v>387100</v>
      </c>
      <c r="DT234">
        <v>391200</v>
      </c>
      <c r="DU234">
        <v>398000</v>
      </c>
      <c r="DV234">
        <v>410200</v>
      </c>
      <c r="DW234">
        <v>417900</v>
      </c>
      <c r="DX234">
        <v>413100</v>
      </c>
      <c r="DY234">
        <v>411200</v>
      </c>
      <c r="DZ234">
        <v>408000</v>
      </c>
      <c r="EA234">
        <v>408700</v>
      </c>
      <c r="EB234">
        <v>407300</v>
      </c>
      <c r="EC234">
        <v>410200</v>
      </c>
      <c r="ED234">
        <v>419000</v>
      </c>
      <c r="EE234">
        <v>420500</v>
      </c>
      <c r="EF234">
        <v>426100</v>
      </c>
      <c r="EG234">
        <v>425000</v>
      </c>
      <c r="EH234">
        <v>418900</v>
      </c>
      <c r="EI234">
        <v>424600</v>
      </c>
      <c r="EJ234" s="19">
        <v>423000</v>
      </c>
      <c r="EK234" s="19">
        <v>419700</v>
      </c>
      <c r="EL234" s="19">
        <v>421500</v>
      </c>
      <c r="EM234" s="19"/>
      <c r="EO234" s="31">
        <f t="shared" si="90"/>
        <v>3.1977128335451077E-2</v>
      </c>
      <c r="EP234" s="31">
        <f t="shared" si="91"/>
        <v>2.8701959786205142E-2</v>
      </c>
      <c r="EQ234" s="31">
        <f t="shared" si="92"/>
        <v>2.7252969421278746E-2</v>
      </c>
      <c r="ER234" s="31">
        <f t="shared" si="93"/>
        <v>2.9561270801815431E-2</v>
      </c>
      <c r="ES234" s="31">
        <f t="shared" si="94"/>
        <v>3.0755432036382011E-2</v>
      </c>
      <c r="ET234" s="31">
        <f t="shared" si="95"/>
        <v>2.5035353535353536E-2</v>
      </c>
      <c r="EU234" s="31">
        <f t="shared" si="96"/>
        <v>2.3827286663260092E-2</v>
      </c>
      <c r="EV234" s="31">
        <f t="shared" si="97"/>
        <v>2.4704996233994476E-2</v>
      </c>
      <c r="EW234" s="31">
        <f t="shared" si="98"/>
        <v>2.7367223065250381E-2</v>
      </c>
      <c r="EX234" s="31">
        <f t="shared" si="99"/>
        <v>2.6116829644879054E-2</v>
      </c>
      <c r="EY234" s="31">
        <f t="shared" si="100"/>
        <v>2.7886850942908808E-2</v>
      </c>
      <c r="EZ234" s="31">
        <f t="shared" si="101"/>
        <v>3.5447341513292437E-2</v>
      </c>
      <c r="FA234" s="31">
        <f t="shared" si="102"/>
        <v>4.693467336683417E-2</v>
      </c>
      <c r="FB234" s="31">
        <f t="shared" si="103"/>
        <v>4.264261335933691E-2</v>
      </c>
      <c r="FC234" s="31">
        <f t="shared" si="104"/>
        <v>4.1634362287628617E-2</v>
      </c>
      <c r="FD234" s="31">
        <f t="shared" si="105"/>
        <v>4.4495279593318809E-2</v>
      </c>
      <c r="FE234" s="31">
        <f t="shared" si="106"/>
        <v>4.7035505836575876E-2</v>
      </c>
      <c r="FF234" s="31">
        <f t="shared" si="107"/>
        <v>3.9558823529411764E-2</v>
      </c>
      <c r="FG234" s="31">
        <f t="shared" si="108"/>
        <v>3.8199168093956445E-2</v>
      </c>
      <c r="FH234" s="31">
        <f t="shared" si="109"/>
        <v>3.9901792290694821E-2</v>
      </c>
      <c r="FI234" s="31">
        <f t="shared" si="110"/>
        <v>4.3525109702584108E-2</v>
      </c>
      <c r="FJ234" s="31">
        <f t="shared" si="111"/>
        <v>3.9047732696897375E-2</v>
      </c>
      <c r="FK234" s="31">
        <f t="shared" si="112"/>
        <v>4.0175980975029724E-2</v>
      </c>
      <c r="FL234" s="31">
        <f t="shared" si="113"/>
        <v>4.2182586247359773E-2</v>
      </c>
      <c r="FM234" s="50">
        <f t="shared" si="114"/>
        <v>4.5287058823529409E-2</v>
      </c>
      <c r="FN234" s="50">
        <f t="shared" si="115"/>
        <v>4.1009787538792072E-2</v>
      </c>
      <c r="FO234" s="50">
        <f t="shared" si="116"/>
        <v>3.9884597268016957E-2</v>
      </c>
      <c r="FP234" s="50">
        <f t="shared" si="117"/>
        <v>4.1534278959810877E-2</v>
      </c>
      <c r="FQ234" s="50">
        <f t="shared" si="118"/>
        <v>4.4503216583273768E-2</v>
      </c>
      <c r="FR234" s="50">
        <f t="shared" si="119"/>
        <v>3.8619217081850531E-2</v>
      </c>
    </row>
    <row r="235" spans="1:174" ht="14">
      <c r="A235" s="17" t="s">
        <v>281</v>
      </c>
      <c r="B235" s="19">
        <v>3511</v>
      </c>
      <c r="C235" s="19">
        <v>3735</v>
      </c>
      <c r="D235" s="19">
        <v>3795</v>
      </c>
      <c r="E235" s="19">
        <v>3531</v>
      </c>
      <c r="F235" s="19">
        <v>3547</v>
      </c>
      <c r="G235" s="19">
        <v>3549</v>
      </c>
      <c r="H235" s="19">
        <v>3785</v>
      </c>
      <c r="I235" s="19">
        <v>4060</v>
      </c>
      <c r="J235" s="19">
        <v>3963</v>
      </c>
      <c r="K235" s="19">
        <v>4103</v>
      </c>
      <c r="L235" s="19">
        <v>4082</v>
      </c>
      <c r="M235" s="19">
        <v>3957</v>
      </c>
      <c r="N235" s="19">
        <v>3782</v>
      </c>
      <c r="O235" s="19">
        <v>4057</v>
      </c>
      <c r="P235" s="19">
        <v>3974</v>
      </c>
      <c r="Q235" s="19">
        <v>3624</v>
      </c>
      <c r="R235" s="19">
        <v>3532</v>
      </c>
      <c r="S235" s="19">
        <v>3577</v>
      </c>
      <c r="T235" s="19">
        <v>3489</v>
      </c>
      <c r="U235" s="19">
        <v>3738</v>
      </c>
      <c r="V235" s="19">
        <v>4071</v>
      </c>
      <c r="W235" s="19">
        <v>3803</v>
      </c>
      <c r="X235" s="19">
        <v>3457</v>
      </c>
      <c r="Y235" s="19">
        <v>3327</v>
      </c>
      <c r="Z235" s="19">
        <v>3334</v>
      </c>
      <c r="AA235" s="19">
        <v>3387</v>
      </c>
      <c r="AB235" s="19">
        <v>3323</v>
      </c>
      <c r="AC235" s="19">
        <v>3043</v>
      </c>
      <c r="AD235" s="19">
        <v>2994</v>
      </c>
      <c r="AE235" s="19">
        <v>3022</v>
      </c>
      <c r="AF235" s="19">
        <v>2990</v>
      </c>
      <c r="AG235" s="19">
        <v>3261</v>
      </c>
      <c r="AH235" s="19">
        <v>3354</v>
      </c>
      <c r="AI235" s="19">
        <v>3305</v>
      </c>
      <c r="AJ235" s="19">
        <v>3181</v>
      </c>
      <c r="AK235" s="19">
        <v>3104</v>
      </c>
      <c r="AL235" s="19">
        <v>3166</v>
      </c>
      <c r="AM235" s="19">
        <v>3352</v>
      </c>
      <c r="AN235" s="19">
        <v>3520</v>
      </c>
      <c r="AO235" s="19">
        <v>3362</v>
      </c>
      <c r="AP235" s="19">
        <v>3474</v>
      </c>
      <c r="AQ235" s="19">
        <v>3811</v>
      </c>
      <c r="AR235" s="19">
        <v>3941</v>
      </c>
      <c r="AS235" s="19">
        <v>4438</v>
      </c>
      <c r="AT235" s="19">
        <v>4809</v>
      </c>
      <c r="AU235" s="19">
        <v>4862</v>
      </c>
      <c r="AV235" s="19">
        <v>4928</v>
      </c>
      <c r="AW235" s="19">
        <v>4892</v>
      </c>
      <c r="AX235" s="19">
        <v>4895</v>
      </c>
      <c r="AY235" s="19">
        <v>5209</v>
      </c>
      <c r="AZ235" s="19">
        <v>5434</v>
      </c>
      <c r="BA235" s="19">
        <v>5128</v>
      </c>
      <c r="BB235" s="19">
        <v>5031</v>
      </c>
      <c r="BC235" s="19">
        <v>5128</v>
      </c>
      <c r="BD235" s="19">
        <v>5139</v>
      </c>
      <c r="BE235" s="19">
        <v>5668</v>
      </c>
      <c r="BF235" s="19">
        <v>5731</v>
      </c>
      <c r="BG235" s="19">
        <v>5657</v>
      </c>
      <c r="BH235" s="19">
        <v>5492</v>
      </c>
      <c r="BI235" s="19">
        <v>5250</v>
      </c>
      <c r="BJ235" s="19">
        <v>5080</v>
      </c>
      <c r="BK235" s="19">
        <v>5453</v>
      </c>
      <c r="BL235" s="19">
        <v>5351</v>
      </c>
      <c r="BM235" s="19">
        <v>4906</v>
      </c>
      <c r="BN235" s="19">
        <v>4892</v>
      </c>
      <c r="BO235" s="19">
        <v>5005</v>
      </c>
      <c r="BP235" s="19">
        <v>5084</v>
      </c>
      <c r="BQ235" s="19">
        <v>5542</v>
      </c>
      <c r="BR235" s="19">
        <v>5564</v>
      </c>
      <c r="BS235" s="19">
        <v>5522</v>
      </c>
      <c r="BT235" s="19">
        <v>5370</v>
      </c>
      <c r="BU235" s="19">
        <v>5317</v>
      </c>
      <c r="BV235" s="19">
        <v>5451</v>
      </c>
      <c r="BW235" s="19">
        <v>5836</v>
      </c>
      <c r="BX235" s="19">
        <v>5933</v>
      </c>
      <c r="BY235" s="19">
        <v>5374</v>
      </c>
      <c r="BZ235" s="19">
        <v>5307</v>
      </c>
      <c r="CA235" s="19">
        <v>5338</v>
      </c>
      <c r="CB235" s="19">
        <v>5368</v>
      </c>
      <c r="CC235" s="19">
        <v>5728</v>
      </c>
      <c r="CD235" s="19">
        <v>5829</v>
      </c>
      <c r="CE235" s="19">
        <v>5783</v>
      </c>
      <c r="CF235" s="19">
        <v>5555</v>
      </c>
      <c r="CG235" s="19">
        <v>5529</v>
      </c>
      <c r="CH235" s="49">
        <v>5545</v>
      </c>
      <c r="CI235" s="49">
        <v>5920</v>
      </c>
      <c r="CJ235" s="49">
        <v>6031</v>
      </c>
      <c r="CK235" s="49">
        <v>5611</v>
      </c>
      <c r="CL235" s="49">
        <v>5529</v>
      </c>
      <c r="CM235" s="49">
        <v>5535</v>
      </c>
      <c r="CN235" s="49">
        <v>5613</v>
      </c>
      <c r="CO235" s="49">
        <v>5849</v>
      </c>
      <c r="CP235" s="49">
        <v>5942</v>
      </c>
      <c r="CQ235" s="49">
        <v>5725</v>
      </c>
      <c r="CR235" s="49">
        <v>5498</v>
      </c>
      <c r="CS235" s="49">
        <v>5323</v>
      </c>
      <c r="CT235" s="49">
        <v>5404</v>
      </c>
      <c r="CU235" s="49">
        <v>5574</v>
      </c>
      <c r="CV235" s="49">
        <v>5506</v>
      </c>
      <c r="CW235" s="49">
        <v>4814</v>
      </c>
      <c r="CX235" s="49">
        <v>4629</v>
      </c>
      <c r="CY235" s="49">
        <v>4607</v>
      </c>
      <c r="CZ235" s="17" t="s">
        <v>281</v>
      </c>
      <c r="DE235" t="s">
        <v>282</v>
      </c>
      <c r="DG235" t="s">
        <v>281</v>
      </c>
      <c r="DI235">
        <v>64200</v>
      </c>
      <c r="DJ235">
        <v>63600</v>
      </c>
      <c r="DK235">
        <v>64200</v>
      </c>
      <c r="DL235">
        <v>64600</v>
      </c>
      <c r="DM235">
        <v>64800</v>
      </c>
      <c r="DN235">
        <v>64500</v>
      </c>
      <c r="DO235">
        <v>64700</v>
      </c>
      <c r="DP235">
        <v>63700</v>
      </c>
      <c r="DQ235">
        <v>62900</v>
      </c>
      <c r="DR235">
        <v>62500</v>
      </c>
      <c r="DS235">
        <v>63100</v>
      </c>
      <c r="DT235">
        <v>64700</v>
      </c>
      <c r="DU235">
        <v>64200</v>
      </c>
      <c r="DV235">
        <v>64300</v>
      </c>
      <c r="DW235">
        <v>63300</v>
      </c>
      <c r="DX235">
        <v>62400</v>
      </c>
      <c r="DY235">
        <v>63600</v>
      </c>
      <c r="DZ235">
        <v>62200</v>
      </c>
      <c r="EA235">
        <v>61700</v>
      </c>
      <c r="EB235">
        <v>61900</v>
      </c>
      <c r="EC235">
        <v>59900</v>
      </c>
      <c r="ED235">
        <v>61100</v>
      </c>
      <c r="EE235">
        <v>60600</v>
      </c>
      <c r="EF235">
        <v>60300</v>
      </c>
      <c r="EG235">
        <v>60900</v>
      </c>
      <c r="EH235">
        <v>59300</v>
      </c>
      <c r="EI235">
        <v>60800</v>
      </c>
      <c r="EJ235" s="19">
        <v>60200</v>
      </c>
      <c r="EK235" s="19">
        <v>59900</v>
      </c>
      <c r="EL235" s="19">
        <v>60400</v>
      </c>
      <c r="EM235" s="19"/>
      <c r="EO235" s="31">
        <f t="shared" si="90"/>
        <v>6.3909657320872268E-2</v>
      </c>
      <c r="EP235" s="31">
        <f t="shared" si="91"/>
        <v>5.9465408805031449E-2</v>
      </c>
      <c r="EQ235" s="31">
        <f t="shared" si="92"/>
        <v>5.6448598130841118E-2</v>
      </c>
      <c r="ER235" s="31">
        <f t="shared" si="93"/>
        <v>5.4009287925696592E-2</v>
      </c>
      <c r="ES235" s="31">
        <f t="shared" si="94"/>
        <v>5.8688271604938273E-2</v>
      </c>
      <c r="ET235" s="31">
        <f t="shared" si="95"/>
        <v>5.1689922480620154E-2</v>
      </c>
      <c r="EU235" s="31">
        <f t="shared" si="96"/>
        <v>4.7032457496136014E-2</v>
      </c>
      <c r="EV235" s="31">
        <f t="shared" si="97"/>
        <v>4.6938775510204082E-2</v>
      </c>
      <c r="EW235" s="31">
        <f t="shared" si="98"/>
        <v>5.2543720190779013E-2</v>
      </c>
      <c r="EX235" s="31">
        <f t="shared" si="99"/>
        <v>5.0656E-2</v>
      </c>
      <c r="EY235" s="31">
        <f t="shared" si="100"/>
        <v>5.3280507131537244E-2</v>
      </c>
      <c r="EZ235" s="31">
        <f t="shared" si="101"/>
        <v>6.091190108191654E-2</v>
      </c>
      <c r="FA235" s="31">
        <f t="shared" si="102"/>
        <v>7.5732087227414327E-2</v>
      </c>
      <c r="FB235" s="31">
        <f t="shared" si="103"/>
        <v>7.612752721617419E-2</v>
      </c>
      <c r="FC235" s="31">
        <f t="shared" si="104"/>
        <v>8.1011058451816748E-2</v>
      </c>
      <c r="FD235" s="31">
        <f t="shared" si="105"/>
        <v>8.2355769230769232E-2</v>
      </c>
      <c r="FE235" s="31">
        <f t="shared" si="106"/>
        <v>8.8946540880503147E-2</v>
      </c>
      <c r="FF235" s="31">
        <f t="shared" si="107"/>
        <v>8.1672025723472666E-2</v>
      </c>
      <c r="FG235" s="31">
        <f t="shared" si="108"/>
        <v>7.9513776337115066E-2</v>
      </c>
      <c r="FH235" s="31">
        <f t="shared" si="109"/>
        <v>8.2132471728594503E-2</v>
      </c>
      <c r="FI235" s="31">
        <f t="shared" si="110"/>
        <v>9.2186978297161937E-2</v>
      </c>
      <c r="FJ235" s="31">
        <f t="shared" si="111"/>
        <v>8.9214402618657943E-2</v>
      </c>
      <c r="FK235" s="31">
        <f t="shared" si="112"/>
        <v>8.867986798679868E-2</v>
      </c>
      <c r="FL235" s="31">
        <f t="shared" si="113"/>
        <v>8.9021558872305145E-2</v>
      </c>
      <c r="FM235" s="50">
        <f t="shared" si="114"/>
        <v>9.495894909688013E-2</v>
      </c>
      <c r="FN235" s="50">
        <f t="shared" si="115"/>
        <v>9.3507588532883643E-2</v>
      </c>
      <c r="FO235" s="50">
        <f t="shared" si="116"/>
        <v>9.2286184210526312E-2</v>
      </c>
      <c r="FP235" s="50">
        <f t="shared" si="117"/>
        <v>9.3239202657807316E-2</v>
      </c>
      <c r="FQ235" s="50">
        <f t="shared" si="118"/>
        <v>9.5575959933222043E-2</v>
      </c>
      <c r="FR235" s="50">
        <f t="shared" si="119"/>
        <v>8.9470198675496687E-2</v>
      </c>
    </row>
    <row r="236" spans="1:174" ht="14">
      <c r="A236" s="17" t="s">
        <v>282</v>
      </c>
      <c r="B236" s="19">
        <v>847</v>
      </c>
      <c r="C236" s="19">
        <v>887</v>
      </c>
      <c r="D236" s="19">
        <v>900</v>
      </c>
      <c r="E236" s="19">
        <v>879</v>
      </c>
      <c r="F236" s="19">
        <v>852</v>
      </c>
      <c r="G236" s="19">
        <v>937</v>
      </c>
      <c r="H236" s="19">
        <v>1026</v>
      </c>
      <c r="I236" s="19">
        <v>1110</v>
      </c>
      <c r="J236" s="19">
        <v>1144</v>
      </c>
      <c r="K236" s="19">
        <v>1092</v>
      </c>
      <c r="L236" s="19">
        <v>972</v>
      </c>
      <c r="M236" s="19">
        <v>909</v>
      </c>
      <c r="N236" s="19">
        <v>863</v>
      </c>
      <c r="O236" s="19">
        <v>868</v>
      </c>
      <c r="P236" s="19">
        <v>839</v>
      </c>
      <c r="Q236" s="19">
        <v>794</v>
      </c>
      <c r="R236" s="19">
        <v>813</v>
      </c>
      <c r="S236" s="19">
        <v>919</v>
      </c>
      <c r="T236" s="19">
        <v>1003</v>
      </c>
      <c r="U236" s="19">
        <v>1053</v>
      </c>
      <c r="V236" s="19">
        <v>1023</v>
      </c>
      <c r="W236" s="19">
        <v>926</v>
      </c>
      <c r="X236" s="19">
        <v>795</v>
      </c>
      <c r="Y236" s="19">
        <v>772</v>
      </c>
      <c r="Z236" s="19">
        <v>704</v>
      </c>
      <c r="AA236" s="19">
        <v>693</v>
      </c>
      <c r="AB236" s="19">
        <v>682</v>
      </c>
      <c r="AC236" s="19">
        <v>626</v>
      </c>
      <c r="AD236" s="19">
        <v>609</v>
      </c>
      <c r="AE236" s="19">
        <v>663</v>
      </c>
      <c r="AF236" s="19">
        <v>756</v>
      </c>
      <c r="AG236" s="19">
        <v>872</v>
      </c>
      <c r="AH236" s="19">
        <v>872</v>
      </c>
      <c r="AI236" s="19">
        <v>758</v>
      </c>
      <c r="AJ236" s="19">
        <v>672</v>
      </c>
      <c r="AK236" s="19">
        <v>667</v>
      </c>
      <c r="AL236" s="19">
        <v>666</v>
      </c>
      <c r="AM236" s="19">
        <v>666</v>
      </c>
      <c r="AN236" s="19">
        <v>777</v>
      </c>
      <c r="AO236" s="19">
        <v>768</v>
      </c>
      <c r="AP236" s="19">
        <v>843</v>
      </c>
      <c r="AQ236" s="19">
        <v>1025</v>
      </c>
      <c r="AR236" s="19">
        <v>1320</v>
      </c>
      <c r="AS236" s="19">
        <v>1473</v>
      </c>
      <c r="AT236" s="19">
        <v>1639</v>
      </c>
      <c r="AU236" s="19">
        <v>1593</v>
      </c>
      <c r="AV236" s="19">
        <v>1571</v>
      </c>
      <c r="AW236" s="19">
        <v>1429</v>
      </c>
      <c r="AX236" s="19">
        <v>1302</v>
      </c>
      <c r="AY236" s="19">
        <v>1239</v>
      </c>
      <c r="AZ236" s="19">
        <v>1239</v>
      </c>
      <c r="BA236" s="19">
        <v>1181</v>
      </c>
      <c r="BB236" s="19">
        <v>1138</v>
      </c>
      <c r="BC236" s="19">
        <v>1205</v>
      </c>
      <c r="BD236" s="19">
        <v>1284</v>
      </c>
      <c r="BE236" s="19">
        <v>1447</v>
      </c>
      <c r="BF236" s="19">
        <v>1483</v>
      </c>
      <c r="BG236" s="19">
        <v>1366</v>
      </c>
      <c r="BH236" s="19">
        <v>1157</v>
      </c>
      <c r="BI236" s="19">
        <v>1015</v>
      </c>
      <c r="BJ236" s="19">
        <v>954</v>
      </c>
      <c r="BK236" s="19">
        <v>967</v>
      </c>
      <c r="BL236" s="19">
        <v>976</v>
      </c>
      <c r="BM236" s="19">
        <v>965</v>
      </c>
      <c r="BN236" s="19">
        <v>1015</v>
      </c>
      <c r="BO236" s="19">
        <v>1123</v>
      </c>
      <c r="BP236" s="19">
        <v>1212</v>
      </c>
      <c r="BQ236" s="19">
        <v>1313</v>
      </c>
      <c r="BR236" s="19">
        <v>1373</v>
      </c>
      <c r="BS236" s="19">
        <v>1317</v>
      </c>
      <c r="BT236" s="19">
        <v>1155</v>
      </c>
      <c r="BU236" s="19">
        <v>1058</v>
      </c>
      <c r="BV236" s="19">
        <v>1001</v>
      </c>
      <c r="BW236" s="19">
        <v>1048</v>
      </c>
      <c r="BX236" s="19">
        <v>1120</v>
      </c>
      <c r="BY236" s="19">
        <v>1092</v>
      </c>
      <c r="BZ236" s="19">
        <v>1127</v>
      </c>
      <c r="CA236" s="19">
        <v>1253</v>
      </c>
      <c r="CB236" s="19">
        <v>1405</v>
      </c>
      <c r="CC236" s="19">
        <v>1580</v>
      </c>
      <c r="CD236" s="19">
        <v>1650</v>
      </c>
      <c r="CE236" s="19">
        <v>1510</v>
      </c>
      <c r="CF236" s="19">
        <v>1270</v>
      </c>
      <c r="CG236" s="19">
        <v>1201</v>
      </c>
      <c r="CH236" s="49">
        <v>1128</v>
      </c>
      <c r="CI236" s="49">
        <v>1145</v>
      </c>
      <c r="CJ236" s="49">
        <v>1113</v>
      </c>
      <c r="CK236" s="49">
        <v>1071</v>
      </c>
      <c r="CL236" s="49">
        <v>1130</v>
      </c>
      <c r="CM236" s="49">
        <v>1157</v>
      </c>
      <c r="CN236" s="49">
        <v>1341</v>
      </c>
      <c r="CO236" s="49">
        <v>1423</v>
      </c>
      <c r="CP236" s="49">
        <v>1406</v>
      </c>
      <c r="CQ236" s="49">
        <v>1282</v>
      </c>
      <c r="CR236" s="49">
        <v>1117</v>
      </c>
      <c r="CS236" s="49">
        <v>1031</v>
      </c>
      <c r="CT236" s="49">
        <v>954</v>
      </c>
      <c r="CU236" s="49">
        <v>913</v>
      </c>
      <c r="CV236" s="49">
        <v>841</v>
      </c>
      <c r="CW236" s="49">
        <v>732</v>
      </c>
      <c r="CX236" s="49">
        <v>744</v>
      </c>
      <c r="CY236" s="49">
        <v>823</v>
      </c>
      <c r="CZ236" s="17" t="s">
        <v>282</v>
      </c>
      <c r="DE236" t="s">
        <v>283</v>
      </c>
      <c r="DG236" t="s">
        <v>282</v>
      </c>
      <c r="DI236">
        <v>46800</v>
      </c>
      <c r="DJ236">
        <v>45900</v>
      </c>
      <c r="DK236">
        <v>45900</v>
      </c>
      <c r="DL236">
        <v>42900</v>
      </c>
      <c r="DM236">
        <v>42000</v>
      </c>
      <c r="DN236">
        <v>41900</v>
      </c>
      <c r="DO236">
        <v>41700</v>
      </c>
      <c r="DP236">
        <v>43700</v>
      </c>
      <c r="DQ236">
        <v>42700</v>
      </c>
      <c r="DR236">
        <v>43900</v>
      </c>
      <c r="DS236">
        <v>41200</v>
      </c>
      <c r="DT236">
        <v>42600</v>
      </c>
      <c r="DU236">
        <v>44100</v>
      </c>
      <c r="DV236">
        <v>42400</v>
      </c>
      <c r="DW236">
        <v>43900</v>
      </c>
      <c r="DX236">
        <v>42300</v>
      </c>
      <c r="DY236">
        <v>40900</v>
      </c>
      <c r="DZ236">
        <v>42000</v>
      </c>
      <c r="EA236">
        <v>42000</v>
      </c>
      <c r="EB236">
        <v>42000</v>
      </c>
      <c r="EC236">
        <v>43300</v>
      </c>
      <c r="ED236">
        <v>43100</v>
      </c>
      <c r="EE236">
        <v>44100</v>
      </c>
      <c r="EF236">
        <v>43400</v>
      </c>
      <c r="EG236">
        <v>43900</v>
      </c>
      <c r="EH236">
        <v>43800</v>
      </c>
      <c r="EI236">
        <v>43300</v>
      </c>
      <c r="EJ236" s="19">
        <v>42800</v>
      </c>
      <c r="EK236" s="19">
        <v>40900</v>
      </c>
      <c r="EL236" s="19">
        <v>42900</v>
      </c>
      <c r="EM236" s="19"/>
      <c r="EO236" s="31">
        <f t="shared" si="90"/>
        <v>2.3333333333333334E-2</v>
      </c>
      <c r="EP236" s="31">
        <f t="shared" si="91"/>
        <v>1.8801742919389977E-2</v>
      </c>
      <c r="EQ236" s="31">
        <f t="shared" si="92"/>
        <v>1.7298474945533771E-2</v>
      </c>
      <c r="ER236" s="31">
        <f t="shared" si="93"/>
        <v>2.337995337995338E-2</v>
      </c>
      <c r="ES236" s="31">
        <f t="shared" si="94"/>
        <v>2.2047619047619049E-2</v>
      </c>
      <c r="ET236" s="31">
        <f t="shared" si="95"/>
        <v>1.6801909307875895E-2</v>
      </c>
      <c r="EU236" s="31">
        <f t="shared" si="96"/>
        <v>1.5011990407673861E-2</v>
      </c>
      <c r="EV236" s="31">
        <f t="shared" si="97"/>
        <v>1.7299771167048054E-2</v>
      </c>
      <c r="EW236" s="31">
        <f t="shared" si="98"/>
        <v>1.7751756440281031E-2</v>
      </c>
      <c r="EX236" s="31">
        <f t="shared" si="99"/>
        <v>1.5170842824601367E-2</v>
      </c>
      <c r="EY236" s="31">
        <f t="shared" si="100"/>
        <v>1.8640776699029128E-2</v>
      </c>
      <c r="EZ236" s="31">
        <f t="shared" si="101"/>
        <v>3.0985915492957747E-2</v>
      </c>
      <c r="FA236" s="31">
        <f t="shared" si="102"/>
        <v>3.612244897959184E-2</v>
      </c>
      <c r="FB236" s="31">
        <f t="shared" si="103"/>
        <v>3.0707547169811319E-2</v>
      </c>
      <c r="FC236" s="31">
        <f t="shared" si="104"/>
        <v>2.6902050113895216E-2</v>
      </c>
      <c r="FD236" s="31">
        <f t="shared" si="105"/>
        <v>3.0354609929078014E-2</v>
      </c>
      <c r="FE236" s="31">
        <f t="shared" si="106"/>
        <v>3.339853300733496E-2</v>
      </c>
      <c r="FF236" s="31">
        <f t="shared" si="107"/>
        <v>2.2714285714285715E-2</v>
      </c>
      <c r="FG236" s="31">
        <f t="shared" si="108"/>
        <v>2.2976190476190476E-2</v>
      </c>
      <c r="FH236" s="31">
        <f t="shared" si="109"/>
        <v>2.8857142857142856E-2</v>
      </c>
      <c r="FI236" s="31">
        <f t="shared" si="110"/>
        <v>3.0415704387990763E-2</v>
      </c>
      <c r="FJ236" s="31">
        <f t="shared" si="111"/>
        <v>2.3225058004640371E-2</v>
      </c>
      <c r="FK236" s="31">
        <f t="shared" si="112"/>
        <v>2.4761904761904763E-2</v>
      </c>
      <c r="FL236" s="31">
        <f t="shared" si="113"/>
        <v>3.2373271889400923E-2</v>
      </c>
      <c r="FM236" s="50">
        <f t="shared" si="114"/>
        <v>3.439635535307517E-2</v>
      </c>
      <c r="FN236" s="50">
        <f t="shared" si="115"/>
        <v>2.5753424657534246E-2</v>
      </c>
      <c r="FO236" s="50">
        <f t="shared" si="116"/>
        <v>2.4734411085450346E-2</v>
      </c>
      <c r="FP236" s="50">
        <f t="shared" si="117"/>
        <v>3.133177570093458E-2</v>
      </c>
      <c r="FQ236" s="50">
        <f t="shared" si="118"/>
        <v>3.1344743276283615E-2</v>
      </c>
      <c r="FR236" s="50">
        <f t="shared" si="119"/>
        <v>2.2237762237762238E-2</v>
      </c>
    </row>
    <row r="237" spans="1:174" ht="14">
      <c r="A237" s="17" t="s">
        <v>283</v>
      </c>
      <c r="B237" s="19">
        <v>264</v>
      </c>
      <c r="C237" s="19">
        <v>282</v>
      </c>
      <c r="D237" s="19">
        <v>279</v>
      </c>
      <c r="E237" s="19">
        <v>263</v>
      </c>
      <c r="F237" s="19">
        <v>222</v>
      </c>
      <c r="G237" s="19">
        <v>242</v>
      </c>
      <c r="H237" s="19">
        <v>224</v>
      </c>
      <c r="I237" s="19">
        <v>283</v>
      </c>
      <c r="J237" s="19">
        <v>294</v>
      </c>
      <c r="K237" s="19">
        <v>298</v>
      </c>
      <c r="L237" s="19">
        <v>305</v>
      </c>
      <c r="M237" s="19">
        <v>303</v>
      </c>
      <c r="N237" s="19">
        <v>329</v>
      </c>
      <c r="O237" s="19">
        <v>317</v>
      </c>
      <c r="P237" s="19">
        <v>313</v>
      </c>
      <c r="Q237" s="19">
        <v>284</v>
      </c>
      <c r="R237" s="19">
        <v>294</v>
      </c>
      <c r="S237" s="19">
        <v>266</v>
      </c>
      <c r="T237" s="19">
        <v>250</v>
      </c>
      <c r="U237" s="19">
        <v>284</v>
      </c>
      <c r="V237" s="19">
        <v>289</v>
      </c>
      <c r="W237" s="19">
        <v>259</v>
      </c>
      <c r="X237" s="19">
        <v>226</v>
      </c>
      <c r="Y237" s="19">
        <v>207</v>
      </c>
      <c r="Z237" s="19">
        <v>194</v>
      </c>
      <c r="AA237" s="19">
        <v>191</v>
      </c>
      <c r="AB237" s="19">
        <v>205</v>
      </c>
      <c r="AC237" s="19">
        <v>238</v>
      </c>
      <c r="AD237" s="19">
        <v>255</v>
      </c>
      <c r="AE237" s="19">
        <v>236</v>
      </c>
      <c r="AF237" s="19">
        <v>247</v>
      </c>
      <c r="AG237" s="19">
        <v>260</v>
      </c>
      <c r="AH237" s="19">
        <v>274</v>
      </c>
      <c r="AI237" s="19">
        <v>243</v>
      </c>
      <c r="AJ237" s="19">
        <v>243</v>
      </c>
      <c r="AK237" s="19">
        <v>211</v>
      </c>
      <c r="AL237" s="19">
        <v>207</v>
      </c>
      <c r="AM237" s="19">
        <v>238</v>
      </c>
      <c r="AN237" s="19">
        <v>253</v>
      </c>
      <c r="AO237" s="19">
        <v>275</v>
      </c>
      <c r="AP237" s="19">
        <v>304</v>
      </c>
      <c r="AQ237" s="19">
        <v>358</v>
      </c>
      <c r="AR237" s="19">
        <v>416</v>
      </c>
      <c r="AS237" s="19">
        <v>500</v>
      </c>
      <c r="AT237" s="19">
        <v>623</v>
      </c>
      <c r="AU237" s="19">
        <v>661</v>
      </c>
      <c r="AV237" s="19">
        <v>664</v>
      </c>
      <c r="AW237" s="19">
        <v>666</v>
      </c>
      <c r="AX237" s="19">
        <v>616</v>
      </c>
      <c r="AY237" s="19">
        <v>602</v>
      </c>
      <c r="AZ237" s="19">
        <v>645</v>
      </c>
      <c r="BA237" s="19">
        <v>623</v>
      </c>
      <c r="BB237" s="19">
        <v>591</v>
      </c>
      <c r="BC237" s="19">
        <v>604</v>
      </c>
      <c r="BD237" s="19">
        <v>611</v>
      </c>
      <c r="BE237" s="19">
        <v>673</v>
      </c>
      <c r="BF237" s="19">
        <v>680</v>
      </c>
      <c r="BG237" s="19">
        <v>636</v>
      </c>
      <c r="BH237" s="19">
        <v>593</v>
      </c>
      <c r="BI237" s="19">
        <v>503</v>
      </c>
      <c r="BJ237" s="19">
        <v>485</v>
      </c>
      <c r="BK237" s="19">
        <v>468</v>
      </c>
      <c r="BL237" s="19">
        <v>466</v>
      </c>
      <c r="BM237" s="19">
        <v>442</v>
      </c>
      <c r="BN237" s="19">
        <v>451</v>
      </c>
      <c r="BO237" s="19">
        <v>468</v>
      </c>
      <c r="BP237" s="19">
        <v>465</v>
      </c>
      <c r="BQ237" s="19">
        <v>534</v>
      </c>
      <c r="BR237" s="19">
        <v>585</v>
      </c>
      <c r="BS237" s="19">
        <v>576</v>
      </c>
      <c r="BT237" s="19">
        <v>501</v>
      </c>
      <c r="BU237" s="19">
        <v>489</v>
      </c>
      <c r="BV237" s="19">
        <v>486</v>
      </c>
      <c r="BW237" s="19">
        <v>537</v>
      </c>
      <c r="BX237" s="19">
        <v>533</v>
      </c>
      <c r="BY237" s="19">
        <v>520</v>
      </c>
      <c r="BZ237" s="19">
        <v>522</v>
      </c>
      <c r="CA237" s="19">
        <v>543</v>
      </c>
      <c r="CB237" s="19">
        <v>554</v>
      </c>
      <c r="CC237" s="19">
        <v>585</v>
      </c>
      <c r="CD237" s="19">
        <v>626</v>
      </c>
      <c r="CE237" s="19">
        <v>587</v>
      </c>
      <c r="CF237" s="19">
        <v>544</v>
      </c>
      <c r="CG237" s="19">
        <v>551</v>
      </c>
      <c r="CH237" s="49">
        <v>547</v>
      </c>
      <c r="CI237" s="49">
        <v>524</v>
      </c>
      <c r="CJ237" s="49">
        <v>534</v>
      </c>
      <c r="CK237" s="49">
        <v>511</v>
      </c>
      <c r="CL237" s="49">
        <v>492</v>
      </c>
      <c r="CM237" s="49">
        <v>505</v>
      </c>
      <c r="CN237" s="49">
        <v>499</v>
      </c>
      <c r="CO237" s="49">
        <v>512</v>
      </c>
      <c r="CP237" s="49">
        <v>531</v>
      </c>
      <c r="CQ237" s="49">
        <v>535</v>
      </c>
      <c r="CR237" s="49">
        <v>503</v>
      </c>
      <c r="CS237" s="49">
        <v>501</v>
      </c>
      <c r="CT237" s="49">
        <v>493</v>
      </c>
      <c r="CU237" s="49">
        <v>481</v>
      </c>
      <c r="CV237" s="49">
        <v>468</v>
      </c>
      <c r="CW237" s="49">
        <v>455</v>
      </c>
      <c r="CX237" s="49">
        <v>425</v>
      </c>
      <c r="CY237" s="49">
        <v>399</v>
      </c>
      <c r="CZ237" s="17" t="s">
        <v>283</v>
      </c>
      <c r="DE237" t="s">
        <v>284</v>
      </c>
      <c r="DG237" t="s">
        <v>283</v>
      </c>
      <c r="DI237">
        <v>27800</v>
      </c>
      <c r="DJ237">
        <v>29600</v>
      </c>
      <c r="DK237">
        <v>28400</v>
      </c>
      <c r="DL237">
        <v>29600</v>
      </c>
      <c r="DM237">
        <v>30200</v>
      </c>
      <c r="DN237">
        <v>29400</v>
      </c>
      <c r="DO237">
        <v>29100</v>
      </c>
      <c r="DP237">
        <v>29800</v>
      </c>
      <c r="DQ237">
        <v>29400</v>
      </c>
      <c r="DR237">
        <v>28800</v>
      </c>
      <c r="DS237">
        <v>29500</v>
      </c>
      <c r="DT237">
        <v>29900</v>
      </c>
      <c r="DU237">
        <v>29600</v>
      </c>
      <c r="DV237">
        <v>28200</v>
      </c>
      <c r="DW237">
        <v>27600</v>
      </c>
      <c r="DX237">
        <v>26800</v>
      </c>
      <c r="DY237">
        <v>27400</v>
      </c>
      <c r="DZ237">
        <v>28100</v>
      </c>
      <c r="EA237">
        <v>28900</v>
      </c>
      <c r="EB237">
        <v>29000</v>
      </c>
      <c r="EC237">
        <v>28700</v>
      </c>
      <c r="ED237">
        <v>29900</v>
      </c>
      <c r="EE237">
        <v>29100</v>
      </c>
      <c r="EF237">
        <v>29800</v>
      </c>
      <c r="EG237">
        <v>28800</v>
      </c>
      <c r="EH237">
        <v>27000</v>
      </c>
      <c r="EI237">
        <v>27800</v>
      </c>
      <c r="EJ237" s="19">
        <v>27700</v>
      </c>
      <c r="EK237" s="19">
        <v>28400</v>
      </c>
      <c r="EL237" s="19">
        <v>29100</v>
      </c>
      <c r="EM237" s="19"/>
      <c r="EO237" s="31">
        <f t="shared" si="90"/>
        <v>1.0719424460431655E-2</v>
      </c>
      <c r="EP237" s="31">
        <f t="shared" si="91"/>
        <v>1.1114864864864864E-2</v>
      </c>
      <c r="EQ237" s="31">
        <f t="shared" si="92"/>
        <v>0.01</v>
      </c>
      <c r="ER237" s="31">
        <f t="shared" si="93"/>
        <v>8.4459459459459464E-3</v>
      </c>
      <c r="ES237" s="31">
        <f t="shared" si="94"/>
        <v>8.5761589403973507E-3</v>
      </c>
      <c r="ET237" s="31">
        <f t="shared" si="95"/>
        <v>6.5986394557823128E-3</v>
      </c>
      <c r="EU237" s="31">
        <f t="shared" si="96"/>
        <v>8.1786941580756015E-3</v>
      </c>
      <c r="EV237" s="31">
        <f t="shared" si="97"/>
        <v>8.2885906040268461E-3</v>
      </c>
      <c r="EW237" s="31">
        <f t="shared" si="98"/>
        <v>8.2653061224489798E-3</v>
      </c>
      <c r="EX237" s="31">
        <f t="shared" si="99"/>
        <v>7.1875000000000003E-3</v>
      </c>
      <c r="EY237" s="31">
        <f t="shared" si="100"/>
        <v>9.3220338983050852E-3</v>
      </c>
      <c r="EZ237" s="31">
        <f t="shared" si="101"/>
        <v>1.391304347826087E-2</v>
      </c>
      <c r="FA237" s="31">
        <f t="shared" si="102"/>
        <v>2.2331081081081082E-2</v>
      </c>
      <c r="FB237" s="31">
        <f t="shared" si="103"/>
        <v>2.1843971631205675E-2</v>
      </c>
      <c r="FC237" s="31">
        <f t="shared" si="104"/>
        <v>2.2572463768115943E-2</v>
      </c>
      <c r="FD237" s="31">
        <f t="shared" si="105"/>
        <v>2.2798507462686569E-2</v>
      </c>
      <c r="FE237" s="31">
        <f t="shared" si="106"/>
        <v>2.3211678832116788E-2</v>
      </c>
      <c r="FF237" s="31">
        <f t="shared" si="107"/>
        <v>1.7259786476868329E-2</v>
      </c>
      <c r="FG237" s="31">
        <f t="shared" si="108"/>
        <v>1.5294117647058824E-2</v>
      </c>
      <c r="FH237" s="31">
        <f t="shared" si="109"/>
        <v>1.603448275862069E-2</v>
      </c>
      <c r="FI237" s="31">
        <f t="shared" si="110"/>
        <v>2.0069686411149826E-2</v>
      </c>
      <c r="FJ237" s="31">
        <f t="shared" si="111"/>
        <v>1.6254180602006688E-2</v>
      </c>
      <c r="FK237" s="31">
        <f t="shared" si="112"/>
        <v>1.7869415807560136E-2</v>
      </c>
      <c r="FL237" s="31">
        <f t="shared" si="113"/>
        <v>1.8590604026845637E-2</v>
      </c>
      <c r="FM237" s="50">
        <f t="shared" si="114"/>
        <v>2.0381944444444446E-2</v>
      </c>
      <c r="FN237" s="50">
        <f t="shared" si="115"/>
        <v>2.0259259259259258E-2</v>
      </c>
      <c r="FO237" s="50">
        <f t="shared" si="116"/>
        <v>1.8381294964028776E-2</v>
      </c>
      <c r="FP237" s="50">
        <f t="shared" si="117"/>
        <v>1.8014440433212996E-2</v>
      </c>
      <c r="FQ237" s="50">
        <f t="shared" si="118"/>
        <v>1.8838028169014084E-2</v>
      </c>
      <c r="FR237" s="50">
        <f t="shared" si="119"/>
        <v>1.6941580756013746E-2</v>
      </c>
    </row>
    <row r="238" spans="1:174" ht="14">
      <c r="A238" s="17" t="s">
        <v>284</v>
      </c>
      <c r="B238" s="19">
        <v>1098</v>
      </c>
      <c r="C238" s="19">
        <v>1131</v>
      </c>
      <c r="D238" s="19">
        <v>1167</v>
      </c>
      <c r="E238" s="19">
        <v>1135</v>
      </c>
      <c r="F238" s="19">
        <v>1154</v>
      </c>
      <c r="G238" s="19">
        <v>1175</v>
      </c>
      <c r="H238" s="19">
        <v>1192</v>
      </c>
      <c r="I238" s="19">
        <v>1323</v>
      </c>
      <c r="J238" s="19">
        <v>1422</v>
      </c>
      <c r="K238" s="19">
        <v>1401</v>
      </c>
      <c r="L238" s="19">
        <v>1317</v>
      </c>
      <c r="M238" s="19">
        <v>1263</v>
      </c>
      <c r="N238" s="19">
        <v>1239</v>
      </c>
      <c r="O238" s="19">
        <v>1266</v>
      </c>
      <c r="P238" s="19">
        <v>1283</v>
      </c>
      <c r="Q238" s="19">
        <v>1269</v>
      </c>
      <c r="R238" s="19">
        <v>1221</v>
      </c>
      <c r="S238" s="19">
        <v>1197</v>
      </c>
      <c r="T238" s="19">
        <v>1186</v>
      </c>
      <c r="U238" s="19">
        <v>1301</v>
      </c>
      <c r="V238" s="19">
        <v>1301</v>
      </c>
      <c r="W238" s="19">
        <v>1269</v>
      </c>
      <c r="X238" s="19">
        <v>1192</v>
      </c>
      <c r="Y238" s="19">
        <v>1146</v>
      </c>
      <c r="Z238" s="19">
        <v>1058</v>
      </c>
      <c r="AA238" s="19">
        <v>1062</v>
      </c>
      <c r="AB238" s="19">
        <v>1028</v>
      </c>
      <c r="AC238" s="19">
        <v>990</v>
      </c>
      <c r="AD238" s="19">
        <v>948</v>
      </c>
      <c r="AE238" s="19">
        <v>940</v>
      </c>
      <c r="AF238" s="19">
        <v>972</v>
      </c>
      <c r="AG238" s="19">
        <v>1067</v>
      </c>
      <c r="AH238" s="19">
        <v>1038</v>
      </c>
      <c r="AI238" s="19">
        <v>1013</v>
      </c>
      <c r="AJ238" s="19">
        <v>978</v>
      </c>
      <c r="AK238" s="19">
        <v>944</v>
      </c>
      <c r="AL238" s="19">
        <v>965</v>
      </c>
      <c r="AM238" s="19">
        <v>995</v>
      </c>
      <c r="AN238" s="19">
        <v>1094</v>
      </c>
      <c r="AO238" s="19">
        <v>1159</v>
      </c>
      <c r="AP238" s="19">
        <v>1226</v>
      </c>
      <c r="AQ238" s="19">
        <v>1326</v>
      </c>
      <c r="AR238" s="19">
        <v>1493</v>
      </c>
      <c r="AS238" s="19">
        <v>1772</v>
      </c>
      <c r="AT238" s="19">
        <v>2057</v>
      </c>
      <c r="AU238" s="19">
        <v>2095</v>
      </c>
      <c r="AV238" s="19">
        <v>2188</v>
      </c>
      <c r="AW238" s="19">
        <v>2154</v>
      </c>
      <c r="AX238" s="19">
        <v>2142</v>
      </c>
      <c r="AY238" s="19">
        <v>2176</v>
      </c>
      <c r="AZ238" s="19">
        <v>2229</v>
      </c>
      <c r="BA238" s="19">
        <v>2184</v>
      </c>
      <c r="BB238" s="19">
        <v>2198</v>
      </c>
      <c r="BC238" s="19">
        <v>2080</v>
      </c>
      <c r="BD238" s="19">
        <v>2087</v>
      </c>
      <c r="BE238" s="19">
        <v>2224</v>
      </c>
      <c r="BF238" s="19">
        <v>2219</v>
      </c>
      <c r="BG238" s="19">
        <v>2164</v>
      </c>
      <c r="BH238" s="19">
        <v>2026</v>
      </c>
      <c r="BI238" s="19">
        <v>1936</v>
      </c>
      <c r="BJ238" s="19">
        <v>1847</v>
      </c>
      <c r="BK238" s="19">
        <v>1808</v>
      </c>
      <c r="BL238" s="19">
        <v>1797</v>
      </c>
      <c r="BM238" s="19">
        <v>1760</v>
      </c>
      <c r="BN238" s="19">
        <v>1762</v>
      </c>
      <c r="BO238" s="19">
        <v>1691</v>
      </c>
      <c r="BP238" s="19">
        <v>1700</v>
      </c>
      <c r="BQ238" s="19">
        <v>1808</v>
      </c>
      <c r="BR238" s="19">
        <v>1838</v>
      </c>
      <c r="BS238" s="19">
        <v>1927</v>
      </c>
      <c r="BT238" s="19">
        <v>1886</v>
      </c>
      <c r="BU238" s="19">
        <v>1890</v>
      </c>
      <c r="BV238" s="19">
        <v>1870</v>
      </c>
      <c r="BW238" s="19">
        <v>1918</v>
      </c>
      <c r="BX238" s="19">
        <v>1982</v>
      </c>
      <c r="BY238" s="19">
        <v>2034</v>
      </c>
      <c r="BZ238" s="19">
        <v>2004</v>
      </c>
      <c r="CA238" s="19">
        <v>1976</v>
      </c>
      <c r="CB238" s="19">
        <v>1999</v>
      </c>
      <c r="CC238" s="19">
        <v>2153</v>
      </c>
      <c r="CD238" s="19">
        <v>2171</v>
      </c>
      <c r="CE238" s="19">
        <v>2105</v>
      </c>
      <c r="CF238" s="19">
        <v>2051</v>
      </c>
      <c r="CG238" s="19">
        <v>1993</v>
      </c>
      <c r="CH238" s="49">
        <v>1918</v>
      </c>
      <c r="CI238" s="49">
        <v>1888</v>
      </c>
      <c r="CJ238" s="49">
        <v>1950</v>
      </c>
      <c r="CK238" s="49">
        <v>1926</v>
      </c>
      <c r="CL238" s="49">
        <v>1888</v>
      </c>
      <c r="CM238" s="49">
        <v>1840</v>
      </c>
      <c r="CN238" s="49">
        <v>1780</v>
      </c>
      <c r="CO238" s="49">
        <v>1875</v>
      </c>
      <c r="CP238" s="49">
        <v>1912</v>
      </c>
      <c r="CQ238" s="49">
        <v>1834</v>
      </c>
      <c r="CR238" s="49">
        <v>1786</v>
      </c>
      <c r="CS238" s="49">
        <v>1753</v>
      </c>
      <c r="CT238" s="49">
        <v>1669</v>
      </c>
      <c r="CU238" s="49">
        <v>1644</v>
      </c>
      <c r="CV238" s="49">
        <v>1602</v>
      </c>
      <c r="CW238" s="49">
        <v>1530</v>
      </c>
      <c r="CX238" s="49">
        <v>1436</v>
      </c>
      <c r="CY238" s="49">
        <v>1327</v>
      </c>
      <c r="CZ238" s="17" t="s">
        <v>284</v>
      </c>
      <c r="DE238" t="s">
        <v>285</v>
      </c>
      <c r="DG238" t="s">
        <v>284</v>
      </c>
      <c r="DI238">
        <v>47200</v>
      </c>
      <c r="DJ238">
        <v>47300</v>
      </c>
      <c r="DK238">
        <v>47500</v>
      </c>
      <c r="DL238">
        <v>48800</v>
      </c>
      <c r="DM238">
        <v>48800</v>
      </c>
      <c r="DN238">
        <v>49100</v>
      </c>
      <c r="DO238">
        <v>47300</v>
      </c>
      <c r="DP238">
        <v>45500</v>
      </c>
      <c r="DQ238">
        <v>45800</v>
      </c>
      <c r="DR238">
        <v>47100</v>
      </c>
      <c r="DS238">
        <v>48000</v>
      </c>
      <c r="DT238">
        <v>46800</v>
      </c>
      <c r="DU238">
        <v>48400</v>
      </c>
      <c r="DV238">
        <v>47100</v>
      </c>
      <c r="DW238">
        <v>48000</v>
      </c>
      <c r="DX238">
        <v>49600</v>
      </c>
      <c r="DY238">
        <v>46600</v>
      </c>
      <c r="DZ238">
        <v>47000</v>
      </c>
      <c r="EA238">
        <v>46500</v>
      </c>
      <c r="EB238">
        <v>44900</v>
      </c>
      <c r="EC238">
        <v>46100</v>
      </c>
      <c r="ED238">
        <v>45400</v>
      </c>
      <c r="EE238">
        <v>44000</v>
      </c>
      <c r="EF238">
        <v>46500</v>
      </c>
      <c r="EG238">
        <v>45300</v>
      </c>
      <c r="EH238">
        <v>47000</v>
      </c>
      <c r="EI238">
        <v>47300</v>
      </c>
      <c r="EJ238" s="19">
        <v>46900</v>
      </c>
      <c r="EK238" s="19">
        <v>49100</v>
      </c>
      <c r="EL238" s="19">
        <v>48200</v>
      </c>
      <c r="EM238" s="19"/>
      <c r="EO238" s="31">
        <f t="shared" si="90"/>
        <v>2.9682203389830509E-2</v>
      </c>
      <c r="EP238" s="31">
        <f t="shared" si="91"/>
        <v>2.6194503171247357E-2</v>
      </c>
      <c r="EQ238" s="31">
        <f t="shared" si="92"/>
        <v>2.671578947368421E-2</v>
      </c>
      <c r="ER238" s="31">
        <f t="shared" si="93"/>
        <v>2.4303278688524589E-2</v>
      </c>
      <c r="ES238" s="31">
        <f t="shared" si="94"/>
        <v>2.6004098360655738E-2</v>
      </c>
      <c r="ET238" s="31">
        <f t="shared" si="95"/>
        <v>2.154786150712831E-2</v>
      </c>
      <c r="EU238" s="31">
        <f t="shared" si="96"/>
        <v>2.0930232558139535E-2</v>
      </c>
      <c r="EV238" s="31">
        <f t="shared" si="97"/>
        <v>2.1362637362637361E-2</v>
      </c>
      <c r="EW238" s="31">
        <f t="shared" si="98"/>
        <v>2.2117903930131005E-2</v>
      </c>
      <c r="EX238" s="31">
        <f t="shared" si="99"/>
        <v>2.048832271762208E-2</v>
      </c>
      <c r="EY238" s="31">
        <f t="shared" si="100"/>
        <v>2.4145833333333332E-2</v>
      </c>
      <c r="EZ238" s="31">
        <f t="shared" si="101"/>
        <v>3.1901709401709402E-2</v>
      </c>
      <c r="FA238" s="31">
        <f t="shared" si="102"/>
        <v>4.3285123966942146E-2</v>
      </c>
      <c r="FB238" s="31">
        <f t="shared" si="103"/>
        <v>4.5477707006369425E-2</v>
      </c>
      <c r="FC238" s="31">
        <f t="shared" si="104"/>
        <v>4.5499999999999999E-2</v>
      </c>
      <c r="FD238" s="31">
        <f t="shared" si="105"/>
        <v>4.2076612903225806E-2</v>
      </c>
      <c r="FE238" s="31">
        <f t="shared" si="106"/>
        <v>4.6437768240343347E-2</v>
      </c>
      <c r="FF238" s="31">
        <f t="shared" si="107"/>
        <v>3.9297872340425533E-2</v>
      </c>
      <c r="FG238" s="31">
        <f t="shared" si="108"/>
        <v>3.7849462365591398E-2</v>
      </c>
      <c r="FH238" s="31">
        <f t="shared" si="109"/>
        <v>3.7861915367483297E-2</v>
      </c>
      <c r="FI238" s="31">
        <f t="shared" si="110"/>
        <v>4.1800433839479394E-2</v>
      </c>
      <c r="FJ238" s="31">
        <f t="shared" si="111"/>
        <v>4.1189427312775327E-2</v>
      </c>
      <c r="FK238" s="31">
        <f t="shared" si="112"/>
        <v>4.6227272727272728E-2</v>
      </c>
      <c r="FL238" s="31">
        <f t="shared" si="113"/>
        <v>4.2989247311827954E-2</v>
      </c>
      <c r="FM238" s="50">
        <f t="shared" si="114"/>
        <v>4.6467991169977928E-2</v>
      </c>
      <c r="FN238" s="50">
        <f t="shared" si="115"/>
        <v>4.0808510638297872E-2</v>
      </c>
      <c r="FO238" s="50">
        <f t="shared" si="116"/>
        <v>4.0718816067653277E-2</v>
      </c>
      <c r="FP238" s="50">
        <f t="shared" si="117"/>
        <v>3.7953091684434968E-2</v>
      </c>
      <c r="FQ238" s="50">
        <f t="shared" si="118"/>
        <v>3.7352342158859471E-2</v>
      </c>
      <c r="FR238" s="50">
        <f t="shared" si="119"/>
        <v>3.4626556016597511E-2</v>
      </c>
    </row>
    <row r="239" spans="1:174" ht="14">
      <c r="A239" s="17" t="s">
        <v>285</v>
      </c>
      <c r="B239" s="19">
        <v>3659</v>
      </c>
      <c r="C239" s="19">
        <v>3721</v>
      </c>
      <c r="D239" s="19">
        <v>3780</v>
      </c>
      <c r="E239" s="19">
        <v>3640</v>
      </c>
      <c r="F239" s="19">
        <v>3403</v>
      </c>
      <c r="G239" s="19">
        <v>3607</v>
      </c>
      <c r="H239" s="19">
        <v>3844</v>
      </c>
      <c r="I239" s="19">
        <v>4013</v>
      </c>
      <c r="J239" s="19">
        <v>4130</v>
      </c>
      <c r="K239" s="19">
        <v>4139</v>
      </c>
      <c r="L239" s="19">
        <v>3989</v>
      </c>
      <c r="M239" s="19">
        <v>3885</v>
      </c>
      <c r="N239" s="19">
        <v>3757</v>
      </c>
      <c r="O239" s="19">
        <v>3719</v>
      </c>
      <c r="P239" s="19">
        <v>3664</v>
      </c>
      <c r="Q239" s="19">
        <v>3579</v>
      </c>
      <c r="R239" s="19">
        <v>3562</v>
      </c>
      <c r="S239" s="19">
        <v>3528</v>
      </c>
      <c r="T239" s="19">
        <v>3631</v>
      </c>
      <c r="U239" s="19">
        <v>3724</v>
      </c>
      <c r="V239" s="19">
        <v>3765</v>
      </c>
      <c r="W239" s="19">
        <v>3757</v>
      </c>
      <c r="X239" s="19">
        <v>3796</v>
      </c>
      <c r="Y239" s="19">
        <v>3781</v>
      </c>
      <c r="Z239" s="19">
        <v>3578</v>
      </c>
      <c r="AA239" s="19">
        <v>3450</v>
      </c>
      <c r="AB239" s="19">
        <v>3397</v>
      </c>
      <c r="AC239" s="19">
        <v>3288</v>
      </c>
      <c r="AD239" s="19">
        <v>3263</v>
      </c>
      <c r="AE239" s="19">
        <v>3183</v>
      </c>
      <c r="AF239" s="19">
        <v>3275</v>
      </c>
      <c r="AG239" s="19">
        <v>3465</v>
      </c>
      <c r="AH239" s="19">
        <v>3521</v>
      </c>
      <c r="AI239" s="19">
        <v>3393</v>
      </c>
      <c r="AJ239" s="19">
        <v>3271</v>
      </c>
      <c r="AK239" s="19">
        <v>3295</v>
      </c>
      <c r="AL239" s="19">
        <v>3293</v>
      </c>
      <c r="AM239" s="19">
        <v>3430</v>
      </c>
      <c r="AN239" s="19">
        <v>3543</v>
      </c>
      <c r="AO239" s="19">
        <v>3547</v>
      </c>
      <c r="AP239" s="19">
        <v>3623</v>
      </c>
      <c r="AQ239" s="19">
        <v>3970</v>
      </c>
      <c r="AR239" s="19">
        <v>4505</v>
      </c>
      <c r="AS239" s="19">
        <v>4891</v>
      </c>
      <c r="AT239" s="19">
        <v>5425</v>
      </c>
      <c r="AU239" s="19">
        <v>5412</v>
      </c>
      <c r="AV239" s="19">
        <v>5472</v>
      </c>
      <c r="AW239" s="19">
        <v>5576</v>
      </c>
      <c r="AX239" s="19">
        <v>5812</v>
      </c>
      <c r="AY239" s="19">
        <v>5846</v>
      </c>
      <c r="AZ239" s="19">
        <v>6045</v>
      </c>
      <c r="BA239" s="19">
        <v>6039</v>
      </c>
      <c r="BB239" s="19">
        <v>6186</v>
      </c>
      <c r="BC239" s="19">
        <v>6450</v>
      </c>
      <c r="BD239" s="19">
        <v>6657</v>
      </c>
      <c r="BE239" s="19">
        <v>6851</v>
      </c>
      <c r="BF239" s="19">
        <v>6653</v>
      </c>
      <c r="BG239" s="19">
        <v>6387</v>
      </c>
      <c r="BH239" s="19">
        <v>6222</v>
      </c>
      <c r="BI239" s="19">
        <v>5815</v>
      </c>
      <c r="BJ239" s="19">
        <v>5769</v>
      </c>
      <c r="BK239" s="19">
        <v>5711</v>
      </c>
      <c r="BL239" s="19">
        <v>5881</v>
      </c>
      <c r="BM239" s="19">
        <v>5878</v>
      </c>
      <c r="BN239" s="19">
        <v>5600</v>
      </c>
      <c r="BO239" s="19">
        <v>5638</v>
      </c>
      <c r="BP239" s="19">
        <v>6017</v>
      </c>
      <c r="BQ239" s="19">
        <v>6284</v>
      </c>
      <c r="BR239" s="19">
        <v>6383</v>
      </c>
      <c r="BS239" s="19">
        <v>6303</v>
      </c>
      <c r="BT239" s="19">
        <v>6361</v>
      </c>
      <c r="BU239" s="19">
        <v>6280</v>
      </c>
      <c r="BV239" s="19">
        <v>6294</v>
      </c>
      <c r="BW239" s="19">
        <v>6501</v>
      </c>
      <c r="BX239" s="19">
        <v>6559</v>
      </c>
      <c r="BY239" s="19">
        <v>6541</v>
      </c>
      <c r="BZ239" s="19">
        <v>6335</v>
      </c>
      <c r="CA239" s="19">
        <v>6507</v>
      </c>
      <c r="CB239" s="19">
        <v>6771</v>
      </c>
      <c r="CC239" s="19">
        <v>7085</v>
      </c>
      <c r="CD239" s="19">
        <v>7115</v>
      </c>
      <c r="CE239" s="19">
        <v>7002</v>
      </c>
      <c r="CF239" s="19">
        <v>6797</v>
      </c>
      <c r="CG239" s="19">
        <v>6774</v>
      </c>
      <c r="CH239" s="49">
        <v>6692</v>
      </c>
      <c r="CI239" s="49">
        <v>6655</v>
      </c>
      <c r="CJ239" s="49">
        <v>6450</v>
      </c>
      <c r="CK239" s="49">
        <v>6090</v>
      </c>
      <c r="CL239" s="49">
        <v>6053</v>
      </c>
      <c r="CM239" s="49">
        <v>6123</v>
      </c>
      <c r="CN239" s="49">
        <v>6298</v>
      </c>
      <c r="CO239" s="49">
        <v>6601</v>
      </c>
      <c r="CP239" s="49">
        <v>6634</v>
      </c>
      <c r="CQ239" s="49">
        <v>6560</v>
      </c>
      <c r="CR239" s="49">
        <v>6355</v>
      </c>
      <c r="CS239" s="49">
        <v>6201</v>
      </c>
      <c r="CT239" s="49">
        <v>6079</v>
      </c>
      <c r="CU239" s="49">
        <v>6109</v>
      </c>
      <c r="CV239" s="49">
        <v>5927</v>
      </c>
      <c r="CW239" s="49">
        <v>5497</v>
      </c>
      <c r="CX239" s="49">
        <v>5236</v>
      </c>
      <c r="CY239" s="49">
        <v>5179</v>
      </c>
      <c r="CZ239" s="17" t="s">
        <v>285</v>
      </c>
      <c r="DE239" t="s">
        <v>286</v>
      </c>
      <c r="DG239" t="s">
        <v>285</v>
      </c>
      <c r="DI239">
        <v>72400</v>
      </c>
      <c r="DJ239">
        <v>73500</v>
      </c>
      <c r="DK239">
        <v>74300</v>
      </c>
      <c r="DL239">
        <v>75200</v>
      </c>
      <c r="DM239">
        <v>76600</v>
      </c>
      <c r="DN239">
        <v>77100</v>
      </c>
      <c r="DO239">
        <v>76400</v>
      </c>
      <c r="DP239">
        <v>76800</v>
      </c>
      <c r="DQ239">
        <v>76700</v>
      </c>
      <c r="DR239">
        <v>76900</v>
      </c>
      <c r="DS239">
        <v>77400</v>
      </c>
      <c r="DT239">
        <v>76300</v>
      </c>
      <c r="DU239">
        <v>76100</v>
      </c>
      <c r="DV239">
        <v>75900</v>
      </c>
      <c r="DW239">
        <v>75900</v>
      </c>
      <c r="DX239">
        <v>77000</v>
      </c>
      <c r="DY239">
        <v>77600</v>
      </c>
      <c r="DZ239">
        <v>76900</v>
      </c>
      <c r="EA239">
        <v>76300</v>
      </c>
      <c r="EB239">
        <v>78100</v>
      </c>
      <c r="EC239">
        <v>77500</v>
      </c>
      <c r="ED239">
        <v>77300</v>
      </c>
      <c r="EE239">
        <v>76300</v>
      </c>
      <c r="EF239">
        <v>74900</v>
      </c>
      <c r="EG239">
        <v>74300</v>
      </c>
      <c r="EH239">
        <v>75400</v>
      </c>
      <c r="EI239">
        <v>76400</v>
      </c>
      <c r="EJ239" s="19">
        <v>75700</v>
      </c>
      <c r="EK239" s="19">
        <v>75600</v>
      </c>
      <c r="EL239" s="19">
        <v>76500</v>
      </c>
      <c r="EM239" s="19"/>
      <c r="EO239" s="31">
        <f t="shared" si="90"/>
        <v>5.7168508287292814E-2</v>
      </c>
      <c r="EP239" s="31">
        <f t="shared" si="91"/>
        <v>5.11156462585034E-2</v>
      </c>
      <c r="EQ239" s="31">
        <f t="shared" si="92"/>
        <v>4.816958277254374E-2</v>
      </c>
      <c r="ER239" s="31">
        <f t="shared" si="93"/>
        <v>4.8284574468085109E-2</v>
      </c>
      <c r="ES239" s="31">
        <f t="shared" si="94"/>
        <v>4.9046997389033946E-2</v>
      </c>
      <c r="ET239" s="31">
        <f t="shared" si="95"/>
        <v>4.6407263294422831E-2</v>
      </c>
      <c r="EU239" s="31">
        <f t="shared" si="96"/>
        <v>4.3036649214659689E-2</v>
      </c>
      <c r="EV239" s="31">
        <f t="shared" si="97"/>
        <v>4.2643229166666664E-2</v>
      </c>
      <c r="EW239" s="31">
        <f t="shared" si="98"/>
        <v>4.4237288135593224E-2</v>
      </c>
      <c r="EX239" s="31">
        <f t="shared" si="99"/>
        <v>4.2821846553966189E-2</v>
      </c>
      <c r="EY239" s="31">
        <f t="shared" si="100"/>
        <v>4.5826873385012921E-2</v>
      </c>
      <c r="EZ239" s="31">
        <f t="shared" si="101"/>
        <v>5.9043250327654E-2</v>
      </c>
      <c r="FA239" s="31">
        <f t="shared" si="102"/>
        <v>7.1116951379763468E-2</v>
      </c>
      <c r="FB239" s="31">
        <f t="shared" si="103"/>
        <v>7.6574440052700921E-2</v>
      </c>
      <c r="FC239" s="31">
        <f t="shared" si="104"/>
        <v>7.9565217391304344E-2</v>
      </c>
      <c r="FD239" s="31">
        <f t="shared" si="105"/>
        <v>8.6454545454545451E-2</v>
      </c>
      <c r="FE239" s="31">
        <f t="shared" si="106"/>
        <v>8.230670103092784E-2</v>
      </c>
      <c r="FF239" s="31">
        <f t="shared" si="107"/>
        <v>7.5019505851755527E-2</v>
      </c>
      <c r="FG239" s="31">
        <f t="shared" si="108"/>
        <v>7.703800786369594E-2</v>
      </c>
      <c r="FH239" s="31">
        <f t="shared" si="109"/>
        <v>7.7042253521126758E-2</v>
      </c>
      <c r="FI239" s="31">
        <f t="shared" si="110"/>
        <v>8.132903225806451E-2</v>
      </c>
      <c r="FJ239" s="31">
        <f t="shared" si="111"/>
        <v>8.1423027166882281E-2</v>
      </c>
      <c r="FK239" s="31">
        <f t="shared" si="112"/>
        <v>8.5727391874180867E-2</v>
      </c>
      <c r="FL239" s="31">
        <f t="shared" si="113"/>
        <v>9.040053404539386E-2</v>
      </c>
      <c r="FM239" s="50">
        <f t="shared" si="114"/>
        <v>9.4239569313593535E-2</v>
      </c>
      <c r="FN239" s="50">
        <f t="shared" si="115"/>
        <v>8.8753315649867368E-2</v>
      </c>
      <c r="FO239" s="50">
        <f t="shared" si="116"/>
        <v>7.9712041884816759E-2</v>
      </c>
      <c r="FP239" s="50">
        <f t="shared" si="117"/>
        <v>8.3196829590488769E-2</v>
      </c>
      <c r="FQ239" s="50">
        <f t="shared" si="118"/>
        <v>8.6772486772486779E-2</v>
      </c>
      <c r="FR239" s="50">
        <f t="shared" si="119"/>
        <v>7.9464052287581702E-2</v>
      </c>
    </row>
    <row r="240" spans="1:174" ht="14">
      <c r="A240" s="17" t="s">
        <v>286</v>
      </c>
      <c r="B240" s="19">
        <v>1056</v>
      </c>
      <c r="C240" s="19">
        <v>1008</v>
      </c>
      <c r="D240" s="19">
        <v>991</v>
      </c>
      <c r="E240" s="19">
        <v>913</v>
      </c>
      <c r="F240" s="19">
        <v>906</v>
      </c>
      <c r="G240" s="19">
        <v>893</v>
      </c>
      <c r="H240" s="19">
        <v>906</v>
      </c>
      <c r="I240" s="19">
        <v>962</v>
      </c>
      <c r="J240" s="19">
        <v>1035</v>
      </c>
      <c r="K240" s="19">
        <v>1077</v>
      </c>
      <c r="L240" s="19">
        <v>1095</v>
      </c>
      <c r="M240" s="19">
        <v>1077</v>
      </c>
      <c r="N240" s="19">
        <v>1127</v>
      </c>
      <c r="O240" s="19">
        <v>1137</v>
      </c>
      <c r="P240" s="19">
        <v>1194</v>
      </c>
      <c r="Q240" s="19">
        <v>1251</v>
      </c>
      <c r="R240" s="19">
        <v>1205</v>
      </c>
      <c r="S240" s="19">
        <v>1144</v>
      </c>
      <c r="T240" s="19">
        <v>1061</v>
      </c>
      <c r="U240" s="19">
        <v>1065</v>
      </c>
      <c r="V240" s="19">
        <v>1065</v>
      </c>
      <c r="W240" s="19">
        <v>1072</v>
      </c>
      <c r="X240" s="19">
        <v>1036</v>
      </c>
      <c r="Y240" s="19">
        <v>1000</v>
      </c>
      <c r="Z240" s="19">
        <v>983</v>
      </c>
      <c r="AA240" s="19">
        <v>993</v>
      </c>
      <c r="AB240" s="19">
        <v>1035</v>
      </c>
      <c r="AC240" s="19">
        <v>972</v>
      </c>
      <c r="AD240" s="19">
        <v>868</v>
      </c>
      <c r="AE240" s="19">
        <v>834</v>
      </c>
      <c r="AF240" s="19">
        <v>815</v>
      </c>
      <c r="AG240" s="19">
        <v>876</v>
      </c>
      <c r="AH240" s="19">
        <v>948</v>
      </c>
      <c r="AI240" s="19">
        <v>926</v>
      </c>
      <c r="AJ240" s="19">
        <v>935</v>
      </c>
      <c r="AK240" s="19">
        <v>950</v>
      </c>
      <c r="AL240" s="19">
        <v>923</v>
      </c>
      <c r="AM240" s="19">
        <v>979</v>
      </c>
      <c r="AN240" s="19">
        <v>1064</v>
      </c>
      <c r="AO240" s="19">
        <v>1103</v>
      </c>
      <c r="AP240" s="19">
        <v>1121</v>
      </c>
      <c r="AQ240" s="19">
        <v>1205</v>
      </c>
      <c r="AR240" s="19">
        <v>1428</v>
      </c>
      <c r="AS240" s="19">
        <v>1675</v>
      </c>
      <c r="AT240" s="19">
        <v>2021</v>
      </c>
      <c r="AU240" s="19">
        <v>2172</v>
      </c>
      <c r="AV240" s="19">
        <v>2289</v>
      </c>
      <c r="AW240" s="19">
        <v>2312</v>
      </c>
      <c r="AX240" s="19">
        <v>2275</v>
      </c>
      <c r="AY240" s="19">
        <v>2288</v>
      </c>
      <c r="AZ240" s="19">
        <v>2383</v>
      </c>
      <c r="BA240" s="19">
        <v>2313</v>
      </c>
      <c r="BB240" s="19">
        <v>2284</v>
      </c>
      <c r="BC240" s="19">
        <v>2243</v>
      </c>
      <c r="BD240" s="19">
        <v>2206</v>
      </c>
      <c r="BE240" s="19">
        <v>2380</v>
      </c>
      <c r="BF240" s="19">
        <v>2339</v>
      </c>
      <c r="BG240" s="19">
        <v>2275</v>
      </c>
      <c r="BH240" s="19">
        <v>2280</v>
      </c>
      <c r="BI240" s="19">
        <v>2044</v>
      </c>
      <c r="BJ240" s="19">
        <v>1923</v>
      </c>
      <c r="BK240" s="19">
        <v>1954</v>
      </c>
      <c r="BL240" s="19">
        <v>2031</v>
      </c>
      <c r="BM240" s="19">
        <v>2030</v>
      </c>
      <c r="BN240" s="19">
        <v>1992</v>
      </c>
      <c r="BO240" s="19">
        <v>1915</v>
      </c>
      <c r="BP240" s="19">
        <v>1878</v>
      </c>
      <c r="BQ240" s="19">
        <v>1902</v>
      </c>
      <c r="BR240" s="19">
        <v>1948</v>
      </c>
      <c r="BS240" s="19">
        <v>1921</v>
      </c>
      <c r="BT240" s="19">
        <v>1948</v>
      </c>
      <c r="BU240" s="19">
        <v>1929</v>
      </c>
      <c r="BV240" s="19">
        <v>1868</v>
      </c>
      <c r="BW240" s="19">
        <v>1915</v>
      </c>
      <c r="BX240" s="19">
        <v>1946</v>
      </c>
      <c r="BY240" s="19">
        <v>1988</v>
      </c>
      <c r="BZ240" s="19">
        <v>1906</v>
      </c>
      <c r="CA240" s="19">
        <v>1913</v>
      </c>
      <c r="CB240" s="19">
        <v>1890</v>
      </c>
      <c r="CC240" s="19">
        <v>2015</v>
      </c>
      <c r="CD240" s="19">
        <v>2081</v>
      </c>
      <c r="CE240" s="19">
        <v>2039</v>
      </c>
      <c r="CF240" s="19">
        <v>1991</v>
      </c>
      <c r="CG240" s="19">
        <v>1982</v>
      </c>
      <c r="CH240" s="49">
        <v>1889</v>
      </c>
      <c r="CI240" s="49">
        <v>1938</v>
      </c>
      <c r="CJ240" s="49">
        <v>1984</v>
      </c>
      <c r="CK240" s="49">
        <v>1942</v>
      </c>
      <c r="CL240" s="49">
        <v>1892</v>
      </c>
      <c r="CM240" s="49">
        <v>1895</v>
      </c>
      <c r="CN240" s="49">
        <v>1936</v>
      </c>
      <c r="CO240" s="49">
        <v>2027</v>
      </c>
      <c r="CP240" s="49">
        <v>2063</v>
      </c>
      <c r="CQ240" s="49">
        <v>2015</v>
      </c>
      <c r="CR240" s="49">
        <v>1965</v>
      </c>
      <c r="CS240" s="49">
        <v>1826</v>
      </c>
      <c r="CT240" s="49">
        <v>1749</v>
      </c>
      <c r="CU240" s="49">
        <v>1741</v>
      </c>
      <c r="CV240" s="49">
        <v>1726</v>
      </c>
      <c r="CW240" s="49">
        <v>1719</v>
      </c>
      <c r="CX240" s="49">
        <v>1647</v>
      </c>
      <c r="CY240" s="49">
        <v>1518</v>
      </c>
      <c r="CZ240" s="17" t="s">
        <v>286</v>
      </c>
      <c r="DE240" t="s">
        <v>287</v>
      </c>
      <c r="DG240" t="s">
        <v>286</v>
      </c>
      <c r="DI240">
        <v>62500</v>
      </c>
      <c r="DJ240">
        <v>62900</v>
      </c>
      <c r="DK240">
        <v>62300</v>
      </c>
      <c r="DL240">
        <v>62500</v>
      </c>
      <c r="DM240">
        <v>63100</v>
      </c>
      <c r="DN240">
        <v>63400</v>
      </c>
      <c r="DO240">
        <v>63400</v>
      </c>
      <c r="DP240">
        <v>64500</v>
      </c>
      <c r="DQ240">
        <v>62400</v>
      </c>
      <c r="DR240">
        <v>60300</v>
      </c>
      <c r="DS240">
        <v>59200</v>
      </c>
      <c r="DT240">
        <v>62500</v>
      </c>
      <c r="DU240">
        <v>64700</v>
      </c>
      <c r="DV240">
        <v>63300</v>
      </c>
      <c r="DW240">
        <v>63700</v>
      </c>
      <c r="DX240">
        <v>63400</v>
      </c>
      <c r="DY240">
        <v>62900</v>
      </c>
      <c r="DZ240">
        <v>66100</v>
      </c>
      <c r="EA240">
        <v>66600</v>
      </c>
      <c r="EB240">
        <v>66100</v>
      </c>
      <c r="EC240">
        <v>66300</v>
      </c>
      <c r="ED240">
        <v>66600</v>
      </c>
      <c r="EE240">
        <v>64500</v>
      </c>
      <c r="EF240">
        <v>64700</v>
      </c>
      <c r="EG240">
        <v>64000</v>
      </c>
      <c r="EH240">
        <v>60800</v>
      </c>
      <c r="EI240">
        <v>61500</v>
      </c>
      <c r="EJ240" s="19">
        <v>62800</v>
      </c>
      <c r="EK240" s="19">
        <v>64900</v>
      </c>
      <c r="EL240" s="19">
        <v>65000</v>
      </c>
      <c r="EM240" s="19"/>
      <c r="EO240" s="31">
        <f t="shared" si="90"/>
        <v>1.7232000000000001E-2</v>
      </c>
      <c r="EP240" s="31">
        <f t="shared" si="91"/>
        <v>1.7917329093799682E-2</v>
      </c>
      <c r="EQ240" s="31">
        <f t="shared" si="92"/>
        <v>2.0080256821829855E-2</v>
      </c>
      <c r="ER240" s="31">
        <f t="shared" si="93"/>
        <v>1.6976000000000002E-2</v>
      </c>
      <c r="ES240" s="31">
        <f t="shared" si="94"/>
        <v>1.6988906497622819E-2</v>
      </c>
      <c r="ET240" s="31">
        <f t="shared" si="95"/>
        <v>1.5504731861198738E-2</v>
      </c>
      <c r="EU240" s="31">
        <f t="shared" si="96"/>
        <v>1.5331230283911671E-2</v>
      </c>
      <c r="EV240" s="31">
        <f t="shared" si="97"/>
        <v>1.2635658914728683E-2</v>
      </c>
      <c r="EW240" s="31">
        <f t="shared" si="98"/>
        <v>1.483974358974359E-2</v>
      </c>
      <c r="EX240" s="31">
        <f t="shared" si="99"/>
        <v>1.5306799336650082E-2</v>
      </c>
      <c r="EY240" s="31">
        <f t="shared" si="100"/>
        <v>1.8631756756756757E-2</v>
      </c>
      <c r="EZ240" s="31">
        <f t="shared" si="101"/>
        <v>2.2848E-2</v>
      </c>
      <c r="FA240" s="31">
        <f t="shared" si="102"/>
        <v>3.3570324574961362E-2</v>
      </c>
      <c r="FB240" s="31">
        <f t="shared" si="103"/>
        <v>3.5939968404423379E-2</v>
      </c>
      <c r="FC240" s="31">
        <f t="shared" si="104"/>
        <v>3.6310832025117742E-2</v>
      </c>
      <c r="FD240" s="31">
        <f t="shared" si="105"/>
        <v>3.4794952681388013E-2</v>
      </c>
      <c r="FE240" s="31">
        <f t="shared" si="106"/>
        <v>3.616852146263911E-2</v>
      </c>
      <c r="FF240" s="31">
        <f t="shared" si="107"/>
        <v>2.9092284417549168E-2</v>
      </c>
      <c r="FG240" s="31">
        <f t="shared" si="108"/>
        <v>3.0480480480480479E-2</v>
      </c>
      <c r="FH240" s="31">
        <f t="shared" si="109"/>
        <v>2.8411497730711045E-2</v>
      </c>
      <c r="FI240" s="31">
        <f t="shared" si="110"/>
        <v>2.8974358974358974E-2</v>
      </c>
      <c r="FJ240" s="31">
        <f t="shared" si="111"/>
        <v>2.8048048048048047E-2</v>
      </c>
      <c r="FK240" s="31">
        <f t="shared" si="112"/>
        <v>3.082170542635659E-2</v>
      </c>
      <c r="FL240" s="31">
        <f t="shared" si="113"/>
        <v>2.9211746522411128E-2</v>
      </c>
      <c r="FM240" s="50">
        <f t="shared" si="114"/>
        <v>3.1859375000000002E-2</v>
      </c>
      <c r="FN240" s="50">
        <f t="shared" si="115"/>
        <v>3.106907894736842E-2</v>
      </c>
      <c r="FO240" s="50">
        <f t="shared" si="116"/>
        <v>3.1577235772357722E-2</v>
      </c>
      <c r="FP240" s="50">
        <f t="shared" si="117"/>
        <v>3.0828025477707008E-2</v>
      </c>
      <c r="FQ240" s="50">
        <f t="shared" si="118"/>
        <v>3.1047765793528505E-2</v>
      </c>
      <c r="FR240" s="50">
        <f t="shared" si="119"/>
        <v>2.6907692307692306E-2</v>
      </c>
    </row>
    <row r="241" spans="1:174" ht="14">
      <c r="A241" s="17" t="s">
        <v>287</v>
      </c>
      <c r="B241" s="19">
        <v>641</v>
      </c>
      <c r="C241" s="19">
        <v>644</v>
      </c>
      <c r="D241" s="19">
        <v>658</v>
      </c>
      <c r="E241" s="19">
        <v>646</v>
      </c>
      <c r="F241" s="19">
        <v>689</v>
      </c>
      <c r="G241" s="19">
        <v>712</v>
      </c>
      <c r="H241" s="19">
        <v>732</v>
      </c>
      <c r="I241" s="19">
        <v>767</v>
      </c>
      <c r="J241" s="19">
        <v>806</v>
      </c>
      <c r="K241" s="19">
        <v>803</v>
      </c>
      <c r="L241" s="19">
        <v>777</v>
      </c>
      <c r="M241" s="19">
        <v>741</v>
      </c>
      <c r="N241" s="19">
        <v>720</v>
      </c>
      <c r="O241" s="19">
        <v>750</v>
      </c>
      <c r="P241" s="19">
        <v>740</v>
      </c>
      <c r="Q241" s="19">
        <v>721</v>
      </c>
      <c r="R241" s="19">
        <v>707</v>
      </c>
      <c r="S241" s="19">
        <v>675</v>
      </c>
      <c r="T241" s="19">
        <v>723</v>
      </c>
      <c r="U241" s="19">
        <v>801</v>
      </c>
      <c r="V241" s="19">
        <v>819</v>
      </c>
      <c r="W241" s="19">
        <v>789</v>
      </c>
      <c r="X241" s="19">
        <v>791</v>
      </c>
      <c r="Y241" s="19">
        <v>782</v>
      </c>
      <c r="Z241" s="19">
        <v>798</v>
      </c>
      <c r="AA241" s="19">
        <v>822</v>
      </c>
      <c r="AB241" s="19">
        <v>810</v>
      </c>
      <c r="AC241" s="19">
        <v>819</v>
      </c>
      <c r="AD241" s="19">
        <v>790</v>
      </c>
      <c r="AE241" s="19">
        <v>720</v>
      </c>
      <c r="AF241" s="19">
        <v>727</v>
      </c>
      <c r="AG241" s="19">
        <v>704</v>
      </c>
      <c r="AH241" s="19">
        <v>722</v>
      </c>
      <c r="AI241" s="19">
        <v>736</v>
      </c>
      <c r="AJ241" s="19">
        <v>744</v>
      </c>
      <c r="AK241" s="19">
        <v>742</v>
      </c>
      <c r="AL241" s="19">
        <v>744</v>
      </c>
      <c r="AM241" s="19">
        <v>776</v>
      </c>
      <c r="AN241" s="19">
        <v>826</v>
      </c>
      <c r="AO241" s="19">
        <v>838</v>
      </c>
      <c r="AP241" s="19">
        <v>884</v>
      </c>
      <c r="AQ241" s="19">
        <v>995</v>
      </c>
      <c r="AR241" s="19">
        <v>1088</v>
      </c>
      <c r="AS241" s="19">
        <v>1198</v>
      </c>
      <c r="AT241" s="19">
        <v>1445</v>
      </c>
      <c r="AU241" s="19">
        <v>1536</v>
      </c>
      <c r="AV241" s="19">
        <v>1574</v>
      </c>
      <c r="AW241" s="19">
        <v>1553</v>
      </c>
      <c r="AX241" s="19">
        <v>1524</v>
      </c>
      <c r="AY241" s="19">
        <v>1574</v>
      </c>
      <c r="AZ241" s="19">
        <v>1573</v>
      </c>
      <c r="BA241" s="19">
        <v>1531</v>
      </c>
      <c r="BB241" s="19">
        <v>1519</v>
      </c>
      <c r="BC241" s="19">
        <v>1491</v>
      </c>
      <c r="BD241" s="19">
        <v>1524</v>
      </c>
      <c r="BE241" s="19">
        <v>1605</v>
      </c>
      <c r="BF241" s="19">
        <v>1625</v>
      </c>
      <c r="BG241" s="19">
        <v>1577</v>
      </c>
      <c r="BH241" s="19">
        <v>1516</v>
      </c>
      <c r="BI241" s="19">
        <v>1415</v>
      </c>
      <c r="BJ241" s="19">
        <v>1350</v>
      </c>
      <c r="BK241" s="19">
        <v>1299</v>
      </c>
      <c r="BL241" s="19">
        <v>1304</v>
      </c>
      <c r="BM241" s="19">
        <v>1323</v>
      </c>
      <c r="BN241" s="19">
        <v>1295</v>
      </c>
      <c r="BO241" s="19">
        <v>1226</v>
      </c>
      <c r="BP241" s="19">
        <v>1211</v>
      </c>
      <c r="BQ241" s="19">
        <v>1372</v>
      </c>
      <c r="BR241" s="19">
        <v>1372</v>
      </c>
      <c r="BS241" s="19">
        <v>1366</v>
      </c>
      <c r="BT241" s="19">
        <v>1322</v>
      </c>
      <c r="BU241" s="19">
        <v>1292</v>
      </c>
      <c r="BV241" s="19">
        <v>1307</v>
      </c>
      <c r="BW241" s="19">
        <v>1353</v>
      </c>
      <c r="BX241" s="19">
        <v>1367</v>
      </c>
      <c r="BY241" s="19">
        <v>1394</v>
      </c>
      <c r="BZ241" s="19">
        <v>1398</v>
      </c>
      <c r="CA241" s="19">
        <v>1397</v>
      </c>
      <c r="CB241" s="19">
        <v>1378</v>
      </c>
      <c r="CC241" s="19">
        <v>1539</v>
      </c>
      <c r="CD241" s="19">
        <v>1544</v>
      </c>
      <c r="CE241" s="19">
        <v>1527</v>
      </c>
      <c r="CF241" s="19">
        <v>1478</v>
      </c>
      <c r="CG241" s="19">
        <v>1455</v>
      </c>
      <c r="CH241" s="49">
        <v>1422</v>
      </c>
      <c r="CI241" s="49">
        <v>1450</v>
      </c>
      <c r="CJ241" s="49">
        <v>1463</v>
      </c>
      <c r="CK241" s="49">
        <v>1441</v>
      </c>
      <c r="CL241" s="49">
        <v>1405</v>
      </c>
      <c r="CM241" s="49">
        <v>1368</v>
      </c>
      <c r="CN241" s="49">
        <v>1291</v>
      </c>
      <c r="CO241" s="49">
        <v>1405</v>
      </c>
      <c r="CP241" s="49">
        <v>1382</v>
      </c>
      <c r="CQ241" s="49">
        <v>1315</v>
      </c>
      <c r="CR241" s="49">
        <v>1322</v>
      </c>
      <c r="CS241" s="49">
        <v>1242</v>
      </c>
      <c r="CT241" s="49">
        <v>1224</v>
      </c>
      <c r="CU241" s="49">
        <v>1225</v>
      </c>
      <c r="CV241" s="49">
        <v>1223</v>
      </c>
      <c r="CW241" s="49">
        <v>1161</v>
      </c>
      <c r="CX241" s="49">
        <v>1103</v>
      </c>
      <c r="CY241" s="49">
        <v>1079</v>
      </c>
      <c r="CZ241" s="17" t="s">
        <v>287</v>
      </c>
      <c r="DE241" t="s">
        <v>288</v>
      </c>
      <c r="DG241" t="s">
        <v>287</v>
      </c>
      <c r="DI241">
        <v>47200</v>
      </c>
      <c r="DJ241">
        <v>48300</v>
      </c>
      <c r="DK241">
        <v>49100</v>
      </c>
      <c r="DL241">
        <v>50600</v>
      </c>
      <c r="DM241">
        <v>50600</v>
      </c>
      <c r="DN241">
        <v>50500</v>
      </c>
      <c r="DO241">
        <v>48100</v>
      </c>
      <c r="DP241">
        <v>47900</v>
      </c>
      <c r="DQ241">
        <v>49800</v>
      </c>
      <c r="DR241">
        <v>49100</v>
      </c>
      <c r="DS241">
        <v>49900</v>
      </c>
      <c r="DT241">
        <v>51400</v>
      </c>
      <c r="DU241">
        <v>51900</v>
      </c>
      <c r="DV241">
        <v>53100</v>
      </c>
      <c r="DW241">
        <v>52000</v>
      </c>
      <c r="DX241">
        <v>51600</v>
      </c>
      <c r="DY241">
        <v>50000</v>
      </c>
      <c r="DZ241">
        <v>50500</v>
      </c>
      <c r="EA241">
        <v>51200</v>
      </c>
      <c r="EB241">
        <v>49600</v>
      </c>
      <c r="EC241">
        <v>49900</v>
      </c>
      <c r="ED241">
        <v>49400</v>
      </c>
      <c r="EE241">
        <v>48200</v>
      </c>
      <c r="EF241">
        <v>50100</v>
      </c>
      <c r="EG241">
        <v>50100</v>
      </c>
      <c r="EH241">
        <v>48900</v>
      </c>
      <c r="EI241">
        <v>49500</v>
      </c>
      <c r="EJ241" s="19">
        <v>48800</v>
      </c>
      <c r="EK241" s="19">
        <v>49200</v>
      </c>
      <c r="EL241" s="19">
        <v>51300</v>
      </c>
      <c r="EM241" s="19"/>
      <c r="EO241" s="31">
        <f t="shared" si="90"/>
        <v>1.7012711864406779E-2</v>
      </c>
      <c r="EP241" s="31">
        <f t="shared" si="91"/>
        <v>1.4906832298136646E-2</v>
      </c>
      <c r="EQ241" s="31">
        <f t="shared" si="92"/>
        <v>1.4684317718940937E-2</v>
      </c>
      <c r="ER241" s="31">
        <f t="shared" si="93"/>
        <v>1.4288537549407114E-2</v>
      </c>
      <c r="ES241" s="31">
        <f t="shared" si="94"/>
        <v>1.5592885375494071E-2</v>
      </c>
      <c r="ET241" s="31">
        <f t="shared" si="95"/>
        <v>1.5801980198019802E-2</v>
      </c>
      <c r="EU241" s="31">
        <f t="shared" si="96"/>
        <v>1.7027027027027027E-2</v>
      </c>
      <c r="EV241" s="31">
        <f t="shared" si="97"/>
        <v>1.5177453027139874E-2</v>
      </c>
      <c r="EW241" s="31">
        <f t="shared" si="98"/>
        <v>1.4779116465863454E-2</v>
      </c>
      <c r="EX241" s="31">
        <f t="shared" si="99"/>
        <v>1.5152749490835031E-2</v>
      </c>
      <c r="EY241" s="31">
        <f t="shared" si="100"/>
        <v>1.6793587174348697E-2</v>
      </c>
      <c r="EZ241" s="31">
        <f t="shared" si="101"/>
        <v>2.1167315175097276E-2</v>
      </c>
      <c r="FA241" s="31">
        <f t="shared" si="102"/>
        <v>2.9595375722543352E-2</v>
      </c>
      <c r="FB241" s="31">
        <f t="shared" si="103"/>
        <v>2.8700564971751413E-2</v>
      </c>
      <c r="FC241" s="31">
        <f t="shared" si="104"/>
        <v>2.9442307692307691E-2</v>
      </c>
      <c r="FD241" s="31">
        <f t="shared" si="105"/>
        <v>2.9534883720930234E-2</v>
      </c>
      <c r="FE241" s="31">
        <f t="shared" si="106"/>
        <v>3.1539999999999999E-2</v>
      </c>
      <c r="FF241" s="31">
        <f t="shared" si="107"/>
        <v>2.6732673267326732E-2</v>
      </c>
      <c r="FG241" s="31">
        <f t="shared" si="108"/>
        <v>2.5839843750000001E-2</v>
      </c>
      <c r="FH241" s="31">
        <f t="shared" si="109"/>
        <v>2.441532258064516E-2</v>
      </c>
      <c r="FI241" s="31">
        <f t="shared" si="110"/>
        <v>2.7374749498997996E-2</v>
      </c>
      <c r="FJ241" s="31">
        <f t="shared" si="111"/>
        <v>2.645748987854251E-2</v>
      </c>
      <c r="FK241" s="31">
        <f t="shared" si="112"/>
        <v>2.8921161825726141E-2</v>
      </c>
      <c r="FL241" s="31">
        <f t="shared" si="113"/>
        <v>2.7504990019960079E-2</v>
      </c>
      <c r="FM241" s="50">
        <f t="shared" si="114"/>
        <v>3.0479041916167664E-2</v>
      </c>
      <c r="FN241" s="50">
        <f t="shared" si="115"/>
        <v>2.9079754601226995E-2</v>
      </c>
      <c r="FO241" s="50">
        <f t="shared" si="116"/>
        <v>2.9111111111111112E-2</v>
      </c>
      <c r="FP241" s="50">
        <f t="shared" si="117"/>
        <v>2.6454918032786885E-2</v>
      </c>
      <c r="FQ241" s="50">
        <f t="shared" si="118"/>
        <v>2.6727642276422763E-2</v>
      </c>
      <c r="FR241" s="50">
        <f t="shared" si="119"/>
        <v>2.3859649122807018E-2</v>
      </c>
    </row>
    <row r="242" spans="1:174" ht="14">
      <c r="A242" s="17" t="s">
        <v>288</v>
      </c>
      <c r="B242" s="19">
        <v>5958</v>
      </c>
      <c r="C242" s="19">
        <v>6130</v>
      </c>
      <c r="D242" s="19">
        <v>6204</v>
      </c>
      <c r="E242" s="19">
        <v>5826</v>
      </c>
      <c r="F242" s="19">
        <v>5539</v>
      </c>
      <c r="G242" s="19">
        <v>5473</v>
      </c>
      <c r="H242" s="19">
        <v>5471</v>
      </c>
      <c r="I242" s="19">
        <v>6261</v>
      </c>
      <c r="J242" s="19">
        <v>6472</v>
      </c>
      <c r="K242" s="19">
        <v>6642</v>
      </c>
      <c r="L242" s="19">
        <v>6531</v>
      </c>
      <c r="M242" s="19">
        <v>6480</v>
      </c>
      <c r="N242" s="19">
        <v>6569</v>
      </c>
      <c r="O242" s="19">
        <v>6615</v>
      </c>
      <c r="P242" s="19">
        <v>6467</v>
      </c>
      <c r="Q242" s="19">
        <v>5912</v>
      </c>
      <c r="R242" s="19">
        <v>5666</v>
      </c>
      <c r="S242" s="19">
        <v>5502</v>
      </c>
      <c r="T242" s="19">
        <v>5538</v>
      </c>
      <c r="U242" s="19">
        <v>6110</v>
      </c>
      <c r="V242" s="19">
        <v>6155</v>
      </c>
      <c r="W242" s="19">
        <v>5987</v>
      </c>
      <c r="X242" s="19">
        <v>5627</v>
      </c>
      <c r="Y242" s="19">
        <v>5435</v>
      </c>
      <c r="Z242" s="19">
        <v>5347</v>
      </c>
      <c r="AA242" s="19">
        <v>5356</v>
      </c>
      <c r="AB242" s="19">
        <v>5335</v>
      </c>
      <c r="AC242" s="19">
        <v>4931</v>
      </c>
      <c r="AD242" s="19">
        <v>4733</v>
      </c>
      <c r="AE242" s="19">
        <v>4541</v>
      </c>
      <c r="AF242" s="19">
        <v>4495</v>
      </c>
      <c r="AG242" s="19">
        <v>4926</v>
      </c>
      <c r="AH242" s="19">
        <v>5197</v>
      </c>
      <c r="AI242" s="19">
        <v>5292</v>
      </c>
      <c r="AJ242" s="19">
        <v>5142</v>
      </c>
      <c r="AK242" s="19">
        <v>5090</v>
      </c>
      <c r="AL242" s="19">
        <v>5344</v>
      </c>
      <c r="AM242" s="19">
        <v>5578</v>
      </c>
      <c r="AN242" s="19">
        <v>6029</v>
      </c>
      <c r="AO242" s="19">
        <v>5987</v>
      </c>
      <c r="AP242" s="19">
        <v>6224</v>
      </c>
      <c r="AQ242" s="19">
        <v>6854</v>
      </c>
      <c r="AR242" s="19">
        <v>7614</v>
      </c>
      <c r="AS242" s="19">
        <v>8563</v>
      </c>
      <c r="AT242" s="19">
        <v>9806</v>
      </c>
      <c r="AU242" s="19">
        <v>10368</v>
      </c>
      <c r="AV242" s="19">
        <v>10544</v>
      </c>
      <c r="AW242" s="19">
        <v>10543</v>
      </c>
      <c r="AX242" s="19">
        <v>10774</v>
      </c>
      <c r="AY242" s="19">
        <v>11008</v>
      </c>
      <c r="AZ242" s="19">
        <v>11340</v>
      </c>
      <c r="BA242" s="19">
        <v>11026</v>
      </c>
      <c r="BB242" s="19">
        <v>10885</v>
      </c>
      <c r="BC242" s="19">
        <v>11130</v>
      </c>
      <c r="BD242" s="19">
        <v>11360</v>
      </c>
      <c r="BE242" s="19">
        <v>12242</v>
      </c>
      <c r="BF242" s="19">
        <v>12402</v>
      </c>
      <c r="BG242" s="19">
        <v>12292</v>
      </c>
      <c r="BH242" s="19">
        <v>11868</v>
      </c>
      <c r="BI242" s="19">
        <v>11489</v>
      </c>
      <c r="BJ242" s="19">
        <v>11354</v>
      </c>
      <c r="BK242" s="19">
        <v>11606</v>
      </c>
      <c r="BL242" s="19">
        <v>11579</v>
      </c>
      <c r="BM242" s="19">
        <v>10809</v>
      </c>
      <c r="BN242" s="19">
        <v>10648</v>
      </c>
      <c r="BO242" s="19">
        <v>10668</v>
      </c>
      <c r="BP242" s="19">
        <v>11083</v>
      </c>
      <c r="BQ242" s="19">
        <v>11941</v>
      </c>
      <c r="BR242" s="19">
        <v>12069</v>
      </c>
      <c r="BS242" s="19">
        <v>11726</v>
      </c>
      <c r="BT242" s="19">
        <v>11643</v>
      </c>
      <c r="BU242" s="19">
        <v>11501</v>
      </c>
      <c r="BV242" s="19">
        <v>11798</v>
      </c>
      <c r="BW242" s="19">
        <v>12356</v>
      </c>
      <c r="BX242" s="19">
        <v>12485</v>
      </c>
      <c r="BY242" s="19">
        <v>11699</v>
      </c>
      <c r="BZ242" s="19">
        <v>11516</v>
      </c>
      <c r="CA242" s="19">
        <v>11415</v>
      </c>
      <c r="CB242" s="19">
        <v>11692</v>
      </c>
      <c r="CC242" s="19">
        <v>12517</v>
      </c>
      <c r="CD242" s="19">
        <v>12714</v>
      </c>
      <c r="CE242" s="19">
        <v>12617</v>
      </c>
      <c r="CF242" s="19">
        <v>12050</v>
      </c>
      <c r="CG242" s="19">
        <v>11855</v>
      </c>
      <c r="CH242" s="49">
        <v>12052</v>
      </c>
      <c r="CI242" s="49">
        <v>12355</v>
      </c>
      <c r="CJ242" s="49">
        <v>12491</v>
      </c>
      <c r="CK242" s="49">
        <v>11600</v>
      </c>
      <c r="CL242" s="49">
        <v>11295</v>
      </c>
      <c r="CM242" s="49">
        <v>11208</v>
      </c>
      <c r="CN242" s="49">
        <v>11216</v>
      </c>
      <c r="CO242" s="49">
        <v>11748</v>
      </c>
      <c r="CP242" s="49">
        <v>11972</v>
      </c>
      <c r="CQ242" s="49">
        <v>11755</v>
      </c>
      <c r="CR242" s="49">
        <v>11349</v>
      </c>
      <c r="CS242" s="49">
        <v>11085</v>
      </c>
      <c r="CT242" s="49">
        <v>10931</v>
      </c>
      <c r="CU242" s="49">
        <v>11125</v>
      </c>
      <c r="CV242" s="49">
        <v>11110</v>
      </c>
      <c r="CW242" s="49">
        <v>9882</v>
      </c>
      <c r="CX242" s="49">
        <v>9418</v>
      </c>
      <c r="CY242" s="49">
        <v>9198</v>
      </c>
      <c r="CZ242" s="17" t="s">
        <v>288</v>
      </c>
      <c r="DE242" t="s">
        <v>289</v>
      </c>
      <c r="DG242" t="s">
        <v>288</v>
      </c>
      <c r="DI242">
        <v>158600</v>
      </c>
      <c r="DJ242">
        <v>159500</v>
      </c>
      <c r="DK242">
        <v>158100</v>
      </c>
      <c r="DL242">
        <v>161000</v>
      </c>
      <c r="DM242">
        <v>161800</v>
      </c>
      <c r="DN242">
        <v>159600</v>
      </c>
      <c r="DO242">
        <v>160900</v>
      </c>
      <c r="DP242">
        <v>160200</v>
      </c>
      <c r="DQ242">
        <v>157900</v>
      </c>
      <c r="DR242">
        <v>158200</v>
      </c>
      <c r="DS242">
        <v>158000</v>
      </c>
      <c r="DT242">
        <v>157800</v>
      </c>
      <c r="DU242">
        <v>162400</v>
      </c>
      <c r="DV242">
        <v>162700</v>
      </c>
      <c r="DW242">
        <v>165600</v>
      </c>
      <c r="DX242">
        <v>168600</v>
      </c>
      <c r="DY242">
        <v>166500</v>
      </c>
      <c r="DZ242">
        <v>169600</v>
      </c>
      <c r="EA242">
        <v>166400</v>
      </c>
      <c r="EB242">
        <v>165100</v>
      </c>
      <c r="EC242">
        <v>164900</v>
      </c>
      <c r="ED242">
        <v>162700</v>
      </c>
      <c r="EE242">
        <v>161400</v>
      </c>
      <c r="EF242">
        <v>162600</v>
      </c>
      <c r="EG242">
        <v>162600</v>
      </c>
      <c r="EH242">
        <v>163900</v>
      </c>
      <c r="EI242">
        <v>165000</v>
      </c>
      <c r="EJ242" s="19">
        <v>166500</v>
      </c>
      <c r="EK242" s="19">
        <v>165900</v>
      </c>
      <c r="EL242" s="19">
        <v>164800</v>
      </c>
      <c r="EM242" s="19"/>
      <c r="EO242" s="31">
        <f t="shared" si="90"/>
        <v>4.187894073139975E-2</v>
      </c>
      <c r="EP242" s="31">
        <f t="shared" si="91"/>
        <v>4.1184952978056424E-2</v>
      </c>
      <c r="EQ242" s="31">
        <f t="shared" si="92"/>
        <v>3.7394054395951927E-2</v>
      </c>
      <c r="ER242" s="31">
        <f t="shared" si="93"/>
        <v>3.4397515527950312E-2</v>
      </c>
      <c r="ES242" s="31">
        <f t="shared" si="94"/>
        <v>3.7002472187886278E-2</v>
      </c>
      <c r="ET242" s="31">
        <f t="shared" si="95"/>
        <v>3.3502506265664159E-2</v>
      </c>
      <c r="EU242" s="31">
        <f t="shared" si="96"/>
        <v>3.0646364201367311E-2</v>
      </c>
      <c r="EV242" s="31">
        <f t="shared" si="97"/>
        <v>2.8058676654182272E-2</v>
      </c>
      <c r="EW242" s="31">
        <f t="shared" si="98"/>
        <v>3.351488283723876E-2</v>
      </c>
      <c r="EX242" s="31">
        <f t="shared" si="99"/>
        <v>3.3780025284450066E-2</v>
      </c>
      <c r="EY242" s="31">
        <f t="shared" si="100"/>
        <v>3.789240506329114E-2</v>
      </c>
      <c r="EZ242" s="31">
        <f t="shared" si="101"/>
        <v>4.8250950570342205E-2</v>
      </c>
      <c r="FA242" s="31">
        <f t="shared" si="102"/>
        <v>6.3842364532019705E-2</v>
      </c>
      <c r="FB242" s="31">
        <f t="shared" si="103"/>
        <v>6.6220036877689001E-2</v>
      </c>
      <c r="FC242" s="31">
        <f t="shared" si="104"/>
        <v>6.6582125603864728E-2</v>
      </c>
      <c r="FD242" s="31">
        <f t="shared" si="105"/>
        <v>6.7378410438908659E-2</v>
      </c>
      <c r="FE242" s="31">
        <f t="shared" si="106"/>
        <v>7.3825825825825822E-2</v>
      </c>
      <c r="FF242" s="31">
        <f t="shared" si="107"/>
        <v>6.6945754716981137E-2</v>
      </c>
      <c r="FG242" s="31">
        <f t="shared" si="108"/>
        <v>6.4957932692307693E-2</v>
      </c>
      <c r="FH242" s="31">
        <f t="shared" si="109"/>
        <v>6.7129012719563896E-2</v>
      </c>
      <c r="FI242" s="31">
        <f t="shared" si="110"/>
        <v>7.1109763493026071E-2</v>
      </c>
      <c r="FJ242" s="31">
        <f t="shared" si="111"/>
        <v>7.2513829133374313E-2</v>
      </c>
      <c r="FK242" s="31">
        <f t="shared" si="112"/>
        <v>7.2484510532837665E-2</v>
      </c>
      <c r="FL242" s="31">
        <f t="shared" si="113"/>
        <v>7.1906519065190647E-2</v>
      </c>
      <c r="FM242" s="50">
        <f t="shared" si="114"/>
        <v>7.7595325953259534E-2</v>
      </c>
      <c r="FN242" s="50">
        <f t="shared" si="115"/>
        <v>7.3532641854789499E-2</v>
      </c>
      <c r="FO242" s="50">
        <f t="shared" si="116"/>
        <v>7.0303030303030298E-2</v>
      </c>
      <c r="FP242" s="50">
        <f t="shared" si="117"/>
        <v>6.7363363363363363E-2</v>
      </c>
      <c r="FQ242" s="50">
        <f t="shared" si="118"/>
        <v>7.0855937311633518E-2</v>
      </c>
      <c r="FR242" s="50">
        <f t="shared" si="119"/>
        <v>6.6328883495145638E-2</v>
      </c>
    </row>
    <row r="243" spans="1:174" ht="14">
      <c r="A243" s="17" t="s">
        <v>289</v>
      </c>
      <c r="B243" s="19">
        <v>2164</v>
      </c>
      <c r="C243" s="19">
        <v>2149</v>
      </c>
      <c r="D243" s="19">
        <v>2177</v>
      </c>
      <c r="E243" s="19">
        <v>2177</v>
      </c>
      <c r="F243" s="19">
        <v>2147</v>
      </c>
      <c r="G243" s="19">
        <v>2242</v>
      </c>
      <c r="H243" s="19">
        <v>2442</v>
      </c>
      <c r="I243" s="19">
        <v>2639</v>
      </c>
      <c r="J243" s="19">
        <v>2632</v>
      </c>
      <c r="K243" s="19">
        <v>2586</v>
      </c>
      <c r="L243" s="19">
        <v>2444</v>
      </c>
      <c r="M243" s="19">
        <v>2455</v>
      </c>
      <c r="N243" s="19">
        <v>2471</v>
      </c>
      <c r="O243" s="19">
        <v>2418</v>
      </c>
      <c r="P243" s="19">
        <v>2434</v>
      </c>
      <c r="Q243" s="19">
        <v>2526</v>
      </c>
      <c r="R243" s="19">
        <v>2402</v>
      </c>
      <c r="S243" s="19">
        <v>2453</v>
      </c>
      <c r="T243" s="19">
        <v>2554</v>
      </c>
      <c r="U243" s="19">
        <v>2664</v>
      </c>
      <c r="V243" s="19">
        <v>2656</v>
      </c>
      <c r="W243" s="19">
        <v>2596</v>
      </c>
      <c r="X243" s="19">
        <v>2544</v>
      </c>
      <c r="Y243" s="19">
        <v>2437</v>
      </c>
      <c r="Z243" s="19">
        <v>2325</v>
      </c>
      <c r="AA243" s="19">
        <v>2312</v>
      </c>
      <c r="AB243" s="19">
        <v>2338</v>
      </c>
      <c r="AC243" s="19">
        <v>2264</v>
      </c>
      <c r="AD243" s="19">
        <v>2221</v>
      </c>
      <c r="AE243" s="19">
        <v>2205</v>
      </c>
      <c r="AF243" s="19">
        <v>2259</v>
      </c>
      <c r="AG243" s="19">
        <v>2377</v>
      </c>
      <c r="AH243" s="19">
        <v>2406</v>
      </c>
      <c r="AI243" s="19">
        <v>2324</v>
      </c>
      <c r="AJ243" s="19">
        <v>2297</v>
      </c>
      <c r="AK243" s="19">
        <v>2251</v>
      </c>
      <c r="AL243" s="19">
        <v>2288</v>
      </c>
      <c r="AM243" s="19">
        <v>2444</v>
      </c>
      <c r="AN243" s="19">
        <v>2658</v>
      </c>
      <c r="AO243" s="19">
        <v>2700</v>
      </c>
      <c r="AP243" s="19">
        <v>2753</v>
      </c>
      <c r="AQ243" s="19">
        <v>3193</v>
      </c>
      <c r="AR243" s="19">
        <v>3717</v>
      </c>
      <c r="AS243" s="19">
        <v>4202</v>
      </c>
      <c r="AT243" s="19">
        <v>4865</v>
      </c>
      <c r="AU243" s="19">
        <v>4874</v>
      </c>
      <c r="AV243" s="19">
        <v>4958</v>
      </c>
      <c r="AW243" s="19">
        <v>5079</v>
      </c>
      <c r="AX243" s="19">
        <v>5022</v>
      </c>
      <c r="AY243" s="19">
        <v>4942</v>
      </c>
      <c r="AZ243" s="19">
        <v>4938</v>
      </c>
      <c r="BA243" s="19">
        <v>4827</v>
      </c>
      <c r="BB243" s="19">
        <v>4830</v>
      </c>
      <c r="BC243" s="19">
        <v>4883</v>
      </c>
      <c r="BD243" s="19">
        <v>4983</v>
      </c>
      <c r="BE243" s="19">
        <v>5222</v>
      </c>
      <c r="BF243" s="19">
        <v>5153</v>
      </c>
      <c r="BG243" s="19">
        <v>5087</v>
      </c>
      <c r="BH243" s="19">
        <v>4981</v>
      </c>
      <c r="BI243" s="19">
        <v>4717</v>
      </c>
      <c r="BJ243" s="19">
        <v>4467</v>
      </c>
      <c r="BK243" s="19">
        <v>4368</v>
      </c>
      <c r="BL243" s="19">
        <v>4195</v>
      </c>
      <c r="BM243" s="19">
        <v>4223</v>
      </c>
      <c r="BN243" s="19">
        <v>4216</v>
      </c>
      <c r="BO243" s="19">
        <v>4134</v>
      </c>
      <c r="BP243" s="19">
        <v>4376</v>
      </c>
      <c r="BQ243" s="19">
        <v>4502</v>
      </c>
      <c r="BR243" s="19">
        <v>4614</v>
      </c>
      <c r="BS243" s="19">
        <v>4512</v>
      </c>
      <c r="BT243" s="19">
        <v>4568</v>
      </c>
      <c r="BU243" s="19">
        <v>4535</v>
      </c>
      <c r="BV243" s="19">
        <v>4630</v>
      </c>
      <c r="BW243" s="19">
        <v>4697</v>
      </c>
      <c r="BX243" s="19">
        <v>4670</v>
      </c>
      <c r="BY243" s="19">
        <v>4719</v>
      </c>
      <c r="BZ243" s="19">
        <v>4658</v>
      </c>
      <c r="CA243" s="19">
        <v>4757</v>
      </c>
      <c r="CB243" s="19">
        <v>4897</v>
      </c>
      <c r="CC243" s="19">
        <v>5237</v>
      </c>
      <c r="CD243" s="19">
        <v>5354</v>
      </c>
      <c r="CE243" s="19">
        <v>5251</v>
      </c>
      <c r="CF243" s="19">
        <v>5023</v>
      </c>
      <c r="CG243" s="19">
        <v>5037</v>
      </c>
      <c r="CH243" s="49">
        <v>4916</v>
      </c>
      <c r="CI243" s="49">
        <v>4977</v>
      </c>
      <c r="CJ243" s="49">
        <v>4892</v>
      </c>
      <c r="CK243" s="49">
        <v>4873</v>
      </c>
      <c r="CL243" s="49">
        <v>4815</v>
      </c>
      <c r="CM243" s="49">
        <v>4606</v>
      </c>
      <c r="CN243" s="49">
        <v>4608</v>
      </c>
      <c r="CO243" s="49">
        <v>4934</v>
      </c>
      <c r="CP243" s="49">
        <v>5134</v>
      </c>
      <c r="CQ243" s="49">
        <v>5008</v>
      </c>
      <c r="CR243" s="49">
        <v>4851</v>
      </c>
      <c r="CS243" s="49">
        <v>4692</v>
      </c>
      <c r="CT243" s="49">
        <v>4425</v>
      </c>
      <c r="CU243" s="49">
        <v>4262</v>
      </c>
      <c r="CV243" s="49">
        <v>4014</v>
      </c>
      <c r="CW243" s="49">
        <v>3882</v>
      </c>
      <c r="CX243" s="49">
        <v>3696</v>
      </c>
      <c r="CY243" s="49">
        <v>3633</v>
      </c>
      <c r="CZ243" s="17" t="s">
        <v>289</v>
      </c>
      <c r="DE243" t="s">
        <v>290</v>
      </c>
      <c r="DG243" t="s">
        <v>289</v>
      </c>
      <c r="DI243">
        <v>77600</v>
      </c>
      <c r="DJ243">
        <v>76700</v>
      </c>
      <c r="DK243">
        <v>78400</v>
      </c>
      <c r="DL243">
        <v>78500</v>
      </c>
      <c r="DM243">
        <v>78200</v>
      </c>
      <c r="DN243">
        <v>77600</v>
      </c>
      <c r="DO243">
        <v>77200</v>
      </c>
      <c r="DP243">
        <v>78900</v>
      </c>
      <c r="DQ243">
        <v>77400</v>
      </c>
      <c r="DR243">
        <v>77900</v>
      </c>
      <c r="DS243">
        <v>78400</v>
      </c>
      <c r="DT243">
        <v>78000</v>
      </c>
      <c r="DU243">
        <v>77100</v>
      </c>
      <c r="DV243">
        <v>78600</v>
      </c>
      <c r="DW243">
        <v>77500</v>
      </c>
      <c r="DX243">
        <v>78200</v>
      </c>
      <c r="DY243">
        <v>78100</v>
      </c>
      <c r="DZ243">
        <v>78200</v>
      </c>
      <c r="EA243">
        <v>78300</v>
      </c>
      <c r="EB243">
        <v>78000</v>
      </c>
      <c r="EC243">
        <v>78300</v>
      </c>
      <c r="ED243">
        <v>77600</v>
      </c>
      <c r="EE243">
        <v>78000</v>
      </c>
      <c r="EF243">
        <v>77900</v>
      </c>
      <c r="EG243">
        <v>77500</v>
      </c>
      <c r="EH243">
        <v>78000</v>
      </c>
      <c r="EI243">
        <v>77600</v>
      </c>
      <c r="EJ243" s="19">
        <v>77900</v>
      </c>
      <c r="EK243" s="19">
        <v>77900</v>
      </c>
      <c r="EL243" s="19">
        <v>77800</v>
      </c>
      <c r="EM243" s="19"/>
      <c r="EO243" s="31">
        <f t="shared" si="90"/>
        <v>3.3324742268041239E-2</v>
      </c>
      <c r="EP243" s="31">
        <f t="shared" si="91"/>
        <v>3.2216427640156454E-2</v>
      </c>
      <c r="EQ243" s="31">
        <f t="shared" si="92"/>
        <v>3.2219387755102039E-2</v>
      </c>
      <c r="ER243" s="31">
        <f t="shared" si="93"/>
        <v>3.2535031847133758E-2</v>
      </c>
      <c r="ES243" s="31">
        <f t="shared" si="94"/>
        <v>3.3196930946291558E-2</v>
      </c>
      <c r="ET243" s="31">
        <f t="shared" si="95"/>
        <v>2.9961340206185568E-2</v>
      </c>
      <c r="EU243" s="31">
        <f t="shared" si="96"/>
        <v>2.9326424870466321E-2</v>
      </c>
      <c r="EV243" s="31">
        <f t="shared" si="97"/>
        <v>2.8631178707224335E-2</v>
      </c>
      <c r="EW243" s="31">
        <f t="shared" si="98"/>
        <v>3.0025839793281654E-2</v>
      </c>
      <c r="EX243" s="31">
        <f t="shared" si="99"/>
        <v>2.9370988446726573E-2</v>
      </c>
      <c r="EY243" s="31">
        <f t="shared" si="100"/>
        <v>3.4438775510204078E-2</v>
      </c>
      <c r="EZ243" s="31">
        <f t="shared" si="101"/>
        <v>4.7653846153846151E-2</v>
      </c>
      <c r="FA243" s="31">
        <f t="shared" si="102"/>
        <v>6.32166018158236E-2</v>
      </c>
      <c r="FB243" s="31">
        <f t="shared" si="103"/>
        <v>6.389312977099236E-2</v>
      </c>
      <c r="FC243" s="31">
        <f t="shared" si="104"/>
        <v>6.2283870967741933E-2</v>
      </c>
      <c r="FD243" s="31">
        <f t="shared" si="105"/>
        <v>6.372122762148337E-2</v>
      </c>
      <c r="FE243" s="31">
        <f t="shared" si="106"/>
        <v>6.5134443021766963E-2</v>
      </c>
      <c r="FF243" s="31">
        <f t="shared" si="107"/>
        <v>5.7122762148337593E-2</v>
      </c>
      <c r="FG243" s="31">
        <f t="shared" si="108"/>
        <v>5.3933588761174968E-2</v>
      </c>
      <c r="FH243" s="31">
        <f t="shared" si="109"/>
        <v>5.6102564102564104E-2</v>
      </c>
      <c r="FI243" s="31">
        <f t="shared" si="110"/>
        <v>5.7624521072796933E-2</v>
      </c>
      <c r="FJ243" s="31">
        <f t="shared" si="111"/>
        <v>5.9664948453608251E-2</v>
      </c>
      <c r="FK243" s="31">
        <f t="shared" si="112"/>
        <v>6.0499999999999998E-2</v>
      </c>
      <c r="FL243" s="31">
        <f t="shared" si="113"/>
        <v>6.2862644415917837E-2</v>
      </c>
      <c r="FM243" s="50">
        <f t="shared" si="114"/>
        <v>6.7754838709677426E-2</v>
      </c>
      <c r="FN243" s="50">
        <f t="shared" si="115"/>
        <v>6.3025641025641024E-2</v>
      </c>
      <c r="FO243" s="50">
        <f t="shared" si="116"/>
        <v>6.2796391752577313E-2</v>
      </c>
      <c r="FP243" s="50">
        <f t="shared" si="117"/>
        <v>5.9152759948652121E-2</v>
      </c>
      <c r="FQ243" s="50">
        <f t="shared" si="118"/>
        <v>6.4287548138639281E-2</v>
      </c>
      <c r="FR243" s="50">
        <f t="shared" si="119"/>
        <v>5.6876606683804627E-2</v>
      </c>
    </row>
    <row r="244" spans="1:174" ht="14">
      <c r="A244" s="17" t="s">
        <v>290</v>
      </c>
      <c r="B244" s="19">
        <v>814</v>
      </c>
      <c r="C244" s="19">
        <v>780</v>
      </c>
      <c r="D244" s="19">
        <v>835</v>
      </c>
      <c r="E244" s="19">
        <v>853</v>
      </c>
      <c r="F244" s="19">
        <v>889</v>
      </c>
      <c r="G244" s="19">
        <v>926</v>
      </c>
      <c r="H244" s="19">
        <v>976</v>
      </c>
      <c r="I244" s="19">
        <v>1095</v>
      </c>
      <c r="J244" s="19">
        <v>1166</v>
      </c>
      <c r="K244" s="19">
        <v>1135</v>
      </c>
      <c r="L244" s="19">
        <v>1080</v>
      </c>
      <c r="M244" s="19">
        <v>1041</v>
      </c>
      <c r="N244" s="19">
        <v>997</v>
      </c>
      <c r="O244" s="19">
        <v>924</v>
      </c>
      <c r="P244" s="19">
        <v>882</v>
      </c>
      <c r="Q244" s="19">
        <v>923</v>
      </c>
      <c r="R244" s="19">
        <v>945</v>
      </c>
      <c r="S244" s="19">
        <v>956</v>
      </c>
      <c r="T244" s="19">
        <v>1086</v>
      </c>
      <c r="U244" s="19">
        <v>1244</v>
      </c>
      <c r="V244" s="19">
        <v>1309</v>
      </c>
      <c r="W244" s="19">
        <v>1234</v>
      </c>
      <c r="X244" s="19">
        <v>1139</v>
      </c>
      <c r="Y244" s="19">
        <v>1067</v>
      </c>
      <c r="Z244" s="19">
        <v>973</v>
      </c>
      <c r="AA244" s="19">
        <v>979</v>
      </c>
      <c r="AB244" s="19">
        <v>953</v>
      </c>
      <c r="AC244" s="19">
        <v>900</v>
      </c>
      <c r="AD244" s="19">
        <v>899</v>
      </c>
      <c r="AE244" s="19">
        <v>918</v>
      </c>
      <c r="AF244" s="19">
        <v>942</v>
      </c>
      <c r="AG244" s="19">
        <v>1030</v>
      </c>
      <c r="AH244" s="19">
        <v>1036</v>
      </c>
      <c r="AI244" s="19">
        <v>977</v>
      </c>
      <c r="AJ244" s="19">
        <v>946</v>
      </c>
      <c r="AK244" s="19">
        <v>947</v>
      </c>
      <c r="AL244" s="19">
        <v>914</v>
      </c>
      <c r="AM244" s="19">
        <v>887</v>
      </c>
      <c r="AN244" s="19">
        <v>967</v>
      </c>
      <c r="AO244" s="19">
        <v>1004</v>
      </c>
      <c r="AP244" s="19">
        <v>1037</v>
      </c>
      <c r="AQ244" s="19">
        <v>1199</v>
      </c>
      <c r="AR244" s="19">
        <v>1403</v>
      </c>
      <c r="AS244" s="19">
        <v>1654</v>
      </c>
      <c r="AT244" s="19">
        <v>1906</v>
      </c>
      <c r="AU244" s="19">
        <v>1894</v>
      </c>
      <c r="AV244" s="19">
        <v>1828</v>
      </c>
      <c r="AW244" s="19">
        <v>1721</v>
      </c>
      <c r="AX244" s="19">
        <v>1710</v>
      </c>
      <c r="AY244" s="19">
        <v>1693</v>
      </c>
      <c r="AZ244" s="19">
        <v>1701</v>
      </c>
      <c r="BA244" s="19">
        <v>1640</v>
      </c>
      <c r="BB244" s="19">
        <v>1692</v>
      </c>
      <c r="BC244" s="19">
        <v>1739</v>
      </c>
      <c r="BD244" s="19">
        <v>1841</v>
      </c>
      <c r="BE244" s="19">
        <v>1964</v>
      </c>
      <c r="BF244" s="19">
        <v>2051</v>
      </c>
      <c r="BG244" s="19">
        <v>1995</v>
      </c>
      <c r="BH244" s="19">
        <v>1850</v>
      </c>
      <c r="BI244" s="19">
        <v>1640</v>
      </c>
      <c r="BJ244" s="19">
        <v>1515</v>
      </c>
      <c r="BK244" s="19">
        <v>1445</v>
      </c>
      <c r="BL244" s="19">
        <v>1395</v>
      </c>
      <c r="BM244" s="19">
        <v>1387</v>
      </c>
      <c r="BN244" s="19">
        <v>1426</v>
      </c>
      <c r="BO244" s="19">
        <v>1461</v>
      </c>
      <c r="BP244" s="19">
        <v>1511</v>
      </c>
      <c r="BQ244" s="19">
        <v>1732</v>
      </c>
      <c r="BR244" s="19">
        <v>1732</v>
      </c>
      <c r="BS244" s="19">
        <v>1701</v>
      </c>
      <c r="BT244" s="19">
        <v>1528</v>
      </c>
      <c r="BU244" s="19">
        <v>1448</v>
      </c>
      <c r="BV244" s="19">
        <v>1425</v>
      </c>
      <c r="BW244" s="19">
        <v>1424</v>
      </c>
      <c r="BX244" s="19">
        <v>1403</v>
      </c>
      <c r="BY244" s="19">
        <v>1380</v>
      </c>
      <c r="BZ244" s="19">
        <v>1427</v>
      </c>
      <c r="CA244" s="19">
        <v>1503</v>
      </c>
      <c r="CB244" s="19">
        <v>1570</v>
      </c>
      <c r="CC244" s="19">
        <v>1696</v>
      </c>
      <c r="CD244" s="19">
        <v>1779</v>
      </c>
      <c r="CE244" s="19">
        <v>1708</v>
      </c>
      <c r="CF244" s="19">
        <v>1542</v>
      </c>
      <c r="CG244" s="19">
        <v>1500</v>
      </c>
      <c r="CH244" s="49">
        <v>1460</v>
      </c>
      <c r="CI244" s="49">
        <v>1393</v>
      </c>
      <c r="CJ244" s="49">
        <v>1361</v>
      </c>
      <c r="CK244" s="49">
        <v>1366</v>
      </c>
      <c r="CL244" s="49">
        <v>1411</v>
      </c>
      <c r="CM244" s="49">
        <v>1478</v>
      </c>
      <c r="CN244" s="49">
        <v>1479</v>
      </c>
      <c r="CO244" s="49">
        <v>1619</v>
      </c>
      <c r="CP244" s="49">
        <v>1680</v>
      </c>
      <c r="CQ244" s="49">
        <v>1607</v>
      </c>
      <c r="CR244" s="49">
        <v>1500</v>
      </c>
      <c r="CS244" s="49">
        <v>1420</v>
      </c>
      <c r="CT244" s="49">
        <v>1330</v>
      </c>
      <c r="CU244" s="49">
        <v>1261</v>
      </c>
      <c r="CV244" s="49">
        <v>1194</v>
      </c>
      <c r="CW244" s="49">
        <v>1161</v>
      </c>
      <c r="CX244" s="49">
        <v>1125</v>
      </c>
      <c r="CY244" s="49">
        <v>1148</v>
      </c>
      <c r="CZ244" s="17" t="s">
        <v>290</v>
      </c>
      <c r="DE244" t="s">
        <v>291</v>
      </c>
      <c r="DG244" t="s">
        <v>290</v>
      </c>
      <c r="DI244">
        <v>41500</v>
      </c>
      <c r="DJ244">
        <v>40400</v>
      </c>
      <c r="DK244">
        <v>40300</v>
      </c>
      <c r="DL244">
        <v>42200</v>
      </c>
      <c r="DM244">
        <v>42600</v>
      </c>
      <c r="DN244">
        <v>42100</v>
      </c>
      <c r="DO244">
        <v>43100</v>
      </c>
      <c r="DP244">
        <v>44000</v>
      </c>
      <c r="DQ244">
        <v>44200</v>
      </c>
      <c r="DR244">
        <v>43000</v>
      </c>
      <c r="DS244">
        <v>41600</v>
      </c>
      <c r="DT244">
        <v>40500</v>
      </c>
      <c r="DU244">
        <v>40300</v>
      </c>
      <c r="DV244">
        <v>41500</v>
      </c>
      <c r="DW244">
        <v>43600</v>
      </c>
      <c r="DX244">
        <v>42700</v>
      </c>
      <c r="DY244">
        <v>43500</v>
      </c>
      <c r="DZ244">
        <v>41800</v>
      </c>
      <c r="EA244">
        <v>38600</v>
      </c>
      <c r="EB244">
        <v>40300</v>
      </c>
      <c r="EC244">
        <v>40900</v>
      </c>
      <c r="ED244">
        <v>42800</v>
      </c>
      <c r="EE244">
        <v>44100</v>
      </c>
      <c r="EF244">
        <v>44800</v>
      </c>
      <c r="EG244">
        <v>42500</v>
      </c>
      <c r="EH244">
        <v>41400</v>
      </c>
      <c r="EI244">
        <v>43900</v>
      </c>
      <c r="EJ244" s="19">
        <v>42400</v>
      </c>
      <c r="EK244" s="19">
        <v>42400</v>
      </c>
      <c r="EL244" s="19">
        <v>44100</v>
      </c>
      <c r="EM244" s="19"/>
      <c r="EO244" s="31">
        <f t="shared" si="90"/>
        <v>2.7349397590361445E-2</v>
      </c>
      <c r="EP244" s="31">
        <f t="shared" si="91"/>
        <v>2.4678217821782179E-2</v>
      </c>
      <c r="EQ244" s="31">
        <f t="shared" si="92"/>
        <v>2.2903225806451613E-2</v>
      </c>
      <c r="ER244" s="31">
        <f t="shared" si="93"/>
        <v>2.5734597156398104E-2</v>
      </c>
      <c r="ES244" s="31">
        <f t="shared" si="94"/>
        <v>2.8967136150234742E-2</v>
      </c>
      <c r="ET244" s="31">
        <f t="shared" si="95"/>
        <v>2.3111638954869358E-2</v>
      </c>
      <c r="EU244" s="31">
        <f t="shared" si="96"/>
        <v>2.0881670533642691E-2</v>
      </c>
      <c r="EV244" s="31">
        <f t="shared" si="97"/>
        <v>2.1409090909090909E-2</v>
      </c>
      <c r="EW244" s="31">
        <f t="shared" si="98"/>
        <v>2.2104072398190046E-2</v>
      </c>
      <c r="EX244" s="31">
        <f t="shared" si="99"/>
        <v>2.1255813953488373E-2</v>
      </c>
      <c r="EY244" s="31">
        <f t="shared" si="100"/>
        <v>2.4134615384615386E-2</v>
      </c>
      <c r="EZ244" s="31">
        <f t="shared" si="101"/>
        <v>3.4641975308641978E-2</v>
      </c>
      <c r="FA244" s="31">
        <f t="shared" si="102"/>
        <v>4.6997518610421833E-2</v>
      </c>
      <c r="FB244" s="31">
        <f t="shared" si="103"/>
        <v>4.1204819277108437E-2</v>
      </c>
      <c r="FC244" s="31">
        <f t="shared" si="104"/>
        <v>3.7614678899082571E-2</v>
      </c>
      <c r="FD244" s="31">
        <f t="shared" si="105"/>
        <v>4.3114754098360658E-2</v>
      </c>
      <c r="FE244" s="31">
        <f t="shared" si="106"/>
        <v>4.5862068965517241E-2</v>
      </c>
      <c r="FF244" s="31">
        <f t="shared" si="107"/>
        <v>3.6244019138755981E-2</v>
      </c>
      <c r="FG244" s="31">
        <f t="shared" si="108"/>
        <v>3.5932642487046633E-2</v>
      </c>
      <c r="FH244" s="31">
        <f t="shared" si="109"/>
        <v>3.7493796526054592E-2</v>
      </c>
      <c r="FI244" s="31">
        <f t="shared" si="110"/>
        <v>4.1589242053789728E-2</v>
      </c>
      <c r="FJ244" s="31">
        <f t="shared" si="111"/>
        <v>3.3294392523364483E-2</v>
      </c>
      <c r="FK244" s="31">
        <f t="shared" si="112"/>
        <v>3.1292517006802724E-2</v>
      </c>
      <c r="FL244" s="31">
        <f t="shared" si="113"/>
        <v>3.5044642857142858E-2</v>
      </c>
      <c r="FM244" s="50">
        <f t="shared" si="114"/>
        <v>4.018823529411765E-2</v>
      </c>
      <c r="FN244" s="50">
        <f t="shared" si="115"/>
        <v>3.5265700483091786E-2</v>
      </c>
      <c r="FO244" s="50">
        <f t="shared" si="116"/>
        <v>3.1116173120728931E-2</v>
      </c>
      <c r="FP244" s="50">
        <f t="shared" si="117"/>
        <v>3.4882075471698117E-2</v>
      </c>
      <c r="FQ244" s="50">
        <f t="shared" si="118"/>
        <v>3.7900943396226412E-2</v>
      </c>
      <c r="FR244" s="50">
        <f t="shared" si="119"/>
        <v>3.0158730158730159E-2</v>
      </c>
    </row>
    <row r="245" spans="1:174" ht="14">
      <c r="A245" s="17" t="s">
        <v>291</v>
      </c>
      <c r="B245" s="19">
        <v>1046</v>
      </c>
      <c r="C245" s="19">
        <v>1109</v>
      </c>
      <c r="D245" s="19">
        <v>1176</v>
      </c>
      <c r="E245" s="19">
        <v>1141</v>
      </c>
      <c r="F245" s="19">
        <v>1090</v>
      </c>
      <c r="G245" s="19">
        <v>1094</v>
      </c>
      <c r="H245" s="19">
        <v>1119</v>
      </c>
      <c r="I245" s="19">
        <v>1313</v>
      </c>
      <c r="J245" s="19">
        <v>1406</v>
      </c>
      <c r="K245" s="19">
        <v>1377</v>
      </c>
      <c r="L245" s="19">
        <v>1337</v>
      </c>
      <c r="M245" s="19">
        <v>1310</v>
      </c>
      <c r="N245" s="19">
        <v>1376</v>
      </c>
      <c r="O245" s="19">
        <v>1455</v>
      </c>
      <c r="P245" s="19">
        <v>1483</v>
      </c>
      <c r="Q245" s="19">
        <v>1484</v>
      </c>
      <c r="R245" s="19">
        <v>1371</v>
      </c>
      <c r="S245" s="19">
        <v>1335</v>
      </c>
      <c r="T245" s="19">
        <v>1377</v>
      </c>
      <c r="U245" s="19">
        <v>1448</v>
      </c>
      <c r="V245" s="19">
        <v>1457</v>
      </c>
      <c r="W245" s="19">
        <v>1419</v>
      </c>
      <c r="X245" s="19">
        <v>1353</v>
      </c>
      <c r="Y245" s="19">
        <v>1258</v>
      </c>
      <c r="Z245" s="19">
        <v>1249</v>
      </c>
      <c r="AA245" s="19">
        <v>1220</v>
      </c>
      <c r="AB245" s="19">
        <v>1246</v>
      </c>
      <c r="AC245" s="19">
        <v>1167</v>
      </c>
      <c r="AD245" s="19">
        <v>1141</v>
      </c>
      <c r="AE245" s="19">
        <v>1071</v>
      </c>
      <c r="AF245" s="19">
        <v>1068</v>
      </c>
      <c r="AG245" s="19">
        <v>1143</v>
      </c>
      <c r="AH245" s="19">
        <v>1177</v>
      </c>
      <c r="AI245" s="19">
        <v>1194</v>
      </c>
      <c r="AJ245" s="19">
        <v>1176</v>
      </c>
      <c r="AK245" s="19">
        <v>1202</v>
      </c>
      <c r="AL245" s="19">
        <v>1215</v>
      </c>
      <c r="AM245" s="19">
        <v>1314</v>
      </c>
      <c r="AN245" s="19">
        <v>1537</v>
      </c>
      <c r="AO245" s="19">
        <v>1590</v>
      </c>
      <c r="AP245" s="19">
        <v>1652</v>
      </c>
      <c r="AQ245" s="19">
        <v>1879</v>
      </c>
      <c r="AR245" s="19">
        <v>2061</v>
      </c>
      <c r="AS245" s="19">
        <v>2367</v>
      </c>
      <c r="AT245" s="19">
        <v>2920</v>
      </c>
      <c r="AU245" s="19">
        <v>3102</v>
      </c>
      <c r="AV245" s="19">
        <v>3108</v>
      </c>
      <c r="AW245" s="19">
        <v>3169</v>
      </c>
      <c r="AX245" s="19">
        <v>3093</v>
      </c>
      <c r="AY245" s="19">
        <v>3224</v>
      </c>
      <c r="AZ245" s="19">
        <v>3213</v>
      </c>
      <c r="BA245" s="19">
        <v>3162</v>
      </c>
      <c r="BB245" s="19">
        <v>3101</v>
      </c>
      <c r="BC245" s="19">
        <v>3101</v>
      </c>
      <c r="BD245" s="19">
        <v>3145</v>
      </c>
      <c r="BE245" s="19">
        <v>3374</v>
      </c>
      <c r="BF245" s="19">
        <v>3411</v>
      </c>
      <c r="BG245" s="19">
        <v>3237</v>
      </c>
      <c r="BH245" s="19">
        <v>3053</v>
      </c>
      <c r="BI245" s="19">
        <v>2881</v>
      </c>
      <c r="BJ245" s="19">
        <v>2721</v>
      </c>
      <c r="BK245" s="19">
        <v>2618</v>
      </c>
      <c r="BL245" s="19">
        <v>2666</v>
      </c>
      <c r="BM245" s="19">
        <v>2626</v>
      </c>
      <c r="BN245" s="19">
        <v>2547</v>
      </c>
      <c r="BO245" s="19">
        <v>2529</v>
      </c>
      <c r="BP245" s="19">
        <v>2613</v>
      </c>
      <c r="BQ245" s="19">
        <v>2756</v>
      </c>
      <c r="BR245" s="19">
        <v>2887</v>
      </c>
      <c r="BS245" s="19">
        <v>2941</v>
      </c>
      <c r="BT245" s="19">
        <v>2927</v>
      </c>
      <c r="BU245" s="19">
        <v>2780</v>
      </c>
      <c r="BV245" s="19">
        <v>2736</v>
      </c>
      <c r="BW245" s="19">
        <v>2877</v>
      </c>
      <c r="BX245" s="19">
        <v>2955</v>
      </c>
      <c r="BY245" s="19">
        <v>3091</v>
      </c>
      <c r="BZ245" s="19">
        <v>3012</v>
      </c>
      <c r="CA245" s="19">
        <v>3037</v>
      </c>
      <c r="CB245" s="19">
        <v>3155</v>
      </c>
      <c r="CC245" s="19">
        <v>3358</v>
      </c>
      <c r="CD245" s="19">
        <v>3469</v>
      </c>
      <c r="CE245" s="19">
        <v>3461</v>
      </c>
      <c r="CF245" s="19">
        <v>3330</v>
      </c>
      <c r="CG245" s="19">
        <v>3336</v>
      </c>
      <c r="CH245" s="49">
        <v>3228</v>
      </c>
      <c r="CI245" s="49">
        <v>3297</v>
      </c>
      <c r="CJ245" s="49">
        <v>3311</v>
      </c>
      <c r="CK245" s="49">
        <v>3208</v>
      </c>
      <c r="CL245" s="49">
        <v>3201</v>
      </c>
      <c r="CM245" s="49">
        <v>3220</v>
      </c>
      <c r="CN245" s="49">
        <v>3283</v>
      </c>
      <c r="CO245" s="49">
        <v>3464</v>
      </c>
      <c r="CP245" s="49">
        <v>3381</v>
      </c>
      <c r="CQ245" s="49">
        <v>3260</v>
      </c>
      <c r="CR245" s="49">
        <v>3090</v>
      </c>
      <c r="CS245" s="49">
        <v>2956</v>
      </c>
      <c r="CT245" s="49">
        <v>2736</v>
      </c>
      <c r="CU245" s="49">
        <v>2691</v>
      </c>
      <c r="CV245" s="49">
        <v>2659</v>
      </c>
      <c r="CW245" s="49">
        <v>2491</v>
      </c>
      <c r="CX245" s="49">
        <v>2390</v>
      </c>
      <c r="CY245" s="49">
        <v>2332</v>
      </c>
      <c r="CZ245" s="17" t="s">
        <v>291</v>
      </c>
      <c r="DE245" t="s">
        <v>292</v>
      </c>
      <c r="DG245" t="s">
        <v>291</v>
      </c>
      <c r="DI245">
        <v>96500</v>
      </c>
      <c r="DJ245">
        <v>96600</v>
      </c>
      <c r="DK245">
        <v>99100</v>
      </c>
      <c r="DL245">
        <v>99500</v>
      </c>
      <c r="DM245">
        <v>99500</v>
      </c>
      <c r="DN245">
        <v>101000</v>
      </c>
      <c r="DO245">
        <v>102400</v>
      </c>
      <c r="DP245">
        <v>103300</v>
      </c>
      <c r="DQ245">
        <v>105200</v>
      </c>
      <c r="DR245">
        <v>104700</v>
      </c>
      <c r="DS245">
        <v>104700</v>
      </c>
      <c r="DT245">
        <v>105900</v>
      </c>
      <c r="DU245">
        <v>103800</v>
      </c>
      <c r="DV245">
        <v>104100</v>
      </c>
      <c r="DW245">
        <v>104500</v>
      </c>
      <c r="DX245">
        <v>102800</v>
      </c>
      <c r="DY245">
        <v>103500</v>
      </c>
      <c r="DZ245">
        <v>105500</v>
      </c>
      <c r="EA245">
        <v>105100</v>
      </c>
      <c r="EB245">
        <v>105200</v>
      </c>
      <c r="EC245">
        <v>106000</v>
      </c>
      <c r="ED245">
        <v>106500</v>
      </c>
      <c r="EE245">
        <v>106700</v>
      </c>
      <c r="EF245">
        <v>106300</v>
      </c>
      <c r="EG245">
        <v>105000</v>
      </c>
      <c r="EH245">
        <v>102400</v>
      </c>
      <c r="EI245">
        <v>100500</v>
      </c>
      <c r="EJ245" s="19">
        <v>101600</v>
      </c>
      <c r="EK245" s="19">
        <v>101500</v>
      </c>
      <c r="EL245" s="19">
        <v>101700</v>
      </c>
      <c r="EM245" s="19"/>
      <c r="EO245" s="31">
        <f t="shared" si="90"/>
        <v>1.4269430051813472E-2</v>
      </c>
      <c r="EP245" s="31">
        <f t="shared" si="91"/>
        <v>1.4244306418219463E-2</v>
      </c>
      <c r="EQ245" s="31">
        <f t="shared" si="92"/>
        <v>1.4974772956609485E-2</v>
      </c>
      <c r="ER245" s="31">
        <f t="shared" si="93"/>
        <v>1.3839195979899497E-2</v>
      </c>
      <c r="ES245" s="31">
        <f t="shared" si="94"/>
        <v>1.4261306532663316E-2</v>
      </c>
      <c r="ET245" s="31">
        <f t="shared" si="95"/>
        <v>1.2366336633663367E-2</v>
      </c>
      <c r="EU245" s="31">
        <f t="shared" si="96"/>
        <v>1.1396484375E-2</v>
      </c>
      <c r="EV245" s="31">
        <f t="shared" si="97"/>
        <v>1.0338818973862537E-2</v>
      </c>
      <c r="EW245" s="31">
        <f t="shared" si="98"/>
        <v>1.134980988593156E-2</v>
      </c>
      <c r="EX245" s="31">
        <f t="shared" si="99"/>
        <v>1.1604584527220631E-2</v>
      </c>
      <c r="EY245" s="31">
        <f t="shared" si="100"/>
        <v>1.5186246418338109E-2</v>
      </c>
      <c r="EZ245" s="31">
        <f t="shared" si="101"/>
        <v>1.9461756373937676E-2</v>
      </c>
      <c r="FA245" s="31">
        <f t="shared" si="102"/>
        <v>2.9884393063583814E-2</v>
      </c>
      <c r="FB245" s="31">
        <f t="shared" si="103"/>
        <v>2.9711815561959655E-2</v>
      </c>
      <c r="FC245" s="31">
        <f t="shared" si="104"/>
        <v>3.0258373205741627E-2</v>
      </c>
      <c r="FD245" s="31">
        <f t="shared" si="105"/>
        <v>3.0593385214007781E-2</v>
      </c>
      <c r="FE245" s="31">
        <f t="shared" si="106"/>
        <v>3.127536231884058E-2</v>
      </c>
      <c r="FF245" s="31">
        <f t="shared" si="107"/>
        <v>2.5791469194312796E-2</v>
      </c>
      <c r="FG245" s="31">
        <f t="shared" si="108"/>
        <v>2.4985727878211229E-2</v>
      </c>
      <c r="FH245" s="31">
        <f t="shared" si="109"/>
        <v>2.4838403041825094E-2</v>
      </c>
      <c r="FI245" s="31">
        <f t="shared" si="110"/>
        <v>2.7745283018867924E-2</v>
      </c>
      <c r="FJ245" s="31">
        <f t="shared" si="111"/>
        <v>2.5690140845070424E-2</v>
      </c>
      <c r="FK245" s="31">
        <f t="shared" si="112"/>
        <v>2.8969072164948453E-2</v>
      </c>
      <c r="FL245" s="31">
        <f t="shared" si="113"/>
        <v>2.9680150517403574E-2</v>
      </c>
      <c r="FM245" s="50">
        <f t="shared" si="114"/>
        <v>3.2961904761904762E-2</v>
      </c>
      <c r="FN245" s="50">
        <f t="shared" si="115"/>
        <v>3.1523437500000001E-2</v>
      </c>
      <c r="FO245" s="50">
        <f t="shared" si="116"/>
        <v>3.1920398009950252E-2</v>
      </c>
      <c r="FP245" s="50">
        <f t="shared" si="117"/>
        <v>3.231299212598425E-2</v>
      </c>
      <c r="FQ245" s="50">
        <f t="shared" si="118"/>
        <v>3.211822660098522E-2</v>
      </c>
      <c r="FR245" s="50">
        <f t="shared" si="119"/>
        <v>2.6902654867256636E-2</v>
      </c>
    </row>
    <row r="246" spans="1:174" ht="14">
      <c r="A246" s="17" t="s">
        <v>292</v>
      </c>
      <c r="B246" s="19">
        <v>3303</v>
      </c>
      <c r="C246" s="19">
        <v>3277</v>
      </c>
      <c r="D246" s="19">
        <v>3253</v>
      </c>
      <c r="E246" s="19">
        <v>3248</v>
      </c>
      <c r="F246" s="19">
        <v>3289</v>
      </c>
      <c r="G246" s="19">
        <v>3349</v>
      </c>
      <c r="H246" s="19">
        <v>3370</v>
      </c>
      <c r="I246" s="19">
        <v>3700</v>
      </c>
      <c r="J246" s="19">
        <v>3810</v>
      </c>
      <c r="K246" s="19">
        <v>3776</v>
      </c>
      <c r="L246" s="19">
        <v>3723</v>
      </c>
      <c r="M246" s="19">
        <v>3682</v>
      </c>
      <c r="N246" s="19">
        <v>3692</v>
      </c>
      <c r="O246" s="19">
        <v>3652</v>
      </c>
      <c r="P246" s="19">
        <v>3588</v>
      </c>
      <c r="Q246" s="19">
        <v>3514</v>
      </c>
      <c r="R246" s="19">
        <v>3475</v>
      </c>
      <c r="S246" s="19">
        <v>3589</v>
      </c>
      <c r="T246" s="19">
        <v>3714</v>
      </c>
      <c r="U246" s="19">
        <v>3908</v>
      </c>
      <c r="V246" s="19">
        <v>3988</v>
      </c>
      <c r="W246" s="19">
        <v>3801</v>
      </c>
      <c r="X246" s="19">
        <v>3782</v>
      </c>
      <c r="Y246" s="19">
        <v>3685</v>
      </c>
      <c r="Z246" s="19">
        <v>3514</v>
      </c>
      <c r="AA246" s="19">
        <v>3464</v>
      </c>
      <c r="AB246" s="19">
        <v>3481</v>
      </c>
      <c r="AC246" s="19">
        <v>3404</v>
      </c>
      <c r="AD246" s="19">
        <v>3286</v>
      </c>
      <c r="AE246" s="19">
        <v>3194</v>
      </c>
      <c r="AF246" s="19">
        <v>3261</v>
      </c>
      <c r="AG246" s="19">
        <v>3664</v>
      </c>
      <c r="AH246" s="19">
        <v>3722</v>
      </c>
      <c r="AI246" s="19">
        <v>3676</v>
      </c>
      <c r="AJ246" s="19">
        <v>3690</v>
      </c>
      <c r="AK246" s="19">
        <v>3726</v>
      </c>
      <c r="AL246" s="19">
        <v>3594</v>
      </c>
      <c r="AM246" s="19">
        <v>3694</v>
      </c>
      <c r="AN246" s="19">
        <v>3821</v>
      </c>
      <c r="AO246" s="19">
        <v>3947</v>
      </c>
      <c r="AP246" s="19">
        <v>4075</v>
      </c>
      <c r="AQ246" s="19">
        <v>4410</v>
      </c>
      <c r="AR246" s="19">
        <v>4745</v>
      </c>
      <c r="AS246" s="19">
        <v>5346</v>
      </c>
      <c r="AT246" s="19">
        <v>5851</v>
      </c>
      <c r="AU246" s="19">
        <v>5821</v>
      </c>
      <c r="AV246" s="19">
        <v>5882</v>
      </c>
      <c r="AW246" s="19">
        <v>5857</v>
      </c>
      <c r="AX246" s="19">
        <v>5840</v>
      </c>
      <c r="AY246" s="19">
        <v>5942</v>
      </c>
      <c r="AZ246" s="19">
        <v>5965</v>
      </c>
      <c r="BA246" s="19">
        <v>5978</v>
      </c>
      <c r="BB246" s="19">
        <v>5969</v>
      </c>
      <c r="BC246" s="19">
        <v>5772</v>
      </c>
      <c r="BD246" s="19">
        <v>5894</v>
      </c>
      <c r="BE246" s="19">
        <v>6353</v>
      </c>
      <c r="BF246" s="19">
        <v>6326</v>
      </c>
      <c r="BG246" s="19">
        <v>6089</v>
      </c>
      <c r="BH246" s="19">
        <v>5858</v>
      </c>
      <c r="BI246" s="19">
        <v>5529</v>
      </c>
      <c r="BJ246" s="19">
        <v>5413</v>
      </c>
      <c r="BK246" s="19">
        <v>5428</v>
      </c>
      <c r="BL246" s="19">
        <v>5516</v>
      </c>
      <c r="BM246" s="19">
        <v>5558</v>
      </c>
      <c r="BN246" s="19">
        <v>5634</v>
      </c>
      <c r="BO246" s="19">
        <v>5664</v>
      </c>
      <c r="BP246" s="19">
        <v>5724</v>
      </c>
      <c r="BQ246" s="19">
        <v>6050</v>
      </c>
      <c r="BR246" s="19">
        <v>6184</v>
      </c>
      <c r="BS246" s="19">
        <v>6112</v>
      </c>
      <c r="BT246" s="19">
        <v>6308</v>
      </c>
      <c r="BU246" s="19">
        <v>6133</v>
      </c>
      <c r="BV246" s="19">
        <v>6082</v>
      </c>
      <c r="BW246" s="19">
        <v>6155</v>
      </c>
      <c r="BX246" s="19">
        <v>6234</v>
      </c>
      <c r="BY246" s="19">
        <v>6219</v>
      </c>
      <c r="BZ246" s="19">
        <v>6162</v>
      </c>
      <c r="CA246" s="19">
        <v>6170</v>
      </c>
      <c r="CB246" s="19">
        <v>6240</v>
      </c>
      <c r="CC246" s="19">
        <v>6575</v>
      </c>
      <c r="CD246" s="19">
        <v>6658</v>
      </c>
      <c r="CE246" s="19">
        <v>6627</v>
      </c>
      <c r="CF246" s="19">
        <v>6548</v>
      </c>
      <c r="CG246" s="19">
        <v>6488</v>
      </c>
      <c r="CH246" s="49">
        <v>6412</v>
      </c>
      <c r="CI246" s="49">
        <v>6388</v>
      </c>
      <c r="CJ246" s="49">
        <v>6404</v>
      </c>
      <c r="CK246" s="49">
        <v>6357</v>
      </c>
      <c r="CL246" s="49">
        <v>6279</v>
      </c>
      <c r="CM246" s="49">
        <v>6221</v>
      </c>
      <c r="CN246" s="49">
        <v>6236</v>
      </c>
      <c r="CO246" s="49">
        <v>6459</v>
      </c>
      <c r="CP246" s="49">
        <v>6361</v>
      </c>
      <c r="CQ246" s="49">
        <v>6111</v>
      </c>
      <c r="CR246" s="49">
        <v>5938</v>
      </c>
      <c r="CS246" s="49">
        <v>5818</v>
      </c>
      <c r="CT246" s="49">
        <v>5573</v>
      </c>
      <c r="CU246" s="49">
        <v>5511</v>
      </c>
      <c r="CV246" s="49">
        <v>5296</v>
      </c>
      <c r="CW246" s="49">
        <v>5068</v>
      </c>
      <c r="CX246" s="49">
        <v>4892</v>
      </c>
      <c r="CY246" s="49">
        <v>4690</v>
      </c>
      <c r="CZ246" s="17" t="s">
        <v>292</v>
      </c>
      <c r="DE246" t="s">
        <v>293</v>
      </c>
      <c r="DG246" t="s">
        <v>292</v>
      </c>
      <c r="DI246">
        <v>96300</v>
      </c>
      <c r="DJ246">
        <v>95600</v>
      </c>
      <c r="DK246">
        <v>97700</v>
      </c>
      <c r="DL246">
        <v>99000</v>
      </c>
      <c r="DM246">
        <v>99400</v>
      </c>
      <c r="DN246">
        <v>100600</v>
      </c>
      <c r="DO246">
        <v>98400</v>
      </c>
      <c r="DP246">
        <v>97900</v>
      </c>
      <c r="DQ246">
        <v>97700</v>
      </c>
      <c r="DR246">
        <v>96400</v>
      </c>
      <c r="DS246">
        <v>96800</v>
      </c>
      <c r="DT246">
        <v>96800</v>
      </c>
      <c r="DU246">
        <v>97600</v>
      </c>
      <c r="DV246">
        <v>98700</v>
      </c>
      <c r="DW246">
        <v>99000</v>
      </c>
      <c r="DX246">
        <v>100400</v>
      </c>
      <c r="DY246">
        <v>100900</v>
      </c>
      <c r="DZ246">
        <v>103300</v>
      </c>
      <c r="EA246">
        <v>102900</v>
      </c>
      <c r="EB246">
        <v>102600</v>
      </c>
      <c r="EC246">
        <v>102900</v>
      </c>
      <c r="ED246">
        <v>102800</v>
      </c>
      <c r="EE246">
        <v>102800</v>
      </c>
      <c r="EF246">
        <v>102000</v>
      </c>
      <c r="EG246">
        <v>101100</v>
      </c>
      <c r="EH246">
        <v>99900</v>
      </c>
      <c r="EI246">
        <v>100300</v>
      </c>
      <c r="EJ246" s="19">
        <v>99500</v>
      </c>
      <c r="EK246" s="19">
        <v>98600</v>
      </c>
      <c r="EL246" s="19">
        <v>97400</v>
      </c>
      <c r="EM246" s="19"/>
      <c r="EO246" s="31">
        <f t="shared" si="90"/>
        <v>3.9210799584631362E-2</v>
      </c>
      <c r="EP246" s="31">
        <f t="shared" si="91"/>
        <v>3.8619246861924687E-2</v>
      </c>
      <c r="EQ246" s="31">
        <f t="shared" si="92"/>
        <v>3.5967246673490279E-2</v>
      </c>
      <c r="ER246" s="31">
        <f t="shared" si="93"/>
        <v>3.7515151515151515E-2</v>
      </c>
      <c r="ES246" s="31">
        <f t="shared" si="94"/>
        <v>3.8239436619718313E-2</v>
      </c>
      <c r="ET246" s="31">
        <f t="shared" si="95"/>
        <v>3.4930417495029821E-2</v>
      </c>
      <c r="EU246" s="31">
        <f t="shared" si="96"/>
        <v>3.4593495934959348E-2</v>
      </c>
      <c r="EV246" s="31">
        <f t="shared" si="97"/>
        <v>3.3309499489274773E-2</v>
      </c>
      <c r="EW246" s="31">
        <f t="shared" si="98"/>
        <v>3.7625383828045034E-2</v>
      </c>
      <c r="EX246" s="31">
        <f t="shared" si="99"/>
        <v>3.728215767634855E-2</v>
      </c>
      <c r="EY246" s="31">
        <f t="shared" si="100"/>
        <v>4.077479338842975E-2</v>
      </c>
      <c r="EZ246" s="31">
        <f t="shared" si="101"/>
        <v>4.9018595041322312E-2</v>
      </c>
      <c r="FA246" s="31">
        <f t="shared" si="102"/>
        <v>5.9641393442622953E-2</v>
      </c>
      <c r="FB246" s="31">
        <f t="shared" si="103"/>
        <v>5.9169199594731513E-2</v>
      </c>
      <c r="FC246" s="31">
        <f t="shared" si="104"/>
        <v>6.0383838383838387E-2</v>
      </c>
      <c r="FD246" s="31">
        <f t="shared" si="105"/>
        <v>5.8705179282868523E-2</v>
      </c>
      <c r="FE246" s="31">
        <f t="shared" si="106"/>
        <v>6.0346878097125869E-2</v>
      </c>
      <c r="FF246" s="31">
        <f t="shared" si="107"/>
        <v>5.2400774443368832E-2</v>
      </c>
      <c r="FG246" s="31">
        <f t="shared" si="108"/>
        <v>5.4013605442176871E-2</v>
      </c>
      <c r="FH246" s="31">
        <f t="shared" si="109"/>
        <v>5.5789473684210528E-2</v>
      </c>
      <c r="FI246" s="31">
        <f t="shared" si="110"/>
        <v>5.9397473275024294E-2</v>
      </c>
      <c r="FJ246" s="31">
        <f t="shared" si="111"/>
        <v>5.9163424124513621E-2</v>
      </c>
      <c r="FK246" s="31">
        <f t="shared" si="112"/>
        <v>6.0496108949416344E-2</v>
      </c>
      <c r="FL246" s="31">
        <f t="shared" si="113"/>
        <v>6.1176470588235297E-2</v>
      </c>
      <c r="FM246" s="50">
        <f t="shared" si="114"/>
        <v>6.554896142433235E-2</v>
      </c>
      <c r="FN246" s="50">
        <f t="shared" si="115"/>
        <v>6.4184184184184187E-2</v>
      </c>
      <c r="FO246" s="50">
        <f t="shared" si="116"/>
        <v>6.3379860418743772E-2</v>
      </c>
      <c r="FP246" s="50">
        <f t="shared" si="117"/>
        <v>6.2673366834170852E-2</v>
      </c>
      <c r="FQ246" s="50">
        <f t="shared" si="118"/>
        <v>6.1977687626774851E-2</v>
      </c>
      <c r="FR246" s="50">
        <f t="shared" si="119"/>
        <v>5.7217659137577002E-2</v>
      </c>
    </row>
    <row r="247" spans="1:174" ht="14">
      <c r="A247" s="17" t="s">
        <v>293</v>
      </c>
      <c r="B247" s="19">
        <v>572</v>
      </c>
      <c r="C247" s="19">
        <v>590</v>
      </c>
      <c r="D247" s="19">
        <v>578</v>
      </c>
      <c r="E247" s="19">
        <v>570</v>
      </c>
      <c r="F247" s="19">
        <v>534</v>
      </c>
      <c r="G247" s="19">
        <v>560</v>
      </c>
      <c r="H247" s="19">
        <v>598</v>
      </c>
      <c r="I247" s="19">
        <v>699</v>
      </c>
      <c r="J247" s="19">
        <v>727</v>
      </c>
      <c r="K247" s="19">
        <v>734</v>
      </c>
      <c r="L247" s="19">
        <v>698</v>
      </c>
      <c r="M247" s="19">
        <v>666</v>
      </c>
      <c r="N247" s="19">
        <v>647</v>
      </c>
      <c r="O247" s="19">
        <v>631</v>
      </c>
      <c r="P247" s="19">
        <v>666</v>
      </c>
      <c r="Q247" s="19">
        <v>635</v>
      </c>
      <c r="R247" s="19">
        <v>582</v>
      </c>
      <c r="S247" s="19">
        <v>625</v>
      </c>
      <c r="T247" s="19">
        <v>629</v>
      </c>
      <c r="U247" s="19">
        <v>720</v>
      </c>
      <c r="V247" s="19">
        <v>721</v>
      </c>
      <c r="W247" s="19">
        <v>706</v>
      </c>
      <c r="X247" s="19">
        <v>660</v>
      </c>
      <c r="Y247" s="19">
        <v>616</v>
      </c>
      <c r="Z247" s="19">
        <v>581</v>
      </c>
      <c r="AA247" s="19">
        <v>619</v>
      </c>
      <c r="AB247" s="19">
        <v>607</v>
      </c>
      <c r="AC247" s="19">
        <v>553</v>
      </c>
      <c r="AD247" s="19">
        <v>533</v>
      </c>
      <c r="AE247" s="19">
        <v>558</v>
      </c>
      <c r="AF247" s="19">
        <v>572</v>
      </c>
      <c r="AG247" s="19">
        <v>610</v>
      </c>
      <c r="AH247" s="19">
        <v>595</v>
      </c>
      <c r="AI247" s="19">
        <v>598</v>
      </c>
      <c r="AJ247" s="19">
        <v>587</v>
      </c>
      <c r="AK247" s="19">
        <v>581</v>
      </c>
      <c r="AL247" s="19">
        <v>576</v>
      </c>
      <c r="AM247" s="19">
        <v>630</v>
      </c>
      <c r="AN247" s="19">
        <v>697</v>
      </c>
      <c r="AO247" s="19">
        <v>730</v>
      </c>
      <c r="AP247" s="19">
        <v>845</v>
      </c>
      <c r="AQ247" s="19">
        <v>975</v>
      </c>
      <c r="AR247" s="19">
        <v>1105</v>
      </c>
      <c r="AS247" s="19">
        <v>1267</v>
      </c>
      <c r="AT247" s="19">
        <v>1500</v>
      </c>
      <c r="AU247" s="19">
        <v>1542</v>
      </c>
      <c r="AV247" s="19">
        <v>1551</v>
      </c>
      <c r="AW247" s="19">
        <v>1576</v>
      </c>
      <c r="AX247" s="19">
        <v>1509</v>
      </c>
      <c r="AY247" s="19">
        <v>1535</v>
      </c>
      <c r="AZ247" s="19">
        <v>1534</v>
      </c>
      <c r="BA247" s="19">
        <v>1525</v>
      </c>
      <c r="BB247" s="19">
        <v>1447</v>
      </c>
      <c r="BC247" s="19">
        <v>1473</v>
      </c>
      <c r="BD247" s="19">
        <v>1423</v>
      </c>
      <c r="BE247" s="19">
        <v>1588</v>
      </c>
      <c r="BF247" s="19">
        <v>1540</v>
      </c>
      <c r="BG247" s="19">
        <v>1423</v>
      </c>
      <c r="BH247" s="19">
        <v>1328</v>
      </c>
      <c r="BI247" s="19">
        <v>1215</v>
      </c>
      <c r="BJ247" s="19">
        <v>1146</v>
      </c>
      <c r="BK247" s="19">
        <v>1124</v>
      </c>
      <c r="BL247" s="19">
        <v>1112</v>
      </c>
      <c r="BM247" s="19">
        <v>1071</v>
      </c>
      <c r="BN247" s="19">
        <v>1018</v>
      </c>
      <c r="BO247" s="19">
        <v>1008</v>
      </c>
      <c r="BP247" s="19">
        <v>1032</v>
      </c>
      <c r="BQ247" s="19">
        <v>1126</v>
      </c>
      <c r="BR247" s="19">
        <v>1131</v>
      </c>
      <c r="BS247" s="19">
        <v>1117</v>
      </c>
      <c r="BT247" s="19">
        <v>1063</v>
      </c>
      <c r="BU247" s="19">
        <v>1002</v>
      </c>
      <c r="BV247" s="19">
        <v>997</v>
      </c>
      <c r="BW247" s="19">
        <v>1075</v>
      </c>
      <c r="BX247" s="19">
        <v>1058</v>
      </c>
      <c r="BY247" s="19">
        <v>1016</v>
      </c>
      <c r="BZ247" s="19">
        <v>970</v>
      </c>
      <c r="CA247" s="19">
        <v>938</v>
      </c>
      <c r="CB247" s="19">
        <v>976</v>
      </c>
      <c r="CC247" s="19">
        <v>1094</v>
      </c>
      <c r="CD247" s="19">
        <v>1069</v>
      </c>
      <c r="CE247" s="19">
        <v>1061</v>
      </c>
      <c r="CF247" s="19">
        <v>1007</v>
      </c>
      <c r="CG247" s="19">
        <v>1037</v>
      </c>
      <c r="CH247" s="49">
        <v>1010</v>
      </c>
      <c r="CI247" s="49">
        <v>1002</v>
      </c>
      <c r="CJ247" s="49">
        <v>945</v>
      </c>
      <c r="CK247" s="49">
        <v>903</v>
      </c>
      <c r="CL247" s="49">
        <v>854</v>
      </c>
      <c r="CM247" s="49">
        <v>878</v>
      </c>
      <c r="CN247" s="49">
        <v>885</v>
      </c>
      <c r="CO247" s="49">
        <v>971</v>
      </c>
      <c r="CP247" s="49">
        <v>969</v>
      </c>
      <c r="CQ247" s="49">
        <v>931</v>
      </c>
      <c r="CR247" s="49">
        <v>890</v>
      </c>
      <c r="CS247" s="49">
        <v>850</v>
      </c>
      <c r="CT247" s="49">
        <v>824</v>
      </c>
      <c r="CU247" s="49">
        <v>829</v>
      </c>
      <c r="CV247" s="49">
        <v>827</v>
      </c>
      <c r="CW247" s="49">
        <v>767</v>
      </c>
      <c r="CX247" s="49">
        <v>695</v>
      </c>
      <c r="CY247" s="49">
        <v>638</v>
      </c>
      <c r="CZ247" s="17" t="s">
        <v>293</v>
      </c>
      <c r="DE247" t="s">
        <v>294</v>
      </c>
      <c r="DG247" t="s">
        <v>293</v>
      </c>
      <c r="DI247">
        <v>31300</v>
      </c>
      <c r="DJ247">
        <v>31700</v>
      </c>
      <c r="DK247">
        <v>32100</v>
      </c>
      <c r="DL247">
        <v>32100</v>
      </c>
      <c r="DM247">
        <v>32600</v>
      </c>
      <c r="DN247">
        <v>33100</v>
      </c>
      <c r="DO247">
        <v>33700</v>
      </c>
      <c r="DP247">
        <v>34800</v>
      </c>
      <c r="DQ247">
        <v>34000</v>
      </c>
      <c r="DR247">
        <v>33600</v>
      </c>
      <c r="DS247">
        <v>32600</v>
      </c>
      <c r="DT247">
        <v>33100</v>
      </c>
      <c r="DU247">
        <v>33000</v>
      </c>
      <c r="DV247">
        <v>32300</v>
      </c>
      <c r="DW247">
        <v>33200</v>
      </c>
      <c r="DX247">
        <v>32500</v>
      </c>
      <c r="DY247">
        <v>31600</v>
      </c>
      <c r="DZ247">
        <v>31700</v>
      </c>
      <c r="EA247">
        <v>31600</v>
      </c>
      <c r="EB247">
        <v>30900</v>
      </c>
      <c r="EC247">
        <v>31000</v>
      </c>
      <c r="ED247">
        <v>32600</v>
      </c>
      <c r="EE247">
        <v>31600</v>
      </c>
      <c r="EF247">
        <v>30500</v>
      </c>
      <c r="EG247">
        <v>30000</v>
      </c>
      <c r="EH247">
        <v>28800</v>
      </c>
      <c r="EI247">
        <v>27400</v>
      </c>
      <c r="EJ247" s="19">
        <v>27800</v>
      </c>
      <c r="EK247" s="19">
        <v>27600</v>
      </c>
      <c r="EL247" s="19">
        <v>28800</v>
      </c>
      <c r="EM247" s="19"/>
      <c r="EO247" s="31">
        <f t="shared" si="90"/>
        <v>2.3450479233226837E-2</v>
      </c>
      <c r="EP247" s="31">
        <f t="shared" si="91"/>
        <v>2.0410094637223975E-2</v>
      </c>
      <c r="EQ247" s="31">
        <f t="shared" si="92"/>
        <v>1.9781931464174455E-2</v>
      </c>
      <c r="ER247" s="31">
        <f t="shared" si="93"/>
        <v>1.9595015576323989E-2</v>
      </c>
      <c r="ES247" s="31">
        <f t="shared" si="94"/>
        <v>2.1656441717791412E-2</v>
      </c>
      <c r="ET247" s="31">
        <f t="shared" si="95"/>
        <v>1.7552870090634443E-2</v>
      </c>
      <c r="EU247" s="31">
        <f t="shared" si="96"/>
        <v>1.6409495548961425E-2</v>
      </c>
      <c r="EV247" s="31">
        <f t="shared" si="97"/>
        <v>1.6436781609195403E-2</v>
      </c>
      <c r="EW247" s="31">
        <f t="shared" si="98"/>
        <v>1.7588235294117648E-2</v>
      </c>
      <c r="EX247" s="31">
        <f t="shared" si="99"/>
        <v>1.7142857142857144E-2</v>
      </c>
      <c r="EY247" s="31">
        <f t="shared" si="100"/>
        <v>2.2392638036809815E-2</v>
      </c>
      <c r="EZ247" s="31">
        <f t="shared" si="101"/>
        <v>3.3383685800604232E-2</v>
      </c>
      <c r="FA247" s="31">
        <f t="shared" si="102"/>
        <v>4.6727272727272728E-2</v>
      </c>
      <c r="FB247" s="31">
        <f t="shared" si="103"/>
        <v>4.6718266253869968E-2</v>
      </c>
      <c r="FC247" s="31">
        <f t="shared" si="104"/>
        <v>4.5933734939759038E-2</v>
      </c>
      <c r="FD247" s="31">
        <f t="shared" si="105"/>
        <v>4.3784615384615387E-2</v>
      </c>
      <c r="FE247" s="31">
        <f t="shared" si="106"/>
        <v>4.5031645569620256E-2</v>
      </c>
      <c r="FF247" s="31">
        <f t="shared" si="107"/>
        <v>3.615141955835962E-2</v>
      </c>
      <c r="FG247" s="31">
        <f t="shared" si="108"/>
        <v>3.3892405063291137E-2</v>
      </c>
      <c r="FH247" s="31">
        <f t="shared" si="109"/>
        <v>3.3398058252427185E-2</v>
      </c>
      <c r="FI247" s="31">
        <f t="shared" si="110"/>
        <v>3.6032258064516126E-2</v>
      </c>
      <c r="FJ247" s="31">
        <f t="shared" si="111"/>
        <v>3.0582822085889569E-2</v>
      </c>
      <c r="FK247" s="31">
        <f t="shared" si="112"/>
        <v>3.2151898734177217E-2</v>
      </c>
      <c r="FL247" s="31">
        <f t="shared" si="113"/>
        <v>3.2000000000000001E-2</v>
      </c>
      <c r="FM247" s="50">
        <f t="shared" si="114"/>
        <v>3.5366666666666664E-2</v>
      </c>
      <c r="FN247" s="50">
        <f t="shared" si="115"/>
        <v>3.5069444444444445E-2</v>
      </c>
      <c r="FO247" s="50">
        <f t="shared" si="116"/>
        <v>3.2956204379562044E-2</v>
      </c>
      <c r="FP247" s="50">
        <f t="shared" si="117"/>
        <v>3.1834532374100721E-2</v>
      </c>
      <c r="FQ247" s="50">
        <f t="shared" si="118"/>
        <v>3.3731884057971014E-2</v>
      </c>
      <c r="FR247" s="50">
        <f t="shared" si="119"/>
        <v>2.8611111111111111E-2</v>
      </c>
    </row>
    <row r="248" spans="1:174" ht="14">
      <c r="A248" s="17" t="s">
        <v>294</v>
      </c>
      <c r="B248" s="19">
        <v>602</v>
      </c>
      <c r="C248" s="19">
        <v>607</v>
      </c>
      <c r="D248" s="19">
        <v>593</v>
      </c>
      <c r="E248" s="19">
        <v>625</v>
      </c>
      <c r="F248" s="19">
        <v>643</v>
      </c>
      <c r="G248" s="19">
        <v>726</v>
      </c>
      <c r="H248" s="19">
        <v>760</v>
      </c>
      <c r="I248" s="19">
        <v>866</v>
      </c>
      <c r="J248" s="19">
        <v>961</v>
      </c>
      <c r="K248" s="19">
        <v>941</v>
      </c>
      <c r="L248" s="19">
        <v>878</v>
      </c>
      <c r="M248" s="19">
        <v>840</v>
      </c>
      <c r="N248" s="19">
        <v>807</v>
      </c>
      <c r="O248" s="19">
        <v>819</v>
      </c>
      <c r="P248" s="19">
        <v>821</v>
      </c>
      <c r="Q248" s="19">
        <v>838</v>
      </c>
      <c r="R248" s="19">
        <v>843</v>
      </c>
      <c r="S248" s="19">
        <v>840</v>
      </c>
      <c r="T248" s="19">
        <v>879</v>
      </c>
      <c r="U248" s="19">
        <v>924</v>
      </c>
      <c r="V248" s="19">
        <v>937</v>
      </c>
      <c r="W248" s="19">
        <v>932</v>
      </c>
      <c r="X248" s="19">
        <v>887</v>
      </c>
      <c r="Y248" s="19">
        <v>878</v>
      </c>
      <c r="Z248" s="19">
        <v>821</v>
      </c>
      <c r="AA248" s="19">
        <v>789</v>
      </c>
      <c r="AB248" s="19">
        <v>808</v>
      </c>
      <c r="AC248" s="19">
        <v>761</v>
      </c>
      <c r="AD248" s="19">
        <v>718</v>
      </c>
      <c r="AE248" s="19">
        <v>684</v>
      </c>
      <c r="AF248" s="19">
        <v>658</v>
      </c>
      <c r="AG248" s="19">
        <v>728</v>
      </c>
      <c r="AH248" s="19">
        <v>707</v>
      </c>
      <c r="AI248" s="19">
        <v>706</v>
      </c>
      <c r="AJ248" s="19">
        <v>674</v>
      </c>
      <c r="AK248" s="19">
        <v>681</v>
      </c>
      <c r="AL248" s="19">
        <v>655</v>
      </c>
      <c r="AM248" s="19">
        <v>734</v>
      </c>
      <c r="AN248" s="19">
        <v>812</v>
      </c>
      <c r="AO248" s="19">
        <v>834</v>
      </c>
      <c r="AP248" s="19">
        <v>890</v>
      </c>
      <c r="AQ248" s="19">
        <v>1093</v>
      </c>
      <c r="AR248" s="19">
        <v>1289</v>
      </c>
      <c r="AS248" s="19">
        <v>1480</v>
      </c>
      <c r="AT248" s="19">
        <v>1769</v>
      </c>
      <c r="AU248" s="19">
        <v>1839</v>
      </c>
      <c r="AV248" s="19">
        <v>1924</v>
      </c>
      <c r="AW248" s="19">
        <v>1845</v>
      </c>
      <c r="AX248" s="19">
        <v>1727</v>
      </c>
      <c r="AY248" s="19">
        <v>1738</v>
      </c>
      <c r="AZ248" s="19">
        <v>1747</v>
      </c>
      <c r="BA248" s="19">
        <v>1696</v>
      </c>
      <c r="BB248" s="19">
        <v>1746</v>
      </c>
      <c r="BC248" s="19">
        <v>1704</v>
      </c>
      <c r="BD248" s="19">
        <v>1693</v>
      </c>
      <c r="BE248" s="19">
        <v>1806</v>
      </c>
      <c r="BF248" s="19">
        <v>1754</v>
      </c>
      <c r="BG248" s="19">
        <v>1720</v>
      </c>
      <c r="BH248" s="19">
        <v>1667</v>
      </c>
      <c r="BI248" s="19">
        <v>1513</v>
      </c>
      <c r="BJ248" s="19">
        <v>1418</v>
      </c>
      <c r="BK248" s="19">
        <v>1402</v>
      </c>
      <c r="BL248" s="19">
        <v>1432</v>
      </c>
      <c r="BM248" s="19">
        <v>1418</v>
      </c>
      <c r="BN248" s="19">
        <v>1369</v>
      </c>
      <c r="BO248" s="19">
        <v>1390</v>
      </c>
      <c r="BP248" s="19">
        <v>1406</v>
      </c>
      <c r="BQ248" s="19">
        <v>1525</v>
      </c>
      <c r="BR248" s="19">
        <v>1583</v>
      </c>
      <c r="BS248" s="19">
        <v>1572</v>
      </c>
      <c r="BT248" s="19">
        <v>1513</v>
      </c>
      <c r="BU248" s="19">
        <v>1484</v>
      </c>
      <c r="BV248" s="19">
        <v>1441</v>
      </c>
      <c r="BW248" s="19">
        <v>1500</v>
      </c>
      <c r="BX248" s="19">
        <v>1564</v>
      </c>
      <c r="BY248" s="19">
        <v>1558</v>
      </c>
      <c r="BZ248" s="19">
        <v>1533</v>
      </c>
      <c r="CA248" s="19">
        <v>1557</v>
      </c>
      <c r="CB248" s="19">
        <v>1583</v>
      </c>
      <c r="CC248" s="19">
        <v>1754</v>
      </c>
      <c r="CD248" s="19">
        <v>1817</v>
      </c>
      <c r="CE248" s="19">
        <v>1829</v>
      </c>
      <c r="CF248" s="19">
        <v>1763</v>
      </c>
      <c r="CG248" s="19">
        <v>1759</v>
      </c>
      <c r="CH248" s="49">
        <v>1685</v>
      </c>
      <c r="CI248" s="49">
        <v>1652</v>
      </c>
      <c r="CJ248" s="49">
        <v>1598</v>
      </c>
      <c r="CK248" s="49">
        <v>1548</v>
      </c>
      <c r="CL248" s="49">
        <v>1634</v>
      </c>
      <c r="CM248" s="49">
        <v>1596</v>
      </c>
      <c r="CN248" s="49">
        <v>1644</v>
      </c>
      <c r="CO248" s="49">
        <v>1729</v>
      </c>
      <c r="CP248" s="49">
        <v>1758</v>
      </c>
      <c r="CQ248" s="49">
        <v>1661</v>
      </c>
      <c r="CR248" s="49">
        <v>1590</v>
      </c>
      <c r="CS248" s="49">
        <v>1511</v>
      </c>
      <c r="CT248" s="49">
        <v>1447</v>
      </c>
      <c r="CU248" s="49">
        <v>1425</v>
      </c>
      <c r="CV248" s="49">
        <v>1387</v>
      </c>
      <c r="CW248" s="49">
        <v>1345</v>
      </c>
      <c r="CX248" s="49">
        <v>1220</v>
      </c>
      <c r="CY248" s="49">
        <v>1164</v>
      </c>
      <c r="CZ248" s="17" t="s">
        <v>294</v>
      </c>
      <c r="DE248" t="s">
        <v>295</v>
      </c>
      <c r="DG248" t="s">
        <v>294</v>
      </c>
      <c r="DI248">
        <v>46200</v>
      </c>
      <c r="DJ248">
        <v>46500</v>
      </c>
      <c r="DK248">
        <v>46100</v>
      </c>
      <c r="DL248">
        <v>47400</v>
      </c>
      <c r="DM248">
        <v>46900</v>
      </c>
      <c r="DN248">
        <v>46900</v>
      </c>
      <c r="DO248">
        <v>47800</v>
      </c>
      <c r="DP248">
        <v>45600</v>
      </c>
      <c r="DQ248">
        <v>45500</v>
      </c>
      <c r="DR248">
        <v>43900</v>
      </c>
      <c r="DS248">
        <v>46200</v>
      </c>
      <c r="DT248">
        <v>46600</v>
      </c>
      <c r="DU248">
        <v>48000</v>
      </c>
      <c r="DV248">
        <v>48400</v>
      </c>
      <c r="DW248">
        <v>47400</v>
      </c>
      <c r="DX248">
        <v>49100</v>
      </c>
      <c r="DY248">
        <v>48800</v>
      </c>
      <c r="DZ248">
        <v>49300</v>
      </c>
      <c r="EA248">
        <v>48800</v>
      </c>
      <c r="EB248">
        <v>47000</v>
      </c>
      <c r="EC248">
        <v>46600</v>
      </c>
      <c r="ED248">
        <v>46700</v>
      </c>
      <c r="EE248">
        <v>47400</v>
      </c>
      <c r="EF248">
        <v>46000</v>
      </c>
      <c r="EG248">
        <v>45800</v>
      </c>
      <c r="EH248">
        <v>46200</v>
      </c>
      <c r="EI248">
        <v>46200</v>
      </c>
      <c r="EJ248" s="19">
        <v>44600</v>
      </c>
      <c r="EK248" s="19">
        <v>45100</v>
      </c>
      <c r="EL248" s="19">
        <v>44700</v>
      </c>
      <c r="EM248" s="19"/>
      <c r="EO248" s="31">
        <f t="shared" si="90"/>
        <v>2.0367965367965368E-2</v>
      </c>
      <c r="EP248" s="31">
        <f t="shared" si="91"/>
        <v>1.7354838709677418E-2</v>
      </c>
      <c r="EQ248" s="31">
        <f t="shared" si="92"/>
        <v>1.8177874186550976E-2</v>
      </c>
      <c r="ER248" s="31">
        <f t="shared" si="93"/>
        <v>1.8544303797468353E-2</v>
      </c>
      <c r="ES248" s="31">
        <f t="shared" si="94"/>
        <v>1.9872068230277186E-2</v>
      </c>
      <c r="ET248" s="31">
        <f t="shared" si="95"/>
        <v>1.7505330490405119E-2</v>
      </c>
      <c r="EU248" s="31">
        <f t="shared" si="96"/>
        <v>1.5920502092050211E-2</v>
      </c>
      <c r="EV248" s="31">
        <f t="shared" si="97"/>
        <v>1.442982456140351E-2</v>
      </c>
      <c r="EW248" s="31">
        <f t="shared" si="98"/>
        <v>1.5516483516483517E-2</v>
      </c>
      <c r="EX248" s="31">
        <f t="shared" si="99"/>
        <v>1.4920273348519362E-2</v>
      </c>
      <c r="EY248" s="31">
        <f t="shared" si="100"/>
        <v>1.8051948051948052E-2</v>
      </c>
      <c r="EZ248" s="31">
        <f t="shared" si="101"/>
        <v>2.7660944206008585E-2</v>
      </c>
      <c r="FA248" s="31">
        <f t="shared" si="102"/>
        <v>3.8312499999999999E-2</v>
      </c>
      <c r="FB248" s="31">
        <f t="shared" si="103"/>
        <v>3.5681818181818183E-2</v>
      </c>
      <c r="FC248" s="31">
        <f t="shared" si="104"/>
        <v>3.5780590717299575E-2</v>
      </c>
      <c r="FD248" s="31">
        <f t="shared" si="105"/>
        <v>3.4480651731160897E-2</v>
      </c>
      <c r="FE248" s="31">
        <f t="shared" si="106"/>
        <v>3.5245901639344261E-2</v>
      </c>
      <c r="FF248" s="31">
        <f t="shared" si="107"/>
        <v>2.876267748478702E-2</v>
      </c>
      <c r="FG248" s="31">
        <f t="shared" si="108"/>
        <v>2.9057377049180329E-2</v>
      </c>
      <c r="FH248" s="31">
        <f t="shared" si="109"/>
        <v>2.9914893617021276E-2</v>
      </c>
      <c r="FI248" s="31">
        <f t="shared" si="110"/>
        <v>3.3733905579399141E-2</v>
      </c>
      <c r="FJ248" s="31">
        <f t="shared" si="111"/>
        <v>3.0856531049250534E-2</v>
      </c>
      <c r="FK248" s="31">
        <f t="shared" si="112"/>
        <v>3.2869198312236288E-2</v>
      </c>
      <c r="FL248" s="31">
        <f t="shared" si="113"/>
        <v>3.4413043478260873E-2</v>
      </c>
      <c r="FM248" s="50">
        <f t="shared" si="114"/>
        <v>3.9934497816593889E-2</v>
      </c>
      <c r="FN248" s="50">
        <f t="shared" si="115"/>
        <v>3.6471861471861475E-2</v>
      </c>
      <c r="FO248" s="50">
        <f t="shared" si="116"/>
        <v>3.3506493506493505E-2</v>
      </c>
      <c r="FP248" s="50">
        <f t="shared" si="117"/>
        <v>3.6860986547085202E-2</v>
      </c>
      <c r="FQ248" s="50">
        <f t="shared" si="118"/>
        <v>3.6829268292682925E-2</v>
      </c>
      <c r="FR248" s="50">
        <f t="shared" si="119"/>
        <v>3.2371364653243848E-2</v>
      </c>
    </row>
    <row r="249" spans="1:174" ht="14">
      <c r="A249" s="17" t="s">
        <v>295</v>
      </c>
      <c r="B249" s="19">
        <v>4096</v>
      </c>
      <c r="C249" s="19">
        <v>4141</v>
      </c>
      <c r="D249" s="19">
        <v>4278</v>
      </c>
      <c r="E249" s="19">
        <v>4297</v>
      </c>
      <c r="F249" s="19">
        <v>4485</v>
      </c>
      <c r="G249" s="19">
        <v>4777</v>
      </c>
      <c r="H249" s="19">
        <v>5130</v>
      </c>
      <c r="I249" s="19">
        <v>5642</v>
      </c>
      <c r="J249" s="19">
        <v>5683</v>
      </c>
      <c r="K249" s="19">
        <v>5615</v>
      </c>
      <c r="L249" s="19">
        <v>5310</v>
      </c>
      <c r="M249" s="19">
        <v>5058</v>
      </c>
      <c r="N249" s="19">
        <v>5133</v>
      </c>
      <c r="O249" s="19">
        <v>5300</v>
      </c>
      <c r="P249" s="19">
        <v>5296</v>
      </c>
      <c r="Q249" s="19">
        <v>5403</v>
      </c>
      <c r="R249" s="19">
        <v>5336</v>
      </c>
      <c r="S249" s="19">
        <v>5349</v>
      </c>
      <c r="T249" s="19">
        <v>5669</v>
      </c>
      <c r="U249" s="19">
        <v>5941</v>
      </c>
      <c r="V249" s="19">
        <v>5786</v>
      </c>
      <c r="W249" s="19">
        <v>5559</v>
      </c>
      <c r="X249" s="19">
        <v>5112</v>
      </c>
      <c r="Y249" s="19">
        <v>4855</v>
      </c>
      <c r="Z249" s="19">
        <v>4599</v>
      </c>
      <c r="AA249" s="19">
        <v>4711</v>
      </c>
      <c r="AB249" s="19">
        <v>4799</v>
      </c>
      <c r="AC249" s="19">
        <v>4742</v>
      </c>
      <c r="AD249" s="19">
        <v>4541</v>
      </c>
      <c r="AE249" s="19">
        <v>4682</v>
      </c>
      <c r="AF249" s="19">
        <v>4747</v>
      </c>
      <c r="AG249" s="19">
        <v>5123</v>
      </c>
      <c r="AH249" s="19">
        <v>5143</v>
      </c>
      <c r="AI249" s="19">
        <v>4829</v>
      </c>
      <c r="AJ249" s="19">
        <v>4699</v>
      </c>
      <c r="AK249" s="19">
        <v>4558</v>
      </c>
      <c r="AL249" s="19">
        <v>4496</v>
      </c>
      <c r="AM249" s="19">
        <v>4890</v>
      </c>
      <c r="AN249" s="19">
        <v>5230</v>
      </c>
      <c r="AO249" s="19">
        <v>5426</v>
      </c>
      <c r="AP249" s="19">
        <v>5680</v>
      </c>
      <c r="AQ249" s="19">
        <v>6433</v>
      </c>
      <c r="AR249" s="19">
        <v>7198</v>
      </c>
      <c r="AS249" s="19">
        <v>8237</v>
      </c>
      <c r="AT249" s="19">
        <v>9789</v>
      </c>
      <c r="AU249" s="19">
        <v>9992</v>
      </c>
      <c r="AV249" s="19">
        <v>9933</v>
      </c>
      <c r="AW249" s="19">
        <v>9768</v>
      </c>
      <c r="AX249" s="19">
        <v>9252</v>
      </c>
      <c r="AY249" s="19">
        <v>9215</v>
      </c>
      <c r="AZ249" s="19">
        <v>9472</v>
      </c>
      <c r="BA249" s="19">
        <v>9471</v>
      </c>
      <c r="BB249" s="19">
        <v>9660</v>
      </c>
      <c r="BC249" s="19">
        <v>10179</v>
      </c>
      <c r="BD249" s="19">
        <v>10266</v>
      </c>
      <c r="BE249" s="19">
        <v>11006</v>
      </c>
      <c r="BF249" s="19">
        <v>11081</v>
      </c>
      <c r="BG249" s="19">
        <v>10408</v>
      </c>
      <c r="BH249" s="19">
        <v>9738</v>
      </c>
      <c r="BI249" s="19">
        <v>9171</v>
      </c>
      <c r="BJ249" s="19">
        <v>8601</v>
      </c>
      <c r="BK249" s="19">
        <v>8450</v>
      </c>
      <c r="BL249" s="19">
        <v>8588</v>
      </c>
      <c r="BM249" s="19">
        <v>8326</v>
      </c>
      <c r="BN249" s="19">
        <v>8145</v>
      </c>
      <c r="BO249" s="19">
        <v>8609</v>
      </c>
      <c r="BP249" s="19">
        <v>9012</v>
      </c>
      <c r="BQ249" s="19">
        <v>9692</v>
      </c>
      <c r="BR249" s="19">
        <v>10003</v>
      </c>
      <c r="BS249" s="19">
        <v>9620</v>
      </c>
      <c r="BT249" s="19">
        <v>8932</v>
      </c>
      <c r="BU249" s="19">
        <v>8742</v>
      </c>
      <c r="BV249" s="19">
        <v>8649</v>
      </c>
      <c r="BW249" s="19">
        <v>8905</v>
      </c>
      <c r="BX249" s="19">
        <v>9036</v>
      </c>
      <c r="BY249" s="19">
        <v>9223</v>
      </c>
      <c r="BZ249" s="19">
        <v>9383</v>
      </c>
      <c r="CA249" s="19">
        <v>9576</v>
      </c>
      <c r="CB249" s="19">
        <v>9845</v>
      </c>
      <c r="CC249" s="19">
        <v>10615</v>
      </c>
      <c r="CD249" s="19">
        <v>10856</v>
      </c>
      <c r="CE249" s="19">
        <v>10502</v>
      </c>
      <c r="CF249" s="19">
        <v>9658</v>
      </c>
      <c r="CG249" s="19">
        <v>9433</v>
      </c>
      <c r="CH249" s="49">
        <v>8898</v>
      </c>
      <c r="CI249" s="49">
        <v>8985</v>
      </c>
      <c r="CJ249" s="49">
        <v>8912</v>
      </c>
      <c r="CK249" s="49">
        <v>8697</v>
      </c>
      <c r="CL249" s="49">
        <v>8564</v>
      </c>
      <c r="CM249" s="49">
        <v>8516</v>
      </c>
      <c r="CN249" s="49">
        <v>8785</v>
      </c>
      <c r="CO249" s="49">
        <v>9165</v>
      </c>
      <c r="CP249" s="49">
        <v>9257</v>
      </c>
      <c r="CQ249" s="49">
        <v>8654</v>
      </c>
      <c r="CR249" s="49">
        <v>8058</v>
      </c>
      <c r="CS249" s="49">
        <v>7615</v>
      </c>
      <c r="CT249" s="49">
        <v>7200</v>
      </c>
      <c r="CU249" s="49">
        <v>6964</v>
      </c>
      <c r="CV249" s="49">
        <v>6788</v>
      </c>
      <c r="CW249" s="49">
        <v>6514</v>
      </c>
      <c r="CX249" s="49">
        <v>6407</v>
      </c>
      <c r="CY249" s="49">
        <v>6371</v>
      </c>
      <c r="CZ249" s="17" t="s">
        <v>295</v>
      </c>
      <c r="DE249" t="s">
        <v>296</v>
      </c>
      <c r="DG249" t="s">
        <v>295</v>
      </c>
      <c r="DI249">
        <v>286600</v>
      </c>
      <c r="DJ249">
        <v>285800</v>
      </c>
      <c r="DK249">
        <v>283100</v>
      </c>
      <c r="DL249">
        <v>280000</v>
      </c>
      <c r="DM249">
        <v>279400</v>
      </c>
      <c r="DN249">
        <v>277700</v>
      </c>
      <c r="DO249">
        <v>279400</v>
      </c>
      <c r="DP249">
        <v>274600</v>
      </c>
      <c r="DQ249">
        <v>284400</v>
      </c>
      <c r="DR249">
        <v>284700</v>
      </c>
      <c r="DS249">
        <v>290100</v>
      </c>
      <c r="DT249">
        <v>292000</v>
      </c>
      <c r="DU249">
        <v>288400</v>
      </c>
      <c r="DV249">
        <v>287000</v>
      </c>
      <c r="DW249">
        <v>285300</v>
      </c>
      <c r="DX249">
        <v>285900</v>
      </c>
      <c r="DY249">
        <v>287300</v>
      </c>
      <c r="DZ249">
        <v>289000</v>
      </c>
      <c r="EA249">
        <v>287200</v>
      </c>
      <c r="EB249">
        <v>287900</v>
      </c>
      <c r="EC249">
        <v>284100</v>
      </c>
      <c r="ED249">
        <v>285400</v>
      </c>
      <c r="EE249">
        <v>287900</v>
      </c>
      <c r="EF249">
        <v>290200</v>
      </c>
      <c r="EG249">
        <v>292600</v>
      </c>
      <c r="EH249">
        <v>290400</v>
      </c>
      <c r="EI249">
        <v>292700</v>
      </c>
      <c r="EJ249" s="19">
        <v>293100</v>
      </c>
      <c r="EK249" s="19">
        <v>301900</v>
      </c>
      <c r="EL249" s="19">
        <v>301600</v>
      </c>
      <c r="EM249" s="19"/>
      <c r="EO249" s="31">
        <f t="shared" si="90"/>
        <v>1.9591765526866714E-2</v>
      </c>
      <c r="EP249" s="31">
        <f t="shared" si="91"/>
        <v>1.7960111966410078E-2</v>
      </c>
      <c r="EQ249" s="31">
        <f t="shared" si="92"/>
        <v>1.9085128929706818E-2</v>
      </c>
      <c r="ER249" s="31">
        <f t="shared" si="93"/>
        <v>2.0246428571428571E-2</v>
      </c>
      <c r="ES249" s="31">
        <f t="shared" si="94"/>
        <v>1.9896206156048677E-2</v>
      </c>
      <c r="ET249" s="31">
        <f t="shared" si="95"/>
        <v>1.6561037090385308E-2</v>
      </c>
      <c r="EU249" s="31">
        <f t="shared" si="96"/>
        <v>1.697208303507516E-2</v>
      </c>
      <c r="EV249" s="31">
        <f t="shared" si="97"/>
        <v>1.728696285506191E-2</v>
      </c>
      <c r="EW249" s="31">
        <f t="shared" si="98"/>
        <v>1.6979606188466948E-2</v>
      </c>
      <c r="EX249" s="31">
        <f t="shared" si="99"/>
        <v>1.579206181945908E-2</v>
      </c>
      <c r="EY249" s="31">
        <f t="shared" si="100"/>
        <v>1.8703895208548777E-2</v>
      </c>
      <c r="EZ249" s="31">
        <f t="shared" si="101"/>
        <v>2.465068493150685E-2</v>
      </c>
      <c r="FA249" s="31">
        <f t="shared" si="102"/>
        <v>3.4646324549237169E-2</v>
      </c>
      <c r="FB249" s="31">
        <f t="shared" si="103"/>
        <v>3.2236933797909408E-2</v>
      </c>
      <c r="FC249" s="31">
        <f t="shared" si="104"/>
        <v>3.3196635120925341E-2</v>
      </c>
      <c r="FD249" s="31">
        <f t="shared" si="105"/>
        <v>3.5907660020986359E-2</v>
      </c>
      <c r="FE249" s="31">
        <f t="shared" si="106"/>
        <v>3.6226940480334147E-2</v>
      </c>
      <c r="FF249" s="31">
        <f t="shared" si="107"/>
        <v>2.9761245674740484E-2</v>
      </c>
      <c r="FG249" s="31">
        <f t="shared" si="108"/>
        <v>2.8990250696378832E-2</v>
      </c>
      <c r="FH249" s="31">
        <f t="shared" si="109"/>
        <v>3.1302535602639806E-2</v>
      </c>
      <c r="FI249" s="31">
        <f t="shared" si="110"/>
        <v>3.3861316437873989E-2</v>
      </c>
      <c r="FJ249" s="31">
        <f t="shared" si="111"/>
        <v>3.0304835318850736E-2</v>
      </c>
      <c r="FK249" s="31">
        <f t="shared" si="112"/>
        <v>3.2035428968391802E-2</v>
      </c>
      <c r="FL249" s="31">
        <f t="shared" si="113"/>
        <v>3.3924879393521706E-2</v>
      </c>
      <c r="FM249" s="50">
        <f t="shared" si="114"/>
        <v>3.5892002734107996E-2</v>
      </c>
      <c r="FN249" s="50">
        <f t="shared" si="115"/>
        <v>3.0640495867768593E-2</v>
      </c>
      <c r="FO249" s="50">
        <f t="shared" si="116"/>
        <v>2.9713016740690126E-2</v>
      </c>
      <c r="FP249" s="50">
        <f t="shared" si="117"/>
        <v>2.9972705561241895E-2</v>
      </c>
      <c r="FQ249" s="50">
        <f t="shared" si="118"/>
        <v>2.8665120900960583E-2</v>
      </c>
      <c r="FR249" s="50">
        <f t="shared" si="119"/>
        <v>2.3872679045092837E-2</v>
      </c>
    </row>
    <row r="250" spans="1:174" ht="14">
      <c r="A250" s="17" t="s">
        <v>296</v>
      </c>
      <c r="B250" s="19">
        <v>2763</v>
      </c>
      <c r="C250" s="19">
        <v>2784</v>
      </c>
      <c r="D250" s="19">
        <v>2826</v>
      </c>
      <c r="E250" s="19">
        <v>2833</v>
      </c>
      <c r="F250" s="19">
        <v>2807</v>
      </c>
      <c r="G250" s="19">
        <v>2772</v>
      </c>
      <c r="H250" s="19">
        <v>2883</v>
      </c>
      <c r="I250" s="19">
        <v>3083</v>
      </c>
      <c r="J250" s="19">
        <v>3198</v>
      </c>
      <c r="K250" s="19">
        <v>3274</v>
      </c>
      <c r="L250" s="19">
        <v>3342</v>
      </c>
      <c r="M250" s="19">
        <v>3306</v>
      </c>
      <c r="N250" s="19">
        <v>3264</v>
      </c>
      <c r="O250" s="19">
        <v>3289</v>
      </c>
      <c r="P250" s="19">
        <v>3287</v>
      </c>
      <c r="Q250" s="19">
        <v>3170</v>
      </c>
      <c r="R250" s="19">
        <v>3067</v>
      </c>
      <c r="S250" s="19">
        <v>3078</v>
      </c>
      <c r="T250" s="19">
        <v>3101</v>
      </c>
      <c r="U250" s="19">
        <v>3284</v>
      </c>
      <c r="V250" s="19">
        <v>3476</v>
      </c>
      <c r="W250" s="19">
        <v>3585</v>
      </c>
      <c r="X250" s="19">
        <v>3439</v>
      </c>
      <c r="Y250" s="19">
        <v>3377</v>
      </c>
      <c r="Z250" s="19">
        <v>3260</v>
      </c>
      <c r="AA250" s="19">
        <v>3298</v>
      </c>
      <c r="AB250" s="19">
        <v>3311</v>
      </c>
      <c r="AC250" s="19">
        <v>3166</v>
      </c>
      <c r="AD250" s="19">
        <v>2923</v>
      </c>
      <c r="AE250" s="19">
        <v>2786</v>
      </c>
      <c r="AF250" s="19">
        <v>2742</v>
      </c>
      <c r="AG250" s="19">
        <v>2919</v>
      </c>
      <c r="AH250" s="19">
        <v>3079</v>
      </c>
      <c r="AI250" s="19">
        <v>3088</v>
      </c>
      <c r="AJ250" s="19">
        <v>3157</v>
      </c>
      <c r="AK250" s="19">
        <v>3205</v>
      </c>
      <c r="AL250" s="19">
        <v>3284</v>
      </c>
      <c r="AM250" s="19">
        <v>3412</v>
      </c>
      <c r="AN250" s="19">
        <v>3619</v>
      </c>
      <c r="AO250" s="19">
        <v>3648</v>
      </c>
      <c r="AP250" s="19">
        <v>3605</v>
      </c>
      <c r="AQ250" s="19">
        <v>3903</v>
      </c>
      <c r="AR250" s="19">
        <v>4318</v>
      </c>
      <c r="AS250" s="19">
        <v>4992</v>
      </c>
      <c r="AT250" s="19">
        <v>6037</v>
      </c>
      <c r="AU250" s="19">
        <v>6453</v>
      </c>
      <c r="AV250" s="19">
        <v>6721</v>
      </c>
      <c r="AW250" s="19">
        <v>6868</v>
      </c>
      <c r="AX250" s="19">
        <v>6773</v>
      </c>
      <c r="AY250" s="19">
        <v>6843</v>
      </c>
      <c r="AZ250" s="19">
        <v>6975</v>
      </c>
      <c r="BA250" s="19">
        <v>6835</v>
      </c>
      <c r="BB250" s="19">
        <v>6617</v>
      </c>
      <c r="BC250" s="19">
        <v>6535</v>
      </c>
      <c r="BD250" s="19">
        <v>6504</v>
      </c>
      <c r="BE250" s="19">
        <v>6895</v>
      </c>
      <c r="BF250" s="19">
        <v>6837</v>
      </c>
      <c r="BG250" s="19">
        <v>6748</v>
      </c>
      <c r="BH250" s="19">
        <v>6499</v>
      </c>
      <c r="BI250" s="19">
        <v>6106</v>
      </c>
      <c r="BJ250" s="19">
        <v>5760</v>
      </c>
      <c r="BK250" s="19">
        <v>5713</v>
      </c>
      <c r="BL250" s="19">
        <v>5732</v>
      </c>
      <c r="BM250" s="19">
        <v>5538</v>
      </c>
      <c r="BN250" s="19">
        <v>5209</v>
      </c>
      <c r="BO250" s="19">
        <v>5036</v>
      </c>
      <c r="BP250" s="19">
        <v>4942</v>
      </c>
      <c r="BQ250" s="19">
        <v>5360</v>
      </c>
      <c r="BR250" s="19">
        <v>5699</v>
      </c>
      <c r="BS250" s="19">
        <v>5707</v>
      </c>
      <c r="BT250" s="19">
        <v>5835</v>
      </c>
      <c r="BU250" s="19">
        <v>5625</v>
      </c>
      <c r="BV250" s="19">
        <v>5596</v>
      </c>
      <c r="BW250" s="19">
        <v>5561</v>
      </c>
      <c r="BX250" s="19">
        <v>5530</v>
      </c>
      <c r="BY250" s="19">
        <v>5591</v>
      </c>
      <c r="BZ250" s="19">
        <v>5430</v>
      </c>
      <c r="CA250" s="19">
        <v>5342</v>
      </c>
      <c r="CB250" s="19">
        <v>5288</v>
      </c>
      <c r="CC250" s="19">
        <v>5665</v>
      </c>
      <c r="CD250" s="19">
        <v>5991</v>
      </c>
      <c r="CE250" s="19">
        <v>6118</v>
      </c>
      <c r="CF250" s="19">
        <v>5946</v>
      </c>
      <c r="CG250" s="19">
        <v>5896</v>
      </c>
      <c r="CH250" s="49">
        <v>5913</v>
      </c>
      <c r="CI250" s="49">
        <v>5944</v>
      </c>
      <c r="CJ250" s="49">
        <v>5857</v>
      </c>
      <c r="CK250" s="49">
        <v>5763</v>
      </c>
      <c r="CL250" s="49">
        <v>5672</v>
      </c>
      <c r="CM250" s="49">
        <v>5570</v>
      </c>
      <c r="CN250" s="49">
        <v>5429</v>
      </c>
      <c r="CO250" s="49">
        <v>5721</v>
      </c>
      <c r="CP250" s="49">
        <v>5934</v>
      </c>
      <c r="CQ250" s="49">
        <v>6074</v>
      </c>
      <c r="CR250" s="49">
        <v>5952</v>
      </c>
      <c r="CS250" s="49">
        <v>5833</v>
      </c>
      <c r="CT250" s="49">
        <v>5589</v>
      </c>
      <c r="CU250" s="49">
        <v>5566</v>
      </c>
      <c r="CV250" s="49">
        <v>5434</v>
      </c>
      <c r="CW250" s="49">
        <v>4861</v>
      </c>
      <c r="CX250" s="49">
        <v>4600</v>
      </c>
      <c r="CY250" s="49">
        <v>4200</v>
      </c>
      <c r="CZ250" s="17" t="s">
        <v>296</v>
      </c>
      <c r="DE250" t="s">
        <v>15</v>
      </c>
      <c r="DG250" t="s">
        <v>296</v>
      </c>
      <c r="DI250">
        <v>105100</v>
      </c>
      <c r="DJ250">
        <v>105600</v>
      </c>
      <c r="DK250">
        <v>104900</v>
      </c>
      <c r="DL250">
        <v>107600</v>
      </c>
      <c r="DM250">
        <v>106200</v>
      </c>
      <c r="DN250">
        <v>108700</v>
      </c>
      <c r="DO250">
        <v>110500</v>
      </c>
      <c r="DP250">
        <v>112300</v>
      </c>
      <c r="DQ250">
        <v>114000</v>
      </c>
      <c r="DR250">
        <v>111500</v>
      </c>
      <c r="DS250">
        <v>114200</v>
      </c>
      <c r="DT250">
        <v>114700</v>
      </c>
      <c r="DU250">
        <v>113900</v>
      </c>
      <c r="DV250">
        <v>117000</v>
      </c>
      <c r="DW250">
        <v>116200</v>
      </c>
      <c r="DX250">
        <v>116300</v>
      </c>
      <c r="DY250">
        <v>113000</v>
      </c>
      <c r="DZ250">
        <v>112600</v>
      </c>
      <c r="EA250">
        <v>110800</v>
      </c>
      <c r="EB250">
        <v>108500</v>
      </c>
      <c r="EC250">
        <v>112400</v>
      </c>
      <c r="ED250">
        <v>112300</v>
      </c>
      <c r="EE250">
        <v>111400</v>
      </c>
      <c r="EF250">
        <v>113400</v>
      </c>
      <c r="EG250">
        <v>115800</v>
      </c>
      <c r="EH250">
        <v>113100</v>
      </c>
      <c r="EI250">
        <v>113600</v>
      </c>
      <c r="EJ250" s="19">
        <v>112100</v>
      </c>
      <c r="EK250" s="19">
        <v>110000</v>
      </c>
      <c r="EL250" s="19">
        <v>114800</v>
      </c>
      <c r="EM250" s="19"/>
      <c r="EO250" s="31">
        <f t="shared" si="90"/>
        <v>3.1151284490960988E-2</v>
      </c>
      <c r="EP250" s="31">
        <f t="shared" si="91"/>
        <v>3.090909090909091E-2</v>
      </c>
      <c r="EQ250" s="31">
        <f t="shared" si="92"/>
        <v>3.0219256434699714E-2</v>
      </c>
      <c r="ER250" s="31">
        <f t="shared" si="93"/>
        <v>2.8819702602230483E-2</v>
      </c>
      <c r="ES250" s="31">
        <f t="shared" si="94"/>
        <v>3.3757062146892655E-2</v>
      </c>
      <c r="ET250" s="31">
        <f t="shared" si="95"/>
        <v>2.9990800367985279E-2</v>
      </c>
      <c r="EU250" s="31">
        <f t="shared" si="96"/>
        <v>2.8651583710407241E-2</v>
      </c>
      <c r="EV250" s="31">
        <f t="shared" si="97"/>
        <v>2.4416740872662511E-2</v>
      </c>
      <c r="EW250" s="31">
        <f t="shared" si="98"/>
        <v>2.7087719298245615E-2</v>
      </c>
      <c r="EX250" s="31">
        <f t="shared" si="99"/>
        <v>2.9452914798206279E-2</v>
      </c>
      <c r="EY250" s="31">
        <f t="shared" si="100"/>
        <v>3.1943957968476357E-2</v>
      </c>
      <c r="EZ250" s="31">
        <f t="shared" si="101"/>
        <v>3.7646033129904097E-2</v>
      </c>
      <c r="FA250" s="31">
        <f t="shared" si="102"/>
        <v>5.6654960491659349E-2</v>
      </c>
      <c r="FB250" s="31">
        <f t="shared" si="103"/>
        <v>5.7888888888888886E-2</v>
      </c>
      <c r="FC250" s="31">
        <f t="shared" si="104"/>
        <v>5.8820998278829605E-2</v>
      </c>
      <c r="FD250" s="31">
        <f t="shared" si="105"/>
        <v>5.5924333619948412E-2</v>
      </c>
      <c r="FE250" s="31">
        <f t="shared" si="106"/>
        <v>5.9716814159292038E-2</v>
      </c>
      <c r="FF250" s="31">
        <f t="shared" si="107"/>
        <v>5.1154529307282419E-2</v>
      </c>
      <c r="FG250" s="31">
        <f t="shared" si="108"/>
        <v>4.9981949458483756E-2</v>
      </c>
      <c r="FH250" s="31">
        <f t="shared" si="109"/>
        <v>4.5548387096774196E-2</v>
      </c>
      <c r="FI250" s="31">
        <f t="shared" si="110"/>
        <v>5.0774021352313167E-2</v>
      </c>
      <c r="FJ250" s="31">
        <f t="shared" si="111"/>
        <v>4.9830810329474624E-2</v>
      </c>
      <c r="FK250" s="31">
        <f t="shared" si="112"/>
        <v>5.0188509874326749E-2</v>
      </c>
      <c r="FL250" s="31">
        <f t="shared" si="113"/>
        <v>4.6631393298059966E-2</v>
      </c>
      <c r="FM250" s="50">
        <f t="shared" si="114"/>
        <v>5.2832469775474955E-2</v>
      </c>
      <c r="FN250" s="50">
        <f t="shared" si="115"/>
        <v>5.2281167108753315E-2</v>
      </c>
      <c r="FO250" s="50">
        <f t="shared" si="116"/>
        <v>5.07306338028169E-2</v>
      </c>
      <c r="FP250" s="50">
        <f t="shared" si="117"/>
        <v>4.8429973238180199E-2</v>
      </c>
      <c r="FQ250" s="50">
        <f t="shared" si="118"/>
        <v>5.5218181818181819E-2</v>
      </c>
      <c r="FR250" s="50">
        <f t="shared" si="119"/>
        <v>4.8684668989547035E-2</v>
      </c>
    </row>
    <row r="251" spans="1:174" ht="14">
      <c r="A251" s="17" t="s">
        <v>15</v>
      </c>
      <c r="B251" s="19">
        <v>7258</v>
      </c>
      <c r="C251" s="19">
        <v>7235</v>
      </c>
      <c r="D251" s="19">
        <v>7259</v>
      </c>
      <c r="E251" s="19">
        <v>7242</v>
      </c>
      <c r="F251" s="19">
        <v>7063</v>
      </c>
      <c r="G251" s="19">
        <v>6959</v>
      </c>
      <c r="H251" s="19">
        <v>7189</v>
      </c>
      <c r="I251" s="19">
        <v>7813</v>
      </c>
      <c r="J251" s="19">
        <v>8366</v>
      </c>
      <c r="K251" s="19">
        <v>8578</v>
      </c>
      <c r="L251" s="19">
        <v>8800</v>
      </c>
      <c r="M251" s="19">
        <v>8616</v>
      </c>
      <c r="N251" s="19">
        <v>8361</v>
      </c>
      <c r="O251" s="19">
        <v>8360</v>
      </c>
      <c r="P251" s="19">
        <v>8528</v>
      </c>
      <c r="Q251" s="19">
        <v>8121</v>
      </c>
      <c r="R251" s="19">
        <v>7902</v>
      </c>
      <c r="S251" s="19">
        <v>7917</v>
      </c>
      <c r="T251" s="19">
        <v>8086</v>
      </c>
      <c r="U251" s="19">
        <v>8627</v>
      </c>
      <c r="V251" s="19">
        <v>9067</v>
      </c>
      <c r="W251" s="19">
        <v>9059</v>
      </c>
      <c r="X251" s="19">
        <v>8773</v>
      </c>
      <c r="Y251" s="19">
        <v>8567</v>
      </c>
      <c r="Z251" s="19">
        <v>8271</v>
      </c>
      <c r="AA251" s="19">
        <v>8285</v>
      </c>
      <c r="AB251" s="19">
        <v>8343</v>
      </c>
      <c r="AC251" s="19">
        <v>7871</v>
      </c>
      <c r="AD251" s="19">
        <v>7347</v>
      </c>
      <c r="AE251" s="19">
        <v>7055</v>
      </c>
      <c r="AF251" s="19">
        <v>6861</v>
      </c>
      <c r="AG251" s="19">
        <v>7423</v>
      </c>
      <c r="AH251" s="19">
        <v>7956</v>
      </c>
      <c r="AI251" s="19">
        <v>8069</v>
      </c>
      <c r="AJ251" s="19">
        <v>8053</v>
      </c>
      <c r="AK251" s="19">
        <v>8152</v>
      </c>
      <c r="AL251" s="19">
        <v>8256</v>
      </c>
      <c r="AM251" s="19">
        <v>8645</v>
      </c>
      <c r="AN251" s="19">
        <v>9327</v>
      </c>
      <c r="AO251" s="19">
        <v>9329</v>
      </c>
      <c r="AP251" s="19">
        <v>9426</v>
      </c>
      <c r="AQ251" s="19">
        <v>10486</v>
      </c>
      <c r="AR251" s="19">
        <v>11967</v>
      </c>
      <c r="AS251" s="19">
        <v>14093</v>
      </c>
      <c r="AT251" s="19">
        <v>16780</v>
      </c>
      <c r="AU251" s="19">
        <v>17729</v>
      </c>
      <c r="AV251" s="19">
        <v>18510</v>
      </c>
      <c r="AW251" s="19">
        <v>18775</v>
      </c>
      <c r="AX251" s="19">
        <v>18372</v>
      </c>
      <c r="AY251" s="19">
        <v>18408</v>
      </c>
      <c r="AZ251" s="19">
        <v>18472</v>
      </c>
      <c r="BA251" s="19">
        <v>18039</v>
      </c>
      <c r="BB251" s="19">
        <v>17427</v>
      </c>
      <c r="BC251" s="19">
        <v>16976</v>
      </c>
      <c r="BD251" s="19">
        <v>16737</v>
      </c>
      <c r="BE251" s="19">
        <v>17775</v>
      </c>
      <c r="BF251" s="19">
        <v>17537</v>
      </c>
      <c r="BG251" s="19">
        <v>17097</v>
      </c>
      <c r="BH251" s="19">
        <v>16463</v>
      </c>
      <c r="BI251" s="19">
        <v>15616</v>
      </c>
      <c r="BJ251" s="19">
        <v>14792</v>
      </c>
      <c r="BK251" s="19">
        <v>14638</v>
      </c>
      <c r="BL251" s="19">
        <v>14606</v>
      </c>
      <c r="BM251" s="19">
        <v>14216</v>
      </c>
      <c r="BN251" s="19">
        <v>13470</v>
      </c>
      <c r="BO251" s="19">
        <v>13127</v>
      </c>
      <c r="BP251" s="19">
        <v>13148</v>
      </c>
      <c r="BQ251" s="19">
        <v>14142</v>
      </c>
      <c r="BR251" s="19">
        <v>14730</v>
      </c>
      <c r="BS251" s="19">
        <v>14920</v>
      </c>
      <c r="BT251" s="19">
        <v>15070</v>
      </c>
      <c r="BU251" s="19">
        <v>14632</v>
      </c>
      <c r="BV251" s="19">
        <v>14565</v>
      </c>
      <c r="BW251" s="19">
        <v>14755</v>
      </c>
      <c r="BX251" s="19">
        <v>14848</v>
      </c>
      <c r="BY251" s="19">
        <v>14915</v>
      </c>
      <c r="BZ251" s="19">
        <v>14514</v>
      </c>
      <c r="CA251" s="19">
        <v>14278</v>
      </c>
      <c r="CB251" s="19">
        <v>14348</v>
      </c>
      <c r="CC251" s="19">
        <v>15569</v>
      </c>
      <c r="CD251" s="19">
        <v>16368</v>
      </c>
      <c r="CE251" s="19">
        <v>16575</v>
      </c>
      <c r="CF251" s="19">
        <v>16164</v>
      </c>
      <c r="CG251" s="19">
        <v>16038</v>
      </c>
      <c r="CH251" s="49">
        <v>15938</v>
      </c>
      <c r="CI251" s="49">
        <v>16251</v>
      </c>
      <c r="CJ251" s="49">
        <v>16041</v>
      </c>
      <c r="CK251" s="49">
        <v>15697</v>
      </c>
      <c r="CL251" s="49">
        <v>15258</v>
      </c>
      <c r="CM251" s="49">
        <v>14947</v>
      </c>
      <c r="CN251" s="49">
        <v>14886</v>
      </c>
      <c r="CO251" s="49">
        <v>15648</v>
      </c>
      <c r="CP251" s="49">
        <v>16314</v>
      </c>
      <c r="CQ251" s="49">
        <v>16472</v>
      </c>
      <c r="CR251" s="49">
        <v>16190</v>
      </c>
      <c r="CS251" s="49">
        <v>15797</v>
      </c>
      <c r="CT251" s="49">
        <v>15040</v>
      </c>
      <c r="CU251" s="49">
        <v>14745</v>
      </c>
      <c r="CV251" s="49">
        <v>14346</v>
      </c>
      <c r="CW251" s="49">
        <v>12927</v>
      </c>
      <c r="CX251" s="49">
        <v>11945</v>
      </c>
      <c r="CY251" s="49">
        <v>11024</v>
      </c>
      <c r="CZ251" s="17" t="s">
        <v>15</v>
      </c>
      <c r="DE251" t="s">
        <v>297</v>
      </c>
      <c r="DG251" t="s">
        <v>15</v>
      </c>
      <c r="DI251">
        <v>344800</v>
      </c>
      <c r="DJ251">
        <v>346800</v>
      </c>
      <c r="DK251">
        <v>345200</v>
      </c>
      <c r="DL251">
        <v>352000</v>
      </c>
      <c r="DM251">
        <v>353300</v>
      </c>
      <c r="DN251">
        <v>354600</v>
      </c>
      <c r="DO251">
        <v>359500</v>
      </c>
      <c r="DP251">
        <v>360100</v>
      </c>
      <c r="DQ251">
        <v>361000</v>
      </c>
      <c r="DR251">
        <v>356800</v>
      </c>
      <c r="DS251">
        <v>359600</v>
      </c>
      <c r="DT251">
        <v>357600</v>
      </c>
      <c r="DU251">
        <v>358200</v>
      </c>
      <c r="DV251">
        <v>360700</v>
      </c>
      <c r="DW251">
        <v>358100</v>
      </c>
      <c r="DX251">
        <v>361100</v>
      </c>
      <c r="DY251">
        <v>357100</v>
      </c>
      <c r="DZ251">
        <v>357700</v>
      </c>
      <c r="EA251">
        <v>358400</v>
      </c>
      <c r="EB251">
        <v>354000</v>
      </c>
      <c r="EC251">
        <v>359100</v>
      </c>
      <c r="ED251">
        <v>359500</v>
      </c>
      <c r="EE251">
        <v>359300</v>
      </c>
      <c r="EF251">
        <v>360800</v>
      </c>
      <c r="EG251">
        <v>362300</v>
      </c>
      <c r="EH251">
        <v>358500</v>
      </c>
      <c r="EI251">
        <v>358600</v>
      </c>
      <c r="EJ251" s="19">
        <v>358800</v>
      </c>
      <c r="EK251" s="19">
        <v>355400</v>
      </c>
      <c r="EL251" s="19">
        <v>364100</v>
      </c>
      <c r="EM251" s="19"/>
      <c r="EO251" s="31">
        <f t="shared" si="90"/>
        <v>2.4878190255220419E-2</v>
      </c>
      <c r="EP251" s="31">
        <f t="shared" si="91"/>
        <v>2.4108996539792388E-2</v>
      </c>
      <c r="EQ251" s="31">
        <f t="shared" si="92"/>
        <v>2.3525492468134415E-2</v>
      </c>
      <c r="ER251" s="31">
        <f t="shared" si="93"/>
        <v>2.297159090909091E-2</v>
      </c>
      <c r="ES251" s="31">
        <f t="shared" si="94"/>
        <v>2.5641098216812905E-2</v>
      </c>
      <c r="ET251" s="31">
        <f t="shared" si="95"/>
        <v>2.3324873096446701E-2</v>
      </c>
      <c r="EU251" s="31">
        <f t="shared" si="96"/>
        <v>2.1894297635605006E-2</v>
      </c>
      <c r="EV251" s="31">
        <f t="shared" si="97"/>
        <v>1.905304082199389E-2</v>
      </c>
      <c r="EW251" s="31">
        <f t="shared" si="98"/>
        <v>2.2351800554016619E-2</v>
      </c>
      <c r="EX251" s="31">
        <f t="shared" si="99"/>
        <v>2.3139013452914799E-2</v>
      </c>
      <c r="EY251" s="31">
        <f t="shared" si="100"/>
        <v>2.5942714126807563E-2</v>
      </c>
      <c r="EZ251" s="31">
        <f t="shared" si="101"/>
        <v>3.3464765100671139E-2</v>
      </c>
      <c r="FA251" s="31">
        <f t="shared" si="102"/>
        <v>4.9494695700725851E-2</v>
      </c>
      <c r="FB251" s="31">
        <f t="shared" si="103"/>
        <v>5.093429442750208E-2</v>
      </c>
      <c r="FC251" s="31">
        <f t="shared" si="104"/>
        <v>5.0374197151633625E-2</v>
      </c>
      <c r="FD251" s="31">
        <f t="shared" si="105"/>
        <v>4.6350041539739685E-2</v>
      </c>
      <c r="FE251" s="31">
        <f t="shared" si="106"/>
        <v>4.7877345281433774E-2</v>
      </c>
      <c r="FF251" s="31">
        <f t="shared" si="107"/>
        <v>4.1353089180877829E-2</v>
      </c>
      <c r="FG251" s="31">
        <f t="shared" si="108"/>
        <v>3.9665178571428573E-2</v>
      </c>
      <c r="FH251" s="31">
        <f t="shared" si="109"/>
        <v>3.7141242937853106E-2</v>
      </c>
      <c r="FI251" s="31">
        <f t="shared" si="110"/>
        <v>4.1548315232525758E-2</v>
      </c>
      <c r="FJ251" s="31">
        <f t="shared" si="111"/>
        <v>4.0514603616133515E-2</v>
      </c>
      <c r="FK251" s="31">
        <f t="shared" si="112"/>
        <v>4.1511271917617588E-2</v>
      </c>
      <c r="FL251" s="31">
        <f t="shared" si="113"/>
        <v>3.9767184035476716E-2</v>
      </c>
      <c r="FM251" s="50">
        <f t="shared" si="114"/>
        <v>4.5749378967706318E-2</v>
      </c>
      <c r="FN251" s="50">
        <f t="shared" si="115"/>
        <v>4.4457461645746162E-2</v>
      </c>
      <c r="FO251" s="50">
        <f t="shared" si="116"/>
        <v>4.3773006134969324E-2</v>
      </c>
      <c r="FP251" s="50">
        <f t="shared" si="117"/>
        <v>4.1488294314381273E-2</v>
      </c>
      <c r="FQ251" s="50">
        <f t="shared" si="118"/>
        <v>4.6347777152504217E-2</v>
      </c>
      <c r="FR251" s="50">
        <f t="shared" si="119"/>
        <v>4.1307333150233452E-2</v>
      </c>
    </row>
    <row r="252" spans="1:174" ht="14">
      <c r="A252" s="17" t="s">
        <v>297</v>
      </c>
      <c r="B252" s="19">
        <v>4280</v>
      </c>
      <c r="C252" s="19">
        <v>4259</v>
      </c>
      <c r="D252" s="19">
        <v>4348</v>
      </c>
      <c r="E252" s="19">
        <v>4255</v>
      </c>
      <c r="F252" s="19">
        <v>4343</v>
      </c>
      <c r="G252" s="19">
        <v>4487</v>
      </c>
      <c r="H252" s="19">
        <v>4664</v>
      </c>
      <c r="I252" s="19">
        <v>5216</v>
      </c>
      <c r="J252" s="19">
        <v>5293</v>
      </c>
      <c r="K252" s="19">
        <v>5218</v>
      </c>
      <c r="L252" s="19">
        <v>5089</v>
      </c>
      <c r="M252" s="19">
        <v>5027</v>
      </c>
      <c r="N252" s="19">
        <v>4860</v>
      </c>
      <c r="O252" s="19">
        <v>4725</v>
      </c>
      <c r="P252" s="19">
        <v>4735</v>
      </c>
      <c r="Q252" s="19">
        <v>4678</v>
      </c>
      <c r="R252" s="19">
        <v>4767</v>
      </c>
      <c r="S252" s="19">
        <v>4890</v>
      </c>
      <c r="T252" s="19">
        <v>5156</v>
      </c>
      <c r="U252" s="19">
        <v>5435</v>
      </c>
      <c r="V252" s="19">
        <v>5483</v>
      </c>
      <c r="W252" s="19">
        <v>5383</v>
      </c>
      <c r="X252" s="19">
        <v>5014</v>
      </c>
      <c r="Y252" s="19">
        <v>4843</v>
      </c>
      <c r="Z252" s="19">
        <v>4600</v>
      </c>
      <c r="AA252" s="19">
        <v>4496</v>
      </c>
      <c r="AB252" s="19">
        <v>4440</v>
      </c>
      <c r="AC252" s="19">
        <v>4353</v>
      </c>
      <c r="AD252" s="19">
        <v>4259</v>
      </c>
      <c r="AE252" s="19">
        <v>4301</v>
      </c>
      <c r="AF252" s="19">
        <v>4421</v>
      </c>
      <c r="AG252" s="19">
        <v>4844</v>
      </c>
      <c r="AH252" s="19">
        <v>5072</v>
      </c>
      <c r="AI252" s="19">
        <v>4973</v>
      </c>
      <c r="AJ252" s="19">
        <v>4803</v>
      </c>
      <c r="AK252" s="19">
        <v>4766</v>
      </c>
      <c r="AL252" s="19">
        <v>4616</v>
      </c>
      <c r="AM252" s="19">
        <v>4662</v>
      </c>
      <c r="AN252" s="19">
        <v>4875</v>
      </c>
      <c r="AO252" s="19">
        <v>5090</v>
      </c>
      <c r="AP252" s="19">
        <v>5265</v>
      </c>
      <c r="AQ252" s="19">
        <v>5764</v>
      </c>
      <c r="AR252" s="19">
        <v>6436</v>
      </c>
      <c r="AS252" s="19">
        <v>7163</v>
      </c>
      <c r="AT252" s="19">
        <v>7898</v>
      </c>
      <c r="AU252" s="19">
        <v>7946</v>
      </c>
      <c r="AV252" s="19">
        <v>7701</v>
      </c>
      <c r="AW252" s="19">
        <v>7590</v>
      </c>
      <c r="AX252" s="19">
        <v>7544</v>
      </c>
      <c r="AY252" s="19">
        <v>7616</v>
      </c>
      <c r="AZ252" s="19">
        <v>7496</v>
      </c>
      <c r="BA252" s="19">
        <v>7477</v>
      </c>
      <c r="BB252" s="19">
        <v>7546</v>
      </c>
      <c r="BC252" s="19">
        <v>7397</v>
      </c>
      <c r="BD252" s="19">
        <v>7608</v>
      </c>
      <c r="BE252" s="19">
        <v>8277</v>
      </c>
      <c r="BF252" s="19">
        <v>8254</v>
      </c>
      <c r="BG252" s="19">
        <v>7876</v>
      </c>
      <c r="BH252" s="19">
        <v>7336</v>
      </c>
      <c r="BI252" s="19">
        <v>6815</v>
      </c>
      <c r="BJ252" s="19">
        <v>6562</v>
      </c>
      <c r="BK252" s="19">
        <v>6573</v>
      </c>
      <c r="BL252" s="19">
        <v>6655</v>
      </c>
      <c r="BM252" s="19">
        <v>6856</v>
      </c>
      <c r="BN252" s="19">
        <v>6938</v>
      </c>
      <c r="BO252" s="19">
        <v>7024</v>
      </c>
      <c r="BP252" s="19">
        <v>7210</v>
      </c>
      <c r="BQ252" s="19">
        <v>7716</v>
      </c>
      <c r="BR252" s="19">
        <v>7851</v>
      </c>
      <c r="BS252" s="19">
        <v>7716</v>
      </c>
      <c r="BT252" s="19">
        <v>7631</v>
      </c>
      <c r="BU252" s="19">
        <v>7332</v>
      </c>
      <c r="BV252" s="19">
        <v>7053</v>
      </c>
      <c r="BW252" s="19">
        <v>7245</v>
      </c>
      <c r="BX252" s="19">
        <v>7360</v>
      </c>
      <c r="BY252" s="19">
        <v>7616</v>
      </c>
      <c r="BZ252" s="19">
        <v>7613</v>
      </c>
      <c r="CA252" s="19">
        <v>7919</v>
      </c>
      <c r="CB252" s="19">
        <v>8142</v>
      </c>
      <c r="CC252" s="19">
        <v>8423</v>
      </c>
      <c r="CD252" s="19">
        <v>8694</v>
      </c>
      <c r="CE252" s="19">
        <v>8591</v>
      </c>
      <c r="CF252" s="19">
        <v>8416</v>
      </c>
      <c r="CG252" s="19">
        <v>8330</v>
      </c>
      <c r="CH252" s="49">
        <v>8311</v>
      </c>
      <c r="CI252" s="49">
        <v>8289</v>
      </c>
      <c r="CJ252" s="49">
        <v>8159</v>
      </c>
      <c r="CK252" s="49">
        <v>8333</v>
      </c>
      <c r="CL252" s="49">
        <v>8382</v>
      </c>
      <c r="CM252" s="49">
        <v>8572</v>
      </c>
      <c r="CN252" s="49">
        <v>8682</v>
      </c>
      <c r="CO252" s="49">
        <v>9115</v>
      </c>
      <c r="CP252" s="49">
        <v>9016</v>
      </c>
      <c r="CQ252" s="49">
        <v>8653</v>
      </c>
      <c r="CR252" s="49">
        <v>8261</v>
      </c>
      <c r="CS252" s="49">
        <v>8039</v>
      </c>
      <c r="CT252" s="49">
        <v>7623</v>
      </c>
      <c r="CU252" s="49">
        <v>7400</v>
      </c>
      <c r="CV252" s="49">
        <v>7179</v>
      </c>
      <c r="CW252" s="49">
        <v>6944</v>
      </c>
      <c r="CX252" s="49">
        <v>6693</v>
      </c>
      <c r="CY252" s="49">
        <v>6668</v>
      </c>
      <c r="CZ252" s="17" t="s">
        <v>297</v>
      </c>
      <c r="DE252" t="s">
        <v>298</v>
      </c>
      <c r="DG252" t="s">
        <v>297</v>
      </c>
      <c r="DI252">
        <v>149400</v>
      </c>
      <c r="DJ252">
        <v>148800</v>
      </c>
      <c r="DK252">
        <v>149000</v>
      </c>
      <c r="DL252">
        <v>149100</v>
      </c>
      <c r="DM252">
        <v>148700</v>
      </c>
      <c r="DN252">
        <v>148900</v>
      </c>
      <c r="DO252">
        <v>149900</v>
      </c>
      <c r="DP252">
        <v>151100</v>
      </c>
      <c r="DQ252">
        <v>150900</v>
      </c>
      <c r="DR252">
        <v>150600</v>
      </c>
      <c r="DS252">
        <v>150300</v>
      </c>
      <c r="DT252">
        <v>149300</v>
      </c>
      <c r="DU252">
        <v>150600</v>
      </c>
      <c r="DV252">
        <v>149600</v>
      </c>
      <c r="DW252">
        <v>145600</v>
      </c>
      <c r="DX252">
        <v>145200</v>
      </c>
      <c r="DY252">
        <v>145400</v>
      </c>
      <c r="DZ252">
        <v>144200</v>
      </c>
      <c r="EA252">
        <v>145500</v>
      </c>
      <c r="EB252">
        <v>143700</v>
      </c>
      <c r="EC252">
        <v>139900</v>
      </c>
      <c r="ED252">
        <v>140300</v>
      </c>
      <c r="EE252">
        <v>140800</v>
      </c>
      <c r="EF252">
        <v>140400</v>
      </c>
      <c r="EG252">
        <v>143500</v>
      </c>
      <c r="EH252">
        <v>145100</v>
      </c>
      <c r="EI252">
        <v>147100</v>
      </c>
      <c r="EJ252" s="19">
        <v>149300</v>
      </c>
      <c r="EK252" s="19">
        <v>152100</v>
      </c>
      <c r="EL252" s="19">
        <v>153100</v>
      </c>
      <c r="EM252" s="19"/>
      <c r="EO252" s="31">
        <f t="shared" si="90"/>
        <v>3.4926372155287815E-2</v>
      </c>
      <c r="EP252" s="31">
        <f t="shared" si="91"/>
        <v>3.2661290322580645E-2</v>
      </c>
      <c r="EQ252" s="31">
        <f t="shared" si="92"/>
        <v>3.1395973154362419E-2</v>
      </c>
      <c r="ER252" s="31">
        <f t="shared" si="93"/>
        <v>3.4580818242790072E-2</v>
      </c>
      <c r="ES252" s="31">
        <f t="shared" si="94"/>
        <v>3.6200403496973774E-2</v>
      </c>
      <c r="ET252" s="31">
        <f t="shared" si="95"/>
        <v>3.089321692411014E-2</v>
      </c>
      <c r="EU252" s="31">
        <f t="shared" si="96"/>
        <v>2.9039359573048699E-2</v>
      </c>
      <c r="EV252" s="31">
        <f t="shared" si="97"/>
        <v>2.9258769027134347E-2</v>
      </c>
      <c r="EW252" s="31">
        <f t="shared" si="98"/>
        <v>3.2955599734923791E-2</v>
      </c>
      <c r="EX252" s="31">
        <f t="shared" si="99"/>
        <v>3.0650730411686589E-2</v>
      </c>
      <c r="EY252" s="31">
        <f t="shared" si="100"/>
        <v>3.3865602129075183E-2</v>
      </c>
      <c r="EZ252" s="31">
        <f t="shared" si="101"/>
        <v>4.3107836570663097E-2</v>
      </c>
      <c r="FA252" s="31">
        <f t="shared" si="102"/>
        <v>5.2762284196547146E-2</v>
      </c>
      <c r="FB252" s="31">
        <f t="shared" si="103"/>
        <v>5.0427807486631018E-2</v>
      </c>
      <c r="FC252" s="31">
        <f t="shared" si="104"/>
        <v>5.1353021978021975E-2</v>
      </c>
      <c r="FD252" s="31">
        <f t="shared" si="105"/>
        <v>5.2396694214876034E-2</v>
      </c>
      <c r="FE252" s="31">
        <f t="shared" si="106"/>
        <v>5.4167812929848694E-2</v>
      </c>
      <c r="FF252" s="31">
        <f t="shared" si="107"/>
        <v>4.5506241331484051E-2</v>
      </c>
      <c r="FG252" s="31">
        <f t="shared" si="108"/>
        <v>4.712027491408935E-2</v>
      </c>
      <c r="FH252" s="31">
        <f t="shared" si="109"/>
        <v>5.0173973556019484E-2</v>
      </c>
      <c r="FI252" s="31">
        <f t="shared" si="110"/>
        <v>5.5153681200857757E-2</v>
      </c>
      <c r="FJ252" s="31">
        <f t="shared" si="111"/>
        <v>5.0270848182466146E-2</v>
      </c>
      <c r="FK252" s="31">
        <f t="shared" si="112"/>
        <v>5.4090909090909092E-2</v>
      </c>
      <c r="FL252" s="31">
        <f t="shared" si="113"/>
        <v>5.7991452991452988E-2</v>
      </c>
      <c r="FM252" s="50">
        <f t="shared" si="114"/>
        <v>5.9867595818815331E-2</v>
      </c>
      <c r="FN252" s="50">
        <f t="shared" si="115"/>
        <v>5.727773949000689E-2</v>
      </c>
      <c r="FO252" s="50">
        <f t="shared" si="116"/>
        <v>5.6648538409245414E-2</v>
      </c>
      <c r="FP252" s="50">
        <f t="shared" si="117"/>
        <v>5.8151373074346951E-2</v>
      </c>
      <c r="FQ252" s="50">
        <f t="shared" si="118"/>
        <v>5.6890203813280735E-2</v>
      </c>
      <c r="FR252" s="50">
        <f t="shared" si="119"/>
        <v>4.979098628347485E-2</v>
      </c>
    </row>
    <row r="253" spans="1:174" ht="14">
      <c r="A253" s="17" t="s">
        <v>298</v>
      </c>
      <c r="B253" s="19">
        <v>2720</v>
      </c>
      <c r="C253" s="19">
        <v>2778</v>
      </c>
      <c r="D253" s="19">
        <v>2740</v>
      </c>
      <c r="E253" s="19">
        <v>2642</v>
      </c>
      <c r="F253" s="19">
        <v>2698</v>
      </c>
      <c r="G253" s="19">
        <v>2703</v>
      </c>
      <c r="H253" s="19">
        <v>2750</v>
      </c>
      <c r="I253" s="19">
        <v>2971</v>
      </c>
      <c r="J253" s="19">
        <v>3088</v>
      </c>
      <c r="K253" s="19">
        <v>3117</v>
      </c>
      <c r="L253" s="19">
        <v>3194</v>
      </c>
      <c r="M253" s="19">
        <v>3151</v>
      </c>
      <c r="N253" s="19">
        <v>2976</v>
      </c>
      <c r="O253" s="19">
        <v>2892</v>
      </c>
      <c r="P253" s="19">
        <v>2704</v>
      </c>
      <c r="Q253" s="19">
        <v>2914</v>
      </c>
      <c r="R253" s="19">
        <v>2980</v>
      </c>
      <c r="S253" s="19">
        <v>2892</v>
      </c>
      <c r="T253" s="19">
        <v>2925</v>
      </c>
      <c r="U253" s="19">
        <v>3020</v>
      </c>
      <c r="V253" s="19">
        <v>3020</v>
      </c>
      <c r="W253" s="19">
        <v>2952</v>
      </c>
      <c r="X253" s="19">
        <v>2937</v>
      </c>
      <c r="Y253" s="19">
        <v>2814</v>
      </c>
      <c r="Z253" s="19">
        <v>2608</v>
      </c>
      <c r="AA253" s="19">
        <v>2601</v>
      </c>
      <c r="AB253" s="19">
        <v>2575</v>
      </c>
      <c r="AC253" s="19">
        <v>2429</v>
      </c>
      <c r="AD253" s="19">
        <v>2404</v>
      </c>
      <c r="AE253" s="19">
        <v>2364</v>
      </c>
      <c r="AF253" s="19">
        <v>2388</v>
      </c>
      <c r="AG253" s="19">
        <v>2590</v>
      </c>
      <c r="AH253" s="19">
        <v>2724</v>
      </c>
      <c r="AI253" s="19">
        <v>2759</v>
      </c>
      <c r="AJ253" s="19">
        <v>2765</v>
      </c>
      <c r="AK253" s="19">
        <v>2813</v>
      </c>
      <c r="AL253" s="19">
        <v>2725</v>
      </c>
      <c r="AM253" s="19">
        <v>2795</v>
      </c>
      <c r="AN253" s="19">
        <v>2843</v>
      </c>
      <c r="AO253" s="19">
        <v>2809</v>
      </c>
      <c r="AP253" s="19">
        <v>2858</v>
      </c>
      <c r="AQ253" s="19">
        <v>3001</v>
      </c>
      <c r="AR253" s="19">
        <v>3202</v>
      </c>
      <c r="AS253" s="19">
        <v>3566</v>
      </c>
      <c r="AT253" s="19">
        <v>3979</v>
      </c>
      <c r="AU253" s="19">
        <v>4123</v>
      </c>
      <c r="AV253" s="19">
        <v>4248</v>
      </c>
      <c r="AW253" s="19">
        <v>4245</v>
      </c>
      <c r="AX253" s="19">
        <v>4225</v>
      </c>
      <c r="AY253" s="19">
        <v>4311</v>
      </c>
      <c r="AZ253" s="19">
        <v>4385</v>
      </c>
      <c r="BA253" s="19">
        <v>4275</v>
      </c>
      <c r="BB253" s="19">
        <v>4307</v>
      </c>
      <c r="BC253" s="19">
        <v>4352</v>
      </c>
      <c r="BD253" s="19">
        <v>4360</v>
      </c>
      <c r="BE253" s="19">
        <v>4639</v>
      </c>
      <c r="BF253" s="19">
        <v>4675</v>
      </c>
      <c r="BG253" s="19">
        <v>4652</v>
      </c>
      <c r="BH253" s="19">
        <v>4554</v>
      </c>
      <c r="BI253" s="19">
        <v>4378</v>
      </c>
      <c r="BJ253" s="19">
        <v>4219</v>
      </c>
      <c r="BK253" s="19">
        <v>4111</v>
      </c>
      <c r="BL253" s="19">
        <v>4026</v>
      </c>
      <c r="BM253" s="19">
        <v>3978</v>
      </c>
      <c r="BN253" s="19">
        <v>4095</v>
      </c>
      <c r="BO253" s="19">
        <v>3979</v>
      </c>
      <c r="BP253" s="19">
        <v>3944</v>
      </c>
      <c r="BQ253" s="19">
        <v>4203</v>
      </c>
      <c r="BR253" s="19">
        <v>4375</v>
      </c>
      <c r="BS253" s="19">
        <v>4392</v>
      </c>
      <c r="BT253" s="19">
        <v>4338</v>
      </c>
      <c r="BU253" s="19">
        <v>4363</v>
      </c>
      <c r="BV253" s="19">
        <v>4308</v>
      </c>
      <c r="BW253" s="19">
        <v>4435</v>
      </c>
      <c r="BX253" s="19">
        <v>4498</v>
      </c>
      <c r="BY253" s="19">
        <v>4457</v>
      </c>
      <c r="BZ253" s="19">
        <v>4501</v>
      </c>
      <c r="CA253" s="19">
        <v>4488</v>
      </c>
      <c r="CB253" s="19">
        <v>4446</v>
      </c>
      <c r="CC253" s="19">
        <v>4664</v>
      </c>
      <c r="CD253" s="19">
        <v>4720</v>
      </c>
      <c r="CE253" s="19">
        <v>4667</v>
      </c>
      <c r="CF253" s="19">
        <v>4598</v>
      </c>
      <c r="CG253" s="19">
        <v>4576</v>
      </c>
      <c r="CH253" s="49">
        <v>4468</v>
      </c>
      <c r="CI253" s="49">
        <v>4452</v>
      </c>
      <c r="CJ253" s="49">
        <v>4401</v>
      </c>
      <c r="CK253" s="49">
        <v>4383</v>
      </c>
      <c r="CL253" s="49">
        <v>4350</v>
      </c>
      <c r="CM253" s="49">
        <v>4347</v>
      </c>
      <c r="CN253" s="49">
        <v>4324</v>
      </c>
      <c r="CO253" s="49">
        <v>4495</v>
      </c>
      <c r="CP253" s="49">
        <v>4616</v>
      </c>
      <c r="CQ253" s="49">
        <v>4579</v>
      </c>
      <c r="CR253" s="49">
        <v>4487</v>
      </c>
      <c r="CS253" s="49">
        <v>4396</v>
      </c>
      <c r="CT253" s="49">
        <v>4299</v>
      </c>
      <c r="CU253" s="49">
        <v>4207</v>
      </c>
      <c r="CV253" s="49">
        <v>3994</v>
      </c>
      <c r="CW253" s="49">
        <v>3737</v>
      </c>
      <c r="CX253" s="49">
        <v>3523</v>
      </c>
      <c r="CY253" s="49">
        <v>3339</v>
      </c>
      <c r="CZ253" s="17" t="s">
        <v>298</v>
      </c>
      <c r="DE253" t="s">
        <v>299</v>
      </c>
      <c r="DG253" t="s">
        <v>298</v>
      </c>
      <c r="DI253">
        <v>66400</v>
      </c>
      <c r="DJ253">
        <v>65900</v>
      </c>
      <c r="DK253">
        <v>67800</v>
      </c>
      <c r="DL253">
        <v>66600</v>
      </c>
      <c r="DM253">
        <v>68200</v>
      </c>
      <c r="DN253">
        <v>68600</v>
      </c>
      <c r="DO253">
        <v>65200</v>
      </c>
      <c r="DP253">
        <v>66500</v>
      </c>
      <c r="DQ253">
        <v>66800</v>
      </c>
      <c r="DR253">
        <v>65600</v>
      </c>
      <c r="DS253">
        <v>65700</v>
      </c>
      <c r="DT253">
        <v>69300</v>
      </c>
      <c r="DU253">
        <v>69500</v>
      </c>
      <c r="DV253">
        <v>75700</v>
      </c>
      <c r="DW253">
        <v>77000</v>
      </c>
      <c r="DX253">
        <v>77700</v>
      </c>
      <c r="DY253">
        <v>79400</v>
      </c>
      <c r="DZ253">
        <v>75100</v>
      </c>
      <c r="EA253">
        <v>78500</v>
      </c>
      <c r="EB253">
        <v>76700</v>
      </c>
      <c r="EC253">
        <v>77100</v>
      </c>
      <c r="ED253">
        <v>79800</v>
      </c>
      <c r="EE253">
        <v>80700</v>
      </c>
      <c r="EF253">
        <v>82300</v>
      </c>
      <c r="EG253">
        <v>80700</v>
      </c>
      <c r="EH253">
        <v>83200</v>
      </c>
      <c r="EI253">
        <v>83900</v>
      </c>
      <c r="EJ253" s="19">
        <v>84400</v>
      </c>
      <c r="EK253" s="19">
        <v>84600</v>
      </c>
      <c r="EL253" s="19">
        <v>84300</v>
      </c>
      <c r="EM253" s="19"/>
      <c r="EO253" s="31">
        <f t="shared" si="90"/>
        <v>4.6942771084337351E-2</v>
      </c>
      <c r="EP253" s="31">
        <f t="shared" si="91"/>
        <v>4.5159332321699545E-2</v>
      </c>
      <c r="EQ253" s="31">
        <f t="shared" si="92"/>
        <v>4.2979351032448376E-2</v>
      </c>
      <c r="ER253" s="31">
        <f t="shared" si="93"/>
        <v>4.3918918918918921E-2</v>
      </c>
      <c r="ES253" s="31">
        <f t="shared" si="94"/>
        <v>4.3284457478005862E-2</v>
      </c>
      <c r="ET253" s="31">
        <f t="shared" si="95"/>
        <v>3.8017492711370261E-2</v>
      </c>
      <c r="EU253" s="31">
        <f t="shared" si="96"/>
        <v>3.7254601226993866E-2</v>
      </c>
      <c r="EV253" s="31">
        <f t="shared" si="97"/>
        <v>3.5909774436090225E-2</v>
      </c>
      <c r="EW253" s="31">
        <f t="shared" si="98"/>
        <v>4.1302395209580837E-2</v>
      </c>
      <c r="EX253" s="31">
        <f t="shared" si="99"/>
        <v>4.1539634146341466E-2</v>
      </c>
      <c r="EY253" s="31">
        <f t="shared" si="100"/>
        <v>4.2754946727549467E-2</v>
      </c>
      <c r="EZ253" s="31">
        <f t="shared" si="101"/>
        <v>4.6204906204906207E-2</v>
      </c>
      <c r="FA253" s="31">
        <f t="shared" si="102"/>
        <v>5.9323741007194244E-2</v>
      </c>
      <c r="FB253" s="31">
        <f t="shared" si="103"/>
        <v>5.5812417437252314E-2</v>
      </c>
      <c r="FC253" s="31">
        <f t="shared" si="104"/>
        <v>5.5519480519480517E-2</v>
      </c>
      <c r="FD253" s="31">
        <f t="shared" si="105"/>
        <v>5.6113256113256113E-2</v>
      </c>
      <c r="FE253" s="31">
        <f t="shared" si="106"/>
        <v>5.8589420654911836E-2</v>
      </c>
      <c r="FF253" s="31">
        <f t="shared" si="107"/>
        <v>5.6178428761651134E-2</v>
      </c>
      <c r="FG253" s="31">
        <f t="shared" si="108"/>
        <v>5.0675159235668787E-2</v>
      </c>
      <c r="FH253" s="31">
        <f t="shared" si="109"/>
        <v>5.1421121251629724E-2</v>
      </c>
      <c r="FI253" s="31">
        <f t="shared" si="110"/>
        <v>5.6964980544747079E-2</v>
      </c>
      <c r="FJ253" s="31">
        <f t="shared" si="111"/>
        <v>5.3984962406015038E-2</v>
      </c>
      <c r="FK253" s="31">
        <f t="shared" si="112"/>
        <v>5.5229244114002478E-2</v>
      </c>
      <c r="FL253" s="31">
        <f t="shared" si="113"/>
        <v>5.4021871202916162E-2</v>
      </c>
      <c r="FM253" s="50">
        <f t="shared" si="114"/>
        <v>5.7831474597273856E-2</v>
      </c>
      <c r="FN253" s="50">
        <f t="shared" si="115"/>
        <v>5.3701923076923078E-2</v>
      </c>
      <c r="FO253" s="50">
        <f t="shared" si="116"/>
        <v>5.2240762812872467E-2</v>
      </c>
      <c r="FP253" s="50">
        <f t="shared" si="117"/>
        <v>5.1232227488151656E-2</v>
      </c>
      <c r="FQ253" s="50">
        <f t="shared" si="118"/>
        <v>5.4125295508274232E-2</v>
      </c>
      <c r="FR253" s="50">
        <f t="shared" si="119"/>
        <v>5.0996441281138789E-2</v>
      </c>
    </row>
    <row r="254" spans="1:174" ht="14">
      <c r="A254" s="17" t="s">
        <v>299</v>
      </c>
      <c r="B254" s="19">
        <v>6618</v>
      </c>
      <c r="C254" s="19">
        <v>6692</v>
      </c>
      <c r="D254" s="19">
        <v>6777</v>
      </c>
      <c r="E254" s="19">
        <v>6755</v>
      </c>
      <c r="F254" s="19">
        <v>6654</v>
      </c>
      <c r="G254" s="19">
        <v>6820</v>
      </c>
      <c r="H254" s="19">
        <v>6958</v>
      </c>
      <c r="I254" s="19">
        <v>7166</v>
      </c>
      <c r="J254" s="19">
        <v>7429</v>
      </c>
      <c r="K254" s="19">
        <v>7707</v>
      </c>
      <c r="L254" s="19">
        <v>7945</v>
      </c>
      <c r="M254" s="19">
        <v>7961</v>
      </c>
      <c r="N254" s="19">
        <v>8039</v>
      </c>
      <c r="O254" s="19">
        <v>8042</v>
      </c>
      <c r="P254" s="19">
        <v>8207</v>
      </c>
      <c r="Q254" s="19">
        <v>8218</v>
      </c>
      <c r="R254" s="19">
        <v>8067</v>
      </c>
      <c r="S254" s="19">
        <v>7854</v>
      </c>
      <c r="T254" s="19">
        <v>7727</v>
      </c>
      <c r="U254" s="19">
        <v>7988</v>
      </c>
      <c r="V254" s="19">
        <v>8130</v>
      </c>
      <c r="W254" s="19">
        <v>8101</v>
      </c>
      <c r="X254" s="19">
        <v>7981</v>
      </c>
      <c r="Y254" s="19">
        <v>7687</v>
      </c>
      <c r="Z254" s="19">
        <v>7432</v>
      </c>
      <c r="AA254" s="19">
        <v>7606</v>
      </c>
      <c r="AB254" s="19">
        <v>7483</v>
      </c>
      <c r="AC254" s="19">
        <v>7531</v>
      </c>
      <c r="AD254" s="19">
        <v>7384</v>
      </c>
      <c r="AE254" s="19">
        <v>7098</v>
      </c>
      <c r="AF254" s="19">
        <v>7116</v>
      </c>
      <c r="AG254" s="19">
        <v>7192</v>
      </c>
      <c r="AH254" s="19">
        <v>7451</v>
      </c>
      <c r="AI254" s="19">
        <v>7404</v>
      </c>
      <c r="AJ254" s="19">
        <v>7613</v>
      </c>
      <c r="AK254" s="19">
        <v>7556</v>
      </c>
      <c r="AL254" s="19">
        <v>7515</v>
      </c>
      <c r="AM254" s="19">
        <v>7660</v>
      </c>
      <c r="AN254" s="19">
        <v>7931</v>
      </c>
      <c r="AO254" s="19">
        <v>8131</v>
      </c>
      <c r="AP254" s="19">
        <v>8231</v>
      </c>
      <c r="AQ254" s="19">
        <v>8583</v>
      </c>
      <c r="AR254" s="19">
        <v>9153</v>
      </c>
      <c r="AS254" s="19">
        <v>9767</v>
      </c>
      <c r="AT254" s="19">
        <v>10912</v>
      </c>
      <c r="AU254" s="19">
        <v>11505</v>
      </c>
      <c r="AV254" s="19">
        <v>11809</v>
      </c>
      <c r="AW254" s="19">
        <v>11843</v>
      </c>
      <c r="AX254" s="19">
        <v>11667</v>
      </c>
      <c r="AY254" s="19">
        <v>11817</v>
      </c>
      <c r="AZ254" s="19">
        <v>12067</v>
      </c>
      <c r="BA254" s="19">
        <v>12392</v>
      </c>
      <c r="BB254" s="19">
        <v>12556</v>
      </c>
      <c r="BC254" s="19">
        <v>12603</v>
      </c>
      <c r="BD254" s="19">
        <v>12557</v>
      </c>
      <c r="BE254" s="19">
        <v>12636</v>
      </c>
      <c r="BF254" s="19">
        <v>12704</v>
      </c>
      <c r="BG254" s="19">
        <v>12617</v>
      </c>
      <c r="BH254" s="19">
        <v>12320</v>
      </c>
      <c r="BI254" s="19">
        <v>11785</v>
      </c>
      <c r="BJ254" s="19">
        <v>11325</v>
      </c>
      <c r="BK254" s="19">
        <v>11251</v>
      </c>
      <c r="BL254" s="19">
        <v>11503</v>
      </c>
      <c r="BM254" s="19">
        <v>11490</v>
      </c>
      <c r="BN254" s="19">
        <v>11515</v>
      </c>
      <c r="BO254" s="19">
        <v>11431</v>
      </c>
      <c r="BP254" s="19">
        <v>11653</v>
      </c>
      <c r="BQ254" s="19">
        <v>11996</v>
      </c>
      <c r="BR254" s="19">
        <v>12348</v>
      </c>
      <c r="BS254" s="19">
        <v>12647</v>
      </c>
      <c r="BT254" s="19">
        <v>13061</v>
      </c>
      <c r="BU254" s="19">
        <v>13062</v>
      </c>
      <c r="BV254" s="19">
        <v>12925</v>
      </c>
      <c r="BW254" s="19">
        <v>13282</v>
      </c>
      <c r="BX254" s="19">
        <v>13586</v>
      </c>
      <c r="BY254" s="19">
        <v>13668</v>
      </c>
      <c r="BZ254" s="19">
        <v>13540</v>
      </c>
      <c r="CA254" s="19">
        <v>13606</v>
      </c>
      <c r="CB254" s="19">
        <v>13598</v>
      </c>
      <c r="CC254" s="19">
        <v>14204</v>
      </c>
      <c r="CD254" s="19">
        <v>14676</v>
      </c>
      <c r="CE254" s="19">
        <v>14677</v>
      </c>
      <c r="CF254" s="19">
        <v>14514</v>
      </c>
      <c r="CG254" s="19">
        <v>14327</v>
      </c>
      <c r="CH254" s="49">
        <v>14088</v>
      </c>
      <c r="CI254" s="49">
        <v>13919</v>
      </c>
      <c r="CJ254" s="49">
        <v>13952</v>
      </c>
      <c r="CK254" s="49">
        <v>13769</v>
      </c>
      <c r="CL254" s="49">
        <v>13595</v>
      </c>
      <c r="CM254" s="49">
        <v>13611</v>
      </c>
      <c r="CN254" s="49">
        <v>13468</v>
      </c>
      <c r="CO254" s="49">
        <v>13918</v>
      </c>
      <c r="CP254" s="49">
        <v>14373</v>
      </c>
      <c r="CQ254" s="49">
        <v>14331</v>
      </c>
      <c r="CR254" s="49">
        <v>14154</v>
      </c>
      <c r="CS254" s="49">
        <v>13767</v>
      </c>
      <c r="CT254" s="49">
        <v>13145</v>
      </c>
      <c r="CU254" s="49">
        <v>12869</v>
      </c>
      <c r="CV254" s="49">
        <v>12651</v>
      </c>
      <c r="CW254" s="49">
        <v>12152</v>
      </c>
      <c r="CX254" s="49">
        <v>11893</v>
      </c>
      <c r="CY254" s="49">
        <v>11369</v>
      </c>
      <c r="CZ254" s="17" t="s">
        <v>299</v>
      </c>
      <c r="DE254" t="s">
        <v>300</v>
      </c>
      <c r="DG254" t="s">
        <v>299</v>
      </c>
      <c r="DI254">
        <v>141800</v>
      </c>
      <c r="DJ254">
        <v>144200</v>
      </c>
      <c r="DK254">
        <v>147200</v>
      </c>
      <c r="DL254">
        <v>143700</v>
      </c>
      <c r="DM254">
        <v>145700</v>
      </c>
      <c r="DN254">
        <v>146000</v>
      </c>
      <c r="DO254">
        <v>143000</v>
      </c>
      <c r="DP254">
        <v>139000</v>
      </c>
      <c r="DQ254">
        <v>136800</v>
      </c>
      <c r="DR254">
        <v>140700</v>
      </c>
      <c r="DS254">
        <v>143300</v>
      </c>
      <c r="DT254">
        <v>146600</v>
      </c>
      <c r="DU254">
        <v>146600</v>
      </c>
      <c r="DV254">
        <v>144400</v>
      </c>
      <c r="DW254">
        <v>140700</v>
      </c>
      <c r="DX254">
        <v>139800</v>
      </c>
      <c r="DY254">
        <v>140000</v>
      </c>
      <c r="DZ254">
        <v>138500</v>
      </c>
      <c r="EA254">
        <v>139000</v>
      </c>
      <c r="EB254">
        <v>140700</v>
      </c>
      <c r="EC254">
        <v>137500</v>
      </c>
      <c r="ED254">
        <v>142000</v>
      </c>
      <c r="EE254">
        <v>145100</v>
      </c>
      <c r="EF254">
        <v>151500</v>
      </c>
      <c r="EG254">
        <v>154100</v>
      </c>
      <c r="EH254">
        <v>154200</v>
      </c>
      <c r="EI254">
        <v>157400</v>
      </c>
      <c r="EJ254" s="19">
        <v>155300</v>
      </c>
      <c r="EK254" s="19">
        <v>154600</v>
      </c>
      <c r="EL254" s="19">
        <v>152800</v>
      </c>
      <c r="EM254" s="19"/>
      <c r="EO254" s="31">
        <f t="shared" si="90"/>
        <v>5.4351198871650214E-2</v>
      </c>
      <c r="EP254" s="31">
        <f t="shared" si="91"/>
        <v>5.5748959778085992E-2</v>
      </c>
      <c r="EQ254" s="31">
        <f t="shared" si="92"/>
        <v>5.582880434782609E-2</v>
      </c>
      <c r="ER254" s="31">
        <f t="shared" si="93"/>
        <v>5.3771746694502437E-2</v>
      </c>
      <c r="ES254" s="31">
        <f t="shared" si="94"/>
        <v>5.5600549073438574E-2</v>
      </c>
      <c r="ET254" s="31">
        <f t="shared" si="95"/>
        <v>5.0904109589041097E-2</v>
      </c>
      <c r="EU254" s="31">
        <f t="shared" si="96"/>
        <v>5.2664335664335662E-2</v>
      </c>
      <c r="EV254" s="31">
        <f t="shared" si="97"/>
        <v>5.1194244604316548E-2</v>
      </c>
      <c r="EW254" s="31">
        <f t="shared" si="98"/>
        <v>5.4122807017543857E-2</v>
      </c>
      <c r="EX254" s="31">
        <f t="shared" si="99"/>
        <v>5.3411513859275055E-2</v>
      </c>
      <c r="EY254" s="31">
        <f t="shared" si="100"/>
        <v>5.6741102581995814E-2</v>
      </c>
      <c r="EZ254" s="31">
        <f t="shared" si="101"/>
        <v>6.2435197817189633E-2</v>
      </c>
      <c r="FA254" s="31">
        <f t="shared" si="102"/>
        <v>7.8478854024556621E-2</v>
      </c>
      <c r="FB254" s="31">
        <f t="shared" si="103"/>
        <v>8.0796398891966756E-2</v>
      </c>
      <c r="FC254" s="31">
        <f t="shared" si="104"/>
        <v>8.8073916133617633E-2</v>
      </c>
      <c r="FD254" s="31">
        <f t="shared" si="105"/>
        <v>8.9821173104434909E-2</v>
      </c>
      <c r="FE254" s="31">
        <f t="shared" si="106"/>
        <v>9.0121428571428575E-2</v>
      </c>
      <c r="FF254" s="31">
        <f t="shared" si="107"/>
        <v>8.1768953068592054E-2</v>
      </c>
      <c r="FG254" s="31">
        <f t="shared" si="108"/>
        <v>8.2661870503597121E-2</v>
      </c>
      <c r="FH254" s="31">
        <f t="shared" si="109"/>
        <v>8.2821606254442071E-2</v>
      </c>
      <c r="FI254" s="31">
        <f t="shared" si="110"/>
        <v>9.197818181818182E-2</v>
      </c>
      <c r="FJ254" s="31">
        <f t="shared" si="111"/>
        <v>9.1021126760563384E-2</v>
      </c>
      <c r="FK254" s="31">
        <f t="shared" si="112"/>
        <v>9.419710544452102E-2</v>
      </c>
      <c r="FL254" s="31">
        <f t="shared" si="113"/>
        <v>8.9755775577557761E-2</v>
      </c>
      <c r="FM254" s="50">
        <f t="shared" si="114"/>
        <v>9.5243348475016226E-2</v>
      </c>
      <c r="FN254" s="50">
        <f t="shared" si="115"/>
        <v>9.1361867704280161E-2</v>
      </c>
      <c r="FO254" s="50">
        <f t="shared" si="116"/>
        <v>8.7477763659466329E-2</v>
      </c>
      <c r="FP254" s="50">
        <f t="shared" si="117"/>
        <v>8.6722472633612366E-2</v>
      </c>
      <c r="FQ254" s="50">
        <f t="shared" si="118"/>
        <v>9.2697283311772322E-2</v>
      </c>
      <c r="FR254" s="50">
        <f t="shared" si="119"/>
        <v>8.6027486910994766E-2</v>
      </c>
    </row>
    <row r="255" spans="1:174" ht="14">
      <c r="A255" s="17" t="s">
        <v>300</v>
      </c>
      <c r="B255" s="19">
        <v>7735</v>
      </c>
      <c r="C255" s="19">
        <v>7911</v>
      </c>
      <c r="D255" s="19">
        <v>7957</v>
      </c>
      <c r="E255" s="19">
        <v>7887</v>
      </c>
      <c r="F255" s="19">
        <v>7696</v>
      </c>
      <c r="G255" s="19">
        <v>7785</v>
      </c>
      <c r="H255" s="19">
        <v>8044</v>
      </c>
      <c r="I255" s="19">
        <v>8704</v>
      </c>
      <c r="J255" s="19">
        <v>9100</v>
      </c>
      <c r="K255" s="19">
        <v>9258</v>
      </c>
      <c r="L255" s="19">
        <v>9201</v>
      </c>
      <c r="M255" s="19">
        <v>9074</v>
      </c>
      <c r="N255" s="19">
        <v>8962</v>
      </c>
      <c r="O255" s="19">
        <v>9080</v>
      </c>
      <c r="P255" s="19">
        <v>9396</v>
      </c>
      <c r="Q255" s="19">
        <v>9069</v>
      </c>
      <c r="R255" s="19">
        <v>8838</v>
      </c>
      <c r="S255" s="19">
        <v>8662</v>
      </c>
      <c r="T255" s="19">
        <v>8664</v>
      </c>
      <c r="U255" s="19">
        <v>9353</v>
      </c>
      <c r="V255" s="19">
        <v>9783</v>
      </c>
      <c r="W255" s="19">
        <v>9680</v>
      </c>
      <c r="X255" s="19">
        <v>9064</v>
      </c>
      <c r="Y255" s="19">
        <v>8679</v>
      </c>
      <c r="Z255" s="19">
        <v>8220</v>
      </c>
      <c r="AA255" s="19">
        <v>8296</v>
      </c>
      <c r="AB255" s="19">
        <v>8080</v>
      </c>
      <c r="AC255" s="19">
        <v>7628</v>
      </c>
      <c r="AD255" s="19">
        <v>7348</v>
      </c>
      <c r="AE255" s="19">
        <v>7099</v>
      </c>
      <c r="AF255" s="19">
        <v>7193</v>
      </c>
      <c r="AG255" s="19">
        <v>7712</v>
      </c>
      <c r="AH255" s="19">
        <v>8030</v>
      </c>
      <c r="AI255" s="19">
        <v>8033</v>
      </c>
      <c r="AJ255" s="19">
        <v>8159</v>
      </c>
      <c r="AK255" s="19">
        <v>7945</v>
      </c>
      <c r="AL255" s="19">
        <v>7969</v>
      </c>
      <c r="AM255" s="19">
        <v>8385</v>
      </c>
      <c r="AN255" s="19">
        <v>9156</v>
      </c>
      <c r="AO255" s="19">
        <v>9505</v>
      </c>
      <c r="AP255" s="19">
        <v>9675</v>
      </c>
      <c r="AQ255" s="19">
        <v>10825</v>
      </c>
      <c r="AR255" s="19">
        <v>12141</v>
      </c>
      <c r="AS255" s="19">
        <v>13694</v>
      </c>
      <c r="AT255" s="19">
        <v>15924</v>
      </c>
      <c r="AU255" s="19">
        <v>16575</v>
      </c>
      <c r="AV255" s="19">
        <v>16962</v>
      </c>
      <c r="AW255" s="19">
        <v>16797</v>
      </c>
      <c r="AX255" s="19">
        <v>16299</v>
      </c>
      <c r="AY255" s="19">
        <v>16435</v>
      </c>
      <c r="AZ255" s="19">
        <v>16667</v>
      </c>
      <c r="BA255" s="19">
        <v>16643</v>
      </c>
      <c r="BB255" s="19">
        <v>16413</v>
      </c>
      <c r="BC255" s="19">
        <v>16345</v>
      </c>
      <c r="BD255" s="19">
        <v>16510</v>
      </c>
      <c r="BE255" s="19">
        <v>17259</v>
      </c>
      <c r="BF255" s="19">
        <v>17456</v>
      </c>
      <c r="BG255" s="19">
        <v>16905</v>
      </c>
      <c r="BH255" s="19">
        <v>16382</v>
      </c>
      <c r="BI255" s="19">
        <v>15476</v>
      </c>
      <c r="BJ255" s="19">
        <v>14526</v>
      </c>
      <c r="BK255" s="19">
        <v>14365</v>
      </c>
      <c r="BL255" s="19">
        <v>14499</v>
      </c>
      <c r="BM255" s="19">
        <v>14268</v>
      </c>
      <c r="BN255" s="19">
        <v>14033</v>
      </c>
      <c r="BO255" s="19">
        <v>14001</v>
      </c>
      <c r="BP255" s="19">
        <v>14503</v>
      </c>
      <c r="BQ255" s="19">
        <v>15270</v>
      </c>
      <c r="BR255" s="19">
        <v>15657</v>
      </c>
      <c r="BS255" s="19">
        <v>15790</v>
      </c>
      <c r="BT255" s="19">
        <v>15985</v>
      </c>
      <c r="BU255" s="19">
        <v>15727</v>
      </c>
      <c r="BV255" s="19">
        <v>15721</v>
      </c>
      <c r="BW255" s="19">
        <v>16299</v>
      </c>
      <c r="BX255" s="19">
        <v>16601</v>
      </c>
      <c r="BY255" s="19">
        <v>16577</v>
      </c>
      <c r="BZ255" s="19">
        <v>16348</v>
      </c>
      <c r="CA255" s="19">
        <v>16463</v>
      </c>
      <c r="CB255" s="19">
        <v>16841</v>
      </c>
      <c r="CC255" s="19">
        <v>17956</v>
      </c>
      <c r="CD255" s="19">
        <v>18367</v>
      </c>
      <c r="CE255" s="19">
        <v>18158</v>
      </c>
      <c r="CF255" s="19">
        <v>17712</v>
      </c>
      <c r="CG255" s="19">
        <v>17356</v>
      </c>
      <c r="CH255" s="49">
        <v>16720</v>
      </c>
      <c r="CI255" s="49">
        <v>16873</v>
      </c>
      <c r="CJ255" s="49">
        <v>16725</v>
      </c>
      <c r="CK255" s="49">
        <v>16499</v>
      </c>
      <c r="CL255" s="49">
        <v>16110</v>
      </c>
      <c r="CM255" s="49">
        <v>16131</v>
      </c>
      <c r="CN255" s="49">
        <v>16014</v>
      </c>
      <c r="CO255" s="49">
        <v>16672</v>
      </c>
      <c r="CP255" s="49">
        <v>17211</v>
      </c>
      <c r="CQ255" s="49">
        <v>16911</v>
      </c>
      <c r="CR255" s="49">
        <v>16510</v>
      </c>
      <c r="CS255" s="49">
        <v>15940</v>
      </c>
      <c r="CT255" s="49">
        <v>15279</v>
      </c>
      <c r="CU255" s="49">
        <v>14895</v>
      </c>
      <c r="CV255" s="49">
        <v>14598</v>
      </c>
      <c r="CW255" s="49">
        <v>13934</v>
      </c>
      <c r="CX255" s="49">
        <v>13136</v>
      </c>
      <c r="CY255" s="49">
        <v>12501</v>
      </c>
      <c r="CZ255" s="17" t="s">
        <v>300</v>
      </c>
      <c r="DE255" t="s">
        <v>301</v>
      </c>
      <c r="DG255" t="s">
        <v>300</v>
      </c>
      <c r="DI255">
        <v>375800</v>
      </c>
      <c r="DJ255">
        <v>374400</v>
      </c>
      <c r="DK255">
        <v>375700</v>
      </c>
      <c r="DL255">
        <v>378000</v>
      </c>
      <c r="DM255">
        <v>375500</v>
      </c>
      <c r="DN255">
        <v>377900</v>
      </c>
      <c r="DO255">
        <v>379700</v>
      </c>
      <c r="DP255">
        <v>383800</v>
      </c>
      <c r="DQ255">
        <v>383900</v>
      </c>
      <c r="DR255">
        <v>382000</v>
      </c>
      <c r="DS255">
        <v>381900</v>
      </c>
      <c r="DT255">
        <v>385400</v>
      </c>
      <c r="DU255">
        <v>385600</v>
      </c>
      <c r="DV255">
        <v>390400</v>
      </c>
      <c r="DW255">
        <v>386100</v>
      </c>
      <c r="DX255">
        <v>383400</v>
      </c>
      <c r="DY255">
        <v>386100</v>
      </c>
      <c r="DZ255">
        <v>386600</v>
      </c>
      <c r="EA255">
        <v>389400</v>
      </c>
      <c r="EB255">
        <v>386300</v>
      </c>
      <c r="EC255">
        <v>379600</v>
      </c>
      <c r="ED255">
        <v>379100</v>
      </c>
      <c r="EE255">
        <v>379200</v>
      </c>
      <c r="EF255">
        <v>377100</v>
      </c>
      <c r="EG255">
        <v>382200</v>
      </c>
      <c r="EH255">
        <v>382200</v>
      </c>
      <c r="EI255">
        <v>386600</v>
      </c>
      <c r="EJ255" s="19">
        <v>393900</v>
      </c>
      <c r="EK255" s="19">
        <v>387500</v>
      </c>
      <c r="EL255" s="19">
        <v>384700</v>
      </c>
      <c r="EM255" s="19"/>
      <c r="EO255" s="31">
        <f t="shared" si="90"/>
        <v>2.4635444385311334E-2</v>
      </c>
      <c r="EP255" s="31">
        <f t="shared" si="91"/>
        <v>2.3936965811965812E-2</v>
      </c>
      <c r="EQ255" s="31">
        <f t="shared" si="92"/>
        <v>2.4138940644130955E-2</v>
      </c>
      <c r="ER255" s="31">
        <f t="shared" si="93"/>
        <v>2.2920634920634921E-2</v>
      </c>
      <c r="ES255" s="31">
        <f t="shared" si="94"/>
        <v>2.5778961384820241E-2</v>
      </c>
      <c r="ET255" s="31">
        <f t="shared" si="95"/>
        <v>2.1751786186821911E-2</v>
      </c>
      <c r="EU255" s="31">
        <f t="shared" si="96"/>
        <v>2.0089544377139848E-2</v>
      </c>
      <c r="EV255" s="31">
        <f t="shared" si="97"/>
        <v>1.8741532047941635E-2</v>
      </c>
      <c r="EW255" s="31">
        <f t="shared" si="98"/>
        <v>2.092471997916124E-2</v>
      </c>
      <c r="EX255" s="31">
        <f t="shared" si="99"/>
        <v>2.0861256544502618E-2</v>
      </c>
      <c r="EY255" s="31">
        <f t="shared" si="100"/>
        <v>2.4888714323121237E-2</v>
      </c>
      <c r="EZ255" s="31">
        <f t="shared" si="101"/>
        <v>3.1502335236118319E-2</v>
      </c>
      <c r="FA255" s="31">
        <f t="shared" si="102"/>
        <v>4.2984958506224066E-2</v>
      </c>
      <c r="FB255" s="31">
        <f t="shared" si="103"/>
        <v>4.1749487704918035E-2</v>
      </c>
      <c r="FC255" s="31">
        <f t="shared" si="104"/>
        <v>4.3105413105413104E-2</v>
      </c>
      <c r="FD255" s="31">
        <f t="shared" si="105"/>
        <v>4.3062076160667713E-2</v>
      </c>
      <c r="FE255" s="31">
        <f t="shared" si="106"/>
        <v>4.3783993783993787E-2</v>
      </c>
      <c r="FF255" s="31">
        <f t="shared" si="107"/>
        <v>3.7573719606828766E-2</v>
      </c>
      <c r="FG255" s="31">
        <f t="shared" si="108"/>
        <v>3.6640986132511558E-2</v>
      </c>
      <c r="FH255" s="31">
        <f t="shared" si="109"/>
        <v>3.7543360082837172E-2</v>
      </c>
      <c r="FI255" s="31">
        <f t="shared" si="110"/>
        <v>4.1596417281348788E-2</v>
      </c>
      <c r="FJ255" s="31">
        <f t="shared" si="111"/>
        <v>4.146926932207861E-2</v>
      </c>
      <c r="FK255" s="31">
        <f t="shared" si="112"/>
        <v>4.3715717299578058E-2</v>
      </c>
      <c r="FL255" s="31">
        <f t="shared" si="113"/>
        <v>4.465924158048263E-2</v>
      </c>
      <c r="FM255" s="50">
        <f t="shared" si="114"/>
        <v>4.7509157509157511E-2</v>
      </c>
      <c r="FN255" s="50">
        <f t="shared" si="115"/>
        <v>4.3746729461015176E-2</v>
      </c>
      <c r="FO255" s="50">
        <f t="shared" si="116"/>
        <v>4.2677185721676149E-2</v>
      </c>
      <c r="FP255" s="50">
        <f t="shared" si="117"/>
        <v>4.0654988575780655E-2</v>
      </c>
      <c r="FQ255" s="50">
        <f t="shared" si="118"/>
        <v>4.3641290322580642E-2</v>
      </c>
      <c r="FR255" s="50">
        <f t="shared" si="119"/>
        <v>3.9716662334286459E-2</v>
      </c>
    </row>
    <row r="256" spans="1:174" ht="14">
      <c r="A256" s="17" t="s">
        <v>301</v>
      </c>
      <c r="B256" s="19">
        <v>1507</v>
      </c>
      <c r="C256" s="19">
        <v>1510</v>
      </c>
      <c r="D256" s="19">
        <v>1581</v>
      </c>
      <c r="E256" s="19">
        <v>1539</v>
      </c>
      <c r="F256" s="19">
        <v>1534</v>
      </c>
      <c r="G256" s="19">
        <v>1593</v>
      </c>
      <c r="H256" s="19">
        <v>1639</v>
      </c>
      <c r="I256" s="19">
        <v>1845</v>
      </c>
      <c r="J256" s="19">
        <v>1900</v>
      </c>
      <c r="K256" s="19">
        <v>1933</v>
      </c>
      <c r="L256" s="19">
        <v>1952</v>
      </c>
      <c r="M256" s="19">
        <v>1918</v>
      </c>
      <c r="N256" s="19">
        <v>1905</v>
      </c>
      <c r="O256" s="19">
        <v>2039</v>
      </c>
      <c r="P256" s="19">
        <v>2094</v>
      </c>
      <c r="Q256" s="19">
        <v>2039</v>
      </c>
      <c r="R256" s="19">
        <v>1991</v>
      </c>
      <c r="S256" s="19">
        <v>1955</v>
      </c>
      <c r="T256" s="19">
        <v>1954</v>
      </c>
      <c r="U256" s="19">
        <v>2204</v>
      </c>
      <c r="V256" s="19">
        <v>2239</v>
      </c>
      <c r="W256" s="19">
        <v>2193</v>
      </c>
      <c r="X256" s="19">
        <v>2140</v>
      </c>
      <c r="Y256" s="19">
        <v>2069</v>
      </c>
      <c r="Z256" s="19">
        <v>1960</v>
      </c>
      <c r="AA256" s="19">
        <v>1931</v>
      </c>
      <c r="AB256" s="19">
        <v>2024</v>
      </c>
      <c r="AC256" s="19">
        <v>1955</v>
      </c>
      <c r="AD256" s="19">
        <v>1840</v>
      </c>
      <c r="AE256" s="19">
        <v>1795</v>
      </c>
      <c r="AF256" s="19">
        <v>1792</v>
      </c>
      <c r="AG256" s="19">
        <v>1868</v>
      </c>
      <c r="AH256" s="19">
        <v>1960</v>
      </c>
      <c r="AI256" s="19">
        <v>1912</v>
      </c>
      <c r="AJ256" s="19">
        <v>1864</v>
      </c>
      <c r="AK256" s="19">
        <v>1853</v>
      </c>
      <c r="AL256" s="19">
        <v>1900</v>
      </c>
      <c r="AM256" s="19">
        <v>2018</v>
      </c>
      <c r="AN256" s="19">
        <v>2183</v>
      </c>
      <c r="AO256" s="19">
        <v>2267</v>
      </c>
      <c r="AP256" s="19">
        <v>2299</v>
      </c>
      <c r="AQ256" s="19">
        <v>2448</v>
      </c>
      <c r="AR256" s="19">
        <v>2748</v>
      </c>
      <c r="AS256" s="19">
        <v>3147</v>
      </c>
      <c r="AT256" s="19">
        <v>3632</v>
      </c>
      <c r="AU256" s="19">
        <v>3740</v>
      </c>
      <c r="AV256" s="19">
        <v>3841</v>
      </c>
      <c r="AW256" s="19">
        <v>3900</v>
      </c>
      <c r="AX256" s="19">
        <v>3889</v>
      </c>
      <c r="AY256" s="19">
        <v>3968</v>
      </c>
      <c r="AZ256" s="19">
        <v>4013</v>
      </c>
      <c r="BA256" s="19">
        <v>3979</v>
      </c>
      <c r="BB256" s="19">
        <v>3844</v>
      </c>
      <c r="BC256" s="19">
        <v>3634</v>
      </c>
      <c r="BD256" s="19">
        <v>3652</v>
      </c>
      <c r="BE256" s="19">
        <v>3864</v>
      </c>
      <c r="BF256" s="19">
        <v>3855</v>
      </c>
      <c r="BG256" s="19">
        <v>3723</v>
      </c>
      <c r="BH256" s="19">
        <v>3655</v>
      </c>
      <c r="BI256" s="19">
        <v>3482</v>
      </c>
      <c r="BJ256" s="19">
        <v>3341</v>
      </c>
      <c r="BK256" s="19">
        <v>3202</v>
      </c>
      <c r="BL256" s="19">
        <v>3128</v>
      </c>
      <c r="BM256" s="19">
        <v>3166</v>
      </c>
      <c r="BN256" s="19">
        <v>2982</v>
      </c>
      <c r="BO256" s="19">
        <v>2969</v>
      </c>
      <c r="BP256" s="19">
        <v>3002</v>
      </c>
      <c r="BQ256" s="19">
        <v>3146</v>
      </c>
      <c r="BR256" s="19">
        <v>3171</v>
      </c>
      <c r="BS256" s="19">
        <v>3143</v>
      </c>
      <c r="BT256" s="19">
        <v>3209</v>
      </c>
      <c r="BU256" s="19">
        <v>3188</v>
      </c>
      <c r="BV256" s="19">
        <v>3086</v>
      </c>
      <c r="BW256" s="19">
        <v>3198</v>
      </c>
      <c r="BX256" s="19">
        <v>3236</v>
      </c>
      <c r="BY256" s="19">
        <v>3185</v>
      </c>
      <c r="BZ256" s="19">
        <v>3146</v>
      </c>
      <c r="CA256" s="19">
        <v>3018</v>
      </c>
      <c r="CB256" s="19">
        <v>2922</v>
      </c>
      <c r="CC256" s="19">
        <v>3146</v>
      </c>
      <c r="CD256" s="19">
        <v>3300</v>
      </c>
      <c r="CE256" s="19">
        <v>3170</v>
      </c>
      <c r="CF256" s="19">
        <v>3106</v>
      </c>
      <c r="CG256" s="19">
        <v>2969</v>
      </c>
      <c r="CH256" s="49">
        <v>2831</v>
      </c>
      <c r="CI256" s="49">
        <v>2861</v>
      </c>
      <c r="CJ256" s="49">
        <v>2866</v>
      </c>
      <c r="CK256" s="49">
        <v>2865</v>
      </c>
      <c r="CL256" s="49">
        <v>2825</v>
      </c>
      <c r="CM256" s="49">
        <v>2818</v>
      </c>
      <c r="CN256" s="49">
        <v>2778</v>
      </c>
      <c r="CO256" s="49">
        <v>2941</v>
      </c>
      <c r="CP256" s="49">
        <v>3061</v>
      </c>
      <c r="CQ256" s="49">
        <v>3028</v>
      </c>
      <c r="CR256" s="49">
        <v>2990</v>
      </c>
      <c r="CS256" s="49">
        <v>2890</v>
      </c>
      <c r="CT256" s="49">
        <v>2851</v>
      </c>
      <c r="CU256" s="49">
        <v>2882</v>
      </c>
      <c r="CV256" s="49">
        <v>2796</v>
      </c>
      <c r="CW256" s="49">
        <v>2715</v>
      </c>
      <c r="CX256" s="49">
        <v>2581</v>
      </c>
      <c r="CY256" s="49">
        <v>2526</v>
      </c>
      <c r="CZ256" s="17" t="s">
        <v>301</v>
      </c>
      <c r="DE256" t="s">
        <v>302</v>
      </c>
      <c r="DG256" t="s">
        <v>301</v>
      </c>
      <c r="DI256">
        <v>60300</v>
      </c>
      <c r="DJ256">
        <v>60800</v>
      </c>
      <c r="DK256">
        <v>61400</v>
      </c>
      <c r="DL256">
        <v>60600</v>
      </c>
      <c r="DM256">
        <v>62200</v>
      </c>
      <c r="DN256">
        <v>62800</v>
      </c>
      <c r="DO256">
        <v>62700</v>
      </c>
      <c r="DP256">
        <v>61700</v>
      </c>
      <c r="DQ256">
        <v>61400</v>
      </c>
      <c r="DR256">
        <v>62200</v>
      </c>
      <c r="DS256">
        <v>61400</v>
      </c>
      <c r="DT256">
        <v>63300</v>
      </c>
      <c r="DU256">
        <v>61700</v>
      </c>
      <c r="DV256">
        <v>61400</v>
      </c>
      <c r="DW256">
        <v>61800</v>
      </c>
      <c r="DX256">
        <v>62400</v>
      </c>
      <c r="DY256">
        <v>61300</v>
      </c>
      <c r="DZ256">
        <v>61200</v>
      </c>
      <c r="EA256">
        <v>60200</v>
      </c>
      <c r="EB256">
        <v>58300</v>
      </c>
      <c r="EC256">
        <v>59900</v>
      </c>
      <c r="ED256">
        <v>60200</v>
      </c>
      <c r="EE256">
        <v>58600</v>
      </c>
      <c r="EF256">
        <v>59300</v>
      </c>
      <c r="EG256">
        <v>61500</v>
      </c>
      <c r="EH256">
        <v>60800</v>
      </c>
      <c r="EI256">
        <v>63100</v>
      </c>
      <c r="EJ256" s="19">
        <v>62400</v>
      </c>
      <c r="EK256" s="19">
        <v>61700</v>
      </c>
      <c r="EL256" s="19">
        <v>61900</v>
      </c>
      <c r="EM256" s="19"/>
      <c r="EO256" s="31">
        <f t="shared" si="90"/>
        <v>3.2056384742951909E-2</v>
      </c>
      <c r="EP256" s="31">
        <f t="shared" si="91"/>
        <v>3.133223684210526E-2</v>
      </c>
      <c r="EQ256" s="31">
        <f t="shared" si="92"/>
        <v>3.3208469055374591E-2</v>
      </c>
      <c r="ER256" s="31">
        <f t="shared" si="93"/>
        <v>3.2244224422442243E-2</v>
      </c>
      <c r="ES256" s="31">
        <f t="shared" si="94"/>
        <v>3.5257234726688104E-2</v>
      </c>
      <c r="ET256" s="31">
        <f t="shared" si="95"/>
        <v>3.1210191082802548E-2</v>
      </c>
      <c r="EU256" s="31">
        <f t="shared" si="96"/>
        <v>3.1180223285486443E-2</v>
      </c>
      <c r="EV256" s="31">
        <f t="shared" si="97"/>
        <v>2.9043760129659642E-2</v>
      </c>
      <c r="EW256" s="31">
        <f t="shared" si="98"/>
        <v>3.1140065146579805E-2</v>
      </c>
      <c r="EX256" s="31">
        <f t="shared" si="99"/>
        <v>3.0546623794212219E-2</v>
      </c>
      <c r="EY256" s="31">
        <f t="shared" si="100"/>
        <v>3.692182410423453E-2</v>
      </c>
      <c r="EZ256" s="31">
        <f t="shared" si="101"/>
        <v>4.3412322274881517E-2</v>
      </c>
      <c r="FA256" s="31">
        <f t="shared" si="102"/>
        <v>6.0615883306320908E-2</v>
      </c>
      <c r="FB256" s="31">
        <f t="shared" si="103"/>
        <v>6.3338762214983718E-2</v>
      </c>
      <c r="FC256" s="31">
        <f t="shared" si="104"/>
        <v>6.4385113268608421E-2</v>
      </c>
      <c r="FD256" s="31">
        <f t="shared" si="105"/>
        <v>5.8525641025641027E-2</v>
      </c>
      <c r="FE256" s="31">
        <f t="shared" si="106"/>
        <v>6.0734094616639478E-2</v>
      </c>
      <c r="FF256" s="31">
        <f t="shared" si="107"/>
        <v>5.4591503267973858E-2</v>
      </c>
      <c r="FG256" s="31">
        <f t="shared" si="108"/>
        <v>5.259136212624585E-2</v>
      </c>
      <c r="FH256" s="31">
        <f t="shared" si="109"/>
        <v>5.1492281303602061E-2</v>
      </c>
      <c r="FI256" s="31">
        <f t="shared" si="110"/>
        <v>5.2470784641068448E-2</v>
      </c>
      <c r="FJ256" s="31">
        <f t="shared" si="111"/>
        <v>5.1262458471760794E-2</v>
      </c>
      <c r="FK256" s="31">
        <f t="shared" si="112"/>
        <v>5.4351535836177474E-2</v>
      </c>
      <c r="FL256" s="31">
        <f t="shared" si="113"/>
        <v>4.9274873524451937E-2</v>
      </c>
      <c r="FM256" s="50">
        <f t="shared" si="114"/>
        <v>5.1544715447154471E-2</v>
      </c>
      <c r="FN256" s="50">
        <f t="shared" si="115"/>
        <v>4.65625E-2</v>
      </c>
      <c r="FO256" s="50">
        <f t="shared" si="116"/>
        <v>4.5404120443740092E-2</v>
      </c>
      <c r="FP256" s="50">
        <f t="shared" si="117"/>
        <v>4.4519230769230769E-2</v>
      </c>
      <c r="FQ256" s="50">
        <f t="shared" si="118"/>
        <v>4.9076175040518637E-2</v>
      </c>
      <c r="FR256" s="50">
        <f t="shared" si="119"/>
        <v>4.6058158319870757E-2</v>
      </c>
    </row>
    <row r="257" spans="1:174" ht="14">
      <c r="A257" s="17" t="s">
        <v>302</v>
      </c>
      <c r="B257" s="19">
        <v>565</v>
      </c>
      <c r="C257" s="19">
        <v>571</v>
      </c>
      <c r="D257" s="19">
        <v>596</v>
      </c>
      <c r="E257" s="19">
        <v>607</v>
      </c>
      <c r="F257" s="19">
        <v>608</v>
      </c>
      <c r="G257" s="19">
        <v>625</v>
      </c>
      <c r="H257" s="19">
        <v>642</v>
      </c>
      <c r="I257" s="19">
        <v>663</v>
      </c>
      <c r="J257" s="19">
        <v>635</v>
      </c>
      <c r="K257" s="19">
        <v>634</v>
      </c>
      <c r="L257" s="19">
        <v>622</v>
      </c>
      <c r="M257" s="19">
        <v>598</v>
      </c>
      <c r="N257" s="19">
        <v>573</v>
      </c>
      <c r="O257" s="19">
        <v>600</v>
      </c>
      <c r="P257" s="19">
        <v>665</v>
      </c>
      <c r="Q257" s="19">
        <v>624</v>
      </c>
      <c r="R257" s="19">
        <v>604</v>
      </c>
      <c r="S257" s="19">
        <v>582</v>
      </c>
      <c r="T257" s="19">
        <v>569</v>
      </c>
      <c r="U257" s="19">
        <v>609</v>
      </c>
      <c r="V257" s="19">
        <v>612</v>
      </c>
      <c r="W257" s="19">
        <v>571</v>
      </c>
      <c r="X257" s="19">
        <v>585</v>
      </c>
      <c r="Y257" s="19">
        <v>600</v>
      </c>
      <c r="Z257" s="19">
        <v>574</v>
      </c>
      <c r="AA257" s="19">
        <v>582</v>
      </c>
      <c r="AB257" s="19">
        <v>631</v>
      </c>
      <c r="AC257" s="19">
        <v>544</v>
      </c>
      <c r="AD257" s="19">
        <v>514</v>
      </c>
      <c r="AE257" s="19">
        <v>478</v>
      </c>
      <c r="AF257" s="19">
        <v>460</v>
      </c>
      <c r="AG257" s="19">
        <v>491</v>
      </c>
      <c r="AH257" s="19">
        <v>485</v>
      </c>
      <c r="AI257" s="19">
        <v>512</v>
      </c>
      <c r="AJ257" s="19">
        <v>495</v>
      </c>
      <c r="AK257" s="19">
        <v>501</v>
      </c>
      <c r="AL257" s="19">
        <v>542</v>
      </c>
      <c r="AM257" s="19">
        <v>585</v>
      </c>
      <c r="AN257" s="19">
        <v>600</v>
      </c>
      <c r="AO257" s="19">
        <v>602</v>
      </c>
      <c r="AP257" s="19">
        <v>607</v>
      </c>
      <c r="AQ257" s="19">
        <v>667</v>
      </c>
      <c r="AR257" s="19">
        <v>727</v>
      </c>
      <c r="AS257" s="19">
        <v>832</v>
      </c>
      <c r="AT257" s="19">
        <v>956</v>
      </c>
      <c r="AU257" s="19">
        <v>1011</v>
      </c>
      <c r="AV257" s="19">
        <v>1094</v>
      </c>
      <c r="AW257" s="19">
        <v>1104</v>
      </c>
      <c r="AX257" s="19">
        <v>1108</v>
      </c>
      <c r="AY257" s="19">
        <v>1150</v>
      </c>
      <c r="AZ257" s="19">
        <v>1167</v>
      </c>
      <c r="BA257" s="19">
        <v>1145</v>
      </c>
      <c r="BB257" s="19">
        <v>1122</v>
      </c>
      <c r="BC257" s="19">
        <v>1047</v>
      </c>
      <c r="BD257" s="19">
        <v>999</v>
      </c>
      <c r="BE257" s="19">
        <v>1089</v>
      </c>
      <c r="BF257" s="19">
        <v>1098</v>
      </c>
      <c r="BG257" s="19">
        <v>1102</v>
      </c>
      <c r="BH257" s="19">
        <v>1075</v>
      </c>
      <c r="BI257" s="19">
        <v>1010</v>
      </c>
      <c r="BJ257" s="19">
        <v>959</v>
      </c>
      <c r="BK257" s="19">
        <v>970</v>
      </c>
      <c r="BL257" s="19">
        <v>938</v>
      </c>
      <c r="BM257" s="19">
        <v>903</v>
      </c>
      <c r="BN257" s="19">
        <v>852</v>
      </c>
      <c r="BO257" s="19">
        <v>801</v>
      </c>
      <c r="BP257" s="19">
        <v>823</v>
      </c>
      <c r="BQ257" s="19">
        <v>877</v>
      </c>
      <c r="BR257" s="19">
        <v>899</v>
      </c>
      <c r="BS257" s="19">
        <v>882</v>
      </c>
      <c r="BT257" s="19">
        <v>883</v>
      </c>
      <c r="BU257" s="19">
        <v>878</v>
      </c>
      <c r="BV257" s="19">
        <v>904</v>
      </c>
      <c r="BW257" s="19">
        <v>980</v>
      </c>
      <c r="BX257" s="19">
        <v>975</v>
      </c>
      <c r="BY257" s="19">
        <v>966</v>
      </c>
      <c r="BZ257" s="19">
        <v>946</v>
      </c>
      <c r="CA257" s="19">
        <v>953</v>
      </c>
      <c r="CB257" s="19">
        <v>969</v>
      </c>
      <c r="CC257" s="19">
        <v>980</v>
      </c>
      <c r="CD257" s="19">
        <v>1011</v>
      </c>
      <c r="CE257" s="19">
        <v>1026</v>
      </c>
      <c r="CF257" s="19">
        <v>1021</v>
      </c>
      <c r="CG257" s="19">
        <v>975</v>
      </c>
      <c r="CH257" s="49">
        <v>944</v>
      </c>
      <c r="CI257" s="49">
        <v>978</v>
      </c>
      <c r="CJ257" s="49">
        <v>959</v>
      </c>
      <c r="CK257" s="49">
        <v>958</v>
      </c>
      <c r="CL257" s="49">
        <v>941</v>
      </c>
      <c r="CM257" s="49">
        <v>917</v>
      </c>
      <c r="CN257" s="49">
        <v>907</v>
      </c>
      <c r="CO257" s="49">
        <v>934</v>
      </c>
      <c r="CP257" s="49">
        <v>940</v>
      </c>
      <c r="CQ257" s="49">
        <v>934</v>
      </c>
      <c r="CR257" s="49">
        <v>895</v>
      </c>
      <c r="CS257" s="49">
        <v>883</v>
      </c>
      <c r="CT257" s="49">
        <v>870</v>
      </c>
      <c r="CU257" s="49">
        <v>872</v>
      </c>
      <c r="CV257" s="49">
        <v>901</v>
      </c>
      <c r="CW257" s="49">
        <v>814</v>
      </c>
      <c r="CX257" s="49">
        <v>787</v>
      </c>
      <c r="CY257" s="49">
        <v>766</v>
      </c>
      <c r="CZ257" s="17" t="s">
        <v>302</v>
      </c>
      <c r="DE257" t="s">
        <v>303</v>
      </c>
      <c r="DG257" t="s">
        <v>302</v>
      </c>
      <c r="DI257">
        <v>28100</v>
      </c>
      <c r="DJ257">
        <v>28100</v>
      </c>
      <c r="DK257">
        <v>29100</v>
      </c>
      <c r="DL257">
        <v>30500</v>
      </c>
      <c r="DM257">
        <v>29700</v>
      </c>
      <c r="DN257">
        <v>30400</v>
      </c>
      <c r="DO257">
        <v>29300</v>
      </c>
      <c r="DP257">
        <v>29800</v>
      </c>
      <c r="DQ257">
        <v>29400</v>
      </c>
      <c r="DR257">
        <v>29000</v>
      </c>
      <c r="DS257">
        <v>29100</v>
      </c>
      <c r="DT257">
        <v>30500</v>
      </c>
      <c r="DU257">
        <v>30800</v>
      </c>
      <c r="DV257">
        <v>29200</v>
      </c>
      <c r="DW257">
        <v>28300</v>
      </c>
      <c r="DX257">
        <v>28000</v>
      </c>
      <c r="DY257">
        <v>27900</v>
      </c>
      <c r="DZ257">
        <v>30100</v>
      </c>
      <c r="EA257">
        <v>29800</v>
      </c>
      <c r="EB257">
        <v>29600</v>
      </c>
      <c r="EC257">
        <v>29100</v>
      </c>
      <c r="ED257">
        <v>28800</v>
      </c>
      <c r="EE257">
        <v>31300</v>
      </c>
      <c r="EF257">
        <v>30400</v>
      </c>
      <c r="EG257">
        <v>31200</v>
      </c>
      <c r="EH257">
        <v>29800</v>
      </c>
      <c r="EI257">
        <v>28700</v>
      </c>
      <c r="EJ257" s="19">
        <v>29400</v>
      </c>
      <c r="EK257" s="19">
        <v>28700</v>
      </c>
      <c r="EL257" s="19">
        <v>29600</v>
      </c>
      <c r="EM257" s="19"/>
      <c r="EO257" s="31">
        <f t="shared" si="90"/>
        <v>2.2562277580071174E-2</v>
      </c>
      <c r="EP257" s="31">
        <f t="shared" si="91"/>
        <v>2.0391459074733095E-2</v>
      </c>
      <c r="EQ257" s="31">
        <f t="shared" si="92"/>
        <v>2.1443298969072166E-2</v>
      </c>
      <c r="ER257" s="31">
        <f t="shared" si="93"/>
        <v>1.8655737704918032E-2</v>
      </c>
      <c r="ES257" s="31">
        <f t="shared" si="94"/>
        <v>1.9225589225589226E-2</v>
      </c>
      <c r="ET257" s="31">
        <f t="shared" si="95"/>
        <v>1.8881578947368419E-2</v>
      </c>
      <c r="EU257" s="31">
        <f t="shared" si="96"/>
        <v>1.8566552901023891E-2</v>
      </c>
      <c r="EV257" s="31">
        <f t="shared" si="97"/>
        <v>1.5436241610738255E-2</v>
      </c>
      <c r="EW257" s="31">
        <f t="shared" si="98"/>
        <v>1.7414965986394557E-2</v>
      </c>
      <c r="EX257" s="31">
        <f t="shared" si="99"/>
        <v>1.8689655172413795E-2</v>
      </c>
      <c r="EY257" s="31">
        <f t="shared" si="100"/>
        <v>2.0687285223367699E-2</v>
      </c>
      <c r="EZ257" s="31">
        <f t="shared" si="101"/>
        <v>2.3836065573770493E-2</v>
      </c>
      <c r="FA257" s="31">
        <f t="shared" si="102"/>
        <v>3.2824675324675326E-2</v>
      </c>
      <c r="FB257" s="31">
        <f t="shared" si="103"/>
        <v>3.7945205479452057E-2</v>
      </c>
      <c r="FC257" s="31">
        <f t="shared" si="104"/>
        <v>4.0459363957597173E-2</v>
      </c>
      <c r="FD257" s="31">
        <f t="shared" si="105"/>
        <v>3.5678571428571428E-2</v>
      </c>
      <c r="FE257" s="31">
        <f t="shared" si="106"/>
        <v>3.9498207885304656E-2</v>
      </c>
      <c r="FF257" s="31">
        <f t="shared" si="107"/>
        <v>3.1860465116279067E-2</v>
      </c>
      <c r="FG257" s="31">
        <f t="shared" si="108"/>
        <v>3.0302013422818793E-2</v>
      </c>
      <c r="FH257" s="31">
        <f t="shared" si="109"/>
        <v>2.7804054054054055E-2</v>
      </c>
      <c r="FI257" s="31">
        <f t="shared" si="110"/>
        <v>3.0309278350515462E-2</v>
      </c>
      <c r="FJ257" s="31">
        <f t="shared" si="111"/>
        <v>3.138888888888889E-2</v>
      </c>
      <c r="FK257" s="31">
        <f t="shared" si="112"/>
        <v>3.0862619808306711E-2</v>
      </c>
      <c r="FL257" s="31">
        <f t="shared" si="113"/>
        <v>3.1875000000000001E-2</v>
      </c>
      <c r="FM257" s="50">
        <f t="shared" si="114"/>
        <v>3.2884615384615387E-2</v>
      </c>
      <c r="FN257" s="50">
        <f t="shared" si="115"/>
        <v>3.1677852348993292E-2</v>
      </c>
      <c r="FO257" s="50">
        <f t="shared" si="116"/>
        <v>3.3379790940766547E-2</v>
      </c>
      <c r="FP257" s="50">
        <f t="shared" si="117"/>
        <v>3.0850340136054422E-2</v>
      </c>
      <c r="FQ257" s="50">
        <f t="shared" si="118"/>
        <v>3.2543554006968643E-2</v>
      </c>
      <c r="FR257" s="50">
        <f t="shared" si="119"/>
        <v>2.9391891891891894E-2</v>
      </c>
    </row>
    <row r="258" spans="1:174" ht="14">
      <c r="A258" s="17" t="s">
        <v>303</v>
      </c>
      <c r="B258" s="19">
        <v>3346</v>
      </c>
      <c r="C258" s="19">
        <v>3405</v>
      </c>
      <c r="D258" s="19">
        <v>3469</v>
      </c>
      <c r="E258" s="19">
        <v>3371</v>
      </c>
      <c r="F258" s="19">
        <v>3041</v>
      </c>
      <c r="G258" s="19">
        <v>3028</v>
      </c>
      <c r="H258" s="19">
        <v>3108</v>
      </c>
      <c r="I258" s="19">
        <v>3406</v>
      </c>
      <c r="J258" s="19">
        <v>3718</v>
      </c>
      <c r="K258" s="19">
        <v>3854</v>
      </c>
      <c r="L258" s="19">
        <v>4205</v>
      </c>
      <c r="M258" s="19">
        <v>3982</v>
      </c>
      <c r="N258" s="19">
        <v>4224</v>
      </c>
      <c r="O258" s="19">
        <v>3990</v>
      </c>
      <c r="P258" s="19">
        <v>4192</v>
      </c>
      <c r="Q258" s="19">
        <v>4018</v>
      </c>
      <c r="R258" s="19">
        <v>4114</v>
      </c>
      <c r="S258" s="19">
        <v>3895</v>
      </c>
      <c r="T258" s="19">
        <v>4012</v>
      </c>
      <c r="U258" s="19">
        <v>4069</v>
      </c>
      <c r="V258" s="19">
        <v>4170</v>
      </c>
      <c r="W258" s="19">
        <v>4218</v>
      </c>
      <c r="X258" s="19">
        <v>4306</v>
      </c>
      <c r="Y258" s="19">
        <v>4198</v>
      </c>
      <c r="Z258" s="19">
        <v>3985</v>
      </c>
      <c r="AA258" s="19">
        <v>4068</v>
      </c>
      <c r="AB258" s="19">
        <v>4170</v>
      </c>
      <c r="AC258" s="19">
        <v>4209</v>
      </c>
      <c r="AD258" s="19">
        <v>3704</v>
      </c>
      <c r="AE258" s="19">
        <v>3632</v>
      </c>
      <c r="AF258" s="19">
        <v>3580</v>
      </c>
      <c r="AG258" s="19">
        <v>3897</v>
      </c>
      <c r="AH258" s="19">
        <v>3934</v>
      </c>
      <c r="AI258" s="19">
        <v>3976</v>
      </c>
      <c r="AJ258" s="19">
        <v>4222</v>
      </c>
      <c r="AK258" s="19">
        <v>4118</v>
      </c>
      <c r="AL258" s="19">
        <v>4157</v>
      </c>
      <c r="AM258" s="19">
        <v>4323</v>
      </c>
      <c r="AN258" s="19">
        <v>4521</v>
      </c>
      <c r="AO258" s="19">
        <v>4550</v>
      </c>
      <c r="AP258" s="19">
        <v>4474</v>
      </c>
      <c r="AQ258" s="19">
        <v>4646</v>
      </c>
      <c r="AR258" s="19">
        <v>5046</v>
      </c>
      <c r="AS258" s="19">
        <v>5655</v>
      </c>
      <c r="AT258" s="19">
        <v>6447</v>
      </c>
      <c r="AU258" s="19">
        <v>6763</v>
      </c>
      <c r="AV258" s="19">
        <v>6926</v>
      </c>
      <c r="AW258" s="19">
        <v>6786</v>
      </c>
      <c r="AX258" s="19">
        <v>6750</v>
      </c>
      <c r="AY258" s="19">
        <v>7015</v>
      </c>
      <c r="AZ258" s="19">
        <v>7206</v>
      </c>
      <c r="BA258" s="19">
        <v>7356</v>
      </c>
      <c r="BB258" s="19">
        <v>7177</v>
      </c>
      <c r="BC258" s="19">
        <v>6896</v>
      </c>
      <c r="BD258" s="19">
        <v>6886</v>
      </c>
      <c r="BE258" s="19">
        <v>7582</v>
      </c>
      <c r="BF258" s="19">
        <v>7603</v>
      </c>
      <c r="BG258" s="19">
        <v>7371</v>
      </c>
      <c r="BH258" s="19">
        <v>7186</v>
      </c>
      <c r="BI258" s="19">
        <v>6736</v>
      </c>
      <c r="BJ258" s="19">
        <v>6504</v>
      </c>
      <c r="BK258" s="19">
        <v>6480</v>
      </c>
      <c r="BL258" s="19">
        <v>6659</v>
      </c>
      <c r="BM258" s="19">
        <v>6627</v>
      </c>
      <c r="BN258" s="19">
        <v>6302</v>
      </c>
      <c r="BO258" s="19">
        <v>6299</v>
      </c>
      <c r="BP258" s="19">
        <v>6271</v>
      </c>
      <c r="BQ258" s="19">
        <v>6796</v>
      </c>
      <c r="BR258" s="19">
        <v>6983</v>
      </c>
      <c r="BS258" s="19">
        <v>6939</v>
      </c>
      <c r="BT258" s="19">
        <v>6948</v>
      </c>
      <c r="BU258" s="19">
        <v>6992</v>
      </c>
      <c r="BV258" s="19">
        <v>7049</v>
      </c>
      <c r="BW258" s="19">
        <v>7187</v>
      </c>
      <c r="BX258" s="19">
        <v>7595</v>
      </c>
      <c r="BY258" s="19">
        <v>7692</v>
      </c>
      <c r="BZ258" s="19">
        <v>7569</v>
      </c>
      <c r="CA258" s="19">
        <v>7442</v>
      </c>
      <c r="CB258" s="19">
        <v>7469</v>
      </c>
      <c r="CC258" s="19">
        <v>8115</v>
      </c>
      <c r="CD258" s="19">
        <v>8234</v>
      </c>
      <c r="CE258" s="19">
        <v>8127</v>
      </c>
      <c r="CF258" s="19">
        <v>7965</v>
      </c>
      <c r="CG258" s="19">
        <v>7911</v>
      </c>
      <c r="CH258" s="49">
        <v>7747</v>
      </c>
      <c r="CI258" s="49">
        <v>7936</v>
      </c>
      <c r="CJ258" s="49">
        <v>8065</v>
      </c>
      <c r="CK258" s="49">
        <v>8039</v>
      </c>
      <c r="CL258" s="49">
        <v>7952</v>
      </c>
      <c r="CM258" s="49">
        <v>7732</v>
      </c>
      <c r="CN258" s="49">
        <v>7576</v>
      </c>
      <c r="CO258" s="49">
        <v>8056</v>
      </c>
      <c r="CP258" s="49">
        <v>8341</v>
      </c>
      <c r="CQ258" s="49">
        <v>8187</v>
      </c>
      <c r="CR258" s="49">
        <v>7987</v>
      </c>
      <c r="CS258" s="49">
        <v>7900</v>
      </c>
      <c r="CT258" s="49">
        <v>7487</v>
      </c>
      <c r="CU258" s="49">
        <v>7477</v>
      </c>
      <c r="CV258" s="49">
        <v>7078</v>
      </c>
      <c r="CW258" s="49">
        <v>6244</v>
      </c>
      <c r="CX258" s="49">
        <v>5739</v>
      </c>
      <c r="CY258" s="49">
        <v>5194</v>
      </c>
      <c r="CZ258" s="17" t="s">
        <v>303</v>
      </c>
      <c r="DE258" t="s">
        <v>304</v>
      </c>
      <c r="DG258" t="s">
        <v>303</v>
      </c>
      <c r="DI258">
        <v>104500</v>
      </c>
      <c r="DJ258">
        <v>102400</v>
      </c>
      <c r="DK258">
        <v>100400</v>
      </c>
      <c r="DL258">
        <v>99200</v>
      </c>
      <c r="DM258">
        <v>97900</v>
      </c>
      <c r="DN258">
        <v>98700</v>
      </c>
      <c r="DO258">
        <v>100300</v>
      </c>
      <c r="DP258">
        <v>101000</v>
      </c>
      <c r="DQ258">
        <v>100300</v>
      </c>
      <c r="DR258">
        <v>99900</v>
      </c>
      <c r="DS258">
        <v>99300</v>
      </c>
      <c r="DT258">
        <v>98800</v>
      </c>
      <c r="DU258">
        <v>99900</v>
      </c>
      <c r="DV258">
        <v>100200</v>
      </c>
      <c r="DW258">
        <v>101000</v>
      </c>
      <c r="DX258">
        <v>99900</v>
      </c>
      <c r="DY258">
        <v>102100</v>
      </c>
      <c r="DZ258">
        <v>102900</v>
      </c>
      <c r="EA258">
        <v>102300</v>
      </c>
      <c r="EB258">
        <v>103400</v>
      </c>
      <c r="EC258">
        <v>102400</v>
      </c>
      <c r="ED258">
        <v>100800</v>
      </c>
      <c r="EE258">
        <v>99500</v>
      </c>
      <c r="EF258">
        <v>100200</v>
      </c>
      <c r="EG258">
        <v>98700</v>
      </c>
      <c r="EH258">
        <v>99900</v>
      </c>
      <c r="EI258">
        <v>100800</v>
      </c>
      <c r="EJ258" s="19">
        <v>99800</v>
      </c>
      <c r="EK258" s="19">
        <v>99900</v>
      </c>
      <c r="EL258" s="19">
        <v>100200</v>
      </c>
      <c r="EM258" s="19"/>
      <c r="EO258" s="31">
        <f t="shared" si="90"/>
        <v>3.6880382775119618E-2</v>
      </c>
      <c r="EP258" s="31">
        <f t="shared" si="91"/>
        <v>4.1250000000000002E-2</v>
      </c>
      <c r="EQ258" s="31">
        <f t="shared" si="92"/>
        <v>4.0019920318725102E-2</v>
      </c>
      <c r="ER258" s="31">
        <f t="shared" si="93"/>
        <v>4.0443548387096774E-2</v>
      </c>
      <c r="ES258" s="31">
        <f t="shared" si="94"/>
        <v>4.3084780388151174E-2</v>
      </c>
      <c r="ET258" s="31">
        <f t="shared" si="95"/>
        <v>4.0374873353596755E-2</v>
      </c>
      <c r="EU258" s="31">
        <f t="shared" si="96"/>
        <v>4.1964107676969092E-2</v>
      </c>
      <c r="EV258" s="31">
        <f t="shared" si="97"/>
        <v>3.5445544554455442E-2</v>
      </c>
      <c r="EW258" s="31">
        <f t="shared" si="98"/>
        <v>3.9641076769690926E-2</v>
      </c>
      <c r="EX258" s="31">
        <f t="shared" si="99"/>
        <v>4.1611611611611608E-2</v>
      </c>
      <c r="EY258" s="31">
        <f t="shared" si="100"/>
        <v>4.5820745216515607E-2</v>
      </c>
      <c r="EZ258" s="31">
        <f t="shared" si="101"/>
        <v>5.1072874493927126E-2</v>
      </c>
      <c r="FA258" s="31">
        <f t="shared" si="102"/>
        <v>6.7697697697697692E-2</v>
      </c>
      <c r="FB258" s="31">
        <f t="shared" si="103"/>
        <v>6.7365269461077848E-2</v>
      </c>
      <c r="FC258" s="31">
        <f t="shared" si="104"/>
        <v>7.2831683168316827E-2</v>
      </c>
      <c r="FD258" s="31">
        <f t="shared" si="105"/>
        <v>6.8928928928928934E-2</v>
      </c>
      <c r="FE258" s="31">
        <f t="shared" si="106"/>
        <v>7.2193927522037224E-2</v>
      </c>
      <c r="FF258" s="31">
        <f t="shared" si="107"/>
        <v>6.3206997084548106E-2</v>
      </c>
      <c r="FG258" s="31">
        <f t="shared" si="108"/>
        <v>6.4780058651026387E-2</v>
      </c>
      <c r="FH258" s="31">
        <f t="shared" si="109"/>
        <v>6.0647969052224374E-2</v>
      </c>
      <c r="FI258" s="31">
        <f t="shared" si="110"/>
        <v>6.7763671875000001E-2</v>
      </c>
      <c r="FJ258" s="31">
        <f t="shared" si="111"/>
        <v>6.9930555555555551E-2</v>
      </c>
      <c r="FK258" s="31">
        <f t="shared" si="112"/>
        <v>7.7306532663316579E-2</v>
      </c>
      <c r="FL258" s="31">
        <f t="shared" si="113"/>
        <v>7.4540918163672656E-2</v>
      </c>
      <c r="FM258" s="50">
        <f t="shared" si="114"/>
        <v>8.2340425531914896E-2</v>
      </c>
      <c r="FN258" s="50">
        <f t="shared" si="115"/>
        <v>7.7547547547547543E-2</v>
      </c>
      <c r="FO258" s="50">
        <f t="shared" si="116"/>
        <v>7.975198412698413E-2</v>
      </c>
      <c r="FP258" s="50">
        <f t="shared" si="117"/>
        <v>7.5911823647294582E-2</v>
      </c>
      <c r="FQ258" s="50">
        <f t="shared" si="118"/>
        <v>8.1951951951951957E-2</v>
      </c>
      <c r="FR258" s="50">
        <f t="shared" si="119"/>
        <v>7.4720558882235527E-2</v>
      </c>
    </row>
    <row r="259" spans="1:174" ht="14">
      <c r="A259" s="17" t="s">
        <v>304</v>
      </c>
      <c r="B259" s="19">
        <v>156</v>
      </c>
      <c r="C259" s="19">
        <v>148</v>
      </c>
      <c r="D259" s="19">
        <v>140</v>
      </c>
      <c r="E259" s="19">
        <v>132</v>
      </c>
      <c r="F259" s="19">
        <v>138</v>
      </c>
      <c r="G259" s="19">
        <v>151</v>
      </c>
      <c r="H259" s="19">
        <v>166</v>
      </c>
      <c r="I259" s="19">
        <v>168</v>
      </c>
      <c r="J259" s="19">
        <v>177</v>
      </c>
      <c r="K259" s="19">
        <v>193</v>
      </c>
      <c r="L259" s="19">
        <v>198</v>
      </c>
      <c r="M259" s="19">
        <v>190</v>
      </c>
      <c r="N259" s="19">
        <v>166</v>
      </c>
      <c r="O259" s="19">
        <v>181</v>
      </c>
      <c r="P259" s="19">
        <v>160</v>
      </c>
      <c r="Q259" s="19">
        <v>141</v>
      </c>
      <c r="R259" s="19">
        <v>151</v>
      </c>
      <c r="S259" s="19">
        <v>163</v>
      </c>
      <c r="T259" s="19">
        <v>184</v>
      </c>
      <c r="U259" s="19">
        <v>197</v>
      </c>
      <c r="V259" s="19">
        <v>178</v>
      </c>
      <c r="W259" s="19">
        <v>172</v>
      </c>
      <c r="X259" s="19">
        <v>147</v>
      </c>
      <c r="Y259" s="19">
        <v>120</v>
      </c>
      <c r="Z259" s="19">
        <v>104</v>
      </c>
      <c r="AA259" s="19">
        <v>111</v>
      </c>
      <c r="AB259" s="19">
        <v>108</v>
      </c>
      <c r="AC259" s="19">
        <v>108</v>
      </c>
      <c r="AD259" s="19">
        <v>115</v>
      </c>
      <c r="AE259" s="19">
        <v>132</v>
      </c>
      <c r="AF259" s="19">
        <v>117</v>
      </c>
      <c r="AG259" s="19">
        <v>127</v>
      </c>
      <c r="AH259" s="19">
        <v>124</v>
      </c>
      <c r="AI259" s="19">
        <v>115</v>
      </c>
      <c r="AJ259" s="19">
        <v>104</v>
      </c>
      <c r="AK259" s="19">
        <v>91</v>
      </c>
      <c r="AL259" s="19">
        <v>91</v>
      </c>
      <c r="AM259" s="19">
        <v>88</v>
      </c>
      <c r="AN259" s="19">
        <v>94</v>
      </c>
      <c r="AO259" s="19">
        <v>106</v>
      </c>
      <c r="AP259" s="19">
        <v>107</v>
      </c>
      <c r="AQ259" s="19">
        <v>123</v>
      </c>
      <c r="AR259" s="19">
        <v>144</v>
      </c>
      <c r="AS259" s="19">
        <v>153</v>
      </c>
      <c r="AT259" s="19">
        <v>163</v>
      </c>
      <c r="AU259" s="19">
        <v>173</v>
      </c>
      <c r="AV259" s="19">
        <v>164</v>
      </c>
      <c r="AW259" s="19">
        <v>155</v>
      </c>
      <c r="AX259" s="19">
        <v>135</v>
      </c>
      <c r="AY259" s="19">
        <v>119</v>
      </c>
      <c r="AZ259" s="19">
        <v>117</v>
      </c>
      <c r="BA259" s="19">
        <v>110</v>
      </c>
      <c r="BB259" s="19">
        <v>122</v>
      </c>
      <c r="BC259" s="19">
        <v>146</v>
      </c>
      <c r="BD259" s="19">
        <v>169</v>
      </c>
      <c r="BE259" s="19">
        <v>193</v>
      </c>
      <c r="BF259" s="19">
        <v>193</v>
      </c>
      <c r="BG259" s="19">
        <v>198</v>
      </c>
      <c r="BH259" s="19">
        <v>177</v>
      </c>
      <c r="BI259" s="19">
        <v>153</v>
      </c>
      <c r="BJ259" s="19">
        <v>147</v>
      </c>
      <c r="BK259" s="19">
        <v>184</v>
      </c>
      <c r="BL259" s="19">
        <v>175</v>
      </c>
      <c r="BM259" s="19">
        <v>163</v>
      </c>
      <c r="BN259" s="19">
        <v>165</v>
      </c>
      <c r="BO259" s="19">
        <v>193</v>
      </c>
      <c r="BP259" s="19">
        <v>205</v>
      </c>
      <c r="BQ259" s="19">
        <v>237</v>
      </c>
      <c r="BR259" s="19">
        <v>245</v>
      </c>
      <c r="BS259" s="19">
        <v>230</v>
      </c>
      <c r="BT259" s="19">
        <v>186</v>
      </c>
      <c r="BU259" s="19">
        <v>189</v>
      </c>
      <c r="BV259" s="19">
        <v>183</v>
      </c>
      <c r="BW259" s="19">
        <v>195</v>
      </c>
      <c r="BX259" s="19">
        <v>204</v>
      </c>
      <c r="BY259" s="19">
        <v>220</v>
      </c>
      <c r="BZ259" s="19">
        <v>232</v>
      </c>
      <c r="CA259" s="19">
        <v>248</v>
      </c>
      <c r="CB259" s="19">
        <v>260</v>
      </c>
      <c r="CC259" s="19">
        <v>264</v>
      </c>
      <c r="CD259" s="19">
        <v>252</v>
      </c>
      <c r="CE259" s="19">
        <v>245</v>
      </c>
      <c r="CF259" s="19">
        <v>205</v>
      </c>
      <c r="CG259" s="19">
        <v>200</v>
      </c>
      <c r="CH259" s="49">
        <v>203</v>
      </c>
      <c r="CI259" s="49">
        <v>185</v>
      </c>
      <c r="CJ259" s="49">
        <v>183</v>
      </c>
      <c r="CK259" s="49">
        <v>157</v>
      </c>
      <c r="CL259" s="49">
        <v>162</v>
      </c>
      <c r="CM259" s="49">
        <v>171</v>
      </c>
      <c r="CN259" s="49">
        <v>176</v>
      </c>
      <c r="CO259" s="49">
        <v>174</v>
      </c>
      <c r="CP259" s="49">
        <v>191</v>
      </c>
      <c r="CQ259" s="49">
        <v>187</v>
      </c>
      <c r="CR259" s="49">
        <v>180</v>
      </c>
      <c r="CS259" s="49">
        <v>173</v>
      </c>
      <c r="CT259" s="49">
        <v>139</v>
      </c>
      <c r="CU259" s="49">
        <v>135</v>
      </c>
      <c r="CV259" s="49">
        <v>139</v>
      </c>
      <c r="CW259" s="49">
        <v>143</v>
      </c>
      <c r="CX259" s="49">
        <v>145</v>
      </c>
      <c r="CY259" s="49">
        <v>149</v>
      </c>
      <c r="CZ259" s="17" t="s">
        <v>304</v>
      </c>
      <c r="DE259" t="s">
        <v>305</v>
      </c>
      <c r="DG259" t="s">
        <v>304</v>
      </c>
      <c r="DI259">
        <v>10500</v>
      </c>
      <c r="DJ259">
        <v>10500</v>
      </c>
      <c r="DK259">
        <v>10200</v>
      </c>
      <c r="DL259">
        <v>10100</v>
      </c>
      <c r="DM259">
        <v>10200</v>
      </c>
      <c r="DN259">
        <v>10000</v>
      </c>
      <c r="DO259">
        <v>10500</v>
      </c>
      <c r="DP259">
        <v>10700</v>
      </c>
      <c r="DQ259">
        <v>10600</v>
      </c>
      <c r="DR259">
        <v>10600</v>
      </c>
      <c r="DS259">
        <v>10900</v>
      </c>
      <c r="DT259">
        <v>10500</v>
      </c>
      <c r="DU259">
        <v>10800</v>
      </c>
      <c r="DV259">
        <v>10800</v>
      </c>
      <c r="DW259">
        <v>10800</v>
      </c>
      <c r="DX259">
        <v>11200</v>
      </c>
      <c r="DY259">
        <v>11200</v>
      </c>
      <c r="DZ259">
        <v>11000</v>
      </c>
      <c r="EA259">
        <v>10700</v>
      </c>
      <c r="EB259">
        <v>10400</v>
      </c>
      <c r="EC259">
        <v>10400</v>
      </c>
      <c r="ED259">
        <v>10500</v>
      </c>
      <c r="EE259">
        <v>10400</v>
      </c>
      <c r="EF259">
        <v>10600</v>
      </c>
      <c r="EG259">
        <v>10300</v>
      </c>
      <c r="EH259">
        <v>10300</v>
      </c>
      <c r="EI259">
        <v>10500</v>
      </c>
      <c r="EJ259" s="19">
        <v>10600</v>
      </c>
      <c r="EK259" s="19">
        <v>10800</v>
      </c>
      <c r="EL259" s="19">
        <v>10600</v>
      </c>
      <c r="EM259" s="19"/>
      <c r="EO259" s="31">
        <f t="shared" si="90"/>
        <v>1.838095238095238E-2</v>
      </c>
      <c r="EP259" s="31">
        <f t="shared" si="91"/>
        <v>1.5809523809523808E-2</v>
      </c>
      <c r="EQ259" s="31">
        <f t="shared" si="92"/>
        <v>1.3823529411764707E-2</v>
      </c>
      <c r="ER259" s="31">
        <f t="shared" si="93"/>
        <v>1.8217821782178217E-2</v>
      </c>
      <c r="ES259" s="31">
        <f t="shared" si="94"/>
        <v>1.6862745098039214E-2</v>
      </c>
      <c r="ET259" s="31">
        <f t="shared" si="95"/>
        <v>1.04E-2</v>
      </c>
      <c r="EU259" s="31">
        <f t="shared" si="96"/>
        <v>1.0285714285714285E-2</v>
      </c>
      <c r="EV259" s="31">
        <f t="shared" si="97"/>
        <v>1.0934579439252336E-2</v>
      </c>
      <c r="EW259" s="31">
        <f t="shared" si="98"/>
        <v>1.0849056603773584E-2</v>
      </c>
      <c r="EX259" s="31">
        <f t="shared" si="99"/>
        <v>8.584905660377359E-3</v>
      </c>
      <c r="EY259" s="31">
        <f t="shared" si="100"/>
        <v>9.724770642201834E-3</v>
      </c>
      <c r="EZ259" s="31">
        <f t="shared" si="101"/>
        <v>1.3714285714285714E-2</v>
      </c>
      <c r="FA259" s="31">
        <f t="shared" si="102"/>
        <v>1.6018518518518519E-2</v>
      </c>
      <c r="FB259" s="31">
        <f t="shared" si="103"/>
        <v>1.2500000000000001E-2</v>
      </c>
      <c r="FC259" s="31">
        <f t="shared" si="104"/>
        <v>1.0185185185185186E-2</v>
      </c>
      <c r="FD259" s="31">
        <f t="shared" si="105"/>
        <v>1.5089285714285715E-2</v>
      </c>
      <c r="FE259" s="31">
        <f t="shared" si="106"/>
        <v>1.7678571428571429E-2</v>
      </c>
      <c r="FF259" s="31">
        <f t="shared" si="107"/>
        <v>1.3363636363636364E-2</v>
      </c>
      <c r="FG259" s="31">
        <f t="shared" si="108"/>
        <v>1.5233644859813085E-2</v>
      </c>
      <c r="FH259" s="31">
        <f t="shared" si="109"/>
        <v>1.9711538461538461E-2</v>
      </c>
      <c r="FI259" s="31">
        <f t="shared" si="110"/>
        <v>2.2115384615384617E-2</v>
      </c>
      <c r="FJ259" s="31">
        <f t="shared" si="111"/>
        <v>1.7428571428571429E-2</v>
      </c>
      <c r="FK259" s="31">
        <f t="shared" si="112"/>
        <v>2.1153846153846155E-2</v>
      </c>
      <c r="FL259" s="31">
        <f t="shared" si="113"/>
        <v>2.4528301886792454E-2</v>
      </c>
      <c r="FM259" s="50">
        <f t="shared" si="114"/>
        <v>2.378640776699029E-2</v>
      </c>
      <c r="FN259" s="50">
        <f t="shared" si="115"/>
        <v>1.9708737864077671E-2</v>
      </c>
      <c r="FO259" s="50">
        <f t="shared" si="116"/>
        <v>1.4952380952380953E-2</v>
      </c>
      <c r="FP259" s="50">
        <f t="shared" si="117"/>
        <v>1.6603773584905661E-2</v>
      </c>
      <c r="FQ259" s="50">
        <f t="shared" si="118"/>
        <v>1.7314814814814814E-2</v>
      </c>
      <c r="FR259" s="50">
        <f t="shared" si="119"/>
        <v>1.3113207547169811E-2</v>
      </c>
    </row>
    <row r="260" spans="1:174" ht="14">
      <c r="A260" s="17" t="s">
        <v>305</v>
      </c>
      <c r="B260" s="19">
        <v>1725</v>
      </c>
      <c r="C260" s="19">
        <v>1725</v>
      </c>
      <c r="D260" s="19">
        <v>1753</v>
      </c>
      <c r="E260" s="19">
        <v>1709</v>
      </c>
      <c r="F260" s="19">
        <v>1473</v>
      </c>
      <c r="G260" s="19">
        <v>1413</v>
      </c>
      <c r="H260" s="19">
        <v>1402</v>
      </c>
      <c r="I260" s="19">
        <v>1537</v>
      </c>
      <c r="J260" s="19">
        <v>1672</v>
      </c>
      <c r="K260" s="19">
        <v>1820</v>
      </c>
      <c r="L260" s="19">
        <v>1807</v>
      </c>
      <c r="M260" s="19">
        <v>1767</v>
      </c>
      <c r="N260" s="19">
        <v>1688</v>
      </c>
      <c r="O260" s="19">
        <v>1758</v>
      </c>
      <c r="P260" s="19">
        <v>1748</v>
      </c>
      <c r="Q260" s="19">
        <v>1828</v>
      </c>
      <c r="R260" s="19">
        <v>1699</v>
      </c>
      <c r="S260" s="19">
        <v>1687</v>
      </c>
      <c r="T260" s="19">
        <v>1666</v>
      </c>
      <c r="U260" s="19">
        <v>1676</v>
      </c>
      <c r="V260" s="19">
        <v>1743</v>
      </c>
      <c r="W260" s="19">
        <v>1732</v>
      </c>
      <c r="X260" s="19">
        <v>1676</v>
      </c>
      <c r="Y260" s="19">
        <v>1590</v>
      </c>
      <c r="Z260" s="19">
        <v>1558</v>
      </c>
      <c r="AA260" s="19">
        <v>1516</v>
      </c>
      <c r="AB260" s="19">
        <v>1515</v>
      </c>
      <c r="AC260" s="19">
        <v>1451</v>
      </c>
      <c r="AD260" s="19">
        <v>1344</v>
      </c>
      <c r="AE260" s="19">
        <v>1351</v>
      </c>
      <c r="AF260" s="19">
        <v>1359</v>
      </c>
      <c r="AG260" s="19">
        <v>1389</v>
      </c>
      <c r="AH260" s="19">
        <v>1474</v>
      </c>
      <c r="AI260" s="19">
        <v>1494</v>
      </c>
      <c r="AJ260" s="19">
        <v>1526</v>
      </c>
      <c r="AK260" s="19">
        <v>1517</v>
      </c>
      <c r="AL260" s="19">
        <v>1512</v>
      </c>
      <c r="AM260" s="19">
        <v>1540</v>
      </c>
      <c r="AN260" s="19">
        <v>1643</v>
      </c>
      <c r="AO260" s="19">
        <v>1620</v>
      </c>
      <c r="AP260" s="19">
        <v>1634</v>
      </c>
      <c r="AQ260" s="19">
        <v>1796</v>
      </c>
      <c r="AR260" s="19">
        <v>1994</v>
      </c>
      <c r="AS260" s="19">
        <v>2208</v>
      </c>
      <c r="AT260" s="19">
        <v>2550</v>
      </c>
      <c r="AU260" s="19">
        <v>2812</v>
      </c>
      <c r="AV260" s="19">
        <v>2914</v>
      </c>
      <c r="AW260" s="19">
        <v>2974</v>
      </c>
      <c r="AX260" s="19">
        <v>2872</v>
      </c>
      <c r="AY260" s="19">
        <v>2869</v>
      </c>
      <c r="AZ260" s="19">
        <v>2865</v>
      </c>
      <c r="BA260" s="19">
        <v>2876</v>
      </c>
      <c r="BB260" s="19">
        <v>2798</v>
      </c>
      <c r="BC260" s="19">
        <v>2807</v>
      </c>
      <c r="BD260" s="19">
        <v>2730</v>
      </c>
      <c r="BE260" s="19">
        <v>2951</v>
      </c>
      <c r="BF260" s="19">
        <v>2889</v>
      </c>
      <c r="BG260" s="19">
        <v>2825</v>
      </c>
      <c r="BH260" s="19">
        <v>2895</v>
      </c>
      <c r="BI260" s="19">
        <v>2618</v>
      </c>
      <c r="BJ260" s="19">
        <v>2554</v>
      </c>
      <c r="BK260" s="19">
        <v>2545</v>
      </c>
      <c r="BL260" s="19">
        <v>2558</v>
      </c>
      <c r="BM260" s="19">
        <v>2619</v>
      </c>
      <c r="BN260" s="19">
        <v>2616</v>
      </c>
      <c r="BO260" s="19">
        <v>2630</v>
      </c>
      <c r="BP260" s="19">
        <v>2596</v>
      </c>
      <c r="BQ260" s="19">
        <v>2633</v>
      </c>
      <c r="BR260" s="19">
        <v>2775</v>
      </c>
      <c r="BS260" s="19">
        <v>2772</v>
      </c>
      <c r="BT260" s="19">
        <v>2739</v>
      </c>
      <c r="BU260" s="19">
        <v>2751</v>
      </c>
      <c r="BV260" s="19">
        <v>2764</v>
      </c>
      <c r="BW260" s="19">
        <v>2839</v>
      </c>
      <c r="BX260" s="19">
        <v>2860</v>
      </c>
      <c r="BY260" s="19">
        <v>2798</v>
      </c>
      <c r="BZ260" s="19">
        <v>2738</v>
      </c>
      <c r="CA260" s="19">
        <v>2751</v>
      </c>
      <c r="CB260" s="19">
        <v>2731</v>
      </c>
      <c r="CC260" s="19">
        <v>2752</v>
      </c>
      <c r="CD260" s="19">
        <v>2883</v>
      </c>
      <c r="CE260" s="19">
        <v>2816</v>
      </c>
      <c r="CF260" s="19">
        <v>2671</v>
      </c>
      <c r="CG260" s="19">
        <v>2569</v>
      </c>
      <c r="CH260" s="49">
        <v>2537</v>
      </c>
      <c r="CI260" s="49">
        <v>2465</v>
      </c>
      <c r="CJ260" s="49">
        <v>2377</v>
      </c>
      <c r="CK260" s="49">
        <v>2314</v>
      </c>
      <c r="CL260" s="49">
        <v>2301</v>
      </c>
      <c r="CM260" s="49">
        <v>2307</v>
      </c>
      <c r="CN260" s="49">
        <v>2381</v>
      </c>
      <c r="CO260" s="49">
        <v>2435</v>
      </c>
      <c r="CP260" s="49">
        <v>2551</v>
      </c>
      <c r="CQ260" s="49">
        <v>2535</v>
      </c>
      <c r="CR260" s="49">
        <v>2422</v>
      </c>
      <c r="CS260" s="49">
        <v>2315</v>
      </c>
      <c r="CT260" s="49">
        <v>2202</v>
      </c>
      <c r="CU260" s="49">
        <v>2112</v>
      </c>
      <c r="CV260" s="49">
        <v>2043</v>
      </c>
      <c r="CW260" s="49">
        <v>1941</v>
      </c>
      <c r="CX260" s="49">
        <v>1833</v>
      </c>
      <c r="CY260" s="49">
        <v>1752</v>
      </c>
      <c r="CZ260" s="17" t="s">
        <v>305</v>
      </c>
      <c r="DE260" t="s">
        <v>18</v>
      </c>
      <c r="DG260" t="s">
        <v>305</v>
      </c>
      <c r="DI260">
        <v>76000</v>
      </c>
      <c r="DJ260">
        <v>75600</v>
      </c>
      <c r="DK260">
        <v>75900</v>
      </c>
      <c r="DL260">
        <v>73800</v>
      </c>
      <c r="DM260">
        <v>72000</v>
      </c>
      <c r="DN260">
        <v>74000</v>
      </c>
      <c r="DO260">
        <v>73500</v>
      </c>
      <c r="DP260">
        <v>73400</v>
      </c>
      <c r="DQ260">
        <v>77100</v>
      </c>
      <c r="DR260">
        <v>76400</v>
      </c>
      <c r="DS260">
        <v>78800</v>
      </c>
      <c r="DT260">
        <v>79200</v>
      </c>
      <c r="DU260">
        <v>81400</v>
      </c>
      <c r="DV260">
        <v>80600</v>
      </c>
      <c r="DW260">
        <v>80200</v>
      </c>
      <c r="DX260">
        <v>79500</v>
      </c>
      <c r="DY260">
        <v>76100</v>
      </c>
      <c r="DZ260">
        <v>77300</v>
      </c>
      <c r="EA260">
        <v>77400</v>
      </c>
      <c r="EB260">
        <v>80200</v>
      </c>
      <c r="EC260">
        <v>84600</v>
      </c>
      <c r="ED260">
        <v>86600</v>
      </c>
      <c r="EE260">
        <v>87400</v>
      </c>
      <c r="EF260">
        <v>88700</v>
      </c>
      <c r="EG260">
        <v>85200</v>
      </c>
      <c r="EH260">
        <v>85200</v>
      </c>
      <c r="EI260">
        <v>83800</v>
      </c>
      <c r="EJ260" s="19">
        <v>88400</v>
      </c>
      <c r="EK260" s="19">
        <v>90000</v>
      </c>
      <c r="EL260" s="19">
        <v>89600</v>
      </c>
      <c r="EM260" s="19"/>
      <c r="EO260" s="31">
        <f t="shared" si="90"/>
        <v>2.394736842105263E-2</v>
      </c>
      <c r="EP260" s="31">
        <f t="shared" si="91"/>
        <v>2.2328042328042329E-2</v>
      </c>
      <c r="EQ260" s="31">
        <f t="shared" si="92"/>
        <v>2.4084321475625822E-2</v>
      </c>
      <c r="ER260" s="31">
        <f t="shared" si="93"/>
        <v>2.2574525745257451E-2</v>
      </c>
      <c r="ES260" s="31">
        <f t="shared" si="94"/>
        <v>2.4055555555555556E-2</v>
      </c>
      <c r="ET260" s="31">
        <f t="shared" si="95"/>
        <v>2.1054054054054056E-2</v>
      </c>
      <c r="EU260" s="31">
        <f t="shared" si="96"/>
        <v>1.9741496598639455E-2</v>
      </c>
      <c r="EV260" s="31">
        <f t="shared" si="97"/>
        <v>1.8514986376021798E-2</v>
      </c>
      <c r="EW260" s="31">
        <f t="shared" si="98"/>
        <v>1.9377431906614787E-2</v>
      </c>
      <c r="EX260" s="31">
        <f t="shared" si="99"/>
        <v>1.9790575916230367E-2</v>
      </c>
      <c r="EY260" s="31">
        <f t="shared" si="100"/>
        <v>2.0558375634517765E-2</v>
      </c>
      <c r="EZ260" s="31">
        <f t="shared" si="101"/>
        <v>2.5176767676767676E-2</v>
      </c>
      <c r="FA260" s="31">
        <f t="shared" si="102"/>
        <v>3.4545454545454546E-2</v>
      </c>
      <c r="FB260" s="31">
        <f t="shared" si="103"/>
        <v>3.5632754342431759E-2</v>
      </c>
      <c r="FC260" s="31">
        <f t="shared" si="104"/>
        <v>3.5860349127182042E-2</v>
      </c>
      <c r="FD260" s="31">
        <f t="shared" si="105"/>
        <v>3.4339622641509436E-2</v>
      </c>
      <c r="FE260" s="31">
        <f t="shared" si="106"/>
        <v>3.7122207621550593E-2</v>
      </c>
      <c r="FF260" s="31">
        <f t="shared" si="107"/>
        <v>3.3040103492884866E-2</v>
      </c>
      <c r="FG260" s="31">
        <f t="shared" si="108"/>
        <v>3.3837209302325581E-2</v>
      </c>
      <c r="FH260" s="31">
        <f t="shared" si="109"/>
        <v>3.236907730673317E-2</v>
      </c>
      <c r="FI260" s="31">
        <f t="shared" si="110"/>
        <v>3.2765957446808512E-2</v>
      </c>
      <c r="FJ260" s="31">
        <f t="shared" si="111"/>
        <v>3.1916859122401844E-2</v>
      </c>
      <c r="FK260" s="31">
        <f t="shared" si="112"/>
        <v>3.2013729977116705E-2</v>
      </c>
      <c r="FL260" s="31">
        <f t="shared" si="113"/>
        <v>3.0789177001127394E-2</v>
      </c>
      <c r="FM260" s="50">
        <f t="shared" si="114"/>
        <v>3.305164319248826E-2</v>
      </c>
      <c r="FN260" s="50">
        <f t="shared" si="115"/>
        <v>2.9776995305164318E-2</v>
      </c>
      <c r="FO260" s="50">
        <f t="shared" si="116"/>
        <v>2.7613365155131266E-2</v>
      </c>
      <c r="FP260" s="50">
        <f t="shared" si="117"/>
        <v>2.6934389140271492E-2</v>
      </c>
      <c r="FQ260" s="50">
        <f t="shared" si="118"/>
        <v>2.8166666666666666E-2</v>
      </c>
      <c r="FR260" s="50">
        <f t="shared" si="119"/>
        <v>2.4575892857142859E-2</v>
      </c>
    </row>
    <row r="261" spans="1:174" ht="14">
      <c r="A261" s="17" t="s">
        <v>18</v>
      </c>
      <c r="B261" s="19">
        <v>4063</v>
      </c>
      <c r="C261" s="19">
        <v>4070</v>
      </c>
      <c r="D261" s="19">
        <v>4201</v>
      </c>
      <c r="E261" s="19">
        <v>4093</v>
      </c>
      <c r="F261" s="19">
        <v>3505</v>
      </c>
      <c r="G261" s="19">
        <v>3452</v>
      </c>
      <c r="H261" s="19">
        <v>3515</v>
      </c>
      <c r="I261" s="19">
        <v>3921</v>
      </c>
      <c r="J261" s="19">
        <v>4356</v>
      </c>
      <c r="K261" s="19">
        <v>4833</v>
      </c>
      <c r="L261" s="19">
        <v>4684</v>
      </c>
      <c r="M261" s="19">
        <v>4484</v>
      </c>
      <c r="N261" s="19">
        <v>4370</v>
      </c>
      <c r="O261" s="19">
        <v>4473</v>
      </c>
      <c r="P261" s="19">
        <v>4396</v>
      </c>
      <c r="Q261" s="19">
        <v>4426</v>
      </c>
      <c r="R261" s="19">
        <v>4221</v>
      </c>
      <c r="S261" s="19">
        <v>4238</v>
      </c>
      <c r="T261" s="19">
        <v>4159</v>
      </c>
      <c r="U261" s="19">
        <v>4341</v>
      </c>
      <c r="V261" s="19">
        <v>4465</v>
      </c>
      <c r="W261" s="19">
        <v>4417</v>
      </c>
      <c r="X261" s="19">
        <v>4245</v>
      </c>
      <c r="Y261" s="19">
        <v>4063</v>
      </c>
      <c r="Z261" s="19">
        <v>3943</v>
      </c>
      <c r="AA261" s="19">
        <v>3836</v>
      </c>
      <c r="AB261" s="19">
        <v>3821</v>
      </c>
      <c r="AC261" s="19">
        <v>3695</v>
      </c>
      <c r="AD261" s="19">
        <v>3417</v>
      </c>
      <c r="AE261" s="19">
        <v>3366</v>
      </c>
      <c r="AF261" s="19">
        <v>3430</v>
      </c>
      <c r="AG261" s="19">
        <v>3546</v>
      </c>
      <c r="AH261" s="19">
        <v>3697</v>
      </c>
      <c r="AI261" s="19">
        <v>3762</v>
      </c>
      <c r="AJ261" s="19">
        <v>3820</v>
      </c>
      <c r="AK261" s="19">
        <v>3813</v>
      </c>
      <c r="AL261" s="19">
        <v>3893</v>
      </c>
      <c r="AM261" s="19">
        <v>4007</v>
      </c>
      <c r="AN261" s="19">
        <v>4401</v>
      </c>
      <c r="AO261" s="19">
        <v>4423</v>
      </c>
      <c r="AP261" s="19">
        <v>4563</v>
      </c>
      <c r="AQ261" s="19">
        <v>5086</v>
      </c>
      <c r="AR261" s="19">
        <v>5802</v>
      </c>
      <c r="AS261" s="19">
        <v>6906</v>
      </c>
      <c r="AT261" s="19">
        <v>8444</v>
      </c>
      <c r="AU261" s="19">
        <v>9174</v>
      </c>
      <c r="AV261" s="19">
        <v>9633</v>
      </c>
      <c r="AW261" s="19">
        <v>9637</v>
      </c>
      <c r="AX261" s="19">
        <v>9207</v>
      </c>
      <c r="AY261" s="19">
        <v>9182</v>
      </c>
      <c r="AZ261" s="19">
        <v>9308</v>
      </c>
      <c r="BA261" s="19">
        <v>9240</v>
      </c>
      <c r="BB261" s="19">
        <v>8951</v>
      </c>
      <c r="BC261" s="19">
        <v>8741</v>
      </c>
      <c r="BD261" s="19">
        <v>8344</v>
      </c>
      <c r="BE261" s="19">
        <v>9156</v>
      </c>
      <c r="BF261" s="19">
        <v>8819</v>
      </c>
      <c r="BG261" s="19">
        <v>8584</v>
      </c>
      <c r="BH261" s="19">
        <v>8749</v>
      </c>
      <c r="BI261" s="19">
        <v>7780</v>
      </c>
      <c r="BJ261" s="19">
        <v>7360</v>
      </c>
      <c r="BK261" s="19">
        <v>7430</v>
      </c>
      <c r="BL261" s="19">
        <v>7518</v>
      </c>
      <c r="BM261" s="19">
        <v>7493</v>
      </c>
      <c r="BN261" s="19">
        <v>7358</v>
      </c>
      <c r="BO261" s="19">
        <v>7255</v>
      </c>
      <c r="BP261" s="19">
        <v>7186</v>
      </c>
      <c r="BQ261" s="19">
        <v>7526</v>
      </c>
      <c r="BR261" s="19">
        <v>7931</v>
      </c>
      <c r="BS261" s="19">
        <v>7847</v>
      </c>
      <c r="BT261" s="19">
        <v>7686</v>
      </c>
      <c r="BU261" s="19">
        <v>7619</v>
      </c>
      <c r="BV261" s="19">
        <v>7592</v>
      </c>
      <c r="BW261" s="19">
        <v>7890</v>
      </c>
      <c r="BX261" s="19">
        <v>8058</v>
      </c>
      <c r="BY261" s="19">
        <v>7899</v>
      </c>
      <c r="BZ261" s="19">
        <v>7725</v>
      </c>
      <c r="CA261" s="19">
        <v>7612</v>
      </c>
      <c r="CB261" s="19">
        <v>7611</v>
      </c>
      <c r="CC261" s="19">
        <v>7854</v>
      </c>
      <c r="CD261" s="19">
        <v>8188</v>
      </c>
      <c r="CE261" s="19">
        <v>8020</v>
      </c>
      <c r="CF261" s="19">
        <v>7613</v>
      </c>
      <c r="CG261" s="19">
        <v>7295</v>
      </c>
      <c r="CH261" s="49">
        <v>7034</v>
      </c>
      <c r="CI261" s="49">
        <v>6982</v>
      </c>
      <c r="CJ261" s="49">
        <v>6889</v>
      </c>
      <c r="CK261" s="49">
        <v>6700</v>
      </c>
      <c r="CL261" s="49">
        <v>6526</v>
      </c>
      <c r="CM261" s="49">
        <v>6447</v>
      </c>
      <c r="CN261" s="49">
        <v>6562</v>
      </c>
      <c r="CO261" s="49">
        <v>6842</v>
      </c>
      <c r="CP261" s="49">
        <v>7225</v>
      </c>
      <c r="CQ261" s="49">
        <v>7090</v>
      </c>
      <c r="CR261" s="49">
        <v>6828</v>
      </c>
      <c r="CS261" s="49">
        <v>6471</v>
      </c>
      <c r="CT261" s="49">
        <v>6075</v>
      </c>
      <c r="CU261" s="49">
        <v>5925</v>
      </c>
      <c r="CV261" s="49">
        <v>5751</v>
      </c>
      <c r="CW261" s="49">
        <v>5498</v>
      </c>
      <c r="CX261" s="49">
        <v>5129</v>
      </c>
      <c r="CY261" s="49">
        <v>4853</v>
      </c>
      <c r="CZ261" s="17" t="s">
        <v>18</v>
      </c>
      <c r="DE261" t="s">
        <v>306</v>
      </c>
      <c r="DG261" t="s">
        <v>18</v>
      </c>
      <c r="DI261">
        <v>338100</v>
      </c>
      <c r="DJ261">
        <v>337100</v>
      </c>
      <c r="DK261">
        <v>337900</v>
      </c>
      <c r="DL261">
        <v>335300</v>
      </c>
      <c r="DM261">
        <v>333600</v>
      </c>
      <c r="DN261">
        <v>334000</v>
      </c>
      <c r="DO261">
        <v>332800</v>
      </c>
      <c r="DP261">
        <v>331300</v>
      </c>
      <c r="DQ261">
        <v>332800</v>
      </c>
      <c r="DR261">
        <v>333300</v>
      </c>
      <c r="DS261">
        <v>336900</v>
      </c>
      <c r="DT261">
        <v>339000</v>
      </c>
      <c r="DU261">
        <v>341400</v>
      </c>
      <c r="DV261">
        <v>337200</v>
      </c>
      <c r="DW261">
        <v>334500</v>
      </c>
      <c r="DX261">
        <v>329500</v>
      </c>
      <c r="DY261">
        <v>324200</v>
      </c>
      <c r="DZ261">
        <v>325800</v>
      </c>
      <c r="EA261">
        <v>326600</v>
      </c>
      <c r="EB261">
        <v>327000</v>
      </c>
      <c r="EC261">
        <v>332900</v>
      </c>
      <c r="ED261">
        <v>337500</v>
      </c>
      <c r="EE261">
        <v>339800</v>
      </c>
      <c r="EF261">
        <v>340500</v>
      </c>
      <c r="EG261">
        <v>336800</v>
      </c>
      <c r="EH261">
        <v>340600</v>
      </c>
      <c r="EI261">
        <v>339400</v>
      </c>
      <c r="EJ261" s="19">
        <v>349700</v>
      </c>
      <c r="EK261" s="19">
        <v>354600</v>
      </c>
      <c r="EL261" s="19">
        <v>349900</v>
      </c>
      <c r="EM261" s="19"/>
      <c r="EO261" s="31">
        <f t="shared" si="90"/>
        <v>1.4294587400177462E-2</v>
      </c>
      <c r="EP261" s="31">
        <f t="shared" si="91"/>
        <v>1.2963512310886978E-2</v>
      </c>
      <c r="EQ261" s="31">
        <f t="shared" si="92"/>
        <v>1.3098549866824504E-2</v>
      </c>
      <c r="ER261" s="31">
        <f t="shared" si="93"/>
        <v>1.240381747688637E-2</v>
      </c>
      <c r="ES261" s="31">
        <f t="shared" si="94"/>
        <v>1.3240407673860911E-2</v>
      </c>
      <c r="ET261" s="31">
        <f t="shared" si="95"/>
        <v>1.1805389221556887E-2</v>
      </c>
      <c r="EU261" s="31">
        <f t="shared" si="96"/>
        <v>1.1102764423076924E-2</v>
      </c>
      <c r="EV261" s="31">
        <f t="shared" si="97"/>
        <v>1.0353154240869303E-2</v>
      </c>
      <c r="EW261" s="31">
        <f t="shared" si="98"/>
        <v>1.1304086538461539E-2</v>
      </c>
      <c r="EX261" s="31">
        <f t="shared" si="99"/>
        <v>1.1680168016801681E-2</v>
      </c>
      <c r="EY261" s="31">
        <f t="shared" si="100"/>
        <v>1.3128524784802613E-2</v>
      </c>
      <c r="EZ261" s="31">
        <f t="shared" si="101"/>
        <v>1.7115044247787609E-2</v>
      </c>
      <c r="FA261" s="31">
        <f t="shared" si="102"/>
        <v>2.6871704745166959E-2</v>
      </c>
      <c r="FB261" s="31">
        <f t="shared" si="103"/>
        <v>2.7304270462633451E-2</v>
      </c>
      <c r="FC261" s="31">
        <f t="shared" si="104"/>
        <v>2.7623318385650224E-2</v>
      </c>
      <c r="FD261" s="31">
        <f t="shared" si="105"/>
        <v>2.5323216995447647E-2</v>
      </c>
      <c r="FE261" s="31">
        <f t="shared" si="106"/>
        <v>2.6477483035163479E-2</v>
      </c>
      <c r="FF261" s="31">
        <f t="shared" si="107"/>
        <v>2.2590546347452424E-2</v>
      </c>
      <c r="FG261" s="31">
        <f t="shared" si="108"/>
        <v>2.2942437232088182E-2</v>
      </c>
      <c r="FH261" s="31">
        <f t="shared" si="109"/>
        <v>2.1975535168195719E-2</v>
      </c>
      <c r="FI261" s="31">
        <f t="shared" si="110"/>
        <v>2.35716431360769E-2</v>
      </c>
      <c r="FJ261" s="31">
        <f t="shared" si="111"/>
        <v>2.2494814814814815E-2</v>
      </c>
      <c r="FK261" s="31">
        <f t="shared" si="112"/>
        <v>2.3246027074749855E-2</v>
      </c>
      <c r="FL261" s="31">
        <f t="shared" si="113"/>
        <v>2.2352422907488987E-2</v>
      </c>
      <c r="FM261" s="50">
        <f t="shared" si="114"/>
        <v>2.3812351543942994E-2</v>
      </c>
      <c r="FN261" s="50">
        <f t="shared" si="115"/>
        <v>2.0651790957134469E-2</v>
      </c>
      <c r="FO261" s="50">
        <f t="shared" si="116"/>
        <v>1.9740718915733646E-2</v>
      </c>
      <c r="FP261" s="50">
        <f t="shared" si="117"/>
        <v>1.8764655418930513E-2</v>
      </c>
      <c r="FQ261" s="50">
        <f t="shared" si="118"/>
        <v>1.9994359842075579E-2</v>
      </c>
      <c r="FR261" s="50">
        <f t="shared" si="119"/>
        <v>1.7362103458130895E-2</v>
      </c>
    </row>
    <row r="262" spans="1:174" ht="14">
      <c r="A262" s="17" t="s">
        <v>306</v>
      </c>
      <c r="B262" s="19">
        <v>1517</v>
      </c>
      <c r="C262" s="19">
        <v>1526</v>
      </c>
      <c r="D262" s="19">
        <v>1478</v>
      </c>
      <c r="E262" s="19">
        <v>1454</v>
      </c>
      <c r="F262" s="19">
        <v>1456</v>
      </c>
      <c r="G262" s="19">
        <v>1645</v>
      </c>
      <c r="H262" s="19">
        <v>1688</v>
      </c>
      <c r="I262" s="19">
        <v>1825</v>
      </c>
      <c r="J262" s="19">
        <v>1851</v>
      </c>
      <c r="K262" s="19">
        <v>1619</v>
      </c>
      <c r="L262" s="19">
        <v>1506</v>
      </c>
      <c r="M262" s="19">
        <v>1384</v>
      </c>
      <c r="N262" s="19">
        <v>1274</v>
      </c>
      <c r="O262" s="19">
        <v>1208</v>
      </c>
      <c r="P262" s="19">
        <v>1212</v>
      </c>
      <c r="Q262" s="19">
        <v>1193</v>
      </c>
      <c r="R262" s="19">
        <v>1089</v>
      </c>
      <c r="S262" s="19">
        <v>1140</v>
      </c>
      <c r="T262" s="19">
        <v>1359</v>
      </c>
      <c r="U262" s="19">
        <v>1387</v>
      </c>
      <c r="V262" s="19">
        <v>1361</v>
      </c>
      <c r="W262" s="19">
        <v>1309</v>
      </c>
      <c r="X262" s="19">
        <v>1113</v>
      </c>
      <c r="Y262" s="19">
        <v>996</v>
      </c>
      <c r="Z262" s="19">
        <v>901</v>
      </c>
      <c r="AA262" s="19">
        <v>916</v>
      </c>
      <c r="AB262" s="19">
        <v>905</v>
      </c>
      <c r="AC262" s="19">
        <v>937</v>
      </c>
      <c r="AD262" s="19">
        <v>957</v>
      </c>
      <c r="AE262" s="19">
        <v>1006</v>
      </c>
      <c r="AF262" s="19">
        <v>1098</v>
      </c>
      <c r="AG262" s="19">
        <v>1158</v>
      </c>
      <c r="AH262" s="19">
        <v>1146</v>
      </c>
      <c r="AI262" s="19">
        <v>1093</v>
      </c>
      <c r="AJ262" s="19">
        <v>1005</v>
      </c>
      <c r="AK262" s="19">
        <v>958</v>
      </c>
      <c r="AL262" s="19">
        <v>913</v>
      </c>
      <c r="AM262" s="19">
        <v>961</v>
      </c>
      <c r="AN262" s="19">
        <v>1053</v>
      </c>
      <c r="AO262" s="19">
        <v>1043</v>
      </c>
      <c r="AP262" s="19">
        <v>1123</v>
      </c>
      <c r="AQ262" s="19">
        <v>1471</v>
      </c>
      <c r="AR262" s="19">
        <v>1871</v>
      </c>
      <c r="AS262" s="19">
        <v>2198</v>
      </c>
      <c r="AT262" s="19">
        <v>2537</v>
      </c>
      <c r="AU262" s="19">
        <v>2601</v>
      </c>
      <c r="AV262" s="19">
        <v>2454</v>
      </c>
      <c r="AW262" s="19">
        <v>2324</v>
      </c>
      <c r="AX262" s="19">
        <v>2209</v>
      </c>
      <c r="AY262" s="19">
        <v>2189</v>
      </c>
      <c r="AZ262" s="19">
        <v>2247</v>
      </c>
      <c r="BA262" s="19">
        <v>2229</v>
      </c>
      <c r="BB262" s="19">
        <v>2300</v>
      </c>
      <c r="BC262" s="19">
        <v>2407</v>
      </c>
      <c r="BD262" s="19">
        <v>2535</v>
      </c>
      <c r="BE262" s="19">
        <v>2704</v>
      </c>
      <c r="BF262" s="19">
        <v>2613</v>
      </c>
      <c r="BG262" s="19">
        <v>2308</v>
      </c>
      <c r="BH262" s="19">
        <v>2101</v>
      </c>
      <c r="BI262" s="19">
        <v>2178</v>
      </c>
      <c r="BJ262" s="19">
        <v>2255</v>
      </c>
      <c r="BK262" s="19">
        <v>2260</v>
      </c>
      <c r="BL262" s="19">
        <v>2291</v>
      </c>
      <c r="BM262" s="19">
        <v>2302</v>
      </c>
      <c r="BN262" s="19">
        <v>2296</v>
      </c>
      <c r="BO262" s="19">
        <v>2392</v>
      </c>
      <c r="BP262" s="19">
        <v>2408</v>
      </c>
      <c r="BQ262" s="19">
        <v>2614</v>
      </c>
      <c r="BR262" s="19">
        <v>2699</v>
      </c>
      <c r="BS262" s="19">
        <v>2531</v>
      </c>
      <c r="BT262" s="19">
        <v>2279</v>
      </c>
      <c r="BU262" s="19">
        <v>2149</v>
      </c>
      <c r="BV262" s="19">
        <v>2119</v>
      </c>
      <c r="BW262" s="19">
        <v>2227</v>
      </c>
      <c r="BX262" s="19">
        <v>2205</v>
      </c>
      <c r="BY262" s="19">
        <v>2233</v>
      </c>
      <c r="BZ262" s="19">
        <v>2261</v>
      </c>
      <c r="CA262" s="19">
        <v>2430</v>
      </c>
      <c r="CB262" s="19">
        <v>2571</v>
      </c>
      <c r="CC262" s="19">
        <v>2820</v>
      </c>
      <c r="CD262" s="19">
        <v>2892</v>
      </c>
      <c r="CE262" s="19">
        <v>2769</v>
      </c>
      <c r="CF262" s="19">
        <v>2496</v>
      </c>
      <c r="CG262" s="19">
        <v>2404</v>
      </c>
      <c r="CH262" s="49">
        <v>2307</v>
      </c>
      <c r="CI262" s="49">
        <v>2225</v>
      </c>
      <c r="CJ262" s="49">
        <v>2237</v>
      </c>
      <c r="CK262" s="49">
        <v>2270</v>
      </c>
      <c r="CL262" s="49">
        <v>2217</v>
      </c>
      <c r="CM262" s="49">
        <v>2179</v>
      </c>
      <c r="CN262" s="49">
        <v>2576</v>
      </c>
      <c r="CO262" s="49">
        <v>2666</v>
      </c>
      <c r="CP262" s="49">
        <v>2666</v>
      </c>
      <c r="CQ262" s="49">
        <v>2571</v>
      </c>
      <c r="CR262" s="49">
        <v>2467</v>
      </c>
      <c r="CS262" s="49">
        <v>2400</v>
      </c>
      <c r="CT262" s="49">
        <v>2242</v>
      </c>
      <c r="CU262" s="49">
        <v>2189</v>
      </c>
      <c r="CV262" s="49">
        <v>2098</v>
      </c>
      <c r="CW262" s="49">
        <v>2044</v>
      </c>
      <c r="CX262" s="49">
        <v>2034</v>
      </c>
      <c r="CY262" s="49">
        <v>2137</v>
      </c>
      <c r="CZ262" s="17" t="s">
        <v>306</v>
      </c>
      <c r="DE262" t="s">
        <v>307</v>
      </c>
      <c r="DG262" t="s">
        <v>306</v>
      </c>
      <c r="DI262">
        <v>51200</v>
      </c>
      <c r="DJ262">
        <v>51800</v>
      </c>
      <c r="DK262">
        <v>51700</v>
      </c>
      <c r="DL262">
        <v>51800</v>
      </c>
      <c r="DM262">
        <v>51900</v>
      </c>
      <c r="DN262">
        <v>52700</v>
      </c>
      <c r="DO262">
        <v>52500</v>
      </c>
      <c r="DP262">
        <v>52100</v>
      </c>
      <c r="DQ262">
        <v>51500</v>
      </c>
      <c r="DR262">
        <v>51000</v>
      </c>
      <c r="DS262">
        <v>51800</v>
      </c>
      <c r="DT262">
        <v>52100</v>
      </c>
      <c r="DU262">
        <v>52000</v>
      </c>
      <c r="DV262">
        <v>52500</v>
      </c>
      <c r="DW262">
        <v>52400</v>
      </c>
      <c r="DX262">
        <v>52000</v>
      </c>
      <c r="DY262">
        <v>51500</v>
      </c>
      <c r="DZ262">
        <v>51800</v>
      </c>
      <c r="EA262">
        <v>51800</v>
      </c>
      <c r="EB262">
        <v>50700</v>
      </c>
      <c r="EC262">
        <v>50500</v>
      </c>
      <c r="ED262">
        <v>50300</v>
      </c>
      <c r="EE262">
        <v>49400</v>
      </c>
      <c r="EF262">
        <v>50400</v>
      </c>
      <c r="EG262">
        <v>50500</v>
      </c>
      <c r="EH262">
        <v>51300</v>
      </c>
      <c r="EI262">
        <v>52200</v>
      </c>
      <c r="EJ262" s="19">
        <v>51200</v>
      </c>
      <c r="EK262" s="19">
        <v>51000</v>
      </c>
      <c r="EL262" s="19">
        <v>50100</v>
      </c>
      <c r="EM262" s="19"/>
      <c r="EO262" s="31">
        <f t="shared" si="90"/>
        <v>3.1621093750000002E-2</v>
      </c>
      <c r="EP262" s="31">
        <f t="shared" si="91"/>
        <v>2.4594594594594593E-2</v>
      </c>
      <c r="EQ262" s="31">
        <f t="shared" si="92"/>
        <v>2.3075435203094779E-2</v>
      </c>
      <c r="ER262" s="31">
        <f t="shared" si="93"/>
        <v>2.6235521235521236E-2</v>
      </c>
      <c r="ES262" s="31">
        <f t="shared" si="94"/>
        <v>2.5221579961464353E-2</v>
      </c>
      <c r="ET262" s="31">
        <f t="shared" si="95"/>
        <v>1.7096774193548388E-2</v>
      </c>
      <c r="EU262" s="31">
        <f t="shared" si="96"/>
        <v>1.7847619047619046E-2</v>
      </c>
      <c r="EV262" s="31">
        <f t="shared" si="97"/>
        <v>2.1074856046065259E-2</v>
      </c>
      <c r="EW262" s="31">
        <f t="shared" si="98"/>
        <v>2.1223300970873788E-2</v>
      </c>
      <c r="EX262" s="31">
        <f t="shared" si="99"/>
        <v>1.7901960784313727E-2</v>
      </c>
      <c r="EY262" s="31">
        <f t="shared" si="100"/>
        <v>2.0135135135135134E-2</v>
      </c>
      <c r="EZ262" s="31">
        <f t="shared" si="101"/>
        <v>3.5911708253358925E-2</v>
      </c>
      <c r="FA262" s="31">
        <f t="shared" si="102"/>
        <v>5.0019230769230767E-2</v>
      </c>
      <c r="FB262" s="31">
        <f t="shared" si="103"/>
        <v>4.2076190476190475E-2</v>
      </c>
      <c r="FC262" s="31">
        <f t="shared" si="104"/>
        <v>4.2538167938931296E-2</v>
      </c>
      <c r="FD262" s="31">
        <f t="shared" si="105"/>
        <v>4.8750000000000002E-2</v>
      </c>
      <c r="FE262" s="31">
        <f t="shared" si="106"/>
        <v>4.4815533980582523E-2</v>
      </c>
      <c r="FF262" s="31">
        <f t="shared" si="107"/>
        <v>4.3532818532818533E-2</v>
      </c>
      <c r="FG262" s="31">
        <f t="shared" si="108"/>
        <v>4.4440154440154443E-2</v>
      </c>
      <c r="FH262" s="31">
        <f t="shared" si="109"/>
        <v>4.7495069033530575E-2</v>
      </c>
      <c r="FI262" s="31">
        <f t="shared" si="110"/>
        <v>5.0118811881188122E-2</v>
      </c>
      <c r="FJ262" s="31">
        <f t="shared" si="111"/>
        <v>4.2127236580516897E-2</v>
      </c>
      <c r="FK262" s="31">
        <f t="shared" si="112"/>
        <v>4.5202429149797572E-2</v>
      </c>
      <c r="FL262" s="31">
        <f t="shared" si="113"/>
        <v>5.1011904761904765E-2</v>
      </c>
      <c r="FM262" s="50">
        <f t="shared" si="114"/>
        <v>5.4831683168316832E-2</v>
      </c>
      <c r="FN262" s="50">
        <f t="shared" si="115"/>
        <v>4.4970760233918126E-2</v>
      </c>
      <c r="FO262" s="50">
        <f t="shared" si="116"/>
        <v>4.3486590038314177E-2</v>
      </c>
      <c r="FP262" s="50">
        <f t="shared" si="117"/>
        <v>5.0312500000000003E-2</v>
      </c>
      <c r="FQ262" s="50">
        <f t="shared" si="118"/>
        <v>5.041176470588235E-2</v>
      </c>
      <c r="FR262" s="50">
        <f t="shared" si="119"/>
        <v>4.4750499001996007E-2</v>
      </c>
    </row>
    <row r="263" spans="1:174" ht="14">
      <c r="A263" s="17" t="s">
        <v>307</v>
      </c>
      <c r="B263" s="19">
        <v>1070</v>
      </c>
      <c r="C263" s="19">
        <v>1041</v>
      </c>
      <c r="D263" s="19">
        <v>1114</v>
      </c>
      <c r="E263" s="19">
        <v>1037</v>
      </c>
      <c r="F263" s="19">
        <v>985</v>
      </c>
      <c r="G263" s="19">
        <v>917</v>
      </c>
      <c r="H263" s="19">
        <v>988</v>
      </c>
      <c r="I263" s="19">
        <v>1072</v>
      </c>
      <c r="J263" s="19">
        <v>1153</v>
      </c>
      <c r="K263" s="19">
        <v>1165</v>
      </c>
      <c r="L263" s="19">
        <v>1164</v>
      </c>
      <c r="M263" s="19">
        <v>1155</v>
      </c>
      <c r="N263" s="19">
        <v>1172</v>
      </c>
      <c r="O263" s="19">
        <v>1143</v>
      </c>
      <c r="P263" s="19">
        <v>1262</v>
      </c>
      <c r="Q263" s="19">
        <v>1184</v>
      </c>
      <c r="R263" s="19">
        <v>1109</v>
      </c>
      <c r="S263" s="19">
        <v>1051</v>
      </c>
      <c r="T263" s="19">
        <v>1157</v>
      </c>
      <c r="U263" s="19">
        <v>1275</v>
      </c>
      <c r="V263" s="19">
        <v>1329</v>
      </c>
      <c r="W263" s="19">
        <v>1272</v>
      </c>
      <c r="X263" s="19">
        <v>1161</v>
      </c>
      <c r="Y263" s="19">
        <v>1104</v>
      </c>
      <c r="Z263" s="19">
        <v>1072</v>
      </c>
      <c r="AA263" s="19">
        <v>1068</v>
      </c>
      <c r="AB263" s="19">
        <v>1067</v>
      </c>
      <c r="AC263" s="19">
        <v>997</v>
      </c>
      <c r="AD263" s="19">
        <v>961</v>
      </c>
      <c r="AE263" s="19">
        <v>941</v>
      </c>
      <c r="AF263" s="19">
        <v>935</v>
      </c>
      <c r="AG263" s="19">
        <v>1027</v>
      </c>
      <c r="AH263" s="19">
        <v>1003</v>
      </c>
      <c r="AI263" s="19">
        <v>988</v>
      </c>
      <c r="AJ263" s="19">
        <v>1067</v>
      </c>
      <c r="AK263" s="19">
        <v>1099</v>
      </c>
      <c r="AL263" s="19">
        <v>1104</v>
      </c>
      <c r="AM263" s="19">
        <v>1223</v>
      </c>
      <c r="AN263" s="19">
        <v>1311</v>
      </c>
      <c r="AO263" s="19">
        <v>1316</v>
      </c>
      <c r="AP263" s="19">
        <v>1333</v>
      </c>
      <c r="AQ263" s="19">
        <v>1510</v>
      </c>
      <c r="AR263" s="19">
        <v>1647</v>
      </c>
      <c r="AS263" s="19">
        <v>1811</v>
      </c>
      <c r="AT263" s="19">
        <v>2045</v>
      </c>
      <c r="AU263" s="19">
        <v>2108</v>
      </c>
      <c r="AV263" s="19">
        <v>2232</v>
      </c>
      <c r="AW263" s="19">
        <v>2223</v>
      </c>
      <c r="AX263" s="19">
        <v>2124</v>
      </c>
      <c r="AY263" s="19">
        <v>2187</v>
      </c>
      <c r="AZ263" s="19">
        <v>2239</v>
      </c>
      <c r="BA263" s="19">
        <v>2149</v>
      </c>
      <c r="BB263" s="19">
        <v>2089</v>
      </c>
      <c r="BC263" s="19">
        <v>2126</v>
      </c>
      <c r="BD263" s="19">
        <v>2087</v>
      </c>
      <c r="BE263" s="19">
        <v>2168</v>
      </c>
      <c r="BF263" s="19">
        <v>2081</v>
      </c>
      <c r="BG263" s="19">
        <v>1990</v>
      </c>
      <c r="BH263" s="19">
        <v>1980</v>
      </c>
      <c r="BI263" s="19">
        <v>1898</v>
      </c>
      <c r="BJ263" s="19">
        <v>1822</v>
      </c>
      <c r="BK263" s="19">
        <v>1851</v>
      </c>
      <c r="BL263" s="19">
        <v>1859</v>
      </c>
      <c r="BM263" s="19">
        <v>1806</v>
      </c>
      <c r="BN263" s="19">
        <v>1801</v>
      </c>
      <c r="BO263" s="19">
        <v>1759</v>
      </c>
      <c r="BP263" s="19">
        <v>1787</v>
      </c>
      <c r="BQ263" s="19">
        <v>1897</v>
      </c>
      <c r="BR263" s="19">
        <v>1929</v>
      </c>
      <c r="BS263" s="19">
        <v>1933</v>
      </c>
      <c r="BT263" s="19">
        <v>1933</v>
      </c>
      <c r="BU263" s="19">
        <v>1907</v>
      </c>
      <c r="BV263" s="19">
        <v>1895</v>
      </c>
      <c r="BW263" s="19">
        <v>2014</v>
      </c>
      <c r="BX263" s="19">
        <v>2076</v>
      </c>
      <c r="BY263" s="19">
        <v>2103</v>
      </c>
      <c r="BZ263" s="19">
        <v>2109</v>
      </c>
      <c r="CA263" s="19">
        <v>2111</v>
      </c>
      <c r="CB263" s="19">
        <v>2140</v>
      </c>
      <c r="CC263" s="19">
        <v>2261</v>
      </c>
      <c r="CD263" s="19">
        <v>2284</v>
      </c>
      <c r="CE263" s="19">
        <v>2237</v>
      </c>
      <c r="CF263" s="19">
        <v>2192</v>
      </c>
      <c r="CG263" s="19">
        <v>2136</v>
      </c>
      <c r="CH263" s="49">
        <v>2138</v>
      </c>
      <c r="CI263" s="49">
        <v>2189</v>
      </c>
      <c r="CJ263" s="49">
        <v>2204</v>
      </c>
      <c r="CK263" s="49">
        <v>2134</v>
      </c>
      <c r="CL263" s="49">
        <v>2087</v>
      </c>
      <c r="CM263" s="49">
        <v>2099</v>
      </c>
      <c r="CN263" s="49">
        <v>2032</v>
      </c>
      <c r="CO263" s="49">
        <v>2012</v>
      </c>
      <c r="CP263" s="49">
        <v>2061</v>
      </c>
      <c r="CQ263" s="49">
        <v>1984</v>
      </c>
      <c r="CR263" s="49">
        <v>1993</v>
      </c>
      <c r="CS263" s="49">
        <v>1934</v>
      </c>
      <c r="CT263" s="49">
        <v>1873</v>
      </c>
      <c r="CU263" s="49">
        <v>1852</v>
      </c>
      <c r="CV263" s="49">
        <v>1791</v>
      </c>
      <c r="CW263" s="49">
        <v>1743</v>
      </c>
      <c r="CX263" s="49">
        <v>1612</v>
      </c>
      <c r="CY263" s="49">
        <v>1555</v>
      </c>
      <c r="CZ263" s="17" t="s">
        <v>307</v>
      </c>
      <c r="DE263" t="s">
        <v>308</v>
      </c>
      <c r="DG263" t="s">
        <v>307</v>
      </c>
      <c r="DI263">
        <v>41900</v>
      </c>
      <c r="DJ263">
        <v>41800</v>
      </c>
      <c r="DK263">
        <v>40200</v>
      </c>
      <c r="DL263">
        <v>41600</v>
      </c>
      <c r="DM263">
        <v>40700</v>
      </c>
      <c r="DN263">
        <v>41000</v>
      </c>
      <c r="DO263">
        <v>41900</v>
      </c>
      <c r="DP263">
        <v>42300</v>
      </c>
      <c r="DQ263">
        <v>42600</v>
      </c>
      <c r="DR263">
        <v>43900</v>
      </c>
      <c r="DS263">
        <v>41300</v>
      </c>
      <c r="DT263">
        <v>40800</v>
      </c>
      <c r="DU263">
        <v>43300</v>
      </c>
      <c r="DV263">
        <v>42300</v>
      </c>
      <c r="DW263">
        <v>43700</v>
      </c>
      <c r="DX263">
        <v>41200</v>
      </c>
      <c r="DY263">
        <v>40800</v>
      </c>
      <c r="DZ263">
        <v>42300</v>
      </c>
      <c r="EA263">
        <v>43200</v>
      </c>
      <c r="EB263">
        <v>43100</v>
      </c>
      <c r="EC263">
        <v>43300</v>
      </c>
      <c r="ED263">
        <v>41700</v>
      </c>
      <c r="EE263">
        <v>41900</v>
      </c>
      <c r="EF263">
        <v>42900</v>
      </c>
      <c r="EG263">
        <v>39900</v>
      </c>
      <c r="EH263">
        <v>40500</v>
      </c>
      <c r="EI263">
        <v>41800</v>
      </c>
      <c r="EJ263" s="19">
        <v>43100</v>
      </c>
      <c r="EK263" s="19">
        <v>42700</v>
      </c>
      <c r="EL263" s="19">
        <v>40600</v>
      </c>
      <c r="EM263" s="19"/>
      <c r="EO263" s="31">
        <f t="shared" si="90"/>
        <v>2.7804295942720762E-2</v>
      </c>
      <c r="EP263" s="31">
        <f t="shared" si="91"/>
        <v>2.8038277511961723E-2</v>
      </c>
      <c r="EQ263" s="31">
        <f t="shared" si="92"/>
        <v>2.945273631840796E-2</v>
      </c>
      <c r="ER263" s="31">
        <f t="shared" si="93"/>
        <v>2.78125E-2</v>
      </c>
      <c r="ES263" s="31">
        <f t="shared" si="94"/>
        <v>3.1253071253071252E-2</v>
      </c>
      <c r="ET263" s="31">
        <f t="shared" si="95"/>
        <v>2.6146341463414633E-2</v>
      </c>
      <c r="EU263" s="31">
        <f t="shared" si="96"/>
        <v>2.3794749403341288E-2</v>
      </c>
      <c r="EV263" s="31">
        <f t="shared" si="97"/>
        <v>2.2104018912529552E-2</v>
      </c>
      <c r="EW263" s="31">
        <f t="shared" si="98"/>
        <v>2.3192488262910798E-2</v>
      </c>
      <c r="EX263" s="31">
        <f t="shared" si="99"/>
        <v>2.5148063781321183E-2</v>
      </c>
      <c r="EY263" s="31">
        <f t="shared" si="100"/>
        <v>3.1864406779661014E-2</v>
      </c>
      <c r="EZ263" s="31">
        <f t="shared" si="101"/>
        <v>4.0367647058823529E-2</v>
      </c>
      <c r="FA263" s="31">
        <f t="shared" si="102"/>
        <v>4.8683602771362584E-2</v>
      </c>
      <c r="FB263" s="31">
        <f t="shared" si="103"/>
        <v>5.0212765957446809E-2</v>
      </c>
      <c r="FC263" s="31">
        <f t="shared" si="104"/>
        <v>4.9176201372997712E-2</v>
      </c>
      <c r="FD263" s="31">
        <f t="shared" si="105"/>
        <v>5.065533980582524E-2</v>
      </c>
      <c r="FE263" s="31">
        <f t="shared" si="106"/>
        <v>4.8774509803921569E-2</v>
      </c>
      <c r="FF263" s="31">
        <f t="shared" si="107"/>
        <v>4.3073286052009455E-2</v>
      </c>
      <c r="FG263" s="31">
        <f t="shared" si="108"/>
        <v>4.1805555555555554E-2</v>
      </c>
      <c r="FH263" s="31">
        <f t="shared" si="109"/>
        <v>4.1461716937354988E-2</v>
      </c>
      <c r="FI263" s="31">
        <f t="shared" si="110"/>
        <v>4.464203233256351E-2</v>
      </c>
      <c r="FJ263" s="31">
        <f t="shared" si="111"/>
        <v>4.5443645083932852E-2</v>
      </c>
      <c r="FK263" s="31">
        <f t="shared" si="112"/>
        <v>5.0190930787589502E-2</v>
      </c>
      <c r="FL263" s="31">
        <f t="shared" si="113"/>
        <v>4.9883449883449886E-2</v>
      </c>
      <c r="FM263" s="50">
        <f t="shared" si="114"/>
        <v>5.6065162907268172E-2</v>
      </c>
      <c r="FN263" s="50">
        <f t="shared" si="115"/>
        <v>5.2790123456790121E-2</v>
      </c>
      <c r="FO263" s="50">
        <f t="shared" si="116"/>
        <v>5.105263157894737E-2</v>
      </c>
      <c r="FP263" s="50">
        <f t="shared" si="117"/>
        <v>4.71461716937355E-2</v>
      </c>
      <c r="FQ263" s="50">
        <f t="shared" si="118"/>
        <v>4.6463700234192037E-2</v>
      </c>
      <c r="FR263" s="50">
        <f t="shared" si="119"/>
        <v>4.6133004926108376E-2</v>
      </c>
    </row>
    <row r="264" spans="1:174" ht="14">
      <c r="A264" s="17" t="s">
        <v>308</v>
      </c>
      <c r="B264" s="19">
        <v>1341</v>
      </c>
      <c r="C264" s="19">
        <v>1447</v>
      </c>
      <c r="D264" s="19">
        <v>1458</v>
      </c>
      <c r="E264" s="19">
        <v>1371</v>
      </c>
      <c r="F264" s="19">
        <v>1349</v>
      </c>
      <c r="G264" s="19">
        <v>1415</v>
      </c>
      <c r="H264" s="19">
        <v>1431</v>
      </c>
      <c r="I264" s="19">
        <v>1569</v>
      </c>
      <c r="J264" s="19">
        <v>1651</v>
      </c>
      <c r="K264" s="19">
        <v>1646</v>
      </c>
      <c r="L264" s="19">
        <v>1546</v>
      </c>
      <c r="M264" s="19">
        <v>1481</v>
      </c>
      <c r="N264" s="19">
        <v>1453</v>
      </c>
      <c r="O264" s="19">
        <v>1447</v>
      </c>
      <c r="P264" s="19">
        <v>1531</v>
      </c>
      <c r="Q264" s="19">
        <v>1344</v>
      </c>
      <c r="R264" s="19">
        <v>1325</v>
      </c>
      <c r="S264" s="19">
        <v>1360</v>
      </c>
      <c r="T264" s="19">
        <v>1397</v>
      </c>
      <c r="U264" s="19">
        <v>1504</v>
      </c>
      <c r="V264" s="19">
        <v>1499</v>
      </c>
      <c r="W264" s="19">
        <v>1474</v>
      </c>
      <c r="X264" s="19">
        <v>1335</v>
      </c>
      <c r="Y264" s="19">
        <v>1207</v>
      </c>
      <c r="Z264" s="19">
        <v>1128</v>
      </c>
      <c r="AA264" s="19">
        <v>1155</v>
      </c>
      <c r="AB264" s="19">
        <v>1137</v>
      </c>
      <c r="AC264" s="19">
        <v>1035</v>
      </c>
      <c r="AD264" s="19">
        <v>985</v>
      </c>
      <c r="AE264" s="19">
        <v>1012</v>
      </c>
      <c r="AF264" s="19">
        <v>1014</v>
      </c>
      <c r="AG264" s="19">
        <v>1088</v>
      </c>
      <c r="AH264" s="19">
        <v>1031</v>
      </c>
      <c r="AI264" s="19">
        <v>1008</v>
      </c>
      <c r="AJ264" s="19">
        <v>942</v>
      </c>
      <c r="AK264" s="19">
        <v>947</v>
      </c>
      <c r="AL264" s="19">
        <v>1020</v>
      </c>
      <c r="AM264" s="19">
        <v>1098</v>
      </c>
      <c r="AN264" s="19">
        <v>1193</v>
      </c>
      <c r="AO264" s="19">
        <v>1167</v>
      </c>
      <c r="AP264" s="19">
        <v>1189</v>
      </c>
      <c r="AQ264" s="19">
        <v>1351</v>
      </c>
      <c r="AR264" s="19">
        <v>1522</v>
      </c>
      <c r="AS264" s="19">
        <v>1749</v>
      </c>
      <c r="AT264" s="19">
        <v>1951</v>
      </c>
      <c r="AU264" s="19">
        <v>2000</v>
      </c>
      <c r="AV264" s="19">
        <v>1949</v>
      </c>
      <c r="AW264" s="19">
        <v>1923</v>
      </c>
      <c r="AX264" s="19">
        <v>1901</v>
      </c>
      <c r="AY264" s="19">
        <v>1944</v>
      </c>
      <c r="AZ264" s="19">
        <v>2015</v>
      </c>
      <c r="BA264" s="19">
        <v>1848</v>
      </c>
      <c r="BB264" s="19">
        <v>1819</v>
      </c>
      <c r="BC264" s="19">
        <v>1924</v>
      </c>
      <c r="BD264" s="19">
        <v>2022</v>
      </c>
      <c r="BE264" s="19">
        <v>2310</v>
      </c>
      <c r="BF264" s="19">
        <v>2294</v>
      </c>
      <c r="BG264" s="19">
        <v>2188</v>
      </c>
      <c r="BH264" s="19">
        <v>2052</v>
      </c>
      <c r="BI264" s="19">
        <v>1964</v>
      </c>
      <c r="BJ264" s="19">
        <v>1939</v>
      </c>
      <c r="BK264" s="19">
        <v>1974</v>
      </c>
      <c r="BL264" s="19">
        <v>2104</v>
      </c>
      <c r="BM264" s="19">
        <v>1917</v>
      </c>
      <c r="BN264" s="19">
        <v>1930</v>
      </c>
      <c r="BO264" s="19">
        <v>2051</v>
      </c>
      <c r="BP264" s="19">
        <v>2223</v>
      </c>
      <c r="BQ264" s="19">
        <v>2415</v>
      </c>
      <c r="BR264" s="19">
        <v>2492</v>
      </c>
      <c r="BS264" s="19">
        <v>2399</v>
      </c>
      <c r="BT264" s="19">
        <v>2253</v>
      </c>
      <c r="BU264" s="19">
        <v>2211</v>
      </c>
      <c r="BV264" s="19">
        <v>2177</v>
      </c>
      <c r="BW264" s="19">
        <v>2267</v>
      </c>
      <c r="BX264" s="19">
        <v>2314</v>
      </c>
      <c r="BY264" s="19">
        <v>2181</v>
      </c>
      <c r="BZ264" s="19">
        <v>2062</v>
      </c>
      <c r="CA264" s="19">
        <v>2133</v>
      </c>
      <c r="CB264" s="19">
        <v>2227</v>
      </c>
      <c r="CC264" s="19">
        <v>2384</v>
      </c>
      <c r="CD264" s="19">
        <v>2529</v>
      </c>
      <c r="CE264" s="19">
        <v>2435</v>
      </c>
      <c r="CF264" s="19">
        <v>2247</v>
      </c>
      <c r="CG264" s="19">
        <v>2199</v>
      </c>
      <c r="CH264" s="49">
        <v>2213</v>
      </c>
      <c r="CI264" s="49">
        <v>2232</v>
      </c>
      <c r="CJ264" s="49">
        <v>2214</v>
      </c>
      <c r="CK264" s="49">
        <v>1939</v>
      </c>
      <c r="CL264" s="49">
        <v>1938</v>
      </c>
      <c r="CM264" s="49">
        <v>1959</v>
      </c>
      <c r="CN264" s="49">
        <v>1992</v>
      </c>
      <c r="CO264" s="49">
        <v>2102</v>
      </c>
      <c r="CP264" s="49">
        <v>2204</v>
      </c>
      <c r="CQ264" s="49">
        <v>2116</v>
      </c>
      <c r="CR264" s="49">
        <v>2034</v>
      </c>
      <c r="CS264" s="49">
        <v>1999</v>
      </c>
      <c r="CT264" s="49">
        <v>1977</v>
      </c>
      <c r="CU264" s="49">
        <v>1968</v>
      </c>
      <c r="CV264" s="49">
        <v>1899</v>
      </c>
      <c r="CW264" s="49">
        <v>1707</v>
      </c>
      <c r="CX264" s="49">
        <v>1611</v>
      </c>
      <c r="CY264" s="49">
        <v>1647</v>
      </c>
      <c r="CZ264" s="17" t="s">
        <v>308</v>
      </c>
      <c r="DE264" t="s">
        <v>309</v>
      </c>
      <c r="DG264" t="s">
        <v>308</v>
      </c>
      <c r="DI264">
        <v>66100</v>
      </c>
      <c r="DJ264">
        <v>67400</v>
      </c>
      <c r="DK264">
        <v>67800</v>
      </c>
      <c r="DL264">
        <v>69300</v>
      </c>
      <c r="DM264">
        <v>69900</v>
      </c>
      <c r="DN264">
        <v>69700</v>
      </c>
      <c r="DO264">
        <v>69700</v>
      </c>
      <c r="DP264">
        <v>69000</v>
      </c>
      <c r="DQ264">
        <v>69700</v>
      </c>
      <c r="DR264">
        <v>70100</v>
      </c>
      <c r="DS264">
        <v>70500</v>
      </c>
      <c r="DT264">
        <v>70800</v>
      </c>
      <c r="DU264">
        <v>71000</v>
      </c>
      <c r="DV264">
        <v>71900</v>
      </c>
      <c r="DW264">
        <v>71500</v>
      </c>
      <c r="DX264">
        <v>71400</v>
      </c>
      <c r="DY264">
        <v>70200</v>
      </c>
      <c r="DZ264">
        <v>70200</v>
      </c>
      <c r="EA264">
        <v>71100</v>
      </c>
      <c r="EB264">
        <v>71600</v>
      </c>
      <c r="EC264">
        <v>73300</v>
      </c>
      <c r="ED264">
        <v>73500</v>
      </c>
      <c r="EE264">
        <v>73000</v>
      </c>
      <c r="EF264">
        <v>73900</v>
      </c>
      <c r="EG264">
        <v>74700</v>
      </c>
      <c r="EH264">
        <v>75100</v>
      </c>
      <c r="EI264">
        <v>75900</v>
      </c>
      <c r="EJ264" s="19">
        <v>75000</v>
      </c>
      <c r="EK264" s="19">
        <v>74900</v>
      </c>
      <c r="EL264" s="19">
        <v>74200</v>
      </c>
      <c r="EM264" s="19"/>
      <c r="EO264" s="31">
        <f t="shared" ref="EO264:EO327" si="120">K264/DI264</f>
        <v>2.4901664145234492E-2</v>
      </c>
      <c r="EP264" s="31">
        <f t="shared" ref="EP264:EP327" si="121">N264/DJ264</f>
        <v>2.1557863501483681E-2</v>
      </c>
      <c r="EQ264" s="31">
        <f t="shared" ref="EQ264:EQ327" si="122">Q264/DK264</f>
        <v>1.9823008849557521E-2</v>
      </c>
      <c r="ER264" s="31">
        <f t="shared" ref="ER264:ER327" si="123">T264/DL264</f>
        <v>2.0158730158730157E-2</v>
      </c>
      <c r="ES264" s="31">
        <f t="shared" ref="ES264:ES327" si="124">W264/DM264</f>
        <v>2.1087267525035765E-2</v>
      </c>
      <c r="ET264" s="31">
        <f t="shared" ref="ET264:ET327" si="125">Z264/DN264</f>
        <v>1.6183644189383069E-2</v>
      </c>
      <c r="EU264" s="31">
        <f t="shared" ref="EU264:EU327" si="126">AC264/DO264</f>
        <v>1.48493543758967E-2</v>
      </c>
      <c r="EV264" s="31">
        <f t="shared" ref="EV264:EV327" si="127">AF264/DP264</f>
        <v>1.4695652173913044E-2</v>
      </c>
      <c r="EW264" s="31">
        <f t="shared" ref="EW264:EW327" si="128">AI264/DQ264</f>
        <v>1.4461979913916786E-2</v>
      </c>
      <c r="EX264" s="31">
        <f t="shared" ref="EX264:EX327" si="129">AL264/DR264</f>
        <v>1.4550641940085592E-2</v>
      </c>
      <c r="EY264" s="31">
        <f t="shared" ref="EY264:EY327" si="130">AO264/DS264</f>
        <v>1.6553191489361702E-2</v>
      </c>
      <c r="EZ264" s="31">
        <f t="shared" ref="EZ264:EZ327" si="131">AR264/DT264</f>
        <v>2.1497175141242938E-2</v>
      </c>
      <c r="FA264" s="31">
        <f t="shared" ref="FA264:FA327" si="132">AU264/DU264</f>
        <v>2.8169014084507043E-2</v>
      </c>
      <c r="FB264" s="31">
        <f t="shared" ref="FB264:FB327" si="133">AX264/DV264</f>
        <v>2.6439499304589709E-2</v>
      </c>
      <c r="FC264" s="31">
        <f t="shared" ref="FC264:FC327" si="134">BA264/DW264</f>
        <v>2.5846153846153845E-2</v>
      </c>
      <c r="FD264" s="31">
        <f t="shared" ref="FD264:FD327" si="135">BD264/DX264</f>
        <v>2.8319327731092438E-2</v>
      </c>
      <c r="FE264" s="31">
        <f t="shared" ref="FE264:FE327" si="136">BG264/DY264</f>
        <v>3.1168091168091168E-2</v>
      </c>
      <c r="FF264" s="31">
        <f t="shared" ref="FF264:FF327" si="137">BJ264/DZ264</f>
        <v>2.7621082621082621E-2</v>
      </c>
      <c r="FG264" s="31">
        <f t="shared" ref="FG264:FG327" si="138">BM264/EA264</f>
        <v>2.6962025316455696E-2</v>
      </c>
      <c r="FH264" s="31">
        <f t="shared" ref="FH264:FH327" si="139">BP264/EB264</f>
        <v>3.1047486033519554E-2</v>
      </c>
      <c r="FI264" s="31">
        <f t="shared" ref="FI264:FI327" si="140">BS264/EC264</f>
        <v>3.2728512960436565E-2</v>
      </c>
      <c r="FJ264" s="31">
        <f t="shared" ref="FJ264:FJ327" si="141">BV264/ED264</f>
        <v>2.9619047619047618E-2</v>
      </c>
      <c r="FK264" s="31">
        <f t="shared" ref="FK264:FK327" si="142">BY264/EE264</f>
        <v>2.9876712328767124E-2</v>
      </c>
      <c r="FL264" s="31">
        <f t="shared" si="113"/>
        <v>3.0135317997293642E-2</v>
      </c>
      <c r="FM264" s="50">
        <f t="shared" si="114"/>
        <v>3.2597054886211514E-2</v>
      </c>
      <c r="FN264" s="50">
        <f t="shared" si="115"/>
        <v>2.9467376830892143E-2</v>
      </c>
      <c r="FO264" s="50">
        <f t="shared" si="116"/>
        <v>2.5546772068511199E-2</v>
      </c>
      <c r="FP264" s="50">
        <f t="shared" si="117"/>
        <v>2.656E-2</v>
      </c>
      <c r="FQ264" s="50">
        <f t="shared" si="118"/>
        <v>2.8251001335113483E-2</v>
      </c>
      <c r="FR264" s="50">
        <f t="shared" si="119"/>
        <v>2.6644204851752021E-2</v>
      </c>
    </row>
    <row r="265" spans="1:174" ht="14">
      <c r="A265" s="17" t="s">
        <v>309</v>
      </c>
      <c r="B265" s="19">
        <v>2675</v>
      </c>
      <c r="C265" s="19">
        <v>2656</v>
      </c>
      <c r="D265" s="19">
        <v>2699</v>
      </c>
      <c r="E265" s="19">
        <v>2614</v>
      </c>
      <c r="F265" s="19">
        <v>2566</v>
      </c>
      <c r="G265" s="19">
        <v>2514</v>
      </c>
      <c r="H265" s="19">
        <v>2550</v>
      </c>
      <c r="I265" s="19">
        <v>2732</v>
      </c>
      <c r="J265" s="19">
        <v>2797</v>
      </c>
      <c r="K265" s="19">
        <v>2953</v>
      </c>
      <c r="L265" s="19">
        <v>3214</v>
      </c>
      <c r="M265" s="19">
        <v>3133</v>
      </c>
      <c r="N265" s="19">
        <v>3214</v>
      </c>
      <c r="O265" s="19">
        <v>2884</v>
      </c>
      <c r="P265" s="19">
        <v>2749</v>
      </c>
      <c r="Q265" s="19">
        <v>2826</v>
      </c>
      <c r="R265" s="19">
        <v>2933</v>
      </c>
      <c r="S265" s="19">
        <v>2917</v>
      </c>
      <c r="T265" s="19">
        <v>2938</v>
      </c>
      <c r="U265" s="19">
        <v>3251</v>
      </c>
      <c r="V265" s="19">
        <v>3358</v>
      </c>
      <c r="W265" s="19">
        <v>3427</v>
      </c>
      <c r="X265" s="19">
        <v>3485</v>
      </c>
      <c r="Y265" s="19">
        <v>3327</v>
      </c>
      <c r="Z265" s="19">
        <v>3154</v>
      </c>
      <c r="AA265" s="19">
        <v>3021</v>
      </c>
      <c r="AB265" s="19">
        <v>3073</v>
      </c>
      <c r="AC265" s="19">
        <v>3017</v>
      </c>
      <c r="AD265" s="19">
        <v>2867</v>
      </c>
      <c r="AE265" s="19">
        <v>2676</v>
      </c>
      <c r="AF265" s="19">
        <v>2694</v>
      </c>
      <c r="AG265" s="19">
        <v>2971</v>
      </c>
      <c r="AH265" s="19">
        <v>3026</v>
      </c>
      <c r="AI265" s="19">
        <v>3003</v>
      </c>
      <c r="AJ265" s="19">
        <v>2926</v>
      </c>
      <c r="AK265" s="19">
        <v>3011</v>
      </c>
      <c r="AL265" s="19">
        <v>2868</v>
      </c>
      <c r="AM265" s="19">
        <v>2842</v>
      </c>
      <c r="AN265" s="19">
        <v>2986</v>
      </c>
      <c r="AO265" s="19">
        <v>3028</v>
      </c>
      <c r="AP265" s="19">
        <v>3021</v>
      </c>
      <c r="AQ265" s="19">
        <v>3301</v>
      </c>
      <c r="AR265" s="19">
        <v>3756</v>
      </c>
      <c r="AS265" s="19">
        <v>4249</v>
      </c>
      <c r="AT265" s="19">
        <v>5160</v>
      </c>
      <c r="AU265" s="19">
        <v>5520</v>
      </c>
      <c r="AV265" s="19">
        <v>5661</v>
      </c>
      <c r="AW265" s="19">
        <v>5688</v>
      </c>
      <c r="AX265" s="19">
        <v>5840</v>
      </c>
      <c r="AY265" s="19">
        <v>5568</v>
      </c>
      <c r="AZ265" s="19">
        <v>5695</v>
      </c>
      <c r="BA265" s="19">
        <v>5829</v>
      </c>
      <c r="BB265" s="19">
        <v>5773</v>
      </c>
      <c r="BC265" s="19">
        <v>5595</v>
      </c>
      <c r="BD265" s="19">
        <v>5609</v>
      </c>
      <c r="BE265" s="19">
        <v>5781</v>
      </c>
      <c r="BF265" s="19">
        <v>5961</v>
      </c>
      <c r="BG265" s="19">
        <v>5827</v>
      </c>
      <c r="BH265" s="19">
        <v>5621</v>
      </c>
      <c r="BI265" s="19">
        <v>5491</v>
      </c>
      <c r="BJ265" s="19">
        <v>5311</v>
      </c>
      <c r="BK265" s="19">
        <v>5093</v>
      </c>
      <c r="BL265" s="19">
        <v>5061</v>
      </c>
      <c r="BM265" s="19">
        <v>4929</v>
      </c>
      <c r="BN265" s="19">
        <v>4730</v>
      </c>
      <c r="BO265" s="19">
        <v>4668</v>
      </c>
      <c r="BP265" s="19">
        <v>4549</v>
      </c>
      <c r="BQ265" s="19">
        <v>5082</v>
      </c>
      <c r="BR265" s="19">
        <v>5394</v>
      </c>
      <c r="BS265" s="19">
        <v>5385</v>
      </c>
      <c r="BT265" s="19">
        <v>5444</v>
      </c>
      <c r="BU265" s="19">
        <v>5331</v>
      </c>
      <c r="BV265" s="19">
        <v>5414</v>
      </c>
      <c r="BW265" s="19">
        <v>5571</v>
      </c>
      <c r="BX265" s="19">
        <v>5672</v>
      </c>
      <c r="BY265" s="19">
        <v>5559</v>
      </c>
      <c r="BZ265" s="19">
        <v>5456</v>
      </c>
      <c r="CA265" s="19">
        <v>5300</v>
      </c>
      <c r="CB265" s="19">
        <v>5230</v>
      </c>
      <c r="CC265" s="19">
        <v>5838</v>
      </c>
      <c r="CD265" s="19">
        <v>6312</v>
      </c>
      <c r="CE265" s="19">
        <v>6352</v>
      </c>
      <c r="CF265" s="19">
        <v>6344</v>
      </c>
      <c r="CG265" s="19">
        <v>6344</v>
      </c>
      <c r="CH265" s="49">
        <v>6271</v>
      </c>
      <c r="CI265" s="49">
        <v>6359</v>
      </c>
      <c r="CJ265" s="49">
        <v>6400</v>
      </c>
      <c r="CK265" s="49">
        <v>6317</v>
      </c>
      <c r="CL265" s="49">
        <v>6360</v>
      </c>
      <c r="CM265" s="49">
        <v>5921</v>
      </c>
      <c r="CN265" s="49">
        <v>5721</v>
      </c>
      <c r="CO265" s="49">
        <v>6318</v>
      </c>
      <c r="CP265" s="49">
        <v>6710</v>
      </c>
      <c r="CQ265" s="49">
        <v>6668</v>
      </c>
      <c r="CR265" s="49">
        <v>6587</v>
      </c>
      <c r="CS265" s="49">
        <v>6303</v>
      </c>
      <c r="CT265" s="49">
        <v>5987</v>
      </c>
      <c r="CU265" s="49">
        <v>5683</v>
      </c>
      <c r="CV265" s="49">
        <v>5445</v>
      </c>
      <c r="CW265" s="49">
        <v>5132</v>
      </c>
      <c r="CX265" s="49">
        <v>4875</v>
      </c>
      <c r="CY265" s="49">
        <v>4225</v>
      </c>
      <c r="CZ265" s="17" t="s">
        <v>309</v>
      </c>
      <c r="DE265" t="s">
        <v>310</v>
      </c>
      <c r="DG265" t="s">
        <v>309</v>
      </c>
      <c r="DI265">
        <v>83800</v>
      </c>
      <c r="DJ265">
        <v>85000</v>
      </c>
      <c r="DK265">
        <v>84800</v>
      </c>
      <c r="DL265">
        <v>85600</v>
      </c>
      <c r="DM265">
        <v>86600</v>
      </c>
      <c r="DN265">
        <v>86500</v>
      </c>
      <c r="DO265">
        <v>86300</v>
      </c>
      <c r="DP265">
        <v>85400</v>
      </c>
      <c r="DQ265">
        <v>85300</v>
      </c>
      <c r="DR265">
        <v>83500</v>
      </c>
      <c r="DS265">
        <v>83700</v>
      </c>
      <c r="DT265">
        <v>85000</v>
      </c>
      <c r="DU265">
        <v>84600</v>
      </c>
      <c r="DV265">
        <v>84400</v>
      </c>
      <c r="DW265">
        <v>84000</v>
      </c>
      <c r="DX265">
        <v>84800</v>
      </c>
      <c r="DY265">
        <v>85400</v>
      </c>
      <c r="DZ265">
        <v>85800</v>
      </c>
      <c r="EA265">
        <v>86900</v>
      </c>
      <c r="EB265">
        <v>85900</v>
      </c>
      <c r="EC265">
        <v>85700</v>
      </c>
      <c r="ED265">
        <v>87400</v>
      </c>
      <c r="EE265">
        <v>87600</v>
      </c>
      <c r="EF265">
        <v>87800</v>
      </c>
      <c r="EG265">
        <v>86900</v>
      </c>
      <c r="EH265">
        <v>85900</v>
      </c>
      <c r="EI265">
        <v>85600</v>
      </c>
      <c r="EJ265" s="19">
        <v>85700</v>
      </c>
      <c r="EK265" s="19">
        <v>86500</v>
      </c>
      <c r="EL265" s="19">
        <v>88100</v>
      </c>
      <c r="EM265" s="19"/>
      <c r="EO265" s="31">
        <f t="shared" si="120"/>
        <v>3.5238663484486871E-2</v>
      </c>
      <c r="EP265" s="31">
        <f t="shared" si="121"/>
        <v>3.781176470588235E-2</v>
      </c>
      <c r="EQ265" s="31">
        <f t="shared" si="122"/>
        <v>3.3325471698113208E-2</v>
      </c>
      <c r="ER265" s="31">
        <f t="shared" si="123"/>
        <v>3.4322429906542058E-2</v>
      </c>
      <c r="ES265" s="31">
        <f t="shared" si="124"/>
        <v>3.9572748267898382E-2</v>
      </c>
      <c r="ET265" s="31">
        <f t="shared" si="125"/>
        <v>3.6462427745664737E-2</v>
      </c>
      <c r="EU265" s="31">
        <f t="shared" si="126"/>
        <v>3.4959443800695246E-2</v>
      </c>
      <c r="EV265" s="31">
        <f t="shared" si="127"/>
        <v>3.1545667447306788E-2</v>
      </c>
      <c r="EW265" s="31">
        <f t="shared" si="128"/>
        <v>3.5205158264947245E-2</v>
      </c>
      <c r="EX265" s="31">
        <f t="shared" si="129"/>
        <v>3.4347305389221559E-2</v>
      </c>
      <c r="EY265" s="31">
        <f t="shared" si="130"/>
        <v>3.6176821983273599E-2</v>
      </c>
      <c r="EZ265" s="31">
        <f t="shared" si="131"/>
        <v>4.4188235294117646E-2</v>
      </c>
      <c r="FA265" s="31">
        <f t="shared" si="132"/>
        <v>6.5248226950354607E-2</v>
      </c>
      <c r="FB265" s="31">
        <f t="shared" si="133"/>
        <v>6.9194312796208537E-2</v>
      </c>
      <c r="FC265" s="31">
        <f t="shared" si="134"/>
        <v>6.9392857142857145E-2</v>
      </c>
      <c r="FD265" s="31">
        <f t="shared" si="135"/>
        <v>6.6143867924528296E-2</v>
      </c>
      <c r="FE265" s="31">
        <f t="shared" si="136"/>
        <v>6.8231850117096024E-2</v>
      </c>
      <c r="FF265" s="31">
        <f t="shared" si="137"/>
        <v>6.1899766899766902E-2</v>
      </c>
      <c r="FG265" s="31">
        <f t="shared" si="138"/>
        <v>5.6720368239355584E-2</v>
      </c>
      <c r="FH265" s="31">
        <f t="shared" si="139"/>
        <v>5.2956926658905702E-2</v>
      </c>
      <c r="FI265" s="31">
        <f t="shared" si="140"/>
        <v>6.2835472578763124E-2</v>
      </c>
      <c r="FJ265" s="31">
        <f t="shared" si="141"/>
        <v>6.1945080091533183E-2</v>
      </c>
      <c r="FK265" s="31">
        <f t="shared" si="142"/>
        <v>6.3458904109589043E-2</v>
      </c>
      <c r="FL265" s="31">
        <f t="shared" ref="FL265:FL328" si="143">CB265/EF265</f>
        <v>5.9567198177676535E-2</v>
      </c>
      <c r="FM265" s="50">
        <f t="shared" ref="FM265:FM328" si="144">CE265/EG265</f>
        <v>7.309551208285385E-2</v>
      </c>
      <c r="FN265" s="50">
        <f t="shared" ref="FN265:FN328" si="145">CH265/EH265</f>
        <v>7.3003492433061701E-2</v>
      </c>
      <c r="FO265" s="50">
        <f t="shared" ref="FO265:FO328" si="146">CK265/EI265</f>
        <v>7.3796728971962613E-2</v>
      </c>
      <c r="FP265" s="50">
        <f t="shared" ref="FP265:FP328" si="147">CN265/EJ265</f>
        <v>6.6756126021003503E-2</v>
      </c>
      <c r="FQ265" s="50">
        <f t="shared" ref="FQ265:FQ328" si="148">CQ265/EK265</f>
        <v>7.7086705202312145E-2</v>
      </c>
      <c r="FR265" s="50">
        <f t="shared" ref="FR265:FR328" si="149">CT265/EL265</f>
        <v>6.795686719636776E-2</v>
      </c>
    </row>
    <row r="266" spans="1:174" ht="14">
      <c r="A266" s="17" t="s">
        <v>310</v>
      </c>
      <c r="B266" s="19">
        <v>3381</v>
      </c>
      <c r="C266" s="19">
        <v>3494</v>
      </c>
      <c r="D266" s="19">
        <v>3511</v>
      </c>
      <c r="E266" s="19">
        <v>3396</v>
      </c>
      <c r="F266" s="19">
        <v>3440</v>
      </c>
      <c r="G266" s="19">
        <v>3356</v>
      </c>
      <c r="H266" s="19">
        <v>3300</v>
      </c>
      <c r="I266" s="19">
        <v>3637</v>
      </c>
      <c r="J266" s="19">
        <v>3810</v>
      </c>
      <c r="K266" s="19">
        <v>3895</v>
      </c>
      <c r="L266" s="19">
        <v>4080</v>
      </c>
      <c r="M266" s="19">
        <v>4012</v>
      </c>
      <c r="N266" s="19">
        <v>3973</v>
      </c>
      <c r="O266" s="19">
        <v>4011</v>
      </c>
      <c r="P266" s="19">
        <v>3933</v>
      </c>
      <c r="Q266" s="19">
        <v>3840</v>
      </c>
      <c r="R266" s="19">
        <v>3625</v>
      </c>
      <c r="S266" s="19">
        <v>3621</v>
      </c>
      <c r="T266" s="19">
        <v>3366</v>
      </c>
      <c r="U266" s="19">
        <v>3783</v>
      </c>
      <c r="V266" s="19">
        <v>3891</v>
      </c>
      <c r="W266" s="19">
        <v>3909</v>
      </c>
      <c r="X266" s="19">
        <v>3739</v>
      </c>
      <c r="Y266" s="19">
        <v>3762</v>
      </c>
      <c r="Z266" s="19">
        <v>3871</v>
      </c>
      <c r="AA266" s="19">
        <v>3587</v>
      </c>
      <c r="AB266" s="19">
        <v>3419</v>
      </c>
      <c r="AC266" s="19">
        <v>3297</v>
      </c>
      <c r="AD266" s="19">
        <v>3128</v>
      </c>
      <c r="AE266" s="19">
        <v>3043</v>
      </c>
      <c r="AF266" s="19">
        <v>2979</v>
      </c>
      <c r="AG266" s="19">
        <v>3308</v>
      </c>
      <c r="AH266" s="19">
        <v>3520</v>
      </c>
      <c r="AI266" s="19">
        <v>3473</v>
      </c>
      <c r="AJ266" s="19">
        <v>3299</v>
      </c>
      <c r="AK266" s="19">
        <v>3285</v>
      </c>
      <c r="AL266" s="19">
        <v>3382</v>
      </c>
      <c r="AM266" s="19">
        <v>3723</v>
      </c>
      <c r="AN266" s="19">
        <v>3962</v>
      </c>
      <c r="AO266" s="19">
        <v>3942</v>
      </c>
      <c r="AP266" s="19">
        <v>4151</v>
      </c>
      <c r="AQ266" s="19">
        <v>4338</v>
      </c>
      <c r="AR266" s="19">
        <v>4632</v>
      </c>
      <c r="AS266" s="19">
        <v>5323</v>
      </c>
      <c r="AT266" s="19">
        <v>6295</v>
      </c>
      <c r="AU266" s="19">
        <v>6397</v>
      </c>
      <c r="AV266" s="19">
        <v>6587</v>
      </c>
      <c r="AW266" s="19">
        <v>6651</v>
      </c>
      <c r="AX266" s="19">
        <v>6558</v>
      </c>
      <c r="AY266" s="19">
        <v>6744</v>
      </c>
      <c r="AZ266" s="19">
        <v>6679</v>
      </c>
      <c r="BA266" s="19">
        <v>6807</v>
      </c>
      <c r="BB266" s="19">
        <v>6662</v>
      </c>
      <c r="BC266" s="19">
        <v>6465</v>
      </c>
      <c r="BD266" s="19">
        <v>5914</v>
      </c>
      <c r="BE266" s="19">
        <v>6674</v>
      </c>
      <c r="BF266" s="19">
        <v>6774</v>
      </c>
      <c r="BG266" s="19">
        <v>6489</v>
      </c>
      <c r="BH266" s="19">
        <v>6312</v>
      </c>
      <c r="BI266" s="19">
        <v>6043</v>
      </c>
      <c r="BJ266" s="19">
        <v>5980</v>
      </c>
      <c r="BK266" s="19">
        <v>5964</v>
      </c>
      <c r="BL266" s="19">
        <v>6044</v>
      </c>
      <c r="BM266" s="19">
        <v>6076</v>
      </c>
      <c r="BN266" s="19">
        <v>6127</v>
      </c>
      <c r="BO266" s="19">
        <v>6113</v>
      </c>
      <c r="BP266" s="19">
        <v>5910</v>
      </c>
      <c r="BQ266" s="19">
        <v>6441</v>
      </c>
      <c r="BR266" s="19">
        <v>6624</v>
      </c>
      <c r="BS266" s="19">
        <v>6520</v>
      </c>
      <c r="BT266" s="19">
        <v>6552</v>
      </c>
      <c r="BU266" s="19">
        <v>6490</v>
      </c>
      <c r="BV266" s="19">
        <v>6484</v>
      </c>
      <c r="BW266" s="19">
        <v>6686</v>
      </c>
      <c r="BX266" s="19">
        <v>6831</v>
      </c>
      <c r="BY266" s="19">
        <v>7035</v>
      </c>
      <c r="BZ266" s="19">
        <v>6813</v>
      </c>
      <c r="CA266" s="19">
        <v>6698</v>
      </c>
      <c r="CB266" s="19">
        <v>6396</v>
      </c>
      <c r="CC266" s="19">
        <v>6944</v>
      </c>
      <c r="CD266" s="19">
        <v>7050</v>
      </c>
      <c r="CE266" s="19">
        <v>6943</v>
      </c>
      <c r="CF266" s="19">
        <v>6776</v>
      </c>
      <c r="CG266" s="19">
        <v>6616</v>
      </c>
      <c r="CH266" s="49">
        <v>6515</v>
      </c>
      <c r="CI266" s="49">
        <v>6514</v>
      </c>
      <c r="CJ266" s="49">
        <v>6490</v>
      </c>
      <c r="CK266" s="49">
        <v>6287</v>
      </c>
      <c r="CL266" s="49">
        <v>6257</v>
      </c>
      <c r="CM266" s="49">
        <v>6145</v>
      </c>
      <c r="CN266" s="49">
        <v>5787</v>
      </c>
      <c r="CO266" s="49">
        <v>6136</v>
      </c>
      <c r="CP266" s="49">
        <v>6278</v>
      </c>
      <c r="CQ266" s="49">
        <v>6143</v>
      </c>
      <c r="CR266" s="49">
        <v>5881</v>
      </c>
      <c r="CS266" s="49">
        <v>5719</v>
      </c>
      <c r="CT266" s="49">
        <v>5419</v>
      </c>
      <c r="CU266" s="49">
        <v>5233</v>
      </c>
      <c r="CV266" s="49">
        <v>5142</v>
      </c>
      <c r="CW266" s="49">
        <v>4982</v>
      </c>
      <c r="CX266" s="49">
        <v>4823</v>
      </c>
      <c r="CY266" s="49">
        <v>4622</v>
      </c>
      <c r="CZ266" s="17" t="s">
        <v>310</v>
      </c>
      <c r="DE266" t="s">
        <v>311</v>
      </c>
      <c r="DG266" t="s">
        <v>310</v>
      </c>
      <c r="DI266">
        <v>120200</v>
      </c>
      <c r="DJ266">
        <v>121400</v>
      </c>
      <c r="DK266">
        <v>122600</v>
      </c>
      <c r="DL266">
        <v>125900</v>
      </c>
      <c r="DM266">
        <v>126500</v>
      </c>
      <c r="DN266">
        <v>128100</v>
      </c>
      <c r="DO266">
        <v>128100</v>
      </c>
      <c r="DP266">
        <v>130300</v>
      </c>
      <c r="DQ266">
        <v>128900</v>
      </c>
      <c r="DR266">
        <v>128900</v>
      </c>
      <c r="DS266">
        <v>129200</v>
      </c>
      <c r="DT266">
        <v>127800</v>
      </c>
      <c r="DU266">
        <v>128300</v>
      </c>
      <c r="DV266">
        <v>130400</v>
      </c>
      <c r="DW266">
        <v>130800</v>
      </c>
      <c r="DX266">
        <v>131000</v>
      </c>
      <c r="DY266">
        <v>130100</v>
      </c>
      <c r="DZ266">
        <v>128700</v>
      </c>
      <c r="EA266">
        <v>127800</v>
      </c>
      <c r="EB266">
        <v>126400</v>
      </c>
      <c r="EC266">
        <v>127600</v>
      </c>
      <c r="ED266">
        <v>125800</v>
      </c>
      <c r="EE266">
        <v>128300</v>
      </c>
      <c r="EF266">
        <v>129300</v>
      </c>
      <c r="EG266">
        <v>131000</v>
      </c>
      <c r="EH266">
        <v>132300</v>
      </c>
      <c r="EI266">
        <v>133900</v>
      </c>
      <c r="EJ266" s="19">
        <v>134500</v>
      </c>
      <c r="EK266" s="19">
        <v>133100</v>
      </c>
      <c r="EL266" s="19">
        <v>134200</v>
      </c>
      <c r="EM266" s="19"/>
      <c r="EO266" s="31">
        <f t="shared" si="120"/>
        <v>3.2404326123128123E-2</v>
      </c>
      <c r="EP266" s="31">
        <f t="shared" si="121"/>
        <v>3.2726523887973639E-2</v>
      </c>
      <c r="EQ266" s="31">
        <f t="shared" si="122"/>
        <v>3.1321370309951059E-2</v>
      </c>
      <c r="ER266" s="31">
        <f t="shared" si="123"/>
        <v>2.6735504368546464E-2</v>
      </c>
      <c r="ES266" s="31">
        <f t="shared" si="124"/>
        <v>3.0901185770750988E-2</v>
      </c>
      <c r="ET266" s="31">
        <f t="shared" si="125"/>
        <v>3.0218579234972679E-2</v>
      </c>
      <c r="EU266" s="31">
        <f t="shared" si="126"/>
        <v>2.5737704918032785E-2</v>
      </c>
      <c r="EV266" s="31">
        <f t="shared" si="127"/>
        <v>2.2862624712202611E-2</v>
      </c>
      <c r="EW266" s="31">
        <f t="shared" si="128"/>
        <v>2.6943366951124904E-2</v>
      </c>
      <c r="EX266" s="31">
        <f t="shared" si="129"/>
        <v>2.6237393328161364E-2</v>
      </c>
      <c r="EY266" s="31">
        <f t="shared" si="130"/>
        <v>3.0510835913312693E-2</v>
      </c>
      <c r="EZ266" s="31">
        <f t="shared" si="131"/>
        <v>3.6244131455399058E-2</v>
      </c>
      <c r="FA266" s="31">
        <f t="shared" si="132"/>
        <v>4.985970381917381E-2</v>
      </c>
      <c r="FB266" s="31">
        <f t="shared" si="133"/>
        <v>5.0291411042944788E-2</v>
      </c>
      <c r="FC266" s="31">
        <f t="shared" si="134"/>
        <v>5.2041284403669723E-2</v>
      </c>
      <c r="FD266" s="31">
        <f t="shared" si="135"/>
        <v>4.5145038167938932E-2</v>
      </c>
      <c r="FE266" s="31">
        <f t="shared" si="136"/>
        <v>4.9877017678708682E-2</v>
      </c>
      <c r="FF266" s="31">
        <f t="shared" si="137"/>
        <v>4.6464646464646465E-2</v>
      </c>
      <c r="FG266" s="31">
        <f t="shared" si="138"/>
        <v>4.7543035993740219E-2</v>
      </c>
      <c r="FH266" s="31">
        <f t="shared" si="139"/>
        <v>4.675632911392405E-2</v>
      </c>
      <c r="FI266" s="31">
        <f t="shared" si="140"/>
        <v>5.1097178683385577E-2</v>
      </c>
      <c r="FJ266" s="31">
        <f t="shared" si="141"/>
        <v>5.1542130365659779E-2</v>
      </c>
      <c r="FK266" s="31">
        <f t="shared" si="142"/>
        <v>5.4832424006235385E-2</v>
      </c>
      <c r="FL266" s="31">
        <f t="shared" si="143"/>
        <v>4.9466357308584688E-2</v>
      </c>
      <c r="FM266" s="50">
        <f t="shared" si="144"/>
        <v>5.2999999999999999E-2</v>
      </c>
      <c r="FN266" s="50">
        <f t="shared" si="145"/>
        <v>4.9244142101284957E-2</v>
      </c>
      <c r="FO266" s="50">
        <f t="shared" si="146"/>
        <v>4.6952949962658704E-2</v>
      </c>
      <c r="FP266" s="50">
        <f t="shared" si="147"/>
        <v>4.3026022304832712E-2</v>
      </c>
      <c r="FQ266" s="50">
        <f t="shared" si="148"/>
        <v>4.6153268219383925E-2</v>
      </c>
      <c r="FR266" s="50">
        <f t="shared" si="149"/>
        <v>4.0380029806259314E-2</v>
      </c>
    </row>
    <row r="267" spans="1:174" ht="14">
      <c r="A267" s="17" t="s">
        <v>311</v>
      </c>
      <c r="B267" s="19">
        <v>716</v>
      </c>
      <c r="C267" s="19">
        <v>776</v>
      </c>
      <c r="D267" s="19">
        <v>817</v>
      </c>
      <c r="E267" s="19">
        <v>822</v>
      </c>
      <c r="F267" s="19">
        <v>770</v>
      </c>
      <c r="G267" s="19">
        <v>893</v>
      </c>
      <c r="H267" s="19">
        <v>847</v>
      </c>
      <c r="I267" s="19">
        <v>924</v>
      </c>
      <c r="J267" s="19">
        <v>960</v>
      </c>
      <c r="K267" s="19">
        <v>977</v>
      </c>
      <c r="L267" s="19">
        <v>990</v>
      </c>
      <c r="M267" s="19">
        <v>961</v>
      </c>
      <c r="N267" s="19">
        <v>966</v>
      </c>
      <c r="O267" s="19">
        <v>970</v>
      </c>
      <c r="P267" s="19">
        <v>993</v>
      </c>
      <c r="Q267" s="19">
        <v>930</v>
      </c>
      <c r="R267" s="19">
        <v>928</v>
      </c>
      <c r="S267" s="19">
        <v>943</v>
      </c>
      <c r="T267" s="19">
        <v>926</v>
      </c>
      <c r="U267" s="19">
        <v>1018</v>
      </c>
      <c r="V267" s="19">
        <v>1020</v>
      </c>
      <c r="W267" s="19">
        <v>958</v>
      </c>
      <c r="X267" s="19">
        <v>908</v>
      </c>
      <c r="Y267" s="19">
        <v>845</v>
      </c>
      <c r="Z267" s="19">
        <v>787</v>
      </c>
      <c r="AA267" s="19">
        <v>822</v>
      </c>
      <c r="AB267" s="19">
        <v>836</v>
      </c>
      <c r="AC267" s="19">
        <v>778</v>
      </c>
      <c r="AD267" s="19">
        <v>764</v>
      </c>
      <c r="AE267" s="19">
        <v>729</v>
      </c>
      <c r="AF267" s="19">
        <v>741</v>
      </c>
      <c r="AG267" s="19">
        <v>835</v>
      </c>
      <c r="AH267" s="19">
        <v>901</v>
      </c>
      <c r="AI267" s="19">
        <v>886</v>
      </c>
      <c r="AJ267" s="19">
        <v>858</v>
      </c>
      <c r="AK267" s="19">
        <v>889</v>
      </c>
      <c r="AL267" s="19">
        <v>888</v>
      </c>
      <c r="AM267" s="19">
        <v>948</v>
      </c>
      <c r="AN267" s="19">
        <v>1093</v>
      </c>
      <c r="AO267" s="19">
        <v>1089</v>
      </c>
      <c r="AP267" s="19">
        <v>1210</v>
      </c>
      <c r="AQ267" s="19">
        <v>1414</v>
      </c>
      <c r="AR267" s="19">
        <v>1552</v>
      </c>
      <c r="AS267" s="19">
        <v>1913</v>
      </c>
      <c r="AT267" s="19">
        <v>2218</v>
      </c>
      <c r="AU267" s="19">
        <v>2374</v>
      </c>
      <c r="AV267" s="19">
        <v>2462</v>
      </c>
      <c r="AW267" s="19">
        <v>2429</v>
      </c>
      <c r="AX267" s="19">
        <v>2377</v>
      </c>
      <c r="AY267" s="19">
        <v>2434</v>
      </c>
      <c r="AZ267" s="19">
        <v>2438</v>
      </c>
      <c r="BA267" s="19">
        <v>2323</v>
      </c>
      <c r="BB267" s="19">
        <v>2281</v>
      </c>
      <c r="BC267" s="19">
        <v>2254</v>
      </c>
      <c r="BD267" s="19">
        <v>2273</v>
      </c>
      <c r="BE267" s="19">
        <v>2522</v>
      </c>
      <c r="BF267" s="19">
        <v>2525</v>
      </c>
      <c r="BG267" s="19">
        <v>2420</v>
      </c>
      <c r="BH267" s="19">
        <v>2286</v>
      </c>
      <c r="BI267" s="19">
        <v>2151</v>
      </c>
      <c r="BJ267" s="19">
        <v>2045</v>
      </c>
      <c r="BK267" s="19">
        <v>1949</v>
      </c>
      <c r="BL267" s="19">
        <v>2004</v>
      </c>
      <c r="BM267" s="19">
        <v>1952</v>
      </c>
      <c r="BN267" s="19">
        <v>1885</v>
      </c>
      <c r="BO267" s="19">
        <v>1868</v>
      </c>
      <c r="BP267" s="19">
        <v>1886</v>
      </c>
      <c r="BQ267" s="19">
        <v>2094</v>
      </c>
      <c r="BR267" s="19">
        <v>2189</v>
      </c>
      <c r="BS267" s="19">
        <v>2082</v>
      </c>
      <c r="BT267" s="19">
        <v>1898</v>
      </c>
      <c r="BU267" s="19">
        <v>1839</v>
      </c>
      <c r="BV267" s="19">
        <v>1810</v>
      </c>
      <c r="BW267" s="19">
        <v>1817</v>
      </c>
      <c r="BX267" s="19">
        <v>1832</v>
      </c>
      <c r="BY267" s="19">
        <v>1871</v>
      </c>
      <c r="BZ267" s="19">
        <v>1766</v>
      </c>
      <c r="CA267" s="19">
        <v>1820</v>
      </c>
      <c r="CB267" s="19">
        <v>1883</v>
      </c>
      <c r="CC267" s="19">
        <v>2110</v>
      </c>
      <c r="CD267" s="19">
        <v>2158</v>
      </c>
      <c r="CE267" s="19">
        <v>2081</v>
      </c>
      <c r="CF267" s="19">
        <v>1956</v>
      </c>
      <c r="CG267" s="19">
        <v>1815</v>
      </c>
      <c r="CH267" s="49">
        <v>1736</v>
      </c>
      <c r="CI267" s="49">
        <v>1688</v>
      </c>
      <c r="CJ267" s="49">
        <v>1671</v>
      </c>
      <c r="CK267" s="49">
        <v>1581</v>
      </c>
      <c r="CL267" s="49">
        <v>1607</v>
      </c>
      <c r="CM267" s="49">
        <v>1652</v>
      </c>
      <c r="CN267" s="49">
        <v>1691</v>
      </c>
      <c r="CO267" s="49">
        <v>1911</v>
      </c>
      <c r="CP267" s="49">
        <v>2005</v>
      </c>
      <c r="CQ267" s="49">
        <v>2003</v>
      </c>
      <c r="CR267" s="49">
        <v>1908</v>
      </c>
      <c r="CS267" s="49">
        <v>1802</v>
      </c>
      <c r="CT267" s="49">
        <v>1719</v>
      </c>
      <c r="CU267" s="49">
        <v>1746</v>
      </c>
      <c r="CV267" s="49">
        <v>1645</v>
      </c>
      <c r="CW267" s="49">
        <v>1563</v>
      </c>
      <c r="CX267" s="49">
        <v>1499</v>
      </c>
      <c r="CY267" s="49">
        <v>1525</v>
      </c>
      <c r="CZ267" s="17" t="s">
        <v>311</v>
      </c>
      <c r="DE267" t="s">
        <v>312</v>
      </c>
      <c r="DG267" t="s">
        <v>311</v>
      </c>
      <c r="DI267">
        <v>64200</v>
      </c>
      <c r="DJ267">
        <v>64800</v>
      </c>
      <c r="DK267">
        <v>64700</v>
      </c>
      <c r="DL267">
        <v>66600</v>
      </c>
      <c r="DM267">
        <v>67000</v>
      </c>
      <c r="DN267">
        <v>66500</v>
      </c>
      <c r="DO267">
        <v>66100</v>
      </c>
      <c r="DP267">
        <v>66200</v>
      </c>
      <c r="DQ267">
        <v>66300</v>
      </c>
      <c r="DR267">
        <v>67000</v>
      </c>
      <c r="DS267">
        <v>67800</v>
      </c>
      <c r="DT267">
        <v>68200</v>
      </c>
      <c r="DU267">
        <v>69000</v>
      </c>
      <c r="DV267">
        <v>69300</v>
      </c>
      <c r="DW267">
        <v>69200</v>
      </c>
      <c r="DX267">
        <v>69800</v>
      </c>
      <c r="DY267">
        <v>69300</v>
      </c>
      <c r="DZ267">
        <v>69400</v>
      </c>
      <c r="EA267">
        <v>68800</v>
      </c>
      <c r="EB267">
        <v>68600</v>
      </c>
      <c r="EC267">
        <v>68500</v>
      </c>
      <c r="ED267">
        <v>69600</v>
      </c>
      <c r="EE267">
        <v>68600</v>
      </c>
      <c r="EF267">
        <v>68800</v>
      </c>
      <c r="EG267">
        <v>68000</v>
      </c>
      <c r="EH267">
        <v>67300</v>
      </c>
      <c r="EI267">
        <v>67800</v>
      </c>
      <c r="EJ267" s="19">
        <v>68200</v>
      </c>
      <c r="EK267" s="19">
        <v>69500</v>
      </c>
      <c r="EL267" s="19">
        <v>70900</v>
      </c>
      <c r="EM267" s="19"/>
      <c r="EO267" s="31">
        <f t="shared" si="120"/>
        <v>1.5218068535825545E-2</v>
      </c>
      <c r="EP267" s="31">
        <f t="shared" si="121"/>
        <v>1.4907407407407407E-2</v>
      </c>
      <c r="EQ267" s="31">
        <f t="shared" si="122"/>
        <v>1.437403400309119E-2</v>
      </c>
      <c r="ER267" s="31">
        <f t="shared" si="123"/>
        <v>1.3903903903903904E-2</v>
      </c>
      <c r="ES267" s="31">
        <f t="shared" si="124"/>
        <v>1.4298507462686566E-2</v>
      </c>
      <c r="ET267" s="31">
        <f t="shared" si="125"/>
        <v>1.1834586466165413E-2</v>
      </c>
      <c r="EU267" s="31">
        <f t="shared" si="126"/>
        <v>1.1770045385779122E-2</v>
      </c>
      <c r="EV267" s="31">
        <f t="shared" si="127"/>
        <v>1.1193353474320242E-2</v>
      </c>
      <c r="EW267" s="31">
        <f t="shared" si="128"/>
        <v>1.3363499245852187E-2</v>
      </c>
      <c r="EX267" s="31">
        <f t="shared" si="129"/>
        <v>1.3253731343283582E-2</v>
      </c>
      <c r="EY267" s="31">
        <f t="shared" si="130"/>
        <v>1.6061946902654868E-2</v>
      </c>
      <c r="EZ267" s="31">
        <f t="shared" si="131"/>
        <v>2.275659824046921E-2</v>
      </c>
      <c r="FA267" s="31">
        <f t="shared" si="132"/>
        <v>3.4405797101449274E-2</v>
      </c>
      <c r="FB267" s="31">
        <f t="shared" si="133"/>
        <v>3.4300144300144303E-2</v>
      </c>
      <c r="FC267" s="31">
        <f t="shared" si="134"/>
        <v>3.3569364161849712E-2</v>
      </c>
      <c r="FD267" s="31">
        <f t="shared" si="135"/>
        <v>3.2564469914040113E-2</v>
      </c>
      <c r="FE267" s="31">
        <f t="shared" si="136"/>
        <v>3.4920634920634921E-2</v>
      </c>
      <c r="FF267" s="31">
        <f t="shared" si="137"/>
        <v>2.946685878962536E-2</v>
      </c>
      <c r="FG267" s="31">
        <f t="shared" si="138"/>
        <v>2.8372093023255815E-2</v>
      </c>
      <c r="FH267" s="31">
        <f t="shared" si="139"/>
        <v>2.749271137026239E-2</v>
      </c>
      <c r="FI267" s="31">
        <f t="shared" si="140"/>
        <v>3.0394160583941607E-2</v>
      </c>
      <c r="FJ267" s="31">
        <f t="shared" si="141"/>
        <v>2.600574712643678E-2</v>
      </c>
      <c r="FK267" s="31">
        <f t="shared" si="142"/>
        <v>2.7274052478134112E-2</v>
      </c>
      <c r="FL267" s="31">
        <f t="shared" si="143"/>
        <v>2.7369186046511628E-2</v>
      </c>
      <c r="FM267" s="50">
        <f t="shared" si="144"/>
        <v>3.060294117647059E-2</v>
      </c>
      <c r="FN267" s="50">
        <f t="shared" si="145"/>
        <v>2.5794947994056464E-2</v>
      </c>
      <c r="FO267" s="50">
        <f t="shared" si="146"/>
        <v>2.3318584070796459E-2</v>
      </c>
      <c r="FP267" s="50">
        <f t="shared" si="147"/>
        <v>2.4794721407624634E-2</v>
      </c>
      <c r="FQ267" s="50">
        <f t="shared" si="148"/>
        <v>2.8820143884892086E-2</v>
      </c>
      <c r="FR267" s="50">
        <f t="shared" si="149"/>
        <v>2.4245416078984484E-2</v>
      </c>
    </row>
    <row r="268" spans="1:174" ht="14">
      <c r="A268" s="17" t="s">
        <v>312</v>
      </c>
      <c r="B268" s="19">
        <v>2394</v>
      </c>
      <c r="C268" s="19">
        <v>2435</v>
      </c>
      <c r="D268" s="19">
        <v>2438</v>
      </c>
      <c r="E268" s="19">
        <v>2509</v>
      </c>
      <c r="F268" s="19">
        <v>2468</v>
      </c>
      <c r="G268" s="19">
        <v>2536</v>
      </c>
      <c r="H268" s="19">
        <v>2652</v>
      </c>
      <c r="I268" s="19">
        <v>2868</v>
      </c>
      <c r="J268" s="19">
        <v>3043</v>
      </c>
      <c r="K268" s="19">
        <v>3078</v>
      </c>
      <c r="L268" s="19">
        <v>3022</v>
      </c>
      <c r="M268" s="19">
        <v>2939</v>
      </c>
      <c r="N268" s="19">
        <v>2825</v>
      </c>
      <c r="O268" s="19">
        <v>2817</v>
      </c>
      <c r="P268" s="19">
        <v>2848</v>
      </c>
      <c r="Q268" s="19">
        <v>2855</v>
      </c>
      <c r="R268" s="19">
        <v>2850</v>
      </c>
      <c r="S268" s="19">
        <v>2895</v>
      </c>
      <c r="T268" s="19">
        <v>2960</v>
      </c>
      <c r="U268" s="19">
        <v>3089</v>
      </c>
      <c r="V268" s="19">
        <v>3075</v>
      </c>
      <c r="W268" s="19">
        <v>3036</v>
      </c>
      <c r="X268" s="19">
        <v>3014</v>
      </c>
      <c r="Y268" s="19">
        <v>2865</v>
      </c>
      <c r="Z268" s="19">
        <v>2760</v>
      </c>
      <c r="AA268" s="19">
        <v>2843</v>
      </c>
      <c r="AB268" s="19">
        <v>2855</v>
      </c>
      <c r="AC268" s="19">
        <v>2767</v>
      </c>
      <c r="AD268" s="19">
        <v>2656</v>
      </c>
      <c r="AE268" s="19">
        <v>2723</v>
      </c>
      <c r="AF268" s="19">
        <v>2644</v>
      </c>
      <c r="AG268" s="19">
        <v>2907</v>
      </c>
      <c r="AH268" s="19">
        <v>2909</v>
      </c>
      <c r="AI268" s="19">
        <v>2855</v>
      </c>
      <c r="AJ268" s="19">
        <v>2765</v>
      </c>
      <c r="AK268" s="19">
        <v>2698</v>
      </c>
      <c r="AL268" s="19">
        <v>2639</v>
      </c>
      <c r="AM268" s="19">
        <v>2829</v>
      </c>
      <c r="AN268" s="19">
        <v>3030</v>
      </c>
      <c r="AO268" s="19">
        <v>3162</v>
      </c>
      <c r="AP268" s="19">
        <v>3243</v>
      </c>
      <c r="AQ268" s="19">
        <v>3547</v>
      </c>
      <c r="AR268" s="19">
        <v>3852</v>
      </c>
      <c r="AS268" s="19">
        <v>4494</v>
      </c>
      <c r="AT268" s="19">
        <v>4797</v>
      </c>
      <c r="AU268" s="19">
        <v>5018</v>
      </c>
      <c r="AV268" s="19">
        <v>5228</v>
      </c>
      <c r="AW268" s="19">
        <v>5285</v>
      </c>
      <c r="AX268" s="19">
        <v>5232</v>
      </c>
      <c r="AY268" s="19">
        <v>5319</v>
      </c>
      <c r="AZ268" s="19">
        <v>5413</v>
      </c>
      <c r="BA268" s="19">
        <v>5388</v>
      </c>
      <c r="BB268" s="19">
        <v>5409</v>
      </c>
      <c r="BC268" s="19">
        <v>5305</v>
      </c>
      <c r="BD268" s="19">
        <v>5280</v>
      </c>
      <c r="BE268" s="19">
        <v>5617</v>
      </c>
      <c r="BF268" s="19">
        <v>5631</v>
      </c>
      <c r="BG268" s="19">
        <v>5603</v>
      </c>
      <c r="BH268" s="19">
        <v>5744</v>
      </c>
      <c r="BI268" s="19">
        <v>5259</v>
      </c>
      <c r="BJ268" s="19">
        <v>5129</v>
      </c>
      <c r="BK268" s="19">
        <v>4929</v>
      </c>
      <c r="BL268" s="19">
        <v>4881</v>
      </c>
      <c r="BM268" s="19">
        <v>4840</v>
      </c>
      <c r="BN268" s="19">
        <v>4612</v>
      </c>
      <c r="BO268" s="19">
        <v>4536</v>
      </c>
      <c r="BP268" s="19">
        <v>4595</v>
      </c>
      <c r="BQ268" s="19">
        <v>4877</v>
      </c>
      <c r="BR268" s="19">
        <v>4951</v>
      </c>
      <c r="BS268" s="19">
        <v>4941</v>
      </c>
      <c r="BT268" s="19">
        <v>4962</v>
      </c>
      <c r="BU268" s="19">
        <v>4800</v>
      </c>
      <c r="BV268" s="19">
        <v>4605</v>
      </c>
      <c r="BW268" s="19">
        <v>4823</v>
      </c>
      <c r="BX268" s="19">
        <v>4959</v>
      </c>
      <c r="BY268" s="19">
        <v>5069</v>
      </c>
      <c r="BZ268" s="19">
        <v>5088</v>
      </c>
      <c r="CA268" s="19">
        <v>5069</v>
      </c>
      <c r="CB268" s="19">
        <v>5196</v>
      </c>
      <c r="CC268" s="19">
        <v>5412</v>
      </c>
      <c r="CD268" s="19">
        <v>5538</v>
      </c>
      <c r="CE268" s="19">
        <v>5504</v>
      </c>
      <c r="CF268" s="19">
        <v>5348</v>
      </c>
      <c r="CG268" s="19">
        <v>5244</v>
      </c>
      <c r="CH268" s="49">
        <v>5136</v>
      </c>
      <c r="CI268" s="49">
        <v>5139</v>
      </c>
      <c r="CJ268" s="49">
        <v>5112</v>
      </c>
      <c r="CK268" s="49">
        <v>4983</v>
      </c>
      <c r="CL268" s="49">
        <v>5022</v>
      </c>
      <c r="CM268" s="49">
        <v>5071</v>
      </c>
      <c r="CN268" s="49">
        <v>5026</v>
      </c>
      <c r="CO268" s="49">
        <v>5205</v>
      </c>
      <c r="CP268" s="49">
        <v>5394</v>
      </c>
      <c r="CQ268" s="49">
        <v>5294</v>
      </c>
      <c r="CR268" s="49">
        <v>5102</v>
      </c>
      <c r="CS268" s="49">
        <v>4871</v>
      </c>
      <c r="CT268" s="49">
        <v>4527</v>
      </c>
      <c r="CU268" s="49">
        <v>4405</v>
      </c>
      <c r="CV268" s="49">
        <v>4276</v>
      </c>
      <c r="CW268" s="49">
        <v>4116</v>
      </c>
      <c r="CX268" s="49">
        <v>4077</v>
      </c>
      <c r="CY268" s="49">
        <v>3994</v>
      </c>
      <c r="CZ268" s="17" t="s">
        <v>312</v>
      </c>
      <c r="DE268" t="s">
        <v>313</v>
      </c>
      <c r="DG268" t="s">
        <v>312</v>
      </c>
      <c r="DI268">
        <v>104100</v>
      </c>
      <c r="DJ268">
        <v>105200</v>
      </c>
      <c r="DK268">
        <v>105700</v>
      </c>
      <c r="DL268">
        <v>104500</v>
      </c>
      <c r="DM268">
        <v>105100</v>
      </c>
      <c r="DN268">
        <v>103700</v>
      </c>
      <c r="DO268">
        <v>104500</v>
      </c>
      <c r="DP268">
        <v>102000</v>
      </c>
      <c r="DQ268">
        <v>102400</v>
      </c>
      <c r="DR268">
        <v>104600</v>
      </c>
      <c r="DS268">
        <v>104900</v>
      </c>
      <c r="DT268">
        <v>104900</v>
      </c>
      <c r="DU268">
        <v>104500</v>
      </c>
      <c r="DV268">
        <v>103800</v>
      </c>
      <c r="DW268">
        <v>104600</v>
      </c>
      <c r="DX268">
        <v>104600</v>
      </c>
      <c r="DY268">
        <v>106600</v>
      </c>
      <c r="DZ268">
        <v>106300</v>
      </c>
      <c r="EA268">
        <v>107100</v>
      </c>
      <c r="EB268">
        <v>109100</v>
      </c>
      <c r="EC268">
        <v>107100</v>
      </c>
      <c r="ED268">
        <v>109300</v>
      </c>
      <c r="EE268">
        <v>109800</v>
      </c>
      <c r="EF268">
        <v>110500</v>
      </c>
      <c r="EG268">
        <v>113300</v>
      </c>
      <c r="EH268">
        <v>113000</v>
      </c>
      <c r="EI268">
        <v>112700</v>
      </c>
      <c r="EJ268" s="19">
        <v>113600</v>
      </c>
      <c r="EK268" s="19">
        <v>112600</v>
      </c>
      <c r="EL268" s="19">
        <v>112900</v>
      </c>
      <c r="EM268" s="19"/>
      <c r="EO268" s="31">
        <f t="shared" si="120"/>
        <v>2.9567723342939483E-2</v>
      </c>
      <c r="EP268" s="31">
        <f t="shared" si="121"/>
        <v>2.6853612167300381E-2</v>
      </c>
      <c r="EQ268" s="31">
        <f t="shared" si="122"/>
        <v>2.7010406811731315E-2</v>
      </c>
      <c r="ER268" s="31">
        <f t="shared" si="123"/>
        <v>2.8325358851674642E-2</v>
      </c>
      <c r="ES268" s="31">
        <f t="shared" si="124"/>
        <v>2.8886774500475738E-2</v>
      </c>
      <c r="ET268" s="31">
        <f t="shared" si="125"/>
        <v>2.6615236258437803E-2</v>
      </c>
      <c r="EU268" s="31">
        <f t="shared" si="126"/>
        <v>2.6478468899521532E-2</v>
      </c>
      <c r="EV268" s="31">
        <f t="shared" si="127"/>
        <v>2.5921568627450979E-2</v>
      </c>
      <c r="EW268" s="31">
        <f t="shared" si="128"/>
        <v>2.7880859375000001E-2</v>
      </c>
      <c r="EX268" s="31">
        <f t="shared" si="129"/>
        <v>2.522944550669216E-2</v>
      </c>
      <c r="EY268" s="31">
        <f t="shared" si="130"/>
        <v>3.0142993326978073E-2</v>
      </c>
      <c r="EZ268" s="31">
        <f t="shared" si="131"/>
        <v>3.6720686367969498E-2</v>
      </c>
      <c r="FA268" s="31">
        <f t="shared" si="132"/>
        <v>4.8019138755980864E-2</v>
      </c>
      <c r="FB268" s="31">
        <f t="shared" si="133"/>
        <v>5.040462427745665E-2</v>
      </c>
      <c r="FC268" s="31">
        <f t="shared" si="134"/>
        <v>5.1510516252390059E-2</v>
      </c>
      <c r="FD268" s="31">
        <f t="shared" si="135"/>
        <v>5.0478011472275333E-2</v>
      </c>
      <c r="FE268" s="31">
        <f t="shared" si="136"/>
        <v>5.2560975609756096E-2</v>
      </c>
      <c r="FF268" s="31">
        <f t="shared" si="137"/>
        <v>4.8250235183443083E-2</v>
      </c>
      <c r="FG268" s="31">
        <f t="shared" si="138"/>
        <v>4.5191409897292249E-2</v>
      </c>
      <c r="FH268" s="31">
        <f t="shared" si="139"/>
        <v>4.2117323556370302E-2</v>
      </c>
      <c r="FI268" s="31">
        <f t="shared" si="140"/>
        <v>4.6134453781512604E-2</v>
      </c>
      <c r="FJ268" s="31">
        <f t="shared" si="141"/>
        <v>4.213174748398902E-2</v>
      </c>
      <c r="FK268" s="31">
        <f t="shared" si="142"/>
        <v>4.6165755919854279E-2</v>
      </c>
      <c r="FL268" s="31">
        <f t="shared" si="143"/>
        <v>4.7022624434389142E-2</v>
      </c>
      <c r="FM268" s="50">
        <f t="shared" si="144"/>
        <v>4.8578993821712269E-2</v>
      </c>
      <c r="FN268" s="50">
        <f t="shared" si="145"/>
        <v>4.545132743362832E-2</v>
      </c>
      <c r="FO268" s="50">
        <f t="shared" si="146"/>
        <v>4.4214729370008872E-2</v>
      </c>
      <c r="FP268" s="50">
        <f t="shared" si="147"/>
        <v>4.4242957746478871E-2</v>
      </c>
      <c r="FQ268" s="50">
        <f t="shared" si="148"/>
        <v>4.7015985790408527E-2</v>
      </c>
      <c r="FR268" s="50">
        <f t="shared" si="149"/>
        <v>4.0097431355181574E-2</v>
      </c>
    </row>
    <row r="269" spans="1:174" ht="14">
      <c r="A269" s="17" t="s">
        <v>313</v>
      </c>
      <c r="B269" s="19">
        <v>1100</v>
      </c>
      <c r="C269" s="19">
        <v>1124</v>
      </c>
      <c r="D269" s="19">
        <v>1179</v>
      </c>
      <c r="E269" s="19">
        <v>1141</v>
      </c>
      <c r="F269" s="19">
        <v>1196</v>
      </c>
      <c r="G269" s="19">
        <v>1276</v>
      </c>
      <c r="H269" s="19">
        <v>1280</v>
      </c>
      <c r="I269" s="19">
        <v>1396</v>
      </c>
      <c r="J269" s="19">
        <v>1434</v>
      </c>
      <c r="K269" s="19">
        <v>1409</v>
      </c>
      <c r="L269" s="19">
        <v>1371</v>
      </c>
      <c r="M269" s="19">
        <v>1331</v>
      </c>
      <c r="N269" s="19">
        <v>1287</v>
      </c>
      <c r="O269" s="19">
        <v>1380</v>
      </c>
      <c r="P269" s="19">
        <v>1430</v>
      </c>
      <c r="Q269" s="19">
        <v>1351</v>
      </c>
      <c r="R269" s="19">
        <v>1316</v>
      </c>
      <c r="S269" s="19">
        <v>1259</v>
      </c>
      <c r="T269" s="19">
        <v>1274</v>
      </c>
      <c r="U269" s="19">
        <v>1304</v>
      </c>
      <c r="V269" s="19">
        <v>1332</v>
      </c>
      <c r="W269" s="19">
        <v>1285</v>
      </c>
      <c r="X269" s="19">
        <v>1207</v>
      </c>
      <c r="Y269" s="19">
        <v>1144</v>
      </c>
      <c r="Z269" s="19">
        <v>1095</v>
      </c>
      <c r="AA269" s="19">
        <v>1140</v>
      </c>
      <c r="AB269" s="19">
        <v>1149</v>
      </c>
      <c r="AC269" s="19">
        <v>1111</v>
      </c>
      <c r="AD269" s="19">
        <v>1060</v>
      </c>
      <c r="AE269" s="19">
        <v>1067</v>
      </c>
      <c r="AF269" s="19">
        <v>1052</v>
      </c>
      <c r="AG269" s="19">
        <v>1144</v>
      </c>
      <c r="AH269" s="19">
        <v>1131</v>
      </c>
      <c r="AI269" s="19">
        <v>1113</v>
      </c>
      <c r="AJ269" s="19">
        <v>1080</v>
      </c>
      <c r="AK269" s="19">
        <v>1051</v>
      </c>
      <c r="AL269" s="19">
        <v>1036</v>
      </c>
      <c r="AM269" s="19">
        <v>1126</v>
      </c>
      <c r="AN269" s="19">
        <v>1204</v>
      </c>
      <c r="AO269" s="19">
        <v>1234</v>
      </c>
      <c r="AP269" s="19">
        <v>1316</v>
      </c>
      <c r="AQ269" s="19">
        <v>1471</v>
      </c>
      <c r="AR269" s="19">
        <v>1665</v>
      </c>
      <c r="AS269" s="19">
        <v>1852</v>
      </c>
      <c r="AT269" s="19">
        <v>2102</v>
      </c>
      <c r="AU269" s="19">
        <v>2174</v>
      </c>
      <c r="AV269" s="19">
        <v>2186</v>
      </c>
      <c r="AW269" s="19">
        <v>2127</v>
      </c>
      <c r="AX269" s="19">
        <v>2108</v>
      </c>
      <c r="AY269" s="19">
        <v>2090</v>
      </c>
      <c r="AZ269" s="19">
        <v>2130</v>
      </c>
      <c r="BA269" s="19">
        <v>2073</v>
      </c>
      <c r="BB269" s="19">
        <v>2092</v>
      </c>
      <c r="BC269" s="19">
        <v>2036</v>
      </c>
      <c r="BD269" s="19">
        <v>2022</v>
      </c>
      <c r="BE269" s="19">
        <v>2108</v>
      </c>
      <c r="BF269" s="19">
        <v>2095</v>
      </c>
      <c r="BG269" s="19">
        <v>1979</v>
      </c>
      <c r="BH269" s="19">
        <v>1876</v>
      </c>
      <c r="BI269" s="19">
        <v>1731</v>
      </c>
      <c r="BJ269" s="19">
        <v>1594</v>
      </c>
      <c r="BK269" s="19">
        <v>1597</v>
      </c>
      <c r="BL269" s="19">
        <v>1666</v>
      </c>
      <c r="BM269" s="19">
        <v>1641</v>
      </c>
      <c r="BN269" s="19">
        <v>1595</v>
      </c>
      <c r="BO269" s="19">
        <v>1639</v>
      </c>
      <c r="BP269" s="19">
        <v>1748</v>
      </c>
      <c r="BQ269" s="19">
        <v>1824</v>
      </c>
      <c r="BR269" s="19">
        <v>1963</v>
      </c>
      <c r="BS269" s="19">
        <v>1908</v>
      </c>
      <c r="BT269" s="19">
        <v>1814</v>
      </c>
      <c r="BU269" s="19">
        <v>1814</v>
      </c>
      <c r="BV269" s="19">
        <v>1769</v>
      </c>
      <c r="BW269" s="19">
        <v>1828</v>
      </c>
      <c r="BX269" s="19">
        <v>1894</v>
      </c>
      <c r="BY269" s="19">
        <v>1902</v>
      </c>
      <c r="BZ269" s="19">
        <v>1929</v>
      </c>
      <c r="CA269" s="19">
        <v>1978</v>
      </c>
      <c r="CB269" s="19">
        <v>1991</v>
      </c>
      <c r="CC269" s="19">
        <v>2119</v>
      </c>
      <c r="CD269" s="19">
        <v>2118</v>
      </c>
      <c r="CE269" s="19">
        <v>2070</v>
      </c>
      <c r="CF269" s="19">
        <v>1994</v>
      </c>
      <c r="CG269" s="19">
        <v>1919</v>
      </c>
      <c r="CH269" s="49">
        <v>1825</v>
      </c>
      <c r="CI269" s="49">
        <v>1880</v>
      </c>
      <c r="CJ269" s="49">
        <v>1902</v>
      </c>
      <c r="CK269" s="49">
        <v>1819</v>
      </c>
      <c r="CL269" s="49">
        <v>1862</v>
      </c>
      <c r="CM269" s="49">
        <v>1878</v>
      </c>
      <c r="CN269" s="49">
        <v>1943</v>
      </c>
      <c r="CO269" s="49">
        <v>2010</v>
      </c>
      <c r="CP269" s="49">
        <v>2049</v>
      </c>
      <c r="CQ269" s="49">
        <v>1972</v>
      </c>
      <c r="CR269" s="49">
        <v>1871</v>
      </c>
      <c r="CS269" s="49">
        <v>1765</v>
      </c>
      <c r="CT269" s="49">
        <v>1635</v>
      </c>
      <c r="CU269" s="49">
        <v>1602</v>
      </c>
      <c r="CV269" s="49">
        <v>1524</v>
      </c>
      <c r="CW269" s="49">
        <v>1460</v>
      </c>
      <c r="CX269" s="49">
        <v>1384</v>
      </c>
      <c r="CY269" s="49">
        <v>1362</v>
      </c>
      <c r="CZ269" s="17" t="s">
        <v>313</v>
      </c>
      <c r="DE269" t="s">
        <v>314</v>
      </c>
      <c r="DG269" t="s">
        <v>313</v>
      </c>
      <c r="DI269">
        <v>59800</v>
      </c>
      <c r="DJ269">
        <v>60900</v>
      </c>
      <c r="DK269">
        <v>60900</v>
      </c>
      <c r="DL269">
        <v>60800</v>
      </c>
      <c r="DM269">
        <v>61000</v>
      </c>
      <c r="DN269">
        <v>59700</v>
      </c>
      <c r="DO269">
        <v>60000</v>
      </c>
      <c r="DP269">
        <v>60500</v>
      </c>
      <c r="DQ269">
        <v>60100</v>
      </c>
      <c r="DR269">
        <v>60300</v>
      </c>
      <c r="DS269">
        <v>60900</v>
      </c>
      <c r="DT269">
        <v>61100</v>
      </c>
      <c r="DU269">
        <v>60900</v>
      </c>
      <c r="DV269">
        <v>60700</v>
      </c>
      <c r="DW269">
        <v>59600</v>
      </c>
      <c r="DX269">
        <v>58000</v>
      </c>
      <c r="DY269">
        <v>58600</v>
      </c>
      <c r="DZ269">
        <v>57300</v>
      </c>
      <c r="EA269">
        <v>58300</v>
      </c>
      <c r="EB269">
        <v>58700</v>
      </c>
      <c r="EC269">
        <v>58900</v>
      </c>
      <c r="ED269">
        <v>59900</v>
      </c>
      <c r="EE269">
        <v>60100</v>
      </c>
      <c r="EF269">
        <v>59800</v>
      </c>
      <c r="EG269">
        <v>60500</v>
      </c>
      <c r="EH269">
        <v>61300</v>
      </c>
      <c r="EI269">
        <v>60600</v>
      </c>
      <c r="EJ269" s="19">
        <v>60200</v>
      </c>
      <c r="EK269" s="19">
        <v>59100</v>
      </c>
      <c r="EL269" s="19">
        <v>60100</v>
      </c>
      <c r="EM269" s="19"/>
      <c r="EO269" s="31">
        <f t="shared" si="120"/>
        <v>2.3561872909698998E-2</v>
      </c>
      <c r="EP269" s="31">
        <f t="shared" si="121"/>
        <v>2.1133004926108374E-2</v>
      </c>
      <c r="EQ269" s="31">
        <f t="shared" si="122"/>
        <v>2.2183908045977013E-2</v>
      </c>
      <c r="ER269" s="31">
        <f t="shared" si="123"/>
        <v>2.0953947368421051E-2</v>
      </c>
      <c r="ES269" s="31">
        <f t="shared" si="124"/>
        <v>2.1065573770491803E-2</v>
      </c>
      <c r="ET269" s="31">
        <f t="shared" si="125"/>
        <v>1.8341708542713567E-2</v>
      </c>
      <c r="EU269" s="31">
        <f t="shared" si="126"/>
        <v>1.8516666666666667E-2</v>
      </c>
      <c r="EV269" s="31">
        <f t="shared" si="127"/>
        <v>1.7388429752066115E-2</v>
      </c>
      <c r="EW269" s="31">
        <f t="shared" si="128"/>
        <v>1.8519134775374375E-2</v>
      </c>
      <c r="EX269" s="31">
        <f t="shared" si="129"/>
        <v>1.7180762852404642E-2</v>
      </c>
      <c r="EY269" s="31">
        <f t="shared" si="130"/>
        <v>2.0262725779967159E-2</v>
      </c>
      <c r="EZ269" s="31">
        <f t="shared" si="131"/>
        <v>2.7250409165302782E-2</v>
      </c>
      <c r="FA269" s="31">
        <f t="shared" si="132"/>
        <v>3.5697865353037768E-2</v>
      </c>
      <c r="FB269" s="31">
        <f t="shared" si="133"/>
        <v>3.472817133443163E-2</v>
      </c>
      <c r="FC269" s="31">
        <f t="shared" si="134"/>
        <v>3.4781879194630876E-2</v>
      </c>
      <c r="FD269" s="31">
        <f t="shared" si="135"/>
        <v>3.4862068965517239E-2</v>
      </c>
      <c r="FE269" s="31">
        <f t="shared" si="136"/>
        <v>3.3771331058020479E-2</v>
      </c>
      <c r="FF269" s="31">
        <f t="shared" si="137"/>
        <v>2.781849912739965E-2</v>
      </c>
      <c r="FG269" s="31">
        <f t="shared" si="138"/>
        <v>2.8147512864493997E-2</v>
      </c>
      <c r="FH269" s="31">
        <f t="shared" si="139"/>
        <v>2.9778534923339012E-2</v>
      </c>
      <c r="FI269" s="31">
        <f t="shared" si="140"/>
        <v>3.2393887945670628E-2</v>
      </c>
      <c r="FJ269" s="31">
        <f t="shared" si="141"/>
        <v>2.953255425709516E-2</v>
      </c>
      <c r="FK269" s="31">
        <f t="shared" si="142"/>
        <v>3.1647254575707155E-2</v>
      </c>
      <c r="FL269" s="31">
        <f t="shared" si="143"/>
        <v>3.3294314381270902E-2</v>
      </c>
      <c r="FM269" s="50">
        <f t="shared" si="144"/>
        <v>3.4214876033057853E-2</v>
      </c>
      <c r="FN269" s="50">
        <f t="shared" si="145"/>
        <v>2.9771615008156605E-2</v>
      </c>
      <c r="FO269" s="50">
        <f t="shared" si="146"/>
        <v>3.0016501650165017E-2</v>
      </c>
      <c r="FP269" s="50">
        <f t="shared" si="147"/>
        <v>3.2275747508305648E-2</v>
      </c>
      <c r="FQ269" s="50">
        <f t="shared" si="148"/>
        <v>3.3367174280879867E-2</v>
      </c>
      <c r="FR269" s="50">
        <f t="shared" si="149"/>
        <v>2.7204658901830284E-2</v>
      </c>
    </row>
    <row r="270" spans="1:174" ht="14">
      <c r="A270" s="17" t="s">
        <v>314</v>
      </c>
      <c r="B270" s="19">
        <v>2095</v>
      </c>
      <c r="C270" s="19">
        <v>2226</v>
      </c>
      <c r="D270" s="19">
        <v>2261</v>
      </c>
      <c r="E270" s="19">
        <v>2232</v>
      </c>
      <c r="F270" s="19">
        <v>2143</v>
      </c>
      <c r="G270" s="19">
        <v>2125</v>
      </c>
      <c r="H270" s="19">
        <v>2096</v>
      </c>
      <c r="I270" s="19">
        <v>2296</v>
      </c>
      <c r="J270" s="19">
        <v>2460</v>
      </c>
      <c r="K270" s="19">
        <v>2450</v>
      </c>
      <c r="L270" s="19">
        <v>2398</v>
      </c>
      <c r="M270" s="19">
        <v>2357</v>
      </c>
      <c r="N270" s="19">
        <v>2317</v>
      </c>
      <c r="O270" s="19">
        <v>2302</v>
      </c>
      <c r="P270" s="19">
        <v>2310</v>
      </c>
      <c r="Q270" s="19">
        <v>2230</v>
      </c>
      <c r="R270" s="19">
        <v>2166</v>
      </c>
      <c r="S270" s="19">
        <v>2119</v>
      </c>
      <c r="T270" s="19">
        <v>2111</v>
      </c>
      <c r="U270" s="19">
        <v>2221</v>
      </c>
      <c r="V270" s="19">
        <v>2329</v>
      </c>
      <c r="W270" s="19">
        <v>2298</v>
      </c>
      <c r="X270" s="19">
        <v>2258</v>
      </c>
      <c r="Y270" s="19">
        <v>2240</v>
      </c>
      <c r="Z270" s="19">
        <v>2081</v>
      </c>
      <c r="AA270" s="19">
        <v>2126</v>
      </c>
      <c r="AB270" s="19">
        <v>2191</v>
      </c>
      <c r="AC270" s="19">
        <v>2133</v>
      </c>
      <c r="AD270" s="19">
        <v>2025</v>
      </c>
      <c r="AE270" s="19">
        <v>2005</v>
      </c>
      <c r="AF270" s="19">
        <v>1997</v>
      </c>
      <c r="AG270" s="19">
        <v>2106</v>
      </c>
      <c r="AH270" s="19">
        <v>2199</v>
      </c>
      <c r="AI270" s="19">
        <v>2191</v>
      </c>
      <c r="AJ270" s="19">
        <v>2219</v>
      </c>
      <c r="AK270" s="19">
        <v>2177</v>
      </c>
      <c r="AL270" s="19">
        <v>2145</v>
      </c>
      <c r="AM270" s="19">
        <v>2211</v>
      </c>
      <c r="AN270" s="19">
        <v>2325</v>
      </c>
      <c r="AO270" s="19">
        <v>2322</v>
      </c>
      <c r="AP270" s="19">
        <v>2354</v>
      </c>
      <c r="AQ270" s="19">
        <v>2445</v>
      </c>
      <c r="AR270" s="19">
        <v>2654</v>
      </c>
      <c r="AS270" s="19">
        <v>2913</v>
      </c>
      <c r="AT270" s="19">
        <v>3278</v>
      </c>
      <c r="AU270" s="19">
        <v>3502</v>
      </c>
      <c r="AV270" s="19">
        <v>3669</v>
      </c>
      <c r="AW270" s="19">
        <v>3628</v>
      </c>
      <c r="AX270" s="19">
        <v>3544</v>
      </c>
      <c r="AY270" s="19">
        <v>3607</v>
      </c>
      <c r="AZ270" s="19">
        <v>3696</v>
      </c>
      <c r="BA270" s="19">
        <v>3596</v>
      </c>
      <c r="BB270" s="19">
        <v>3509</v>
      </c>
      <c r="BC270" s="19">
        <v>3434</v>
      </c>
      <c r="BD270" s="19">
        <v>3402</v>
      </c>
      <c r="BE270" s="19">
        <v>3660</v>
      </c>
      <c r="BF270" s="19">
        <v>3564</v>
      </c>
      <c r="BG270" s="19">
        <v>3490</v>
      </c>
      <c r="BH270" s="19">
        <v>3426</v>
      </c>
      <c r="BI270" s="19">
        <v>3401</v>
      </c>
      <c r="BJ270" s="19">
        <v>3263</v>
      </c>
      <c r="BK270" s="19">
        <v>3214</v>
      </c>
      <c r="BL270" s="19">
        <v>3313</v>
      </c>
      <c r="BM270" s="19">
        <v>3246</v>
      </c>
      <c r="BN270" s="19">
        <v>3137</v>
      </c>
      <c r="BO270" s="19">
        <v>2981</v>
      </c>
      <c r="BP270" s="19">
        <v>2907</v>
      </c>
      <c r="BQ270" s="19">
        <v>3157</v>
      </c>
      <c r="BR270" s="19">
        <v>3320</v>
      </c>
      <c r="BS270" s="19">
        <v>3289</v>
      </c>
      <c r="BT270" s="19">
        <v>3426</v>
      </c>
      <c r="BU270" s="19">
        <v>3360</v>
      </c>
      <c r="BV270" s="19">
        <v>3335</v>
      </c>
      <c r="BW270" s="19">
        <v>3398</v>
      </c>
      <c r="BX270" s="19">
        <v>3547</v>
      </c>
      <c r="BY270" s="19">
        <v>3609</v>
      </c>
      <c r="BZ270" s="19">
        <v>3560</v>
      </c>
      <c r="CA270" s="19">
        <v>3490</v>
      </c>
      <c r="CB270" s="19">
        <v>3498</v>
      </c>
      <c r="CC270" s="19">
        <v>3660</v>
      </c>
      <c r="CD270" s="19">
        <v>3850</v>
      </c>
      <c r="CE270" s="19">
        <v>3783</v>
      </c>
      <c r="CF270" s="19">
        <v>3688</v>
      </c>
      <c r="CG270" s="19">
        <v>3563</v>
      </c>
      <c r="CH270" s="49">
        <v>3457</v>
      </c>
      <c r="CI270" s="49">
        <v>3494</v>
      </c>
      <c r="CJ270" s="49">
        <v>3520</v>
      </c>
      <c r="CK270" s="49">
        <v>3424</v>
      </c>
      <c r="CL270" s="49">
        <v>3330</v>
      </c>
      <c r="CM270" s="49">
        <v>3284</v>
      </c>
      <c r="CN270" s="49">
        <v>3144</v>
      </c>
      <c r="CO270" s="49">
        <v>3302</v>
      </c>
      <c r="CP270" s="49">
        <v>3321</v>
      </c>
      <c r="CQ270" s="49">
        <v>3326</v>
      </c>
      <c r="CR270" s="49">
        <v>3299</v>
      </c>
      <c r="CS270" s="49">
        <v>3227</v>
      </c>
      <c r="CT270" s="49">
        <v>3198</v>
      </c>
      <c r="CU270" s="49">
        <v>3195</v>
      </c>
      <c r="CV270" s="49">
        <v>3199</v>
      </c>
      <c r="CW270" s="49">
        <v>3122</v>
      </c>
      <c r="CX270" s="49">
        <v>2971</v>
      </c>
      <c r="CY270" s="49">
        <v>2767</v>
      </c>
      <c r="CZ270" s="17" t="s">
        <v>314</v>
      </c>
      <c r="DE270" t="s">
        <v>315</v>
      </c>
      <c r="DG270" t="s">
        <v>314</v>
      </c>
      <c r="DI270">
        <v>65600</v>
      </c>
      <c r="DJ270">
        <v>67100</v>
      </c>
      <c r="DK270">
        <v>68700</v>
      </c>
      <c r="DL270">
        <v>66400</v>
      </c>
      <c r="DM270">
        <v>65800</v>
      </c>
      <c r="DN270">
        <v>64900</v>
      </c>
      <c r="DO270">
        <v>64300</v>
      </c>
      <c r="DP270">
        <v>67300</v>
      </c>
      <c r="DQ270">
        <v>66300</v>
      </c>
      <c r="DR270">
        <v>66800</v>
      </c>
      <c r="DS270">
        <v>65400</v>
      </c>
      <c r="DT270">
        <v>63400</v>
      </c>
      <c r="DU270">
        <v>62900</v>
      </c>
      <c r="DV270">
        <v>63200</v>
      </c>
      <c r="DW270">
        <v>62700</v>
      </c>
      <c r="DX270">
        <v>61000</v>
      </c>
      <c r="DY270">
        <v>62600</v>
      </c>
      <c r="DZ270">
        <v>63300</v>
      </c>
      <c r="EA270">
        <v>63900</v>
      </c>
      <c r="EB270">
        <v>65500</v>
      </c>
      <c r="EC270">
        <v>63700</v>
      </c>
      <c r="ED270">
        <v>62200</v>
      </c>
      <c r="EE270">
        <v>61500</v>
      </c>
      <c r="EF270">
        <v>66000</v>
      </c>
      <c r="EG270">
        <v>66900</v>
      </c>
      <c r="EH270">
        <v>68500</v>
      </c>
      <c r="EI270">
        <v>69700</v>
      </c>
      <c r="EJ270" s="19">
        <v>70200</v>
      </c>
      <c r="EK270" s="19">
        <v>68700</v>
      </c>
      <c r="EL270" s="19">
        <v>65000</v>
      </c>
      <c r="EM270" s="19"/>
      <c r="EO270" s="31">
        <f t="shared" si="120"/>
        <v>3.7347560975609755E-2</v>
      </c>
      <c r="EP270" s="31">
        <f t="shared" si="121"/>
        <v>3.453055141579732E-2</v>
      </c>
      <c r="EQ270" s="31">
        <f t="shared" si="122"/>
        <v>3.2459970887918486E-2</v>
      </c>
      <c r="ER270" s="31">
        <f t="shared" si="123"/>
        <v>3.1792168674698792E-2</v>
      </c>
      <c r="ES270" s="31">
        <f t="shared" si="124"/>
        <v>3.4924012158054712E-2</v>
      </c>
      <c r="ET270" s="31">
        <f t="shared" si="125"/>
        <v>3.2064714946070876E-2</v>
      </c>
      <c r="EU270" s="31">
        <f t="shared" si="126"/>
        <v>3.317262830482115E-2</v>
      </c>
      <c r="EV270" s="31">
        <f t="shared" si="127"/>
        <v>2.9673105497771173E-2</v>
      </c>
      <c r="EW270" s="31">
        <f t="shared" si="128"/>
        <v>3.3046757164404222E-2</v>
      </c>
      <c r="EX270" s="31">
        <f t="shared" si="129"/>
        <v>3.2110778443113774E-2</v>
      </c>
      <c r="EY270" s="31">
        <f t="shared" si="130"/>
        <v>3.5504587155963302E-2</v>
      </c>
      <c r="EZ270" s="31">
        <f t="shared" si="131"/>
        <v>4.1861198738170347E-2</v>
      </c>
      <c r="FA270" s="31">
        <f t="shared" si="132"/>
        <v>5.5675675675675676E-2</v>
      </c>
      <c r="FB270" s="31">
        <f t="shared" si="133"/>
        <v>5.6075949367088609E-2</v>
      </c>
      <c r="FC270" s="31">
        <f t="shared" si="134"/>
        <v>5.7352472089314196E-2</v>
      </c>
      <c r="FD270" s="31">
        <f t="shared" si="135"/>
        <v>5.5770491803278692E-2</v>
      </c>
      <c r="FE270" s="31">
        <f t="shared" si="136"/>
        <v>5.5750798722044727E-2</v>
      </c>
      <c r="FF270" s="31">
        <f t="shared" si="137"/>
        <v>5.154818325434439E-2</v>
      </c>
      <c r="FG270" s="31">
        <f t="shared" si="138"/>
        <v>5.0798122065727702E-2</v>
      </c>
      <c r="FH270" s="31">
        <f t="shared" si="139"/>
        <v>4.4381679389312978E-2</v>
      </c>
      <c r="FI270" s="31">
        <f t="shared" si="140"/>
        <v>5.1632653061224491E-2</v>
      </c>
      <c r="FJ270" s="31">
        <f t="shared" si="141"/>
        <v>5.3617363344051448E-2</v>
      </c>
      <c r="FK270" s="31">
        <f t="shared" si="142"/>
        <v>5.8682926829268289E-2</v>
      </c>
      <c r="FL270" s="31">
        <f t="shared" si="143"/>
        <v>5.2999999999999999E-2</v>
      </c>
      <c r="FM270" s="50">
        <f t="shared" si="144"/>
        <v>5.6547085201793724E-2</v>
      </c>
      <c r="FN270" s="50">
        <f t="shared" si="145"/>
        <v>5.046715328467153E-2</v>
      </c>
      <c r="FO270" s="50">
        <f t="shared" si="146"/>
        <v>4.9124820659971306E-2</v>
      </c>
      <c r="FP270" s="50">
        <f t="shared" si="147"/>
        <v>4.4786324786324785E-2</v>
      </c>
      <c r="FQ270" s="50">
        <f t="shared" si="148"/>
        <v>4.8413391557496362E-2</v>
      </c>
      <c r="FR270" s="50">
        <f t="shared" si="149"/>
        <v>4.9200000000000001E-2</v>
      </c>
    </row>
    <row r="271" spans="1:174" ht="14">
      <c r="A271" s="17" t="s">
        <v>315</v>
      </c>
      <c r="B271" s="19">
        <v>122</v>
      </c>
      <c r="C271" s="19">
        <v>115</v>
      </c>
      <c r="D271" s="19">
        <v>145</v>
      </c>
      <c r="E271" s="19">
        <v>129</v>
      </c>
      <c r="F271" s="19">
        <v>132</v>
      </c>
      <c r="G271" s="19">
        <v>190</v>
      </c>
      <c r="H271" s="19">
        <v>189</v>
      </c>
      <c r="I271" s="19">
        <v>232</v>
      </c>
      <c r="J271" s="19">
        <v>233</v>
      </c>
      <c r="K271" s="19">
        <v>227</v>
      </c>
      <c r="L271" s="19">
        <v>203</v>
      </c>
      <c r="M271" s="19">
        <v>198</v>
      </c>
      <c r="N271" s="19">
        <v>201</v>
      </c>
      <c r="O271" s="19">
        <v>196</v>
      </c>
      <c r="P271" s="19">
        <v>205</v>
      </c>
      <c r="Q271" s="19">
        <v>193</v>
      </c>
      <c r="R271" s="19">
        <v>198</v>
      </c>
      <c r="S271" s="19">
        <v>212</v>
      </c>
      <c r="T271" s="19">
        <v>201</v>
      </c>
      <c r="U271" s="19">
        <v>220</v>
      </c>
      <c r="V271" s="19">
        <v>215</v>
      </c>
      <c r="W271" s="19">
        <v>189</v>
      </c>
      <c r="X271" s="19">
        <v>168</v>
      </c>
      <c r="Y271" s="19">
        <v>175</v>
      </c>
      <c r="Z271" s="19">
        <v>148</v>
      </c>
      <c r="AA271" s="19">
        <v>167</v>
      </c>
      <c r="AB271" s="19">
        <v>153</v>
      </c>
      <c r="AC271" s="19">
        <v>152</v>
      </c>
      <c r="AD271" s="19">
        <v>157</v>
      </c>
      <c r="AE271" s="19">
        <v>161</v>
      </c>
      <c r="AF271" s="19">
        <v>167</v>
      </c>
      <c r="AG271" s="19">
        <v>183</v>
      </c>
      <c r="AH271" s="19">
        <v>202</v>
      </c>
      <c r="AI271" s="19">
        <v>190</v>
      </c>
      <c r="AJ271" s="19">
        <v>168</v>
      </c>
      <c r="AK271" s="19">
        <v>182</v>
      </c>
      <c r="AL271" s="19">
        <v>169</v>
      </c>
      <c r="AM271" s="19">
        <v>184</v>
      </c>
      <c r="AN271" s="19">
        <v>210</v>
      </c>
      <c r="AO271" s="19">
        <v>229</v>
      </c>
      <c r="AP271" s="19">
        <v>260</v>
      </c>
      <c r="AQ271" s="19">
        <v>329</v>
      </c>
      <c r="AR271" s="19">
        <v>372</v>
      </c>
      <c r="AS271" s="19">
        <v>447</v>
      </c>
      <c r="AT271" s="19">
        <v>511</v>
      </c>
      <c r="AU271" s="19">
        <v>543</v>
      </c>
      <c r="AV271" s="19">
        <v>563</v>
      </c>
      <c r="AW271" s="19">
        <v>530</v>
      </c>
      <c r="AX271" s="19">
        <v>514</v>
      </c>
      <c r="AY271" s="19">
        <v>483</v>
      </c>
      <c r="AZ271" s="19">
        <v>478</v>
      </c>
      <c r="BA271" s="19">
        <v>481</v>
      </c>
      <c r="BB271" s="19">
        <v>479</v>
      </c>
      <c r="BC271" s="19">
        <v>515</v>
      </c>
      <c r="BD271" s="19">
        <v>527</v>
      </c>
      <c r="BE271" s="19">
        <v>639</v>
      </c>
      <c r="BF271" s="19">
        <v>663</v>
      </c>
      <c r="BG271" s="19">
        <v>599</v>
      </c>
      <c r="BH271" s="19">
        <v>505</v>
      </c>
      <c r="BI271" s="19">
        <v>470</v>
      </c>
      <c r="BJ271" s="19">
        <v>448</v>
      </c>
      <c r="BK271" s="19">
        <v>418</v>
      </c>
      <c r="BL271" s="19">
        <v>427</v>
      </c>
      <c r="BM271" s="19">
        <v>396</v>
      </c>
      <c r="BN271" s="19">
        <v>406</v>
      </c>
      <c r="BO271" s="19">
        <v>457</v>
      </c>
      <c r="BP271" s="19">
        <v>489</v>
      </c>
      <c r="BQ271" s="19">
        <v>530</v>
      </c>
      <c r="BR271" s="19">
        <v>545</v>
      </c>
      <c r="BS271" s="19">
        <v>495</v>
      </c>
      <c r="BT271" s="19">
        <v>438</v>
      </c>
      <c r="BU271" s="19">
        <v>394</v>
      </c>
      <c r="BV271" s="19">
        <v>390</v>
      </c>
      <c r="BW271" s="19">
        <v>365</v>
      </c>
      <c r="BX271" s="19">
        <v>358</v>
      </c>
      <c r="BY271" s="19">
        <v>375</v>
      </c>
      <c r="BZ271" s="19">
        <v>383</v>
      </c>
      <c r="CA271" s="19">
        <v>428</v>
      </c>
      <c r="CB271" s="19">
        <v>443</v>
      </c>
      <c r="CC271" s="19">
        <v>513</v>
      </c>
      <c r="CD271" s="19">
        <v>506</v>
      </c>
      <c r="CE271" s="19">
        <v>494</v>
      </c>
      <c r="CF271" s="19">
        <v>441</v>
      </c>
      <c r="CG271" s="19">
        <v>422</v>
      </c>
      <c r="CH271" s="49">
        <v>357</v>
      </c>
      <c r="CI271" s="49">
        <v>360</v>
      </c>
      <c r="CJ271" s="49">
        <v>346</v>
      </c>
      <c r="CK271" s="49">
        <v>348</v>
      </c>
      <c r="CL271" s="49">
        <v>380</v>
      </c>
      <c r="CM271" s="49">
        <v>399</v>
      </c>
      <c r="CN271" s="49">
        <v>423</v>
      </c>
      <c r="CO271" s="49">
        <v>436</v>
      </c>
      <c r="CP271" s="49">
        <v>467</v>
      </c>
      <c r="CQ271" s="49">
        <v>432</v>
      </c>
      <c r="CR271" s="49">
        <v>397</v>
      </c>
      <c r="CS271" s="49">
        <v>373</v>
      </c>
      <c r="CT271" s="49">
        <v>350</v>
      </c>
      <c r="CU271" s="49">
        <v>329</v>
      </c>
      <c r="CV271" s="49">
        <v>297</v>
      </c>
      <c r="CW271" s="49">
        <v>307</v>
      </c>
      <c r="CX271" s="49">
        <v>295</v>
      </c>
      <c r="CY271" s="49">
        <v>318</v>
      </c>
      <c r="CZ271" s="17" t="s">
        <v>315</v>
      </c>
      <c r="DE271" t="s">
        <v>316</v>
      </c>
      <c r="DG271" t="s">
        <v>315</v>
      </c>
      <c r="DI271">
        <v>21400</v>
      </c>
      <c r="DJ271">
        <v>21700</v>
      </c>
      <c r="DK271">
        <v>21900</v>
      </c>
      <c r="DL271">
        <v>21000</v>
      </c>
      <c r="DM271">
        <v>21300</v>
      </c>
      <c r="DN271">
        <v>21400</v>
      </c>
      <c r="DO271">
        <v>22100</v>
      </c>
      <c r="DP271">
        <v>24400</v>
      </c>
      <c r="DQ271">
        <v>24300</v>
      </c>
      <c r="DR271">
        <v>23800</v>
      </c>
      <c r="DS271">
        <v>23700</v>
      </c>
      <c r="DT271">
        <v>23100</v>
      </c>
      <c r="DU271">
        <v>23000</v>
      </c>
      <c r="DV271">
        <v>23100</v>
      </c>
      <c r="DW271">
        <v>22300</v>
      </c>
      <c r="DX271">
        <v>22200</v>
      </c>
      <c r="DY271">
        <v>22100</v>
      </c>
      <c r="DZ271">
        <v>21200</v>
      </c>
      <c r="EA271">
        <v>20500</v>
      </c>
      <c r="EB271">
        <v>20800</v>
      </c>
      <c r="EC271">
        <v>20600</v>
      </c>
      <c r="ED271">
        <v>21200</v>
      </c>
      <c r="EE271">
        <v>21600</v>
      </c>
      <c r="EF271">
        <v>20700</v>
      </c>
      <c r="EG271">
        <v>21200</v>
      </c>
      <c r="EH271">
        <v>21100</v>
      </c>
      <c r="EI271">
        <v>20800</v>
      </c>
      <c r="EJ271" s="19">
        <v>20700</v>
      </c>
      <c r="EK271" s="19">
        <v>20900</v>
      </c>
      <c r="EL271" s="19">
        <v>21200</v>
      </c>
      <c r="EM271" s="19"/>
      <c r="EO271" s="31">
        <f t="shared" si="120"/>
        <v>1.0607476635514019E-2</v>
      </c>
      <c r="EP271" s="31">
        <f t="shared" si="121"/>
        <v>9.262672811059908E-3</v>
      </c>
      <c r="EQ271" s="31">
        <f t="shared" si="122"/>
        <v>8.8127853881278546E-3</v>
      </c>
      <c r="ER271" s="31">
        <f t="shared" si="123"/>
        <v>9.571428571428571E-3</v>
      </c>
      <c r="ES271" s="31">
        <f t="shared" si="124"/>
        <v>8.8732394366197176E-3</v>
      </c>
      <c r="ET271" s="31">
        <f t="shared" si="125"/>
        <v>6.9158878504672894E-3</v>
      </c>
      <c r="EU271" s="31">
        <f t="shared" si="126"/>
        <v>6.8778280542986427E-3</v>
      </c>
      <c r="EV271" s="31">
        <f t="shared" si="127"/>
        <v>6.8442622950819669E-3</v>
      </c>
      <c r="EW271" s="31">
        <f t="shared" si="128"/>
        <v>7.8189300411522639E-3</v>
      </c>
      <c r="EX271" s="31">
        <f t="shared" si="129"/>
        <v>7.1008403361344534E-3</v>
      </c>
      <c r="EY271" s="31">
        <f t="shared" si="130"/>
        <v>9.6624472573839659E-3</v>
      </c>
      <c r="EZ271" s="31">
        <f t="shared" si="131"/>
        <v>1.6103896103896103E-2</v>
      </c>
      <c r="FA271" s="31">
        <f t="shared" si="132"/>
        <v>2.3608695652173915E-2</v>
      </c>
      <c r="FB271" s="31">
        <f t="shared" si="133"/>
        <v>2.2251082251082251E-2</v>
      </c>
      <c r="FC271" s="31">
        <f t="shared" si="134"/>
        <v>2.15695067264574E-2</v>
      </c>
      <c r="FD271" s="31">
        <f t="shared" si="135"/>
        <v>2.3738738738738739E-2</v>
      </c>
      <c r="FE271" s="31">
        <f t="shared" si="136"/>
        <v>2.7104072398190047E-2</v>
      </c>
      <c r="FF271" s="31">
        <f t="shared" si="137"/>
        <v>2.1132075471698115E-2</v>
      </c>
      <c r="FG271" s="31">
        <f t="shared" si="138"/>
        <v>1.9317073170731707E-2</v>
      </c>
      <c r="FH271" s="31">
        <f t="shared" si="139"/>
        <v>2.3509615384615386E-2</v>
      </c>
      <c r="FI271" s="31">
        <f t="shared" si="140"/>
        <v>2.4029126213592232E-2</v>
      </c>
      <c r="FJ271" s="31">
        <f t="shared" si="141"/>
        <v>1.8396226415094339E-2</v>
      </c>
      <c r="FK271" s="31">
        <f t="shared" si="142"/>
        <v>1.7361111111111112E-2</v>
      </c>
      <c r="FL271" s="31">
        <f t="shared" si="143"/>
        <v>2.1400966183574878E-2</v>
      </c>
      <c r="FM271" s="50">
        <f t="shared" si="144"/>
        <v>2.330188679245283E-2</v>
      </c>
      <c r="FN271" s="50">
        <f t="shared" si="145"/>
        <v>1.6919431279620853E-2</v>
      </c>
      <c r="FO271" s="50">
        <f t="shared" si="146"/>
        <v>1.673076923076923E-2</v>
      </c>
      <c r="FP271" s="50">
        <f t="shared" si="147"/>
        <v>2.0434782608695651E-2</v>
      </c>
      <c r="FQ271" s="50">
        <f t="shared" si="148"/>
        <v>2.0669856459330144E-2</v>
      </c>
      <c r="FR271" s="50">
        <f t="shared" si="149"/>
        <v>1.6509433962264151E-2</v>
      </c>
    </row>
    <row r="272" spans="1:174" ht="14">
      <c r="A272" s="17" t="s">
        <v>316</v>
      </c>
      <c r="B272" s="19">
        <v>1811</v>
      </c>
      <c r="C272" s="19">
        <v>1760</v>
      </c>
      <c r="D272" s="19">
        <v>1737</v>
      </c>
      <c r="E272" s="19">
        <v>1768</v>
      </c>
      <c r="F272" s="19">
        <v>1924</v>
      </c>
      <c r="G272" s="19">
        <v>2107</v>
      </c>
      <c r="H272" s="19">
        <v>2144</v>
      </c>
      <c r="I272" s="19">
        <v>2267</v>
      </c>
      <c r="J272" s="19">
        <v>2297</v>
      </c>
      <c r="K272" s="19">
        <v>2299</v>
      </c>
      <c r="L272" s="19">
        <v>2220</v>
      </c>
      <c r="M272" s="19">
        <v>2304</v>
      </c>
      <c r="N272" s="19">
        <v>2505</v>
      </c>
      <c r="O272" s="19">
        <v>2476</v>
      </c>
      <c r="P272" s="19">
        <v>2124</v>
      </c>
      <c r="Q272" s="19">
        <v>2396</v>
      </c>
      <c r="R272" s="19">
        <v>2303</v>
      </c>
      <c r="S272" s="19">
        <v>2187</v>
      </c>
      <c r="T272" s="19">
        <v>2148</v>
      </c>
      <c r="U272" s="19">
        <v>2197</v>
      </c>
      <c r="V272" s="19">
        <v>2218</v>
      </c>
      <c r="W272" s="19">
        <v>2200</v>
      </c>
      <c r="X272" s="19">
        <v>2128</v>
      </c>
      <c r="Y272" s="19">
        <v>1979</v>
      </c>
      <c r="Z272" s="19">
        <v>1956</v>
      </c>
      <c r="AA272" s="19">
        <v>1976</v>
      </c>
      <c r="AB272" s="19">
        <v>2040</v>
      </c>
      <c r="AC272" s="19">
        <v>2047</v>
      </c>
      <c r="AD272" s="19">
        <v>1841</v>
      </c>
      <c r="AE272" s="19">
        <v>1798</v>
      </c>
      <c r="AF272" s="19">
        <v>1727</v>
      </c>
      <c r="AG272" s="19">
        <v>1709</v>
      </c>
      <c r="AH272" s="19">
        <v>1719</v>
      </c>
      <c r="AI272" s="19">
        <v>1694</v>
      </c>
      <c r="AJ272" s="19">
        <v>1681</v>
      </c>
      <c r="AK272" s="19">
        <v>1708</v>
      </c>
      <c r="AL272" s="19">
        <v>1656</v>
      </c>
      <c r="AM272" s="19">
        <v>1780</v>
      </c>
      <c r="AN272" s="19">
        <v>1949</v>
      </c>
      <c r="AO272" s="19">
        <v>2036</v>
      </c>
      <c r="AP272" s="19">
        <v>2036</v>
      </c>
      <c r="AQ272" s="19">
        <v>2332</v>
      </c>
      <c r="AR272" s="19">
        <v>2482</v>
      </c>
      <c r="AS272" s="19">
        <v>2755</v>
      </c>
      <c r="AT272" s="19">
        <v>3444</v>
      </c>
      <c r="AU272" s="19">
        <v>3796</v>
      </c>
      <c r="AV272" s="19">
        <v>4141</v>
      </c>
      <c r="AW272" s="19">
        <v>4188</v>
      </c>
      <c r="AX272" s="19">
        <v>4184</v>
      </c>
      <c r="AY272" s="19">
        <v>4352</v>
      </c>
      <c r="AZ272" s="19">
        <v>4464</v>
      </c>
      <c r="BA272" s="19">
        <v>4258</v>
      </c>
      <c r="BB272" s="19">
        <v>4419</v>
      </c>
      <c r="BC272" s="19">
        <v>4101</v>
      </c>
      <c r="BD272" s="19">
        <v>3973</v>
      </c>
      <c r="BE272" s="19">
        <v>4195</v>
      </c>
      <c r="BF272" s="19">
        <v>4214</v>
      </c>
      <c r="BG272" s="19">
        <v>4170</v>
      </c>
      <c r="BH272" s="19">
        <v>4077</v>
      </c>
      <c r="BI272" s="19">
        <v>3948</v>
      </c>
      <c r="BJ272" s="19">
        <v>3792</v>
      </c>
      <c r="BK272" s="19">
        <v>3781</v>
      </c>
      <c r="BL272" s="19">
        <v>3755</v>
      </c>
      <c r="BM272" s="19">
        <v>3709</v>
      </c>
      <c r="BN272" s="19">
        <v>3592</v>
      </c>
      <c r="BO272" s="19">
        <v>3502</v>
      </c>
      <c r="BP272" s="19">
        <v>3446</v>
      </c>
      <c r="BQ272" s="19">
        <v>3637</v>
      </c>
      <c r="BR272" s="19">
        <v>3704</v>
      </c>
      <c r="BS272" s="19">
        <v>3789</v>
      </c>
      <c r="BT272" s="19">
        <v>3691</v>
      </c>
      <c r="BU272" s="19">
        <v>3586</v>
      </c>
      <c r="BV272" s="19">
        <v>3530</v>
      </c>
      <c r="BW272" s="19">
        <v>3668</v>
      </c>
      <c r="BX272" s="19">
        <v>3795</v>
      </c>
      <c r="BY272" s="19">
        <v>3747</v>
      </c>
      <c r="BZ272" s="19">
        <v>3681</v>
      </c>
      <c r="CA272" s="19">
        <v>3661</v>
      </c>
      <c r="CB272" s="19">
        <v>3643</v>
      </c>
      <c r="CC272" s="19">
        <v>3797</v>
      </c>
      <c r="CD272" s="19">
        <v>3900</v>
      </c>
      <c r="CE272" s="19">
        <v>3879</v>
      </c>
      <c r="CF272" s="19">
        <v>3798</v>
      </c>
      <c r="CG272" s="19">
        <v>3737</v>
      </c>
      <c r="CH272" s="49">
        <v>3672</v>
      </c>
      <c r="CI272" s="49">
        <v>3699</v>
      </c>
      <c r="CJ272" s="49">
        <v>3729</v>
      </c>
      <c r="CK272" s="49">
        <v>3687</v>
      </c>
      <c r="CL272" s="49">
        <v>3638</v>
      </c>
      <c r="CM272" s="49">
        <v>3678</v>
      </c>
      <c r="CN272" s="49">
        <v>3586</v>
      </c>
      <c r="CO272" s="49">
        <v>3651</v>
      </c>
      <c r="CP272" s="49">
        <v>3695</v>
      </c>
      <c r="CQ272" s="49">
        <v>3641</v>
      </c>
      <c r="CR272" s="49">
        <v>3476</v>
      </c>
      <c r="CS272" s="49">
        <v>3340</v>
      </c>
      <c r="CT272" s="49">
        <v>3054</v>
      </c>
      <c r="CU272" s="49">
        <v>2921</v>
      </c>
      <c r="CV272" s="49">
        <v>2785</v>
      </c>
      <c r="CW272" s="49">
        <v>2614</v>
      </c>
      <c r="CX272" s="49">
        <v>2481</v>
      </c>
      <c r="CY272" s="49">
        <v>2365</v>
      </c>
      <c r="CZ272" s="17" t="s">
        <v>316</v>
      </c>
      <c r="DE272" t="s">
        <v>317</v>
      </c>
      <c r="DG272" t="s">
        <v>316</v>
      </c>
      <c r="DI272">
        <v>80100</v>
      </c>
      <c r="DJ272">
        <v>81500</v>
      </c>
      <c r="DK272">
        <v>82600</v>
      </c>
      <c r="DL272">
        <v>82300</v>
      </c>
      <c r="DM272">
        <v>81700</v>
      </c>
      <c r="DN272">
        <v>81400</v>
      </c>
      <c r="DO272">
        <v>82200</v>
      </c>
      <c r="DP272">
        <v>81500</v>
      </c>
      <c r="DQ272">
        <v>81900</v>
      </c>
      <c r="DR272">
        <v>83200</v>
      </c>
      <c r="DS272">
        <v>84200</v>
      </c>
      <c r="DT272">
        <v>84500</v>
      </c>
      <c r="DU272">
        <v>84600</v>
      </c>
      <c r="DV272">
        <v>85400</v>
      </c>
      <c r="DW272">
        <v>85700</v>
      </c>
      <c r="DX272">
        <v>85700</v>
      </c>
      <c r="DY272">
        <v>85300</v>
      </c>
      <c r="DZ272">
        <v>84000</v>
      </c>
      <c r="EA272">
        <v>82800</v>
      </c>
      <c r="EB272">
        <v>82500</v>
      </c>
      <c r="EC272">
        <v>84300</v>
      </c>
      <c r="ED272">
        <v>83900</v>
      </c>
      <c r="EE272">
        <v>84400</v>
      </c>
      <c r="EF272">
        <v>86100</v>
      </c>
      <c r="EG272">
        <v>86400</v>
      </c>
      <c r="EH272">
        <v>85900</v>
      </c>
      <c r="EI272">
        <v>85200</v>
      </c>
      <c r="EJ272" s="19">
        <v>85700</v>
      </c>
      <c r="EK272" s="19">
        <v>84500</v>
      </c>
      <c r="EL272" s="19">
        <v>86400</v>
      </c>
      <c r="EM272" s="19"/>
      <c r="EO272" s="31">
        <f t="shared" si="120"/>
        <v>2.8701622971285892E-2</v>
      </c>
      <c r="EP272" s="31">
        <f t="shared" si="121"/>
        <v>3.0736196319018406E-2</v>
      </c>
      <c r="EQ272" s="31">
        <f t="shared" si="122"/>
        <v>2.9007263922518161E-2</v>
      </c>
      <c r="ER272" s="31">
        <f t="shared" si="123"/>
        <v>2.6099635479951398E-2</v>
      </c>
      <c r="ES272" s="31">
        <f t="shared" si="124"/>
        <v>2.6927784577723379E-2</v>
      </c>
      <c r="ET272" s="31">
        <f t="shared" si="125"/>
        <v>2.402948402948403E-2</v>
      </c>
      <c r="EU272" s="31">
        <f t="shared" si="126"/>
        <v>2.4902676399026765E-2</v>
      </c>
      <c r="EV272" s="31">
        <f t="shared" si="127"/>
        <v>2.1190184049079755E-2</v>
      </c>
      <c r="EW272" s="31">
        <f t="shared" si="128"/>
        <v>2.0683760683760682E-2</v>
      </c>
      <c r="EX272" s="31">
        <f t="shared" si="129"/>
        <v>1.9903846153846154E-2</v>
      </c>
      <c r="EY272" s="31">
        <f t="shared" si="130"/>
        <v>2.4180522565320665E-2</v>
      </c>
      <c r="EZ272" s="31">
        <f t="shared" si="131"/>
        <v>2.9372781065088758E-2</v>
      </c>
      <c r="FA272" s="31">
        <f t="shared" si="132"/>
        <v>4.4869976359338058E-2</v>
      </c>
      <c r="FB272" s="31">
        <f t="shared" si="133"/>
        <v>4.8992974238875879E-2</v>
      </c>
      <c r="FC272" s="31">
        <f t="shared" si="134"/>
        <v>4.9684947491248542E-2</v>
      </c>
      <c r="FD272" s="31">
        <f t="shared" si="135"/>
        <v>4.6359393232205365E-2</v>
      </c>
      <c r="FE272" s="31">
        <f t="shared" si="136"/>
        <v>4.8886283704572098E-2</v>
      </c>
      <c r="FF272" s="31">
        <f t="shared" si="137"/>
        <v>4.5142857142857144E-2</v>
      </c>
      <c r="FG272" s="31">
        <f t="shared" si="138"/>
        <v>4.4794685990338166E-2</v>
      </c>
      <c r="FH272" s="31">
        <f t="shared" si="139"/>
        <v>4.1769696969696971E-2</v>
      </c>
      <c r="FI272" s="31">
        <f t="shared" si="140"/>
        <v>4.4946619217081853E-2</v>
      </c>
      <c r="FJ272" s="31">
        <f t="shared" si="141"/>
        <v>4.2073897497020264E-2</v>
      </c>
      <c r="FK272" s="31">
        <f t="shared" si="142"/>
        <v>4.43957345971564E-2</v>
      </c>
      <c r="FL272" s="31">
        <f t="shared" si="143"/>
        <v>4.2311265969802558E-2</v>
      </c>
      <c r="FM272" s="50">
        <f t="shared" si="144"/>
        <v>4.4895833333333336E-2</v>
      </c>
      <c r="FN272" s="50">
        <f t="shared" si="145"/>
        <v>4.2747380675203728E-2</v>
      </c>
      <c r="FO272" s="50">
        <f t="shared" si="146"/>
        <v>4.3274647887323943E-2</v>
      </c>
      <c r="FP272" s="50">
        <f t="shared" si="147"/>
        <v>4.1843640606767797E-2</v>
      </c>
      <c r="FQ272" s="50">
        <f t="shared" si="148"/>
        <v>4.3088757396449705E-2</v>
      </c>
      <c r="FR272" s="50">
        <f t="shared" si="149"/>
        <v>3.5347222222222224E-2</v>
      </c>
    </row>
    <row r="273" spans="1:174" ht="14">
      <c r="A273" s="17" t="s">
        <v>317</v>
      </c>
      <c r="B273" s="19">
        <v>4135</v>
      </c>
      <c r="C273" s="19">
        <v>3955</v>
      </c>
      <c r="D273" s="19">
        <v>4086</v>
      </c>
      <c r="E273" s="19">
        <v>4015</v>
      </c>
      <c r="F273" s="19">
        <v>4049</v>
      </c>
      <c r="G273" s="19">
        <v>4100</v>
      </c>
      <c r="H273" s="19">
        <v>4155</v>
      </c>
      <c r="I273" s="19">
        <v>4258</v>
      </c>
      <c r="J273" s="19">
        <v>4368</v>
      </c>
      <c r="K273" s="19">
        <v>4399</v>
      </c>
      <c r="L273" s="19">
        <v>4518</v>
      </c>
      <c r="M273" s="19">
        <v>4558</v>
      </c>
      <c r="N273" s="19">
        <v>4609</v>
      </c>
      <c r="O273" s="19">
        <v>4530</v>
      </c>
      <c r="P273" s="19">
        <v>4479</v>
      </c>
      <c r="Q273" s="19">
        <v>4530</v>
      </c>
      <c r="R273" s="19">
        <v>4511</v>
      </c>
      <c r="S273" s="19">
        <v>4449</v>
      </c>
      <c r="T273" s="19">
        <v>4365</v>
      </c>
      <c r="U273" s="19">
        <v>4362</v>
      </c>
      <c r="V273" s="19">
        <v>4296</v>
      </c>
      <c r="W273" s="19">
        <v>4200</v>
      </c>
      <c r="X273" s="19">
        <v>4153</v>
      </c>
      <c r="Y273" s="19">
        <v>4079</v>
      </c>
      <c r="Z273" s="19">
        <v>3951</v>
      </c>
      <c r="AA273" s="19">
        <v>3824</v>
      </c>
      <c r="AB273" s="19">
        <v>3849</v>
      </c>
      <c r="AC273" s="19">
        <v>3787</v>
      </c>
      <c r="AD273" s="19">
        <v>3725</v>
      </c>
      <c r="AE273" s="19">
        <v>3635</v>
      </c>
      <c r="AF273" s="19">
        <v>3601</v>
      </c>
      <c r="AG273" s="19">
        <v>3549</v>
      </c>
      <c r="AH273" s="19">
        <v>3648</v>
      </c>
      <c r="AI273" s="19">
        <v>3631</v>
      </c>
      <c r="AJ273" s="19">
        <v>3656</v>
      </c>
      <c r="AK273" s="19">
        <v>3718</v>
      </c>
      <c r="AL273" s="19">
        <v>3796</v>
      </c>
      <c r="AM273" s="19">
        <v>3901</v>
      </c>
      <c r="AN273" s="19">
        <v>4039</v>
      </c>
      <c r="AO273" s="19">
        <v>4312</v>
      </c>
      <c r="AP273" s="19">
        <v>4347</v>
      </c>
      <c r="AQ273" s="19">
        <v>4665</v>
      </c>
      <c r="AR273" s="19">
        <v>4906</v>
      </c>
      <c r="AS273" s="19">
        <v>5240</v>
      </c>
      <c r="AT273" s="19">
        <v>5678</v>
      </c>
      <c r="AU273" s="19">
        <v>6134</v>
      </c>
      <c r="AV273" s="19">
        <v>6328</v>
      </c>
      <c r="AW273" s="19">
        <v>6589</v>
      </c>
      <c r="AX273" s="19">
        <v>6784</v>
      </c>
      <c r="AY273" s="19">
        <v>6749</v>
      </c>
      <c r="AZ273" s="19">
        <v>6984</v>
      </c>
      <c r="BA273" s="19">
        <v>6971</v>
      </c>
      <c r="BB273" s="19">
        <v>7012</v>
      </c>
      <c r="BC273" s="19">
        <v>6604</v>
      </c>
      <c r="BD273" s="19">
        <v>6678</v>
      </c>
      <c r="BE273" s="19">
        <v>6786</v>
      </c>
      <c r="BF273" s="19">
        <v>7035</v>
      </c>
      <c r="BG273" s="19">
        <v>7009</v>
      </c>
      <c r="BH273" s="19">
        <v>6766</v>
      </c>
      <c r="BI273" s="19">
        <v>6723</v>
      </c>
      <c r="BJ273" s="19">
        <v>6540</v>
      </c>
      <c r="BK273" s="19">
        <v>6519</v>
      </c>
      <c r="BL273" s="19">
        <v>6468</v>
      </c>
      <c r="BM273" s="19">
        <v>6457</v>
      </c>
      <c r="BN273" s="19">
        <v>6412</v>
      </c>
      <c r="BO273" s="19">
        <v>6385</v>
      </c>
      <c r="BP273" s="19">
        <v>6318</v>
      </c>
      <c r="BQ273" s="19">
        <v>6514</v>
      </c>
      <c r="BR273" s="19">
        <v>6755</v>
      </c>
      <c r="BS273" s="19">
        <v>6722</v>
      </c>
      <c r="BT273" s="19">
        <v>6840</v>
      </c>
      <c r="BU273" s="19">
        <v>6842</v>
      </c>
      <c r="BV273" s="19">
        <v>6820</v>
      </c>
      <c r="BW273" s="19">
        <v>7291</v>
      </c>
      <c r="BX273" s="19">
        <v>7515</v>
      </c>
      <c r="BY273" s="19">
        <v>7592</v>
      </c>
      <c r="BZ273" s="19">
        <v>7492</v>
      </c>
      <c r="CA273" s="19">
        <v>7259</v>
      </c>
      <c r="CB273" s="19">
        <v>7186</v>
      </c>
      <c r="CC273" s="19">
        <v>7207</v>
      </c>
      <c r="CD273" s="19">
        <v>7242</v>
      </c>
      <c r="CE273" s="19">
        <v>7156</v>
      </c>
      <c r="CF273" s="19">
        <v>7006</v>
      </c>
      <c r="CG273" s="19">
        <v>6823</v>
      </c>
      <c r="CH273" s="49">
        <v>6578</v>
      </c>
      <c r="CI273" s="49">
        <v>6525</v>
      </c>
      <c r="CJ273" s="49">
        <v>6567</v>
      </c>
      <c r="CK273" s="49">
        <v>6573</v>
      </c>
      <c r="CL273" s="49">
        <v>6718</v>
      </c>
      <c r="CM273" s="49">
        <v>6702</v>
      </c>
      <c r="CN273" s="49">
        <v>6582</v>
      </c>
      <c r="CO273" s="49">
        <v>6613</v>
      </c>
      <c r="CP273" s="49">
        <v>6704</v>
      </c>
      <c r="CQ273" s="49">
        <v>6681</v>
      </c>
      <c r="CR273" s="49">
        <v>6412</v>
      </c>
      <c r="CS273" s="49">
        <v>6236</v>
      </c>
      <c r="CT273" s="49">
        <v>6073</v>
      </c>
      <c r="CU273" s="49">
        <v>5960</v>
      </c>
      <c r="CV273" s="49">
        <v>5867</v>
      </c>
      <c r="CW273" s="49">
        <v>5613</v>
      </c>
      <c r="CX273" s="49">
        <v>5261</v>
      </c>
      <c r="CY273" s="49">
        <v>4912</v>
      </c>
      <c r="CZ273" s="17" t="s">
        <v>317</v>
      </c>
      <c r="DE273" t="s">
        <v>318</v>
      </c>
      <c r="DG273" t="s">
        <v>317</v>
      </c>
      <c r="DI273">
        <v>116100</v>
      </c>
      <c r="DJ273">
        <v>118300</v>
      </c>
      <c r="DK273">
        <v>117900</v>
      </c>
      <c r="DL273">
        <v>122000</v>
      </c>
      <c r="DM273">
        <v>122100</v>
      </c>
      <c r="DN273">
        <v>120100</v>
      </c>
      <c r="DO273">
        <v>121100</v>
      </c>
      <c r="DP273">
        <v>120500</v>
      </c>
      <c r="DQ273">
        <v>119500</v>
      </c>
      <c r="DR273">
        <v>121500</v>
      </c>
      <c r="DS273">
        <v>123900</v>
      </c>
      <c r="DT273">
        <v>125000</v>
      </c>
      <c r="DU273">
        <v>125800</v>
      </c>
      <c r="DV273">
        <v>125600</v>
      </c>
      <c r="DW273">
        <v>125500</v>
      </c>
      <c r="DX273">
        <v>129200</v>
      </c>
      <c r="DY273">
        <v>125100</v>
      </c>
      <c r="DZ273">
        <v>126800</v>
      </c>
      <c r="EA273">
        <v>127800</v>
      </c>
      <c r="EB273">
        <v>126600</v>
      </c>
      <c r="EC273">
        <v>128800</v>
      </c>
      <c r="ED273">
        <v>127400</v>
      </c>
      <c r="EE273">
        <v>125800</v>
      </c>
      <c r="EF273">
        <v>125800</v>
      </c>
      <c r="EG273">
        <v>127800</v>
      </c>
      <c r="EH273">
        <v>128500</v>
      </c>
      <c r="EI273">
        <v>130200</v>
      </c>
      <c r="EJ273" s="19">
        <v>130300</v>
      </c>
      <c r="EK273" s="19">
        <v>135500</v>
      </c>
      <c r="EL273" s="19">
        <v>136700</v>
      </c>
      <c r="EM273" s="19"/>
      <c r="EO273" s="31">
        <f t="shared" si="120"/>
        <v>3.7889750215331613E-2</v>
      </c>
      <c r="EP273" s="31">
        <f t="shared" si="121"/>
        <v>3.896027049873204E-2</v>
      </c>
      <c r="EQ273" s="31">
        <f t="shared" si="122"/>
        <v>3.8422391857506365E-2</v>
      </c>
      <c r="ER273" s="31">
        <f t="shared" si="123"/>
        <v>3.5778688524590166E-2</v>
      </c>
      <c r="ES273" s="31">
        <f t="shared" si="124"/>
        <v>3.4398034398034398E-2</v>
      </c>
      <c r="ET273" s="31">
        <f t="shared" si="125"/>
        <v>3.2897585345545377E-2</v>
      </c>
      <c r="EU273" s="31">
        <f t="shared" si="126"/>
        <v>3.1271676300578033E-2</v>
      </c>
      <c r="EV273" s="31">
        <f t="shared" si="127"/>
        <v>2.9883817427385891E-2</v>
      </c>
      <c r="EW273" s="31">
        <f t="shared" si="128"/>
        <v>3.0384937238493726E-2</v>
      </c>
      <c r="EX273" s="31">
        <f t="shared" si="129"/>
        <v>3.1242798353909466E-2</v>
      </c>
      <c r="EY273" s="31">
        <f t="shared" si="130"/>
        <v>3.4802259887005652E-2</v>
      </c>
      <c r="EZ273" s="31">
        <f t="shared" si="131"/>
        <v>3.9247999999999998E-2</v>
      </c>
      <c r="FA273" s="31">
        <f t="shared" si="132"/>
        <v>4.8759936406995233E-2</v>
      </c>
      <c r="FB273" s="31">
        <f t="shared" si="133"/>
        <v>5.4012738853503182E-2</v>
      </c>
      <c r="FC273" s="31">
        <f t="shared" si="134"/>
        <v>5.5545816733067729E-2</v>
      </c>
      <c r="FD273" s="31">
        <f t="shared" si="135"/>
        <v>5.1687306501547986E-2</v>
      </c>
      <c r="FE273" s="31">
        <f t="shared" si="136"/>
        <v>5.6027178257394082E-2</v>
      </c>
      <c r="FF273" s="31">
        <f t="shared" si="137"/>
        <v>5.1577287066246057E-2</v>
      </c>
      <c r="FG273" s="31">
        <f t="shared" si="138"/>
        <v>5.0524256651017216E-2</v>
      </c>
      <c r="FH273" s="31">
        <f t="shared" si="139"/>
        <v>4.9905213270142183E-2</v>
      </c>
      <c r="FI273" s="31">
        <f t="shared" si="140"/>
        <v>5.2189440993788819E-2</v>
      </c>
      <c r="FJ273" s="31">
        <f t="shared" si="141"/>
        <v>5.3532182103610673E-2</v>
      </c>
      <c r="FK273" s="31">
        <f t="shared" si="142"/>
        <v>6.0349761526232115E-2</v>
      </c>
      <c r="FL273" s="31">
        <f t="shared" si="143"/>
        <v>5.7122416534181243E-2</v>
      </c>
      <c r="FM273" s="50">
        <f t="shared" si="144"/>
        <v>5.5993740219092335E-2</v>
      </c>
      <c r="FN273" s="50">
        <f t="shared" si="145"/>
        <v>5.1190661478599221E-2</v>
      </c>
      <c r="FO273" s="50">
        <f t="shared" si="146"/>
        <v>5.0483870967741935E-2</v>
      </c>
      <c r="FP273" s="50">
        <f t="shared" si="147"/>
        <v>5.0514198004604757E-2</v>
      </c>
      <c r="FQ273" s="50">
        <f t="shared" si="148"/>
        <v>4.9306273062730624E-2</v>
      </c>
      <c r="FR273" s="50">
        <f t="shared" si="149"/>
        <v>4.4425749817117777E-2</v>
      </c>
    </row>
    <row r="274" spans="1:174" ht="14">
      <c r="A274" s="17" t="s">
        <v>318</v>
      </c>
      <c r="B274" s="19">
        <v>2755</v>
      </c>
      <c r="C274" s="19">
        <v>2854</v>
      </c>
      <c r="D274" s="19">
        <v>2953</v>
      </c>
      <c r="E274" s="19">
        <v>2934</v>
      </c>
      <c r="F274" s="19">
        <v>2918</v>
      </c>
      <c r="G274" s="19">
        <v>2964</v>
      </c>
      <c r="H274" s="19">
        <v>2993</v>
      </c>
      <c r="I274" s="19">
        <v>3254</v>
      </c>
      <c r="J274" s="19">
        <v>3324</v>
      </c>
      <c r="K274" s="19">
        <v>3287</v>
      </c>
      <c r="L274" s="19">
        <v>3332</v>
      </c>
      <c r="M274" s="19">
        <v>3144</v>
      </c>
      <c r="N274" s="19">
        <v>3089</v>
      </c>
      <c r="O274" s="19">
        <v>3056</v>
      </c>
      <c r="P274" s="19">
        <v>3099</v>
      </c>
      <c r="Q274" s="19">
        <v>3083</v>
      </c>
      <c r="R274" s="19">
        <v>3082</v>
      </c>
      <c r="S274" s="19">
        <v>3177</v>
      </c>
      <c r="T274" s="19">
        <v>3173</v>
      </c>
      <c r="U274" s="19">
        <v>3427</v>
      </c>
      <c r="V274" s="19">
        <v>3383</v>
      </c>
      <c r="W274" s="19">
        <v>3305</v>
      </c>
      <c r="X274" s="19">
        <v>3164</v>
      </c>
      <c r="Y274" s="19">
        <v>3035</v>
      </c>
      <c r="Z274" s="19">
        <v>3012</v>
      </c>
      <c r="AA274" s="19">
        <v>3037</v>
      </c>
      <c r="AB274" s="19">
        <v>3019</v>
      </c>
      <c r="AC274" s="19">
        <v>2955</v>
      </c>
      <c r="AD274" s="19">
        <v>2924</v>
      </c>
      <c r="AE274" s="19">
        <v>3036</v>
      </c>
      <c r="AF274" s="19">
        <v>3096</v>
      </c>
      <c r="AG274" s="19">
        <v>3243</v>
      </c>
      <c r="AH274" s="19">
        <v>3200</v>
      </c>
      <c r="AI274" s="19">
        <v>3201</v>
      </c>
      <c r="AJ274" s="19">
        <v>3158</v>
      </c>
      <c r="AK274" s="19">
        <v>3132</v>
      </c>
      <c r="AL274" s="19">
        <v>3091</v>
      </c>
      <c r="AM274" s="19">
        <v>3216</v>
      </c>
      <c r="AN274" s="19">
        <v>3421</v>
      </c>
      <c r="AO274" s="19">
        <v>3502</v>
      </c>
      <c r="AP274" s="19">
        <v>3548</v>
      </c>
      <c r="AQ274" s="19">
        <v>3733</v>
      </c>
      <c r="AR274" s="19">
        <v>4051</v>
      </c>
      <c r="AS274" s="19">
        <v>4394</v>
      </c>
      <c r="AT274" s="19">
        <v>4798</v>
      </c>
      <c r="AU274" s="19">
        <v>4885</v>
      </c>
      <c r="AV274" s="19">
        <v>4850</v>
      </c>
      <c r="AW274" s="19">
        <v>4982</v>
      </c>
      <c r="AX274" s="19">
        <v>5042</v>
      </c>
      <c r="AY274" s="19">
        <v>5027</v>
      </c>
      <c r="AZ274" s="19">
        <v>5122</v>
      </c>
      <c r="BA274" s="19">
        <v>5156</v>
      </c>
      <c r="BB274" s="19">
        <v>5202</v>
      </c>
      <c r="BC274" s="19">
        <v>5280</v>
      </c>
      <c r="BD274" s="19">
        <v>5374</v>
      </c>
      <c r="BE274" s="19">
        <v>5596</v>
      </c>
      <c r="BF274" s="19">
        <v>5499</v>
      </c>
      <c r="BG274" s="19">
        <v>5451</v>
      </c>
      <c r="BH274" s="19">
        <v>5284</v>
      </c>
      <c r="BI274" s="19">
        <v>5168</v>
      </c>
      <c r="BJ274" s="19">
        <v>5082</v>
      </c>
      <c r="BK274" s="19">
        <v>4977</v>
      </c>
      <c r="BL274" s="19">
        <v>4980</v>
      </c>
      <c r="BM274" s="19">
        <v>5099</v>
      </c>
      <c r="BN274" s="19">
        <v>5118</v>
      </c>
      <c r="BO274" s="19">
        <v>5098</v>
      </c>
      <c r="BP274" s="19">
        <v>5304</v>
      </c>
      <c r="BQ274" s="19">
        <v>5655</v>
      </c>
      <c r="BR274" s="19">
        <v>5718</v>
      </c>
      <c r="BS274" s="19">
        <v>5535</v>
      </c>
      <c r="BT274" s="19">
        <v>5445</v>
      </c>
      <c r="BU274" s="19">
        <v>5323</v>
      </c>
      <c r="BV274" s="19">
        <v>5225</v>
      </c>
      <c r="BW274" s="19">
        <v>5384</v>
      </c>
      <c r="BX274" s="19">
        <v>5412</v>
      </c>
      <c r="BY274" s="19">
        <v>5534</v>
      </c>
      <c r="BZ274" s="19">
        <v>5480</v>
      </c>
      <c r="CA274" s="19">
        <v>5451</v>
      </c>
      <c r="CB274" s="19">
        <v>5498</v>
      </c>
      <c r="CC274" s="19">
        <v>5853</v>
      </c>
      <c r="CD274" s="19">
        <v>5939</v>
      </c>
      <c r="CE274" s="19">
        <v>5854</v>
      </c>
      <c r="CF274" s="19">
        <v>5739</v>
      </c>
      <c r="CG274" s="19">
        <v>5614</v>
      </c>
      <c r="CH274" s="49">
        <v>5483</v>
      </c>
      <c r="CI274" s="49">
        <v>5479</v>
      </c>
      <c r="CJ274" s="49">
        <v>5487</v>
      </c>
      <c r="CK274" s="49">
        <v>5661</v>
      </c>
      <c r="CL274" s="49">
        <v>5689</v>
      </c>
      <c r="CM274" s="49">
        <v>5686</v>
      </c>
      <c r="CN274" s="49">
        <v>5778</v>
      </c>
      <c r="CO274" s="49">
        <v>5992</v>
      </c>
      <c r="CP274" s="49">
        <v>5880</v>
      </c>
      <c r="CQ274" s="49">
        <v>5709</v>
      </c>
      <c r="CR274" s="49">
        <v>5576</v>
      </c>
      <c r="CS274" s="49">
        <v>5441</v>
      </c>
      <c r="CT274" s="49">
        <v>5162</v>
      </c>
      <c r="CU274" s="49">
        <v>5010</v>
      </c>
      <c r="CV274" s="49">
        <v>4928</v>
      </c>
      <c r="CW274" s="49">
        <v>4713</v>
      </c>
      <c r="CX274" s="49">
        <v>4518</v>
      </c>
      <c r="CY274" s="49">
        <v>4415</v>
      </c>
      <c r="CZ274" s="17" t="s">
        <v>318</v>
      </c>
      <c r="DE274" t="s">
        <v>319</v>
      </c>
      <c r="DG274" t="s">
        <v>318</v>
      </c>
      <c r="DI274">
        <v>62600</v>
      </c>
      <c r="DJ274">
        <v>62600</v>
      </c>
      <c r="DK274">
        <v>63300</v>
      </c>
      <c r="DL274">
        <v>63700</v>
      </c>
      <c r="DM274">
        <v>63800</v>
      </c>
      <c r="DN274">
        <v>64500</v>
      </c>
      <c r="DO274">
        <v>63400</v>
      </c>
      <c r="DP274">
        <v>62700</v>
      </c>
      <c r="DQ274">
        <v>61200</v>
      </c>
      <c r="DR274">
        <v>61800</v>
      </c>
      <c r="DS274">
        <v>61700</v>
      </c>
      <c r="DT274">
        <v>61400</v>
      </c>
      <c r="DU274">
        <v>61600</v>
      </c>
      <c r="DV274">
        <v>60900</v>
      </c>
      <c r="DW274">
        <v>60400</v>
      </c>
      <c r="DX274">
        <v>60500</v>
      </c>
      <c r="DY274">
        <v>61200</v>
      </c>
      <c r="DZ274">
        <v>61100</v>
      </c>
      <c r="EA274">
        <v>61500</v>
      </c>
      <c r="EB274">
        <v>61700</v>
      </c>
      <c r="EC274">
        <v>61200</v>
      </c>
      <c r="ED274">
        <v>59600</v>
      </c>
      <c r="EE274">
        <v>59900</v>
      </c>
      <c r="EF274">
        <v>60000</v>
      </c>
      <c r="EG274">
        <v>60800</v>
      </c>
      <c r="EH274">
        <v>62400</v>
      </c>
      <c r="EI274">
        <v>62400</v>
      </c>
      <c r="EJ274" s="19">
        <v>63000</v>
      </c>
      <c r="EK274" s="19">
        <v>62500</v>
      </c>
      <c r="EL274" s="19">
        <v>61900</v>
      </c>
      <c r="EM274" s="19"/>
      <c r="EO274" s="31">
        <f t="shared" si="120"/>
        <v>5.2507987220447284E-2</v>
      </c>
      <c r="EP274" s="31">
        <f t="shared" si="121"/>
        <v>4.9345047923322685E-2</v>
      </c>
      <c r="EQ274" s="31">
        <f t="shared" si="122"/>
        <v>4.8704581358609791E-2</v>
      </c>
      <c r="ER274" s="31">
        <f t="shared" si="123"/>
        <v>4.98116169544741E-2</v>
      </c>
      <c r="ES274" s="31">
        <f t="shared" si="124"/>
        <v>5.1802507836990593E-2</v>
      </c>
      <c r="ET274" s="31">
        <f t="shared" si="125"/>
        <v>4.6697674418604652E-2</v>
      </c>
      <c r="EU274" s="31">
        <f t="shared" si="126"/>
        <v>4.6608832807570978E-2</v>
      </c>
      <c r="EV274" s="31">
        <f t="shared" si="127"/>
        <v>4.9377990430622007E-2</v>
      </c>
      <c r="EW274" s="31">
        <f t="shared" si="128"/>
        <v>5.2303921568627454E-2</v>
      </c>
      <c r="EX274" s="31">
        <f t="shared" si="129"/>
        <v>5.0016181229773464E-2</v>
      </c>
      <c r="EY274" s="31">
        <f t="shared" si="130"/>
        <v>5.6758508914100489E-2</v>
      </c>
      <c r="EZ274" s="31">
        <f t="shared" si="131"/>
        <v>6.5977198697068404E-2</v>
      </c>
      <c r="FA274" s="31">
        <f t="shared" si="132"/>
        <v>7.9301948051948054E-2</v>
      </c>
      <c r="FB274" s="31">
        <f t="shared" si="133"/>
        <v>8.2791461412151074E-2</v>
      </c>
      <c r="FC274" s="31">
        <f t="shared" si="134"/>
        <v>8.5364238410596024E-2</v>
      </c>
      <c r="FD274" s="31">
        <f t="shared" si="135"/>
        <v>8.8826446280991733E-2</v>
      </c>
      <c r="FE274" s="31">
        <f t="shared" si="136"/>
        <v>8.9068627450980389E-2</v>
      </c>
      <c r="FF274" s="31">
        <f t="shared" si="137"/>
        <v>8.3175122749590838E-2</v>
      </c>
      <c r="FG274" s="31">
        <f t="shared" si="138"/>
        <v>8.2910569105691057E-2</v>
      </c>
      <c r="FH274" s="31">
        <f t="shared" si="139"/>
        <v>8.5964343598055104E-2</v>
      </c>
      <c r="FI274" s="31">
        <f t="shared" si="140"/>
        <v>9.0441176470588233E-2</v>
      </c>
      <c r="FJ274" s="31">
        <f t="shared" si="141"/>
        <v>8.7667785234899334E-2</v>
      </c>
      <c r="FK274" s="31">
        <f t="shared" si="142"/>
        <v>9.2387312186978293E-2</v>
      </c>
      <c r="FL274" s="31">
        <f t="shared" si="143"/>
        <v>9.1633333333333331E-2</v>
      </c>
      <c r="FM274" s="50">
        <f t="shared" si="144"/>
        <v>9.6282894736842109E-2</v>
      </c>
      <c r="FN274" s="50">
        <f t="shared" si="145"/>
        <v>8.7868589743589742E-2</v>
      </c>
      <c r="FO274" s="50">
        <f t="shared" si="146"/>
        <v>9.072115384615384E-2</v>
      </c>
      <c r="FP274" s="50">
        <f t="shared" si="147"/>
        <v>9.171428571428572E-2</v>
      </c>
      <c r="FQ274" s="50">
        <f t="shared" si="148"/>
        <v>9.1343999999999995E-2</v>
      </c>
      <c r="FR274" s="50">
        <f t="shared" si="149"/>
        <v>8.3392568659127628E-2</v>
      </c>
    </row>
    <row r="275" spans="1:174" ht="14">
      <c r="A275" s="17" t="s">
        <v>319</v>
      </c>
      <c r="B275" s="19">
        <v>1411</v>
      </c>
      <c r="C275" s="19">
        <v>1426</v>
      </c>
      <c r="D275" s="19">
        <v>1464</v>
      </c>
      <c r="E275" s="19">
        <v>1408</v>
      </c>
      <c r="F275" s="19">
        <v>1356</v>
      </c>
      <c r="G275" s="19">
        <v>1351</v>
      </c>
      <c r="H275" s="19">
        <v>1375</v>
      </c>
      <c r="I275" s="19">
        <v>1487</v>
      </c>
      <c r="J275" s="19">
        <v>1448</v>
      </c>
      <c r="K275" s="19">
        <v>1489</v>
      </c>
      <c r="L275" s="19">
        <v>1444</v>
      </c>
      <c r="M275" s="19">
        <v>1393</v>
      </c>
      <c r="N275" s="19">
        <v>1303</v>
      </c>
      <c r="O275" s="19">
        <v>1273</v>
      </c>
      <c r="P275" s="19">
        <v>1296</v>
      </c>
      <c r="Q275" s="19">
        <v>1258</v>
      </c>
      <c r="R275" s="19">
        <v>1149</v>
      </c>
      <c r="S275" s="19">
        <v>1150</v>
      </c>
      <c r="T275" s="19">
        <v>1130</v>
      </c>
      <c r="U275" s="19">
        <v>1234</v>
      </c>
      <c r="V275" s="19">
        <v>1290</v>
      </c>
      <c r="W275" s="19">
        <v>1278</v>
      </c>
      <c r="X275" s="19">
        <v>1180</v>
      </c>
      <c r="Y275" s="19">
        <v>1146</v>
      </c>
      <c r="Z275" s="19">
        <v>1148</v>
      </c>
      <c r="AA275" s="19">
        <v>1131</v>
      </c>
      <c r="AB275" s="19">
        <v>1158</v>
      </c>
      <c r="AC275" s="19">
        <v>1098</v>
      </c>
      <c r="AD275" s="19">
        <v>1024</v>
      </c>
      <c r="AE275" s="19">
        <v>960</v>
      </c>
      <c r="AF275" s="19">
        <v>955</v>
      </c>
      <c r="AG275" s="19">
        <v>1022</v>
      </c>
      <c r="AH275" s="19">
        <v>1106</v>
      </c>
      <c r="AI275" s="19">
        <v>1094</v>
      </c>
      <c r="AJ275" s="19">
        <v>1095</v>
      </c>
      <c r="AK275" s="19">
        <v>1084</v>
      </c>
      <c r="AL275" s="19">
        <v>1134</v>
      </c>
      <c r="AM275" s="19">
        <v>1162</v>
      </c>
      <c r="AN275" s="19">
        <v>1269</v>
      </c>
      <c r="AO275" s="19">
        <v>1318</v>
      </c>
      <c r="AP275" s="19">
        <v>1349</v>
      </c>
      <c r="AQ275" s="19">
        <v>1560</v>
      </c>
      <c r="AR275" s="19">
        <v>1802</v>
      </c>
      <c r="AS275" s="19">
        <v>2164</v>
      </c>
      <c r="AT275" s="19">
        <v>2713</v>
      </c>
      <c r="AU275" s="19">
        <v>2762</v>
      </c>
      <c r="AV275" s="19">
        <v>2849</v>
      </c>
      <c r="AW275" s="19">
        <v>2820</v>
      </c>
      <c r="AX275" s="19">
        <v>2801</v>
      </c>
      <c r="AY275" s="19">
        <v>2757</v>
      </c>
      <c r="AZ275" s="19">
        <v>2748</v>
      </c>
      <c r="BA275" s="19">
        <v>2655</v>
      </c>
      <c r="BB275" s="19">
        <v>2478</v>
      </c>
      <c r="BC275" s="19">
        <v>2440</v>
      </c>
      <c r="BD275" s="19">
        <v>2394</v>
      </c>
      <c r="BE275" s="19">
        <v>2576</v>
      </c>
      <c r="BF275" s="19">
        <v>2617</v>
      </c>
      <c r="BG275" s="19">
        <v>2514</v>
      </c>
      <c r="BH275" s="19">
        <v>2447</v>
      </c>
      <c r="BI275" s="19">
        <v>2329</v>
      </c>
      <c r="BJ275" s="19">
        <v>2176</v>
      </c>
      <c r="BK275" s="19">
        <v>2202</v>
      </c>
      <c r="BL275" s="19">
        <v>2226</v>
      </c>
      <c r="BM275" s="19">
        <v>2163</v>
      </c>
      <c r="BN275" s="19">
        <v>1970</v>
      </c>
      <c r="BO275" s="19">
        <v>1954</v>
      </c>
      <c r="BP275" s="19">
        <v>2003</v>
      </c>
      <c r="BQ275" s="19">
        <v>2205</v>
      </c>
      <c r="BR275" s="19">
        <v>2277</v>
      </c>
      <c r="BS275" s="19">
        <v>2229</v>
      </c>
      <c r="BT275" s="19">
        <v>2189</v>
      </c>
      <c r="BU275" s="19">
        <v>2072</v>
      </c>
      <c r="BV275" s="19">
        <v>2016</v>
      </c>
      <c r="BW275" s="19">
        <v>2028</v>
      </c>
      <c r="BX275" s="19">
        <v>2158</v>
      </c>
      <c r="BY275" s="19">
        <v>2183</v>
      </c>
      <c r="BZ275" s="19">
        <v>2042</v>
      </c>
      <c r="CA275" s="19">
        <v>2021</v>
      </c>
      <c r="CB275" s="19">
        <v>2032</v>
      </c>
      <c r="CC275" s="19">
        <v>2170</v>
      </c>
      <c r="CD275" s="19">
        <v>2247</v>
      </c>
      <c r="CE275" s="19">
        <v>2125</v>
      </c>
      <c r="CF275" s="19">
        <v>2031</v>
      </c>
      <c r="CG275" s="19">
        <v>1956</v>
      </c>
      <c r="CH275" s="49">
        <v>1929</v>
      </c>
      <c r="CI275" s="49">
        <v>1945</v>
      </c>
      <c r="CJ275" s="49">
        <v>1935</v>
      </c>
      <c r="CK275" s="49">
        <v>1905</v>
      </c>
      <c r="CL275" s="49">
        <v>1858</v>
      </c>
      <c r="CM275" s="49">
        <v>1816</v>
      </c>
      <c r="CN275" s="49">
        <v>1775</v>
      </c>
      <c r="CO275" s="49">
        <v>1931</v>
      </c>
      <c r="CP275" s="49">
        <v>2031</v>
      </c>
      <c r="CQ275" s="49">
        <v>1995</v>
      </c>
      <c r="CR275" s="49">
        <v>1925</v>
      </c>
      <c r="CS275" s="49">
        <v>1807</v>
      </c>
      <c r="CT275" s="49">
        <v>1663</v>
      </c>
      <c r="CU275" s="49">
        <v>1673</v>
      </c>
      <c r="CV275" s="49">
        <v>1685</v>
      </c>
      <c r="CW275" s="49">
        <v>1581</v>
      </c>
      <c r="CX275" s="49">
        <v>1440</v>
      </c>
      <c r="CY275" s="49">
        <v>1351</v>
      </c>
      <c r="CZ275" s="17" t="s">
        <v>319</v>
      </c>
      <c r="DE275" t="s">
        <v>320</v>
      </c>
      <c r="DG275" t="s">
        <v>319</v>
      </c>
      <c r="DI275">
        <v>39500</v>
      </c>
      <c r="DJ275">
        <v>39800</v>
      </c>
      <c r="DK275">
        <v>40600</v>
      </c>
      <c r="DL275">
        <v>42000</v>
      </c>
      <c r="DM275">
        <v>43200</v>
      </c>
      <c r="DN275">
        <v>44400</v>
      </c>
      <c r="DO275">
        <v>44100</v>
      </c>
      <c r="DP275">
        <v>44100</v>
      </c>
      <c r="DQ275">
        <v>42500</v>
      </c>
      <c r="DR275">
        <v>41700</v>
      </c>
      <c r="DS275">
        <v>41100</v>
      </c>
      <c r="DT275">
        <v>40700</v>
      </c>
      <c r="DU275">
        <v>41100</v>
      </c>
      <c r="DV275">
        <v>39800</v>
      </c>
      <c r="DW275">
        <v>41200</v>
      </c>
      <c r="DX275">
        <v>41400</v>
      </c>
      <c r="DY275">
        <v>40300</v>
      </c>
      <c r="DZ275">
        <v>41300</v>
      </c>
      <c r="EA275">
        <v>40700</v>
      </c>
      <c r="EB275">
        <v>40500</v>
      </c>
      <c r="EC275">
        <v>41200</v>
      </c>
      <c r="ED275">
        <v>39800</v>
      </c>
      <c r="EE275">
        <v>39500</v>
      </c>
      <c r="EF275">
        <v>39800</v>
      </c>
      <c r="EG275">
        <v>41500</v>
      </c>
      <c r="EH275">
        <v>42200</v>
      </c>
      <c r="EI275">
        <v>43300</v>
      </c>
      <c r="EJ275" s="19">
        <v>42600</v>
      </c>
      <c r="EK275" s="19">
        <v>42700</v>
      </c>
      <c r="EL275" s="19">
        <v>42600</v>
      </c>
      <c r="EM275" s="19"/>
      <c r="EO275" s="31">
        <f t="shared" si="120"/>
        <v>3.7696202531645573E-2</v>
      </c>
      <c r="EP275" s="31">
        <f t="shared" si="121"/>
        <v>3.2738693467336683E-2</v>
      </c>
      <c r="EQ275" s="31">
        <f t="shared" si="122"/>
        <v>3.0985221674876846E-2</v>
      </c>
      <c r="ER275" s="31">
        <f t="shared" si="123"/>
        <v>2.6904761904761904E-2</v>
      </c>
      <c r="ES275" s="31">
        <f t="shared" si="124"/>
        <v>2.9583333333333333E-2</v>
      </c>
      <c r="ET275" s="31">
        <f t="shared" si="125"/>
        <v>2.5855855855855855E-2</v>
      </c>
      <c r="EU275" s="31">
        <f t="shared" si="126"/>
        <v>2.489795918367347E-2</v>
      </c>
      <c r="EV275" s="31">
        <f t="shared" si="127"/>
        <v>2.1655328798185942E-2</v>
      </c>
      <c r="EW275" s="31">
        <f t="shared" si="128"/>
        <v>2.5741176470588236E-2</v>
      </c>
      <c r="EX275" s="31">
        <f t="shared" si="129"/>
        <v>2.7194244604316548E-2</v>
      </c>
      <c r="EY275" s="31">
        <f t="shared" si="130"/>
        <v>3.2068126520681264E-2</v>
      </c>
      <c r="EZ275" s="31">
        <f t="shared" si="131"/>
        <v>4.4275184275184273E-2</v>
      </c>
      <c r="FA275" s="31">
        <f t="shared" si="132"/>
        <v>6.7201946472019464E-2</v>
      </c>
      <c r="FB275" s="31">
        <f t="shared" si="133"/>
        <v>7.0376884422110556E-2</v>
      </c>
      <c r="FC275" s="31">
        <f t="shared" si="134"/>
        <v>6.4441747572815539E-2</v>
      </c>
      <c r="FD275" s="31">
        <f t="shared" si="135"/>
        <v>5.7826086956521743E-2</v>
      </c>
      <c r="FE275" s="31">
        <f t="shared" si="136"/>
        <v>6.2382133995037219E-2</v>
      </c>
      <c r="FF275" s="31">
        <f t="shared" si="137"/>
        <v>5.2687651331719126E-2</v>
      </c>
      <c r="FG275" s="31">
        <f t="shared" si="138"/>
        <v>5.3144963144963142E-2</v>
      </c>
      <c r="FH275" s="31">
        <f t="shared" si="139"/>
        <v>4.9456790123456787E-2</v>
      </c>
      <c r="FI275" s="31">
        <f t="shared" si="140"/>
        <v>5.4101941747572817E-2</v>
      </c>
      <c r="FJ275" s="31">
        <f t="shared" si="141"/>
        <v>5.0653266331658293E-2</v>
      </c>
      <c r="FK275" s="31">
        <f t="shared" si="142"/>
        <v>5.5265822784810126E-2</v>
      </c>
      <c r="FL275" s="31">
        <f t="shared" si="143"/>
        <v>5.1055276381909549E-2</v>
      </c>
      <c r="FM275" s="50">
        <f t="shared" si="144"/>
        <v>5.1204819277108432E-2</v>
      </c>
      <c r="FN275" s="50">
        <f t="shared" si="145"/>
        <v>4.5710900473933648E-2</v>
      </c>
      <c r="FO275" s="50">
        <f t="shared" si="146"/>
        <v>4.3995381062355655E-2</v>
      </c>
      <c r="FP275" s="50">
        <f t="shared" si="147"/>
        <v>4.1666666666666664E-2</v>
      </c>
      <c r="FQ275" s="50">
        <f t="shared" si="148"/>
        <v>4.6721311475409838E-2</v>
      </c>
      <c r="FR275" s="50">
        <f t="shared" si="149"/>
        <v>3.9037558685446012E-2</v>
      </c>
    </row>
    <row r="276" spans="1:174" ht="14">
      <c r="A276" s="17" t="s">
        <v>320</v>
      </c>
      <c r="B276" s="19">
        <v>668</v>
      </c>
      <c r="C276" s="19">
        <v>674</v>
      </c>
      <c r="D276" s="19">
        <v>661</v>
      </c>
      <c r="E276" s="19">
        <v>664</v>
      </c>
      <c r="F276" s="19">
        <v>630</v>
      </c>
      <c r="G276" s="19">
        <v>684</v>
      </c>
      <c r="H276" s="19">
        <v>677</v>
      </c>
      <c r="I276" s="19">
        <v>738</v>
      </c>
      <c r="J276" s="19">
        <v>719</v>
      </c>
      <c r="K276" s="19">
        <v>730</v>
      </c>
      <c r="L276" s="19">
        <v>745</v>
      </c>
      <c r="M276" s="19">
        <v>726</v>
      </c>
      <c r="N276" s="19">
        <v>695</v>
      </c>
      <c r="O276" s="19">
        <v>732</v>
      </c>
      <c r="P276" s="19">
        <v>633</v>
      </c>
      <c r="Q276" s="19">
        <v>697</v>
      </c>
      <c r="R276" s="19">
        <v>690</v>
      </c>
      <c r="S276" s="19">
        <v>694</v>
      </c>
      <c r="T276" s="19">
        <v>637</v>
      </c>
      <c r="U276" s="19">
        <v>690</v>
      </c>
      <c r="V276" s="19">
        <v>730</v>
      </c>
      <c r="W276" s="19">
        <v>699</v>
      </c>
      <c r="X276" s="19">
        <v>695</v>
      </c>
      <c r="Y276" s="19">
        <v>656</v>
      </c>
      <c r="Z276" s="19">
        <v>654</v>
      </c>
      <c r="AA276" s="19">
        <v>657</v>
      </c>
      <c r="AB276" s="19">
        <v>628</v>
      </c>
      <c r="AC276" s="19">
        <v>631</v>
      </c>
      <c r="AD276" s="19">
        <v>629</v>
      </c>
      <c r="AE276" s="19">
        <v>606</v>
      </c>
      <c r="AF276" s="19">
        <v>588</v>
      </c>
      <c r="AG276" s="19">
        <v>628</v>
      </c>
      <c r="AH276" s="19">
        <v>642</v>
      </c>
      <c r="AI276" s="19">
        <v>613</v>
      </c>
      <c r="AJ276" s="19">
        <v>632</v>
      </c>
      <c r="AK276" s="19">
        <v>633</v>
      </c>
      <c r="AL276" s="19">
        <v>650</v>
      </c>
      <c r="AM276" s="19">
        <v>666</v>
      </c>
      <c r="AN276" s="19">
        <v>756</v>
      </c>
      <c r="AO276" s="19">
        <v>790</v>
      </c>
      <c r="AP276" s="19">
        <v>881</v>
      </c>
      <c r="AQ276" s="19">
        <v>1028</v>
      </c>
      <c r="AR276" s="19">
        <v>1134</v>
      </c>
      <c r="AS276" s="19">
        <v>1286</v>
      </c>
      <c r="AT276" s="19">
        <v>1564</v>
      </c>
      <c r="AU276" s="19">
        <v>1710</v>
      </c>
      <c r="AV276" s="19">
        <v>1767</v>
      </c>
      <c r="AW276" s="19">
        <v>1804</v>
      </c>
      <c r="AX276" s="19">
        <v>1834</v>
      </c>
      <c r="AY276" s="19">
        <v>1806</v>
      </c>
      <c r="AZ276" s="19">
        <v>1938</v>
      </c>
      <c r="BA276" s="19">
        <v>1919</v>
      </c>
      <c r="BB276" s="19">
        <v>1907</v>
      </c>
      <c r="BC276" s="19">
        <v>1913</v>
      </c>
      <c r="BD276" s="19">
        <v>1851</v>
      </c>
      <c r="BE276" s="19">
        <v>1960</v>
      </c>
      <c r="BF276" s="19">
        <v>1984</v>
      </c>
      <c r="BG276" s="19">
        <v>1870</v>
      </c>
      <c r="BH276" s="19">
        <v>1811</v>
      </c>
      <c r="BI276" s="19">
        <v>1707</v>
      </c>
      <c r="BJ276" s="19">
        <v>1619</v>
      </c>
      <c r="BK276" s="19">
        <v>1603</v>
      </c>
      <c r="BL276" s="19">
        <v>1648</v>
      </c>
      <c r="BM276" s="19">
        <v>1599</v>
      </c>
      <c r="BN276" s="19">
        <v>1567</v>
      </c>
      <c r="BO276" s="19">
        <v>1610</v>
      </c>
      <c r="BP276" s="19">
        <v>1571</v>
      </c>
      <c r="BQ276" s="19">
        <v>1652</v>
      </c>
      <c r="BR276" s="19">
        <v>1719</v>
      </c>
      <c r="BS276" s="19">
        <v>1721</v>
      </c>
      <c r="BT276" s="19">
        <v>1657</v>
      </c>
      <c r="BU276" s="19">
        <v>1682</v>
      </c>
      <c r="BV276" s="19">
        <v>1585</v>
      </c>
      <c r="BW276" s="19">
        <v>1606</v>
      </c>
      <c r="BX276" s="19">
        <v>1633</v>
      </c>
      <c r="BY276" s="19">
        <v>1619</v>
      </c>
      <c r="BZ276" s="19">
        <v>1645</v>
      </c>
      <c r="CA276" s="19">
        <v>1612</v>
      </c>
      <c r="CB276" s="19">
        <v>1610</v>
      </c>
      <c r="CC276" s="19">
        <v>1752</v>
      </c>
      <c r="CD276" s="19">
        <v>1779</v>
      </c>
      <c r="CE276" s="19">
        <v>1828</v>
      </c>
      <c r="CF276" s="19">
        <v>1665</v>
      </c>
      <c r="CG276" s="19">
        <v>1672</v>
      </c>
      <c r="CH276" s="49">
        <v>1699</v>
      </c>
      <c r="CI276" s="49">
        <v>1673</v>
      </c>
      <c r="CJ276" s="49">
        <v>1634</v>
      </c>
      <c r="CK276" s="49">
        <v>1660</v>
      </c>
      <c r="CL276" s="49">
        <v>1631</v>
      </c>
      <c r="CM276" s="49">
        <v>1614</v>
      </c>
      <c r="CN276" s="49">
        <v>1541</v>
      </c>
      <c r="CO276" s="49">
        <v>1588</v>
      </c>
      <c r="CP276" s="49">
        <v>1603</v>
      </c>
      <c r="CQ276" s="49">
        <v>1606</v>
      </c>
      <c r="CR276" s="49">
        <v>1536</v>
      </c>
      <c r="CS276" s="49">
        <v>1466</v>
      </c>
      <c r="CT276" s="49">
        <v>1390</v>
      </c>
      <c r="CU276" s="49">
        <v>1354</v>
      </c>
      <c r="CV276" s="49">
        <v>1302</v>
      </c>
      <c r="CW276" s="49">
        <v>1279</v>
      </c>
      <c r="CX276" s="49">
        <v>1221</v>
      </c>
      <c r="CY276" s="49">
        <v>1213</v>
      </c>
      <c r="CZ276" s="17" t="s">
        <v>320</v>
      </c>
      <c r="DE276" t="s">
        <v>321</v>
      </c>
      <c r="DG276" t="s">
        <v>320</v>
      </c>
      <c r="DI276">
        <v>63700</v>
      </c>
      <c r="DJ276">
        <v>64500</v>
      </c>
      <c r="DK276">
        <v>64900</v>
      </c>
      <c r="DL276">
        <v>63600</v>
      </c>
      <c r="DM276">
        <v>64300</v>
      </c>
      <c r="DN276">
        <v>64500</v>
      </c>
      <c r="DO276">
        <v>64200</v>
      </c>
      <c r="DP276">
        <v>66600</v>
      </c>
      <c r="DQ276">
        <v>66100</v>
      </c>
      <c r="DR276">
        <v>67000</v>
      </c>
      <c r="DS276">
        <v>68600</v>
      </c>
      <c r="DT276">
        <v>69200</v>
      </c>
      <c r="DU276">
        <v>68900</v>
      </c>
      <c r="DV276">
        <v>69800</v>
      </c>
      <c r="DW276">
        <v>68400</v>
      </c>
      <c r="DX276">
        <v>69500</v>
      </c>
      <c r="DY276">
        <v>68500</v>
      </c>
      <c r="DZ276">
        <v>68000</v>
      </c>
      <c r="EA276">
        <v>70700</v>
      </c>
      <c r="EB276">
        <v>71200</v>
      </c>
      <c r="EC276">
        <v>70500</v>
      </c>
      <c r="ED276">
        <v>72300</v>
      </c>
      <c r="EE276">
        <v>71900</v>
      </c>
      <c r="EF276">
        <v>71300</v>
      </c>
      <c r="EG276">
        <v>74900</v>
      </c>
      <c r="EH276">
        <v>74500</v>
      </c>
      <c r="EI276">
        <v>73000</v>
      </c>
      <c r="EJ276" s="19">
        <v>71900</v>
      </c>
      <c r="EK276" s="19">
        <v>73000</v>
      </c>
      <c r="EL276" s="19">
        <v>73400</v>
      </c>
      <c r="EM276" s="19"/>
      <c r="EO276" s="31">
        <f t="shared" si="120"/>
        <v>1.1459968602825745E-2</v>
      </c>
      <c r="EP276" s="31">
        <f t="shared" si="121"/>
        <v>1.0775193798449613E-2</v>
      </c>
      <c r="EQ276" s="31">
        <f t="shared" si="122"/>
        <v>1.073959938366718E-2</v>
      </c>
      <c r="ER276" s="31">
        <f t="shared" si="123"/>
        <v>1.0015723270440251E-2</v>
      </c>
      <c r="ES276" s="31">
        <f t="shared" si="124"/>
        <v>1.0870917573872473E-2</v>
      </c>
      <c r="ET276" s="31">
        <f t="shared" si="125"/>
        <v>1.013953488372093E-2</v>
      </c>
      <c r="EU276" s="31">
        <f t="shared" si="126"/>
        <v>9.8286604361370721E-3</v>
      </c>
      <c r="EV276" s="31">
        <f t="shared" si="127"/>
        <v>8.8288288288288289E-3</v>
      </c>
      <c r="EW276" s="31">
        <f t="shared" si="128"/>
        <v>9.2738275340393337E-3</v>
      </c>
      <c r="EX276" s="31">
        <f t="shared" si="129"/>
        <v>9.7014925373134324E-3</v>
      </c>
      <c r="EY276" s="31">
        <f t="shared" si="130"/>
        <v>1.1516034985422741E-2</v>
      </c>
      <c r="EZ276" s="31">
        <f t="shared" si="131"/>
        <v>1.6387283236994218E-2</v>
      </c>
      <c r="FA276" s="31">
        <f t="shared" si="132"/>
        <v>2.4818577648766327E-2</v>
      </c>
      <c r="FB276" s="31">
        <f t="shared" si="133"/>
        <v>2.6275071633237824E-2</v>
      </c>
      <c r="FC276" s="31">
        <f t="shared" si="134"/>
        <v>2.8055555555555556E-2</v>
      </c>
      <c r="FD276" s="31">
        <f t="shared" si="135"/>
        <v>2.6633093525179855E-2</v>
      </c>
      <c r="FE276" s="31">
        <f t="shared" si="136"/>
        <v>2.7299270072992699E-2</v>
      </c>
      <c r="FF276" s="31">
        <f t="shared" si="137"/>
        <v>2.3808823529411764E-2</v>
      </c>
      <c r="FG276" s="31">
        <f t="shared" si="138"/>
        <v>2.2616690240452618E-2</v>
      </c>
      <c r="FH276" s="31">
        <f t="shared" si="139"/>
        <v>2.2064606741573033E-2</v>
      </c>
      <c r="FI276" s="31">
        <f t="shared" si="140"/>
        <v>2.4411347517730497E-2</v>
      </c>
      <c r="FJ276" s="31">
        <f t="shared" si="141"/>
        <v>2.1922544951590593E-2</v>
      </c>
      <c r="FK276" s="31">
        <f t="shared" si="142"/>
        <v>2.2517385257301809E-2</v>
      </c>
      <c r="FL276" s="31">
        <f t="shared" si="143"/>
        <v>2.2580645161290321E-2</v>
      </c>
      <c r="FM276" s="50">
        <f t="shared" si="144"/>
        <v>2.4405874499332444E-2</v>
      </c>
      <c r="FN276" s="50">
        <f t="shared" si="145"/>
        <v>2.2805369127516777E-2</v>
      </c>
      <c r="FO276" s="50">
        <f t="shared" si="146"/>
        <v>2.273972602739726E-2</v>
      </c>
      <c r="FP276" s="50">
        <f t="shared" si="147"/>
        <v>2.1432545201668984E-2</v>
      </c>
      <c r="FQ276" s="50">
        <f t="shared" si="148"/>
        <v>2.1999999999999999E-2</v>
      </c>
      <c r="FR276" s="50">
        <f t="shared" si="149"/>
        <v>1.8937329700272478E-2</v>
      </c>
    </row>
    <row r="277" spans="1:174" ht="14">
      <c r="A277" s="17" t="s">
        <v>321</v>
      </c>
      <c r="B277" s="19">
        <v>3069</v>
      </c>
      <c r="C277" s="19">
        <v>3009</v>
      </c>
      <c r="D277" s="19">
        <v>3016</v>
      </c>
      <c r="E277" s="19">
        <v>2742</v>
      </c>
      <c r="F277" s="19">
        <v>2652</v>
      </c>
      <c r="G277" s="19">
        <v>2642</v>
      </c>
      <c r="H277" s="19">
        <v>2756</v>
      </c>
      <c r="I277" s="19">
        <v>3107</v>
      </c>
      <c r="J277" s="19">
        <v>3239</v>
      </c>
      <c r="K277" s="19">
        <v>3220</v>
      </c>
      <c r="L277" s="19">
        <v>3180</v>
      </c>
      <c r="M277" s="19">
        <v>3123</v>
      </c>
      <c r="N277" s="19">
        <v>3093</v>
      </c>
      <c r="O277" s="19">
        <v>3128</v>
      </c>
      <c r="P277" s="19">
        <v>3165</v>
      </c>
      <c r="Q277" s="19">
        <v>2952</v>
      </c>
      <c r="R277" s="19">
        <v>2865</v>
      </c>
      <c r="S277" s="19">
        <v>2753</v>
      </c>
      <c r="T277" s="19">
        <v>2741</v>
      </c>
      <c r="U277" s="19">
        <v>2966</v>
      </c>
      <c r="V277" s="19">
        <v>3098</v>
      </c>
      <c r="W277" s="19">
        <v>3049</v>
      </c>
      <c r="X277" s="19">
        <v>2944</v>
      </c>
      <c r="Y277" s="19">
        <v>2783</v>
      </c>
      <c r="Z277" s="19">
        <v>2730</v>
      </c>
      <c r="AA277" s="19">
        <v>2753</v>
      </c>
      <c r="AB277" s="19">
        <v>2704</v>
      </c>
      <c r="AC277" s="19">
        <v>2460</v>
      </c>
      <c r="AD277" s="19">
        <v>2374</v>
      </c>
      <c r="AE277" s="19">
        <v>2323</v>
      </c>
      <c r="AF277" s="19">
        <v>2353</v>
      </c>
      <c r="AG277" s="19">
        <v>2549</v>
      </c>
      <c r="AH277" s="19">
        <v>2678</v>
      </c>
      <c r="AI277" s="19">
        <v>2653</v>
      </c>
      <c r="AJ277" s="19">
        <v>2656</v>
      </c>
      <c r="AK277" s="19">
        <v>2548</v>
      </c>
      <c r="AL277" s="19">
        <v>2618</v>
      </c>
      <c r="AM277" s="19">
        <v>2736</v>
      </c>
      <c r="AN277" s="19">
        <v>2819</v>
      </c>
      <c r="AO277" s="19">
        <v>2803</v>
      </c>
      <c r="AP277" s="19">
        <v>2895</v>
      </c>
      <c r="AQ277" s="19">
        <v>3072</v>
      </c>
      <c r="AR277" s="19">
        <v>3308</v>
      </c>
      <c r="AS277" s="19">
        <v>3802</v>
      </c>
      <c r="AT277" s="19">
        <v>4310</v>
      </c>
      <c r="AU277" s="19">
        <v>4517</v>
      </c>
      <c r="AV277" s="19">
        <v>4629</v>
      </c>
      <c r="AW277" s="19">
        <v>4570</v>
      </c>
      <c r="AX277" s="19">
        <v>4548</v>
      </c>
      <c r="AY277" s="19">
        <v>4809</v>
      </c>
      <c r="AZ277" s="19">
        <v>4887</v>
      </c>
      <c r="BA277" s="19">
        <v>4659</v>
      </c>
      <c r="BB277" s="19">
        <v>4699</v>
      </c>
      <c r="BC277" s="19">
        <v>4736</v>
      </c>
      <c r="BD277" s="19">
        <v>4823</v>
      </c>
      <c r="BE277" s="19">
        <v>5291</v>
      </c>
      <c r="BF277" s="19">
        <v>5400</v>
      </c>
      <c r="BG277" s="19">
        <v>5271</v>
      </c>
      <c r="BH277" s="19">
        <v>5282</v>
      </c>
      <c r="BI277" s="19">
        <v>5108</v>
      </c>
      <c r="BJ277" s="19">
        <v>5017</v>
      </c>
      <c r="BK277" s="19">
        <v>5102</v>
      </c>
      <c r="BL277" s="19">
        <v>5246</v>
      </c>
      <c r="BM277" s="19">
        <v>4862</v>
      </c>
      <c r="BN277" s="19">
        <v>4846</v>
      </c>
      <c r="BO277" s="19">
        <v>4927</v>
      </c>
      <c r="BP277" s="19">
        <v>5003</v>
      </c>
      <c r="BQ277" s="19">
        <v>5490</v>
      </c>
      <c r="BR277" s="19">
        <v>5657</v>
      </c>
      <c r="BS277" s="19">
        <v>5400</v>
      </c>
      <c r="BT277" s="19">
        <v>5470</v>
      </c>
      <c r="BU277" s="19">
        <v>5347</v>
      </c>
      <c r="BV277" s="19">
        <v>5455</v>
      </c>
      <c r="BW277" s="19">
        <v>5773</v>
      </c>
      <c r="BX277" s="19">
        <v>5943</v>
      </c>
      <c r="BY277" s="19">
        <v>5621</v>
      </c>
      <c r="BZ277" s="19">
        <v>5388</v>
      </c>
      <c r="CA277" s="19">
        <v>5366</v>
      </c>
      <c r="CB277" s="19">
        <v>5311</v>
      </c>
      <c r="CC277" s="19">
        <v>5801</v>
      </c>
      <c r="CD277" s="19">
        <v>5955</v>
      </c>
      <c r="CE277" s="19">
        <v>5932</v>
      </c>
      <c r="CF277" s="19">
        <v>5729</v>
      </c>
      <c r="CG277" s="19">
        <v>5563</v>
      </c>
      <c r="CH277" s="49">
        <v>5575</v>
      </c>
      <c r="CI277" s="49">
        <v>5671</v>
      </c>
      <c r="CJ277" s="49">
        <v>5585</v>
      </c>
      <c r="CK277" s="49">
        <v>5178</v>
      </c>
      <c r="CL277" s="49">
        <v>5087</v>
      </c>
      <c r="CM277" s="49">
        <v>5093</v>
      </c>
      <c r="CN277" s="49">
        <v>5092</v>
      </c>
      <c r="CO277" s="49">
        <v>5573</v>
      </c>
      <c r="CP277" s="49">
        <v>5686</v>
      </c>
      <c r="CQ277" s="49">
        <v>5633</v>
      </c>
      <c r="CR277" s="49">
        <v>5503</v>
      </c>
      <c r="CS277" s="49">
        <v>5342</v>
      </c>
      <c r="CT277" s="49">
        <v>5283</v>
      </c>
      <c r="CU277" s="49">
        <v>5225</v>
      </c>
      <c r="CV277" s="49">
        <v>5125</v>
      </c>
      <c r="CW277" s="49">
        <v>4561</v>
      </c>
      <c r="CX277" s="49">
        <v>4386</v>
      </c>
      <c r="CY277" s="49">
        <v>4402</v>
      </c>
      <c r="CZ277" s="17" t="s">
        <v>321</v>
      </c>
      <c r="DE277" t="s">
        <v>322</v>
      </c>
      <c r="DG277" t="s">
        <v>321</v>
      </c>
      <c r="DI277">
        <v>85500</v>
      </c>
      <c r="DJ277">
        <v>86100</v>
      </c>
      <c r="DK277">
        <v>85900</v>
      </c>
      <c r="DL277">
        <v>86400</v>
      </c>
      <c r="DM277">
        <v>85700</v>
      </c>
      <c r="DN277">
        <v>85900</v>
      </c>
      <c r="DO277">
        <v>85500</v>
      </c>
      <c r="DP277">
        <v>85500</v>
      </c>
      <c r="DQ277">
        <v>87000</v>
      </c>
      <c r="DR277">
        <v>86600</v>
      </c>
      <c r="DS277">
        <v>87000</v>
      </c>
      <c r="DT277">
        <v>86700</v>
      </c>
      <c r="DU277">
        <v>86600</v>
      </c>
      <c r="DV277">
        <v>87400</v>
      </c>
      <c r="DW277">
        <v>85900</v>
      </c>
      <c r="DX277">
        <v>86800</v>
      </c>
      <c r="DY277">
        <v>85200</v>
      </c>
      <c r="DZ277">
        <v>83700</v>
      </c>
      <c r="EA277">
        <v>85400</v>
      </c>
      <c r="EB277">
        <v>83700</v>
      </c>
      <c r="EC277">
        <v>83200</v>
      </c>
      <c r="ED277">
        <v>82300</v>
      </c>
      <c r="EE277">
        <v>81300</v>
      </c>
      <c r="EF277">
        <v>82500</v>
      </c>
      <c r="EG277">
        <v>83000</v>
      </c>
      <c r="EH277">
        <v>84200</v>
      </c>
      <c r="EI277">
        <v>86800</v>
      </c>
      <c r="EJ277" s="19">
        <v>86700</v>
      </c>
      <c r="EK277" s="19">
        <v>84700</v>
      </c>
      <c r="EL277" s="19">
        <v>84400</v>
      </c>
      <c r="EM277" s="19"/>
      <c r="EO277" s="31">
        <f t="shared" si="120"/>
        <v>3.7660818713450291E-2</v>
      </c>
      <c r="EP277" s="31">
        <f t="shared" si="121"/>
        <v>3.5923344947735192E-2</v>
      </c>
      <c r="EQ277" s="31">
        <f t="shared" si="122"/>
        <v>3.4365541327124563E-2</v>
      </c>
      <c r="ER277" s="31">
        <f t="shared" si="123"/>
        <v>3.1724537037037037E-2</v>
      </c>
      <c r="ES277" s="31">
        <f t="shared" si="124"/>
        <v>3.5577596266044342E-2</v>
      </c>
      <c r="ET277" s="31">
        <f t="shared" si="125"/>
        <v>3.1781140861466821E-2</v>
      </c>
      <c r="EU277" s="31">
        <f t="shared" si="126"/>
        <v>2.8771929824561403E-2</v>
      </c>
      <c r="EV277" s="31">
        <f t="shared" si="127"/>
        <v>2.752046783625731E-2</v>
      </c>
      <c r="EW277" s="31">
        <f t="shared" si="128"/>
        <v>3.0494252873563218E-2</v>
      </c>
      <c r="EX277" s="31">
        <f t="shared" si="129"/>
        <v>3.0230946882217089E-2</v>
      </c>
      <c r="EY277" s="31">
        <f t="shared" si="130"/>
        <v>3.22183908045977E-2</v>
      </c>
      <c r="EZ277" s="31">
        <f t="shared" si="131"/>
        <v>3.8154555940023066E-2</v>
      </c>
      <c r="FA277" s="31">
        <f t="shared" si="132"/>
        <v>5.2159353348729794E-2</v>
      </c>
      <c r="FB277" s="31">
        <f t="shared" si="133"/>
        <v>5.2036613272311211E-2</v>
      </c>
      <c r="FC277" s="31">
        <f t="shared" si="134"/>
        <v>5.4237485448195573E-2</v>
      </c>
      <c r="FD277" s="31">
        <f t="shared" si="135"/>
        <v>5.5564516129032258E-2</v>
      </c>
      <c r="FE277" s="31">
        <f t="shared" si="136"/>
        <v>6.186619718309859E-2</v>
      </c>
      <c r="FF277" s="31">
        <f t="shared" si="137"/>
        <v>5.9940262843488648E-2</v>
      </c>
      <c r="FG277" s="31">
        <f t="shared" si="138"/>
        <v>5.693208430913349E-2</v>
      </c>
      <c r="FH277" s="31">
        <f t="shared" si="139"/>
        <v>5.9772998805256869E-2</v>
      </c>
      <c r="FI277" s="31">
        <f t="shared" si="140"/>
        <v>6.4903846153846159E-2</v>
      </c>
      <c r="FJ277" s="31">
        <f t="shared" si="141"/>
        <v>6.628189550425273E-2</v>
      </c>
      <c r="FK277" s="31">
        <f t="shared" si="142"/>
        <v>6.9138991389913904E-2</v>
      </c>
      <c r="FL277" s="31">
        <f t="shared" si="143"/>
        <v>6.4375757575757572E-2</v>
      </c>
      <c r="FM277" s="50">
        <f t="shared" si="144"/>
        <v>7.1469879518072293E-2</v>
      </c>
      <c r="FN277" s="50">
        <f t="shared" si="145"/>
        <v>6.6211401425178146E-2</v>
      </c>
      <c r="FO277" s="50">
        <f t="shared" si="146"/>
        <v>5.965437788018433E-2</v>
      </c>
      <c r="FP277" s="50">
        <f t="shared" si="147"/>
        <v>5.8731257208765861E-2</v>
      </c>
      <c r="FQ277" s="50">
        <f t="shared" si="148"/>
        <v>6.6505312868949229E-2</v>
      </c>
      <c r="FR277" s="50">
        <f t="shared" si="149"/>
        <v>6.2594786729857826E-2</v>
      </c>
    </row>
    <row r="278" spans="1:174" ht="14">
      <c r="A278" s="17" t="s">
        <v>322</v>
      </c>
      <c r="B278" s="19">
        <v>3630</v>
      </c>
      <c r="C278" s="19">
        <v>3705</v>
      </c>
      <c r="D278" s="19">
        <v>3729</v>
      </c>
      <c r="E278" s="19">
        <v>3515</v>
      </c>
      <c r="F278" s="19">
        <v>3549</v>
      </c>
      <c r="G278" s="19">
        <v>3680</v>
      </c>
      <c r="H278" s="19">
        <v>3694</v>
      </c>
      <c r="I278" s="19">
        <v>4255</v>
      </c>
      <c r="J278" s="19">
        <v>4287</v>
      </c>
      <c r="K278" s="19">
        <v>4266</v>
      </c>
      <c r="L278" s="19">
        <v>4264</v>
      </c>
      <c r="M278" s="19">
        <v>4177</v>
      </c>
      <c r="N278" s="19">
        <v>3909</v>
      </c>
      <c r="O278" s="19">
        <v>3843</v>
      </c>
      <c r="P278" s="19">
        <v>3889</v>
      </c>
      <c r="Q278" s="19">
        <v>3784</v>
      </c>
      <c r="R278" s="19">
        <v>3680</v>
      </c>
      <c r="S278" s="19">
        <v>3518</v>
      </c>
      <c r="T278" s="19">
        <v>3516</v>
      </c>
      <c r="U278" s="19">
        <v>3875</v>
      </c>
      <c r="V278" s="19">
        <v>3960</v>
      </c>
      <c r="W278" s="19">
        <v>3911</v>
      </c>
      <c r="X278" s="19">
        <v>3844</v>
      </c>
      <c r="Y278" s="19">
        <v>3489</v>
      </c>
      <c r="Z278" s="19">
        <v>3395</v>
      </c>
      <c r="AA278" s="19">
        <v>3300</v>
      </c>
      <c r="AB278" s="19">
        <v>3368</v>
      </c>
      <c r="AC278" s="19">
        <v>3244</v>
      </c>
      <c r="AD278" s="19">
        <v>3042</v>
      </c>
      <c r="AE278" s="19">
        <v>3037</v>
      </c>
      <c r="AF278" s="19">
        <v>3235</v>
      </c>
      <c r="AG278" s="19">
        <v>3365</v>
      </c>
      <c r="AH278" s="19">
        <v>3507</v>
      </c>
      <c r="AI278" s="19">
        <v>3487</v>
      </c>
      <c r="AJ278" s="19">
        <v>3431</v>
      </c>
      <c r="AK278" s="19">
        <v>3435</v>
      </c>
      <c r="AL278" s="19">
        <v>3594</v>
      </c>
      <c r="AM278" s="19">
        <v>3778</v>
      </c>
      <c r="AN278" s="19">
        <v>4132</v>
      </c>
      <c r="AO278" s="19">
        <v>4333</v>
      </c>
      <c r="AP278" s="19">
        <v>4440</v>
      </c>
      <c r="AQ278" s="19">
        <v>5045</v>
      </c>
      <c r="AR278" s="19">
        <v>5715</v>
      </c>
      <c r="AS278" s="19">
        <v>6310</v>
      </c>
      <c r="AT278" s="19">
        <v>7196</v>
      </c>
      <c r="AU278" s="19">
        <v>7337</v>
      </c>
      <c r="AV278" s="19">
        <v>7490</v>
      </c>
      <c r="AW278" s="19">
        <v>7451</v>
      </c>
      <c r="AX278" s="19">
        <v>7357</v>
      </c>
      <c r="AY278" s="19">
        <v>7290</v>
      </c>
      <c r="AZ278" s="19">
        <v>7352</v>
      </c>
      <c r="BA278" s="19">
        <v>7388</v>
      </c>
      <c r="BB278" s="19">
        <v>7358</v>
      </c>
      <c r="BC278" s="19">
        <v>7212</v>
      </c>
      <c r="BD278" s="19">
        <v>7200</v>
      </c>
      <c r="BE278" s="19">
        <v>7618</v>
      </c>
      <c r="BF278" s="19">
        <v>7457</v>
      </c>
      <c r="BG278" s="19">
        <v>7159</v>
      </c>
      <c r="BH278" s="19">
        <v>6934</v>
      </c>
      <c r="BI278" s="19">
        <v>6328</v>
      </c>
      <c r="BJ278" s="19">
        <v>5997</v>
      </c>
      <c r="BK278" s="19">
        <v>6082</v>
      </c>
      <c r="BL278" s="19">
        <v>6269</v>
      </c>
      <c r="BM278" s="19">
        <v>6228</v>
      </c>
      <c r="BN278" s="19">
        <v>6236</v>
      </c>
      <c r="BO278" s="19">
        <v>6333</v>
      </c>
      <c r="BP278" s="19">
        <v>6541</v>
      </c>
      <c r="BQ278" s="19">
        <v>6950</v>
      </c>
      <c r="BR278" s="19">
        <v>6821</v>
      </c>
      <c r="BS278" s="19">
        <v>6560</v>
      </c>
      <c r="BT278" s="19">
        <v>6574</v>
      </c>
      <c r="BU278" s="19">
        <v>6555</v>
      </c>
      <c r="BV278" s="19">
        <v>6460</v>
      </c>
      <c r="BW278" s="19">
        <v>6795</v>
      </c>
      <c r="BX278" s="19">
        <v>7034</v>
      </c>
      <c r="BY278" s="19">
        <v>7060</v>
      </c>
      <c r="BZ278" s="19">
        <v>7036</v>
      </c>
      <c r="CA278" s="19">
        <v>6982</v>
      </c>
      <c r="CB278" s="19">
        <v>7092</v>
      </c>
      <c r="CC278" s="19">
        <v>7711</v>
      </c>
      <c r="CD278" s="19">
        <v>7832</v>
      </c>
      <c r="CE278" s="19">
        <v>7713</v>
      </c>
      <c r="CF278" s="19">
        <v>7587</v>
      </c>
      <c r="CG278" s="19">
        <v>7541</v>
      </c>
      <c r="CH278" s="49">
        <v>7396</v>
      </c>
      <c r="CI278" s="49">
        <v>7534</v>
      </c>
      <c r="CJ278" s="49">
        <v>7637</v>
      </c>
      <c r="CK278" s="49">
        <v>7754</v>
      </c>
      <c r="CL278" s="49">
        <v>7726</v>
      </c>
      <c r="CM278" s="49">
        <v>7372</v>
      </c>
      <c r="CN278" s="49">
        <v>7135</v>
      </c>
      <c r="CO278" s="49">
        <v>7567</v>
      </c>
      <c r="CP278" s="49">
        <v>7712</v>
      </c>
      <c r="CQ278" s="49">
        <v>7412</v>
      </c>
      <c r="CR278" s="49">
        <v>7194</v>
      </c>
      <c r="CS278" s="49">
        <v>6799</v>
      </c>
      <c r="CT278" s="49">
        <v>6581</v>
      </c>
      <c r="CU278" s="49">
        <v>6472</v>
      </c>
      <c r="CV278" s="49">
        <v>6442</v>
      </c>
      <c r="CW278" s="49">
        <v>6147</v>
      </c>
      <c r="CX278" s="49">
        <v>5883</v>
      </c>
      <c r="CY278" s="49">
        <v>5626</v>
      </c>
      <c r="CZ278" s="17" t="s">
        <v>322</v>
      </c>
      <c r="DE278" t="s">
        <v>323</v>
      </c>
      <c r="DG278" t="s">
        <v>322</v>
      </c>
      <c r="DI278">
        <v>105400</v>
      </c>
      <c r="DJ278">
        <v>104300</v>
      </c>
      <c r="DK278">
        <v>106300</v>
      </c>
      <c r="DL278">
        <v>106300</v>
      </c>
      <c r="DM278">
        <v>105400</v>
      </c>
      <c r="DN278">
        <v>106500</v>
      </c>
      <c r="DO278">
        <v>105300</v>
      </c>
      <c r="DP278">
        <v>107400</v>
      </c>
      <c r="DQ278">
        <v>108200</v>
      </c>
      <c r="DR278">
        <v>109600</v>
      </c>
      <c r="DS278">
        <v>108600</v>
      </c>
      <c r="DT278">
        <v>107300</v>
      </c>
      <c r="DU278">
        <v>107300</v>
      </c>
      <c r="DV278">
        <v>105300</v>
      </c>
      <c r="DW278">
        <v>103900</v>
      </c>
      <c r="DX278">
        <v>102800</v>
      </c>
      <c r="DY278">
        <v>103800</v>
      </c>
      <c r="DZ278">
        <v>105000</v>
      </c>
      <c r="EA278">
        <v>106100</v>
      </c>
      <c r="EB278">
        <v>105100</v>
      </c>
      <c r="EC278">
        <v>105100</v>
      </c>
      <c r="ED278">
        <v>106100</v>
      </c>
      <c r="EE278">
        <v>103800</v>
      </c>
      <c r="EF278">
        <v>104100</v>
      </c>
      <c r="EG278">
        <v>105500</v>
      </c>
      <c r="EH278">
        <v>103100</v>
      </c>
      <c r="EI278">
        <v>104700</v>
      </c>
      <c r="EJ278" s="19">
        <v>107100</v>
      </c>
      <c r="EK278" s="19">
        <v>106000</v>
      </c>
      <c r="EL278" s="19">
        <v>107600</v>
      </c>
      <c r="EM278" s="19"/>
      <c r="EO278" s="31">
        <f t="shared" si="120"/>
        <v>4.0474383301707779E-2</v>
      </c>
      <c r="EP278" s="31">
        <f t="shared" si="121"/>
        <v>3.7478427612655803E-2</v>
      </c>
      <c r="EQ278" s="31">
        <f t="shared" si="122"/>
        <v>3.5597365945437442E-2</v>
      </c>
      <c r="ER278" s="31">
        <f t="shared" si="123"/>
        <v>3.3076199435559735E-2</v>
      </c>
      <c r="ES278" s="31">
        <f t="shared" si="124"/>
        <v>3.7106261859582546E-2</v>
      </c>
      <c r="ET278" s="31">
        <f t="shared" si="125"/>
        <v>3.187793427230047E-2</v>
      </c>
      <c r="EU278" s="31">
        <f t="shared" si="126"/>
        <v>3.0807217473884142E-2</v>
      </c>
      <c r="EV278" s="31">
        <f t="shared" si="127"/>
        <v>3.0121042830540037E-2</v>
      </c>
      <c r="EW278" s="31">
        <f t="shared" si="128"/>
        <v>3.2227356746765252E-2</v>
      </c>
      <c r="EX278" s="31">
        <f t="shared" si="129"/>
        <v>3.2791970802919707E-2</v>
      </c>
      <c r="EY278" s="31">
        <f t="shared" si="130"/>
        <v>3.9898710865561696E-2</v>
      </c>
      <c r="EZ278" s="31">
        <f t="shared" si="131"/>
        <v>5.3261882572227401E-2</v>
      </c>
      <c r="FA278" s="31">
        <f t="shared" si="132"/>
        <v>6.8378378378378374E-2</v>
      </c>
      <c r="FB278" s="31">
        <f t="shared" si="133"/>
        <v>6.9867046533713201E-2</v>
      </c>
      <c r="FC278" s="31">
        <f t="shared" si="134"/>
        <v>7.1106833493743984E-2</v>
      </c>
      <c r="FD278" s="31">
        <f t="shared" si="135"/>
        <v>7.0038910505836577E-2</v>
      </c>
      <c r="FE278" s="31">
        <f t="shared" si="136"/>
        <v>6.8969171483622346E-2</v>
      </c>
      <c r="FF278" s="31">
        <f t="shared" si="137"/>
        <v>5.7114285714285715E-2</v>
      </c>
      <c r="FG278" s="31">
        <f t="shared" si="138"/>
        <v>5.8699340245051836E-2</v>
      </c>
      <c r="FH278" s="31">
        <f t="shared" si="139"/>
        <v>6.2235965746907707E-2</v>
      </c>
      <c r="FI278" s="31">
        <f t="shared" si="140"/>
        <v>6.2416745956232159E-2</v>
      </c>
      <c r="FJ278" s="31">
        <f t="shared" si="141"/>
        <v>6.0885956644674832E-2</v>
      </c>
      <c r="FK278" s="31">
        <f t="shared" si="142"/>
        <v>6.8015414258188828E-2</v>
      </c>
      <c r="FL278" s="31">
        <f t="shared" si="143"/>
        <v>6.8126801152737754E-2</v>
      </c>
      <c r="FM278" s="50">
        <f t="shared" si="144"/>
        <v>7.3109004739336486E-2</v>
      </c>
      <c r="FN278" s="50">
        <f t="shared" si="145"/>
        <v>7.1736178467507281E-2</v>
      </c>
      <c r="FO278" s="50">
        <f t="shared" si="146"/>
        <v>7.4059216809933145E-2</v>
      </c>
      <c r="FP278" s="50">
        <f t="shared" si="147"/>
        <v>6.6619981325863678E-2</v>
      </c>
      <c r="FQ278" s="50">
        <f t="shared" si="148"/>
        <v>6.9924528301886793E-2</v>
      </c>
      <c r="FR278" s="50">
        <f t="shared" si="149"/>
        <v>6.1161710037174723E-2</v>
      </c>
    </row>
    <row r="279" spans="1:174" ht="14">
      <c r="A279" s="17" t="s">
        <v>323</v>
      </c>
      <c r="B279" s="19">
        <v>217</v>
      </c>
      <c r="C279" s="19">
        <v>212</v>
      </c>
      <c r="D279" s="19">
        <v>228</v>
      </c>
      <c r="E279" s="19">
        <v>224</v>
      </c>
      <c r="F279" s="19">
        <v>220</v>
      </c>
      <c r="G279" s="19">
        <v>214</v>
      </c>
      <c r="H279" s="19">
        <v>224</v>
      </c>
      <c r="I279" s="19">
        <v>237</v>
      </c>
      <c r="J279" s="19">
        <v>247</v>
      </c>
      <c r="K279" s="19">
        <v>248</v>
      </c>
      <c r="L279" s="19">
        <v>242</v>
      </c>
      <c r="M279" s="19">
        <v>225</v>
      </c>
      <c r="N279" s="19">
        <v>204</v>
      </c>
      <c r="O279" s="19">
        <v>224</v>
      </c>
      <c r="P279" s="19">
        <v>235</v>
      </c>
      <c r="Q279" s="19">
        <v>211</v>
      </c>
      <c r="R279" s="19">
        <v>203</v>
      </c>
      <c r="S279" s="19">
        <v>233</v>
      </c>
      <c r="T279" s="19">
        <v>238</v>
      </c>
      <c r="U279" s="19">
        <v>266</v>
      </c>
      <c r="V279" s="19">
        <v>245</v>
      </c>
      <c r="W279" s="19">
        <v>250</v>
      </c>
      <c r="X279" s="19">
        <v>259</v>
      </c>
      <c r="Y279" s="19">
        <v>252</v>
      </c>
      <c r="Z279" s="19">
        <v>233</v>
      </c>
      <c r="AA279" s="19">
        <v>241</v>
      </c>
      <c r="AB279" s="19">
        <v>234</v>
      </c>
      <c r="AC279" s="19">
        <v>231</v>
      </c>
      <c r="AD279" s="19">
        <v>228</v>
      </c>
      <c r="AE279" s="19">
        <v>228</v>
      </c>
      <c r="AF279" s="19">
        <v>224</v>
      </c>
      <c r="AG279" s="19">
        <v>244</v>
      </c>
      <c r="AH279" s="19">
        <v>256</v>
      </c>
      <c r="AI279" s="19">
        <v>237</v>
      </c>
      <c r="AJ279" s="19">
        <v>259</v>
      </c>
      <c r="AK279" s="19">
        <v>262</v>
      </c>
      <c r="AL279" s="19">
        <v>258</v>
      </c>
      <c r="AM279" s="19">
        <v>309</v>
      </c>
      <c r="AN279" s="19">
        <v>329</v>
      </c>
      <c r="AO279" s="19">
        <v>320</v>
      </c>
      <c r="AP279" s="19">
        <v>319</v>
      </c>
      <c r="AQ279" s="19">
        <v>364</v>
      </c>
      <c r="AR279" s="19">
        <v>407</v>
      </c>
      <c r="AS279" s="19">
        <v>438</v>
      </c>
      <c r="AT279" s="19">
        <v>538</v>
      </c>
      <c r="AU279" s="19">
        <v>567</v>
      </c>
      <c r="AV279" s="19">
        <v>572</v>
      </c>
      <c r="AW279" s="19">
        <v>571</v>
      </c>
      <c r="AX279" s="19">
        <v>536</v>
      </c>
      <c r="AY279" s="19">
        <v>586</v>
      </c>
      <c r="AZ279" s="19">
        <v>596</v>
      </c>
      <c r="BA279" s="19">
        <v>561</v>
      </c>
      <c r="BB279" s="19">
        <v>550</v>
      </c>
      <c r="BC279" s="19">
        <v>553</v>
      </c>
      <c r="BD279" s="19">
        <v>536</v>
      </c>
      <c r="BE279" s="19">
        <v>548</v>
      </c>
      <c r="BF279" s="19">
        <v>592</v>
      </c>
      <c r="BG279" s="19">
        <v>577</v>
      </c>
      <c r="BH279" s="19">
        <v>532</v>
      </c>
      <c r="BI279" s="19">
        <v>483</v>
      </c>
      <c r="BJ279" s="19">
        <v>429</v>
      </c>
      <c r="BK279" s="19">
        <v>450</v>
      </c>
      <c r="BL279" s="19">
        <v>470</v>
      </c>
      <c r="BM279" s="19">
        <v>415</v>
      </c>
      <c r="BN279" s="19">
        <v>407</v>
      </c>
      <c r="BO279" s="19">
        <v>397</v>
      </c>
      <c r="BP279" s="19">
        <v>415</v>
      </c>
      <c r="BQ279" s="19">
        <v>448</v>
      </c>
      <c r="BR279" s="19">
        <v>450</v>
      </c>
      <c r="BS279" s="19">
        <v>463</v>
      </c>
      <c r="BT279" s="19">
        <v>430</v>
      </c>
      <c r="BU279" s="19">
        <v>426</v>
      </c>
      <c r="BV279" s="19">
        <v>417</v>
      </c>
      <c r="BW279" s="19">
        <v>479</v>
      </c>
      <c r="BX279" s="19">
        <v>520</v>
      </c>
      <c r="BY279" s="19">
        <v>528</v>
      </c>
      <c r="BZ279" s="19">
        <v>514</v>
      </c>
      <c r="CA279" s="19">
        <v>513</v>
      </c>
      <c r="CB279" s="19">
        <v>538</v>
      </c>
      <c r="CC279" s="19">
        <v>562</v>
      </c>
      <c r="CD279" s="19">
        <v>578</v>
      </c>
      <c r="CE279" s="19">
        <v>556</v>
      </c>
      <c r="CF279" s="19">
        <v>507</v>
      </c>
      <c r="CG279" s="19">
        <v>485</v>
      </c>
      <c r="CH279" s="49">
        <v>470</v>
      </c>
      <c r="CI279" s="49">
        <v>512</v>
      </c>
      <c r="CJ279" s="49">
        <v>505</v>
      </c>
      <c r="CK279" s="49">
        <v>492</v>
      </c>
      <c r="CL279" s="49">
        <v>475</v>
      </c>
      <c r="CM279" s="49">
        <v>493</v>
      </c>
      <c r="CN279" s="49">
        <v>497</v>
      </c>
      <c r="CO279" s="49">
        <v>508</v>
      </c>
      <c r="CP279" s="49">
        <v>496</v>
      </c>
      <c r="CQ279" s="49">
        <v>477</v>
      </c>
      <c r="CR279" s="49">
        <v>455</v>
      </c>
      <c r="CS279" s="49">
        <v>430</v>
      </c>
      <c r="CT279" s="49">
        <v>389</v>
      </c>
      <c r="CU279" s="49">
        <v>401</v>
      </c>
      <c r="CV279" s="49">
        <v>396</v>
      </c>
      <c r="CW279" s="49">
        <v>378</v>
      </c>
      <c r="CX279" s="49">
        <v>388</v>
      </c>
      <c r="CY279" s="49">
        <v>381</v>
      </c>
      <c r="CZ279" s="17" t="s">
        <v>323</v>
      </c>
      <c r="DE279" t="s">
        <v>324</v>
      </c>
      <c r="DG279" t="s">
        <v>323</v>
      </c>
      <c r="DI279">
        <v>27700</v>
      </c>
      <c r="DJ279">
        <v>28300</v>
      </c>
      <c r="DK279">
        <v>28300</v>
      </c>
      <c r="DL279">
        <v>28300</v>
      </c>
      <c r="DM279">
        <v>28000</v>
      </c>
      <c r="DN279">
        <v>29100</v>
      </c>
      <c r="DO279">
        <v>29800</v>
      </c>
      <c r="DP279">
        <v>29500</v>
      </c>
      <c r="DQ279">
        <v>29300</v>
      </c>
      <c r="DR279">
        <v>29900</v>
      </c>
      <c r="DS279">
        <v>28800</v>
      </c>
      <c r="DT279">
        <v>28800</v>
      </c>
      <c r="DU279">
        <v>29300</v>
      </c>
      <c r="DV279">
        <v>27800</v>
      </c>
      <c r="DW279">
        <v>28600</v>
      </c>
      <c r="DX279">
        <v>29000</v>
      </c>
      <c r="DY279">
        <v>29100</v>
      </c>
      <c r="DZ279">
        <v>29300</v>
      </c>
      <c r="EA279">
        <v>29300</v>
      </c>
      <c r="EB279">
        <v>29900</v>
      </c>
      <c r="EC279">
        <v>28600</v>
      </c>
      <c r="ED279">
        <v>29500</v>
      </c>
      <c r="EE279">
        <v>30100</v>
      </c>
      <c r="EF279">
        <v>30400</v>
      </c>
      <c r="EG279">
        <v>31400</v>
      </c>
      <c r="EH279">
        <v>31200</v>
      </c>
      <c r="EI279">
        <v>30500</v>
      </c>
      <c r="EJ279" s="19">
        <v>31200</v>
      </c>
      <c r="EK279" s="19">
        <v>31200</v>
      </c>
      <c r="EL279" s="19">
        <v>29900</v>
      </c>
      <c r="EM279" s="19"/>
      <c r="EO279" s="31">
        <f t="shared" si="120"/>
        <v>8.953068592057762E-3</v>
      </c>
      <c r="EP279" s="31">
        <f t="shared" si="121"/>
        <v>7.2084805653710249E-3</v>
      </c>
      <c r="EQ279" s="31">
        <f t="shared" si="122"/>
        <v>7.4558303886925791E-3</v>
      </c>
      <c r="ER279" s="31">
        <f t="shared" si="123"/>
        <v>8.4098939929328625E-3</v>
      </c>
      <c r="ES279" s="31">
        <f t="shared" si="124"/>
        <v>8.9285714285714281E-3</v>
      </c>
      <c r="ET279" s="31">
        <f t="shared" si="125"/>
        <v>8.0068728522336777E-3</v>
      </c>
      <c r="EU279" s="31">
        <f t="shared" si="126"/>
        <v>7.7516778523489937E-3</v>
      </c>
      <c r="EV279" s="31">
        <f t="shared" si="127"/>
        <v>7.5932203389830512E-3</v>
      </c>
      <c r="EW279" s="31">
        <f t="shared" si="128"/>
        <v>8.088737201365187E-3</v>
      </c>
      <c r="EX279" s="31">
        <f t="shared" si="129"/>
        <v>8.6287625418060201E-3</v>
      </c>
      <c r="EY279" s="31">
        <f t="shared" si="130"/>
        <v>1.1111111111111112E-2</v>
      </c>
      <c r="EZ279" s="31">
        <f t="shared" si="131"/>
        <v>1.4131944444444445E-2</v>
      </c>
      <c r="FA279" s="31">
        <f t="shared" si="132"/>
        <v>1.9351535836177474E-2</v>
      </c>
      <c r="FB279" s="31">
        <f t="shared" si="133"/>
        <v>1.9280575539568346E-2</v>
      </c>
      <c r="FC279" s="31">
        <f t="shared" si="134"/>
        <v>1.9615384615384614E-2</v>
      </c>
      <c r="FD279" s="31">
        <f t="shared" si="135"/>
        <v>1.8482758620689654E-2</v>
      </c>
      <c r="FE279" s="31">
        <f t="shared" si="136"/>
        <v>1.9828178694158077E-2</v>
      </c>
      <c r="FF279" s="31">
        <f t="shared" si="137"/>
        <v>1.4641638225255972E-2</v>
      </c>
      <c r="FG279" s="31">
        <f t="shared" si="138"/>
        <v>1.416382252559727E-2</v>
      </c>
      <c r="FH279" s="31">
        <f t="shared" si="139"/>
        <v>1.3879598662207358E-2</v>
      </c>
      <c r="FI279" s="31">
        <f t="shared" si="140"/>
        <v>1.618881118881119E-2</v>
      </c>
      <c r="FJ279" s="31">
        <f t="shared" si="141"/>
        <v>1.4135593220338983E-2</v>
      </c>
      <c r="FK279" s="31">
        <f t="shared" si="142"/>
        <v>1.7541528239202658E-2</v>
      </c>
      <c r="FL279" s="31">
        <f t="shared" si="143"/>
        <v>1.7697368421052632E-2</v>
      </c>
      <c r="FM279" s="50">
        <f t="shared" si="144"/>
        <v>1.770700636942675E-2</v>
      </c>
      <c r="FN279" s="50">
        <f t="shared" si="145"/>
        <v>1.5064102564102564E-2</v>
      </c>
      <c r="FO279" s="50">
        <f t="shared" si="146"/>
        <v>1.6131147540983607E-2</v>
      </c>
      <c r="FP279" s="50">
        <f t="shared" si="147"/>
        <v>1.5929487179487181E-2</v>
      </c>
      <c r="FQ279" s="50">
        <f t="shared" si="148"/>
        <v>1.5288461538461539E-2</v>
      </c>
      <c r="FR279" s="50">
        <f t="shared" si="149"/>
        <v>1.3010033444816053E-2</v>
      </c>
    </row>
    <row r="280" spans="1:174" ht="14">
      <c r="A280" s="17" t="s">
        <v>324</v>
      </c>
      <c r="B280" s="19">
        <v>1677</v>
      </c>
      <c r="C280" s="19">
        <v>1676</v>
      </c>
      <c r="D280" s="19">
        <v>1681</v>
      </c>
      <c r="E280" s="19">
        <v>1758</v>
      </c>
      <c r="F280" s="19">
        <v>1720</v>
      </c>
      <c r="G280" s="19">
        <v>1690</v>
      </c>
      <c r="H280" s="19">
        <v>1690</v>
      </c>
      <c r="I280" s="19">
        <v>1678</v>
      </c>
      <c r="J280" s="19">
        <v>1691</v>
      </c>
      <c r="K280" s="19">
        <v>1673</v>
      </c>
      <c r="L280" s="19">
        <v>1699</v>
      </c>
      <c r="M280" s="19">
        <v>1584</v>
      </c>
      <c r="N280" s="19">
        <v>1581</v>
      </c>
      <c r="O280" s="19">
        <v>1616</v>
      </c>
      <c r="P280" s="19">
        <v>1458</v>
      </c>
      <c r="Q280" s="19">
        <v>1577</v>
      </c>
      <c r="R280" s="19">
        <v>1616</v>
      </c>
      <c r="S280" s="19">
        <v>1583</v>
      </c>
      <c r="T280" s="19">
        <v>1520</v>
      </c>
      <c r="U280" s="19">
        <v>1495</v>
      </c>
      <c r="V280" s="19">
        <v>1455</v>
      </c>
      <c r="W280" s="19">
        <v>1424</v>
      </c>
      <c r="X280" s="19">
        <v>1368</v>
      </c>
      <c r="Y280" s="19">
        <v>1304</v>
      </c>
      <c r="Z280" s="19">
        <v>1201</v>
      </c>
      <c r="AA280" s="19">
        <v>1201</v>
      </c>
      <c r="AB280" s="19">
        <v>1168</v>
      </c>
      <c r="AC280" s="19">
        <v>1192</v>
      </c>
      <c r="AD280" s="19">
        <v>1134</v>
      </c>
      <c r="AE280" s="19">
        <v>1108</v>
      </c>
      <c r="AF280" s="19">
        <v>1086</v>
      </c>
      <c r="AG280" s="19">
        <v>1143</v>
      </c>
      <c r="AH280" s="19">
        <v>1143</v>
      </c>
      <c r="AI280" s="19">
        <v>1143</v>
      </c>
      <c r="AJ280" s="19">
        <v>1114</v>
      </c>
      <c r="AK280" s="19">
        <v>1160</v>
      </c>
      <c r="AL280" s="19">
        <v>1114</v>
      </c>
      <c r="AM280" s="19">
        <v>1152</v>
      </c>
      <c r="AN280" s="19">
        <v>1245</v>
      </c>
      <c r="AO280" s="19">
        <v>1286</v>
      </c>
      <c r="AP280" s="19">
        <v>1320</v>
      </c>
      <c r="AQ280" s="19">
        <v>1433</v>
      </c>
      <c r="AR280" s="19">
        <v>1592</v>
      </c>
      <c r="AS280" s="19">
        <v>1810</v>
      </c>
      <c r="AT280" s="19">
        <v>2199</v>
      </c>
      <c r="AU280" s="19">
        <v>2348</v>
      </c>
      <c r="AV280" s="19">
        <v>2429</v>
      </c>
      <c r="AW280" s="19">
        <v>2616</v>
      </c>
      <c r="AX280" s="19">
        <v>2545</v>
      </c>
      <c r="AY280" s="19">
        <v>2672</v>
      </c>
      <c r="AZ280" s="19">
        <v>2748</v>
      </c>
      <c r="BA280" s="19">
        <v>2660</v>
      </c>
      <c r="BB280" s="19">
        <v>2640</v>
      </c>
      <c r="BC280" s="19">
        <v>2565</v>
      </c>
      <c r="BD280" s="19">
        <v>2379</v>
      </c>
      <c r="BE280" s="19">
        <v>2475</v>
      </c>
      <c r="BF280" s="19">
        <v>2494</v>
      </c>
      <c r="BG280" s="19">
        <v>2418</v>
      </c>
      <c r="BH280" s="19">
        <v>2298</v>
      </c>
      <c r="BI280" s="19">
        <v>2226</v>
      </c>
      <c r="BJ280" s="19">
        <v>2082</v>
      </c>
      <c r="BK280" s="19">
        <v>2055</v>
      </c>
      <c r="BL280" s="19">
        <v>2131</v>
      </c>
      <c r="BM280" s="19">
        <v>2155</v>
      </c>
      <c r="BN280" s="19">
        <v>2091</v>
      </c>
      <c r="BO280" s="19">
        <v>2073</v>
      </c>
      <c r="BP280" s="19">
        <v>2033</v>
      </c>
      <c r="BQ280" s="19">
        <v>2009</v>
      </c>
      <c r="BR280" s="19">
        <v>2051</v>
      </c>
      <c r="BS280" s="19">
        <v>2042</v>
      </c>
      <c r="BT280" s="19">
        <v>1978</v>
      </c>
      <c r="BU280" s="19">
        <v>1934</v>
      </c>
      <c r="BV280" s="19">
        <v>1900</v>
      </c>
      <c r="BW280" s="19">
        <v>1996</v>
      </c>
      <c r="BX280" s="19">
        <v>2041</v>
      </c>
      <c r="BY280" s="19">
        <v>2082</v>
      </c>
      <c r="BZ280" s="19">
        <v>2066</v>
      </c>
      <c r="CA280" s="19">
        <v>2023</v>
      </c>
      <c r="CB280" s="19">
        <v>2001</v>
      </c>
      <c r="CC280" s="19">
        <v>2021</v>
      </c>
      <c r="CD280" s="19">
        <v>2080</v>
      </c>
      <c r="CE280" s="19">
        <v>2030</v>
      </c>
      <c r="CF280" s="19">
        <v>1956</v>
      </c>
      <c r="CG280" s="19">
        <v>1907</v>
      </c>
      <c r="CH280" s="49">
        <v>1837</v>
      </c>
      <c r="CI280" s="49">
        <v>1865</v>
      </c>
      <c r="CJ280" s="49">
        <v>1849</v>
      </c>
      <c r="CK280" s="49">
        <v>1885</v>
      </c>
      <c r="CL280" s="49">
        <v>1954</v>
      </c>
      <c r="CM280" s="49">
        <v>1989</v>
      </c>
      <c r="CN280" s="49">
        <v>1935</v>
      </c>
      <c r="CO280" s="49">
        <v>1990</v>
      </c>
      <c r="CP280" s="49">
        <v>2074</v>
      </c>
      <c r="CQ280" s="49">
        <v>2054</v>
      </c>
      <c r="CR280" s="49">
        <v>2032</v>
      </c>
      <c r="CS280" s="49">
        <v>1945</v>
      </c>
      <c r="CT280" s="49">
        <v>1876</v>
      </c>
      <c r="CU280" s="49">
        <v>1859</v>
      </c>
      <c r="CV280" s="49">
        <v>1858</v>
      </c>
      <c r="CW280" s="49">
        <v>1839</v>
      </c>
      <c r="CX280" s="49">
        <v>1775</v>
      </c>
      <c r="CY280" s="49">
        <v>1717</v>
      </c>
      <c r="CZ280" s="17" t="s">
        <v>324</v>
      </c>
      <c r="DE280" t="s">
        <v>325</v>
      </c>
      <c r="DG280" t="s">
        <v>324</v>
      </c>
      <c r="DI280">
        <v>97400</v>
      </c>
      <c r="DJ280">
        <v>97300</v>
      </c>
      <c r="DK280">
        <v>98900</v>
      </c>
      <c r="DL280">
        <v>99500</v>
      </c>
      <c r="DM280">
        <v>100600</v>
      </c>
      <c r="DN280">
        <v>100200</v>
      </c>
      <c r="DO280">
        <v>101700</v>
      </c>
      <c r="DP280">
        <v>102200</v>
      </c>
      <c r="DQ280">
        <v>99700</v>
      </c>
      <c r="DR280">
        <v>101600</v>
      </c>
      <c r="DS280">
        <v>99100</v>
      </c>
      <c r="DT280">
        <v>100300</v>
      </c>
      <c r="DU280">
        <v>99100</v>
      </c>
      <c r="DV280">
        <v>99800</v>
      </c>
      <c r="DW280">
        <v>100200</v>
      </c>
      <c r="DX280">
        <v>99200</v>
      </c>
      <c r="DY280">
        <v>101200</v>
      </c>
      <c r="DZ280">
        <v>102200</v>
      </c>
      <c r="EA280">
        <v>102500</v>
      </c>
      <c r="EB280">
        <v>102000</v>
      </c>
      <c r="EC280">
        <v>101600</v>
      </c>
      <c r="ED280">
        <v>99500</v>
      </c>
      <c r="EE280">
        <v>99900</v>
      </c>
      <c r="EF280">
        <v>100800</v>
      </c>
      <c r="EG280">
        <v>100700</v>
      </c>
      <c r="EH280">
        <v>101900</v>
      </c>
      <c r="EI280">
        <v>102500</v>
      </c>
      <c r="EJ280" s="19">
        <v>104800</v>
      </c>
      <c r="EK280" s="19">
        <v>106400</v>
      </c>
      <c r="EL280" s="19">
        <v>105200</v>
      </c>
      <c r="EM280" s="19"/>
      <c r="EO280" s="31">
        <f t="shared" si="120"/>
        <v>1.7176591375770021E-2</v>
      </c>
      <c r="EP280" s="31">
        <f t="shared" si="121"/>
        <v>1.6248715313463516E-2</v>
      </c>
      <c r="EQ280" s="31">
        <f t="shared" si="122"/>
        <v>1.5945399393326593E-2</v>
      </c>
      <c r="ER280" s="31">
        <f t="shared" si="123"/>
        <v>1.527638190954774E-2</v>
      </c>
      <c r="ES280" s="31">
        <f t="shared" si="124"/>
        <v>1.4155069582504971E-2</v>
      </c>
      <c r="ET280" s="31">
        <f t="shared" si="125"/>
        <v>1.1986027944111776E-2</v>
      </c>
      <c r="EU280" s="31">
        <f t="shared" si="126"/>
        <v>1.1720747295968535E-2</v>
      </c>
      <c r="EV280" s="31">
        <f t="shared" si="127"/>
        <v>1.0626223091976517E-2</v>
      </c>
      <c r="EW280" s="31">
        <f t="shared" si="128"/>
        <v>1.1464393179538616E-2</v>
      </c>
      <c r="EX280" s="31">
        <f t="shared" si="129"/>
        <v>1.0964566929133859E-2</v>
      </c>
      <c r="EY280" s="31">
        <f t="shared" si="130"/>
        <v>1.2976791120080726E-2</v>
      </c>
      <c r="EZ280" s="31">
        <f t="shared" si="131"/>
        <v>1.5872382851445661E-2</v>
      </c>
      <c r="FA280" s="31">
        <f t="shared" si="132"/>
        <v>2.3693239152371343E-2</v>
      </c>
      <c r="FB280" s="31">
        <f t="shared" si="133"/>
        <v>2.5501002004008014E-2</v>
      </c>
      <c r="FC280" s="31">
        <f t="shared" si="134"/>
        <v>2.6546906187624751E-2</v>
      </c>
      <c r="FD280" s="31">
        <f t="shared" si="135"/>
        <v>2.3981854838709678E-2</v>
      </c>
      <c r="FE280" s="31">
        <f t="shared" si="136"/>
        <v>2.3893280632411067E-2</v>
      </c>
      <c r="FF280" s="31">
        <f t="shared" si="137"/>
        <v>2.0371819960861057E-2</v>
      </c>
      <c r="FG280" s="31">
        <f t="shared" si="138"/>
        <v>2.102439024390244E-2</v>
      </c>
      <c r="FH280" s="31">
        <f t="shared" si="139"/>
        <v>1.9931372549019607E-2</v>
      </c>
      <c r="FI280" s="31">
        <f t="shared" si="140"/>
        <v>2.0098425196850393E-2</v>
      </c>
      <c r="FJ280" s="31">
        <f t="shared" si="141"/>
        <v>1.9095477386934675E-2</v>
      </c>
      <c r="FK280" s="31">
        <f t="shared" si="142"/>
        <v>2.0840840840840841E-2</v>
      </c>
      <c r="FL280" s="31">
        <f t="shared" si="143"/>
        <v>1.9851190476190477E-2</v>
      </c>
      <c r="FM280" s="50">
        <f t="shared" si="144"/>
        <v>2.0158887785501491E-2</v>
      </c>
      <c r="FN280" s="50">
        <f t="shared" si="145"/>
        <v>1.802747791952895E-2</v>
      </c>
      <c r="FO280" s="50">
        <f t="shared" si="146"/>
        <v>1.8390243902439023E-2</v>
      </c>
      <c r="FP280" s="50">
        <f t="shared" si="147"/>
        <v>1.8463740458015267E-2</v>
      </c>
      <c r="FQ280" s="50">
        <f t="shared" si="148"/>
        <v>1.9304511278195487E-2</v>
      </c>
      <c r="FR280" s="50">
        <f t="shared" si="149"/>
        <v>1.7832699619771863E-2</v>
      </c>
    </row>
    <row r="281" spans="1:174" ht="14">
      <c r="A281" s="17" t="s">
        <v>325</v>
      </c>
      <c r="B281" s="19">
        <v>302</v>
      </c>
      <c r="C281" s="19">
        <v>297</v>
      </c>
      <c r="D281" s="19">
        <v>303</v>
      </c>
      <c r="E281" s="19">
        <v>287</v>
      </c>
      <c r="F281" s="19">
        <v>306</v>
      </c>
      <c r="G281" s="19">
        <v>305</v>
      </c>
      <c r="H281" s="19">
        <v>312</v>
      </c>
      <c r="I281" s="19">
        <v>333</v>
      </c>
      <c r="J281" s="19">
        <v>350</v>
      </c>
      <c r="K281" s="19">
        <v>372</v>
      </c>
      <c r="L281" s="19">
        <v>338</v>
      </c>
      <c r="M281" s="19">
        <v>333</v>
      </c>
      <c r="N281" s="19">
        <v>324</v>
      </c>
      <c r="O281" s="19">
        <v>332</v>
      </c>
      <c r="P281" s="19">
        <v>355</v>
      </c>
      <c r="Q281" s="19">
        <v>355</v>
      </c>
      <c r="R281" s="19">
        <v>340</v>
      </c>
      <c r="S281" s="19">
        <v>348</v>
      </c>
      <c r="T281" s="19">
        <v>363</v>
      </c>
      <c r="U281" s="19">
        <v>394</v>
      </c>
      <c r="V281" s="19">
        <v>363</v>
      </c>
      <c r="W281" s="19">
        <v>365</v>
      </c>
      <c r="X281" s="19">
        <v>362</v>
      </c>
      <c r="Y281" s="19">
        <v>349</v>
      </c>
      <c r="Z281" s="19">
        <v>311</v>
      </c>
      <c r="AA281" s="19">
        <v>316</v>
      </c>
      <c r="AB281" s="19">
        <v>328</v>
      </c>
      <c r="AC281" s="19">
        <v>308</v>
      </c>
      <c r="AD281" s="19">
        <v>288</v>
      </c>
      <c r="AE281" s="19">
        <v>316</v>
      </c>
      <c r="AF281" s="19">
        <v>297</v>
      </c>
      <c r="AG281" s="19">
        <v>308</v>
      </c>
      <c r="AH281" s="19">
        <v>301</v>
      </c>
      <c r="AI281" s="19">
        <v>293</v>
      </c>
      <c r="AJ281" s="19">
        <v>275</v>
      </c>
      <c r="AK281" s="19">
        <v>285</v>
      </c>
      <c r="AL281" s="19">
        <v>268</v>
      </c>
      <c r="AM281" s="19">
        <v>314</v>
      </c>
      <c r="AN281" s="19">
        <v>347</v>
      </c>
      <c r="AO281" s="19">
        <v>376</v>
      </c>
      <c r="AP281" s="19">
        <v>399</v>
      </c>
      <c r="AQ281" s="19">
        <v>467</v>
      </c>
      <c r="AR281" s="19">
        <v>496</v>
      </c>
      <c r="AS281" s="19">
        <v>560</v>
      </c>
      <c r="AT281" s="19">
        <v>643</v>
      </c>
      <c r="AU281" s="19">
        <v>668</v>
      </c>
      <c r="AV281" s="19">
        <v>665</v>
      </c>
      <c r="AW281" s="19">
        <v>615</v>
      </c>
      <c r="AX281" s="19">
        <v>595</v>
      </c>
      <c r="AY281" s="19">
        <v>583</v>
      </c>
      <c r="AZ281" s="19">
        <v>639</v>
      </c>
      <c r="BA281" s="19">
        <v>599</v>
      </c>
      <c r="BB281" s="19">
        <v>578</v>
      </c>
      <c r="BC281" s="19">
        <v>645</v>
      </c>
      <c r="BD281" s="19">
        <v>624</v>
      </c>
      <c r="BE281" s="19">
        <v>644</v>
      </c>
      <c r="BF281" s="19">
        <v>621</v>
      </c>
      <c r="BG281" s="19">
        <v>596</v>
      </c>
      <c r="BH281" s="19">
        <v>582</v>
      </c>
      <c r="BI281" s="19">
        <v>547</v>
      </c>
      <c r="BJ281" s="19">
        <v>505</v>
      </c>
      <c r="BK281" s="19">
        <v>510</v>
      </c>
      <c r="BL281" s="19">
        <v>517</v>
      </c>
      <c r="BM281" s="19">
        <v>513</v>
      </c>
      <c r="BN281" s="19">
        <v>535</v>
      </c>
      <c r="BO281" s="19">
        <v>559</v>
      </c>
      <c r="BP281" s="19">
        <v>572</v>
      </c>
      <c r="BQ281" s="19">
        <v>652</v>
      </c>
      <c r="BR281" s="19">
        <v>672</v>
      </c>
      <c r="BS281" s="19">
        <v>642</v>
      </c>
      <c r="BT281" s="19">
        <v>606</v>
      </c>
      <c r="BU281" s="19">
        <v>579</v>
      </c>
      <c r="BV281" s="19">
        <v>553</v>
      </c>
      <c r="BW281" s="19">
        <v>564</v>
      </c>
      <c r="BX281" s="19">
        <v>571</v>
      </c>
      <c r="BY281" s="19">
        <v>570</v>
      </c>
      <c r="BZ281" s="19">
        <v>594</v>
      </c>
      <c r="CA281" s="19">
        <v>619</v>
      </c>
      <c r="CB281" s="19">
        <v>642</v>
      </c>
      <c r="CC281" s="19">
        <v>711</v>
      </c>
      <c r="CD281" s="19">
        <v>719</v>
      </c>
      <c r="CE281" s="19">
        <v>682</v>
      </c>
      <c r="CF281" s="19">
        <v>620</v>
      </c>
      <c r="CG281" s="19">
        <v>612</v>
      </c>
      <c r="CH281" s="49">
        <v>595</v>
      </c>
      <c r="CI281" s="49">
        <v>602</v>
      </c>
      <c r="CJ281" s="49">
        <v>584</v>
      </c>
      <c r="CK281" s="49">
        <v>568</v>
      </c>
      <c r="CL281" s="49">
        <v>543</v>
      </c>
      <c r="CM281" s="49">
        <v>547</v>
      </c>
      <c r="CN281" s="49">
        <v>578</v>
      </c>
      <c r="CO281" s="49">
        <v>601</v>
      </c>
      <c r="CP281" s="49">
        <v>610</v>
      </c>
      <c r="CQ281" s="49">
        <v>594</v>
      </c>
      <c r="CR281" s="49">
        <v>563</v>
      </c>
      <c r="CS281" s="49">
        <v>506</v>
      </c>
      <c r="CT281" s="49">
        <v>489</v>
      </c>
      <c r="CU281" s="49">
        <v>448</v>
      </c>
      <c r="CV281" s="49">
        <v>438</v>
      </c>
      <c r="CW281" s="49">
        <v>421</v>
      </c>
      <c r="CX281" s="49">
        <v>422</v>
      </c>
      <c r="CY281" s="49">
        <v>414</v>
      </c>
      <c r="CZ281" s="17" t="s">
        <v>325</v>
      </c>
      <c r="DE281" t="s">
        <v>326</v>
      </c>
      <c r="DG281" t="s">
        <v>325</v>
      </c>
      <c r="DI281">
        <v>22900</v>
      </c>
      <c r="DJ281">
        <v>22500</v>
      </c>
      <c r="DK281">
        <v>22700</v>
      </c>
      <c r="DL281">
        <v>24200</v>
      </c>
      <c r="DM281">
        <v>23500</v>
      </c>
      <c r="DN281">
        <v>23900</v>
      </c>
      <c r="DO281">
        <v>24600</v>
      </c>
      <c r="DP281">
        <v>23100</v>
      </c>
      <c r="DQ281">
        <v>23800</v>
      </c>
      <c r="DR281">
        <v>24400</v>
      </c>
      <c r="DS281">
        <v>25200</v>
      </c>
      <c r="DT281">
        <v>25100</v>
      </c>
      <c r="DU281">
        <v>24500</v>
      </c>
      <c r="DV281">
        <v>25000</v>
      </c>
      <c r="DW281">
        <v>24500</v>
      </c>
      <c r="DX281">
        <v>25000</v>
      </c>
      <c r="DY281">
        <v>25600</v>
      </c>
      <c r="DZ281">
        <v>25200</v>
      </c>
      <c r="EA281">
        <v>25300</v>
      </c>
      <c r="EB281">
        <v>24700</v>
      </c>
      <c r="EC281">
        <v>23200</v>
      </c>
      <c r="ED281">
        <v>22100</v>
      </c>
      <c r="EE281">
        <v>22000</v>
      </c>
      <c r="EF281">
        <v>23200</v>
      </c>
      <c r="EG281">
        <v>24800</v>
      </c>
      <c r="EH281">
        <v>25500</v>
      </c>
      <c r="EI281">
        <v>26000</v>
      </c>
      <c r="EJ281" s="19">
        <v>24300</v>
      </c>
      <c r="EK281" s="19">
        <v>24900</v>
      </c>
      <c r="EL281" s="19">
        <v>24800</v>
      </c>
      <c r="EM281" s="19"/>
      <c r="EO281" s="31">
        <f t="shared" si="120"/>
        <v>1.6244541484716157E-2</v>
      </c>
      <c r="EP281" s="31">
        <f t="shared" si="121"/>
        <v>1.44E-2</v>
      </c>
      <c r="EQ281" s="31">
        <f t="shared" si="122"/>
        <v>1.563876651982379E-2</v>
      </c>
      <c r="ER281" s="31">
        <f t="shared" si="123"/>
        <v>1.4999999999999999E-2</v>
      </c>
      <c r="ES281" s="31">
        <f t="shared" si="124"/>
        <v>1.5531914893617021E-2</v>
      </c>
      <c r="ET281" s="31">
        <f t="shared" si="125"/>
        <v>1.3012552301255231E-2</v>
      </c>
      <c r="EU281" s="31">
        <f t="shared" si="126"/>
        <v>1.2520325203252032E-2</v>
      </c>
      <c r="EV281" s="31">
        <f t="shared" si="127"/>
        <v>1.2857142857142857E-2</v>
      </c>
      <c r="EW281" s="31">
        <f t="shared" si="128"/>
        <v>1.23109243697479E-2</v>
      </c>
      <c r="EX281" s="31">
        <f t="shared" si="129"/>
        <v>1.0983606557377049E-2</v>
      </c>
      <c r="EY281" s="31">
        <f t="shared" si="130"/>
        <v>1.4920634920634921E-2</v>
      </c>
      <c r="EZ281" s="31">
        <f t="shared" si="131"/>
        <v>1.9760956175298806E-2</v>
      </c>
      <c r="FA281" s="31">
        <f t="shared" si="132"/>
        <v>2.7265306122448981E-2</v>
      </c>
      <c r="FB281" s="31">
        <f t="shared" si="133"/>
        <v>2.3800000000000002E-2</v>
      </c>
      <c r="FC281" s="31">
        <f t="shared" si="134"/>
        <v>2.4448979591836735E-2</v>
      </c>
      <c r="FD281" s="31">
        <f t="shared" si="135"/>
        <v>2.496E-2</v>
      </c>
      <c r="FE281" s="31">
        <f t="shared" si="136"/>
        <v>2.328125E-2</v>
      </c>
      <c r="FF281" s="31">
        <f t="shared" si="137"/>
        <v>2.0039682539682541E-2</v>
      </c>
      <c r="FG281" s="31">
        <f t="shared" si="138"/>
        <v>2.0276679841897235E-2</v>
      </c>
      <c r="FH281" s="31">
        <f t="shared" si="139"/>
        <v>2.3157894736842106E-2</v>
      </c>
      <c r="FI281" s="31">
        <f t="shared" si="140"/>
        <v>2.7672413793103447E-2</v>
      </c>
      <c r="FJ281" s="31">
        <f t="shared" si="141"/>
        <v>2.5022624434389139E-2</v>
      </c>
      <c r="FK281" s="31">
        <f t="shared" si="142"/>
        <v>2.5909090909090909E-2</v>
      </c>
      <c r="FL281" s="31">
        <f t="shared" si="143"/>
        <v>2.7672413793103447E-2</v>
      </c>
      <c r="FM281" s="50">
        <f t="shared" si="144"/>
        <v>2.75E-2</v>
      </c>
      <c r="FN281" s="50">
        <f t="shared" si="145"/>
        <v>2.3333333333333334E-2</v>
      </c>
      <c r="FO281" s="50">
        <f t="shared" si="146"/>
        <v>2.1846153846153845E-2</v>
      </c>
      <c r="FP281" s="50">
        <f t="shared" si="147"/>
        <v>2.3786008230452675E-2</v>
      </c>
      <c r="FQ281" s="50">
        <f t="shared" si="148"/>
        <v>2.3855421686746987E-2</v>
      </c>
      <c r="FR281" s="50">
        <f t="shared" si="149"/>
        <v>1.9717741935483871E-2</v>
      </c>
    </row>
    <row r="282" spans="1:174" ht="14">
      <c r="A282" s="17" t="s">
        <v>326</v>
      </c>
      <c r="B282" s="19">
        <v>3369</v>
      </c>
      <c r="C282" s="19">
        <v>3414</v>
      </c>
      <c r="D282" s="19">
        <v>3522</v>
      </c>
      <c r="E282" s="19">
        <v>3472</v>
      </c>
      <c r="F282" s="19">
        <v>3364</v>
      </c>
      <c r="G282" s="19">
        <v>3378</v>
      </c>
      <c r="H282" s="19">
        <v>3606</v>
      </c>
      <c r="I282" s="19">
        <v>3953</v>
      </c>
      <c r="J282" s="19">
        <v>4083</v>
      </c>
      <c r="K282" s="19">
        <v>4110</v>
      </c>
      <c r="L282" s="19">
        <v>4351</v>
      </c>
      <c r="M282" s="19">
        <v>4235</v>
      </c>
      <c r="N282" s="19">
        <v>4368</v>
      </c>
      <c r="O282" s="19">
        <v>4035</v>
      </c>
      <c r="P282" s="19">
        <v>4138</v>
      </c>
      <c r="Q282" s="19">
        <v>4025</v>
      </c>
      <c r="R282" s="19">
        <v>3991</v>
      </c>
      <c r="S282" s="19">
        <v>3792</v>
      </c>
      <c r="T282" s="19">
        <v>3819</v>
      </c>
      <c r="U282" s="19">
        <v>4062</v>
      </c>
      <c r="V282" s="19">
        <v>4182</v>
      </c>
      <c r="W282" s="19">
        <v>4118</v>
      </c>
      <c r="X282" s="19">
        <v>4104</v>
      </c>
      <c r="Y282" s="19">
        <v>3899</v>
      </c>
      <c r="Z282" s="19">
        <v>3717</v>
      </c>
      <c r="AA282" s="19">
        <v>3756</v>
      </c>
      <c r="AB282" s="19">
        <v>3831</v>
      </c>
      <c r="AC282" s="19">
        <v>3779</v>
      </c>
      <c r="AD282" s="19">
        <v>3514</v>
      </c>
      <c r="AE282" s="19">
        <v>3407</v>
      </c>
      <c r="AF282" s="19">
        <v>3475</v>
      </c>
      <c r="AG282" s="19">
        <v>3869</v>
      </c>
      <c r="AH282" s="19">
        <v>4008</v>
      </c>
      <c r="AI282" s="19">
        <v>3976</v>
      </c>
      <c r="AJ282" s="19">
        <v>4006</v>
      </c>
      <c r="AK282" s="19">
        <v>4033</v>
      </c>
      <c r="AL282" s="19">
        <v>4010</v>
      </c>
      <c r="AM282" s="19">
        <v>4170</v>
      </c>
      <c r="AN282" s="19">
        <v>4343</v>
      </c>
      <c r="AO282" s="19">
        <v>4417</v>
      </c>
      <c r="AP282" s="19">
        <v>4457</v>
      </c>
      <c r="AQ282" s="19">
        <v>4669</v>
      </c>
      <c r="AR282" s="19">
        <v>5248</v>
      </c>
      <c r="AS282" s="19">
        <v>6086</v>
      </c>
      <c r="AT282" s="19">
        <v>6927</v>
      </c>
      <c r="AU282" s="19">
        <v>7156</v>
      </c>
      <c r="AV282" s="19">
        <v>7281</v>
      </c>
      <c r="AW282" s="19">
        <v>7223</v>
      </c>
      <c r="AX282" s="19">
        <v>7316</v>
      </c>
      <c r="AY282" s="19">
        <v>7504</v>
      </c>
      <c r="AZ282" s="19">
        <v>7656</v>
      </c>
      <c r="BA282" s="19">
        <v>7709</v>
      </c>
      <c r="BB282" s="19">
        <v>7567</v>
      </c>
      <c r="BC282" s="19">
        <v>7449</v>
      </c>
      <c r="BD282" s="19">
        <v>7442</v>
      </c>
      <c r="BE282" s="19">
        <v>7794</v>
      </c>
      <c r="BF282" s="19">
        <v>7706</v>
      </c>
      <c r="BG282" s="19">
        <v>7585</v>
      </c>
      <c r="BH282" s="19">
        <v>7479</v>
      </c>
      <c r="BI282" s="19">
        <v>7129</v>
      </c>
      <c r="BJ282" s="19">
        <v>6805</v>
      </c>
      <c r="BK282" s="19">
        <v>6640</v>
      </c>
      <c r="BL282" s="19">
        <v>6905</v>
      </c>
      <c r="BM282" s="19">
        <v>6881</v>
      </c>
      <c r="BN282" s="19">
        <v>6714</v>
      </c>
      <c r="BO282" s="19">
        <v>6544</v>
      </c>
      <c r="BP282" s="19">
        <v>6593</v>
      </c>
      <c r="BQ282" s="19">
        <v>7029</v>
      </c>
      <c r="BR282" s="19">
        <v>7152</v>
      </c>
      <c r="BS282" s="19">
        <v>7089</v>
      </c>
      <c r="BT282" s="19">
        <v>7108</v>
      </c>
      <c r="BU282" s="19">
        <v>7136</v>
      </c>
      <c r="BV282" s="19">
        <v>7235</v>
      </c>
      <c r="BW282" s="19">
        <v>7383</v>
      </c>
      <c r="BX282" s="19">
        <v>7602</v>
      </c>
      <c r="BY282" s="19">
        <v>7765</v>
      </c>
      <c r="BZ282" s="19">
        <v>7740</v>
      </c>
      <c r="CA282" s="19">
        <v>7568</v>
      </c>
      <c r="CB282" s="19">
        <v>7482</v>
      </c>
      <c r="CC282" s="19">
        <v>8001</v>
      </c>
      <c r="CD282" s="19">
        <v>8169</v>
      </c>
      <c r="CE282" s="19">
        <v>8058</v>
      </c>
      <c r="CF282" s="19">
        <v>7868</v>
      </c>
      <c r="CG282" s="19">
        <v>7683</v>
      </c>
      <c r="CH282" s="49">
        <v>7627</v>
      </c>
      <c r="CI282" s="49">
        <v>7637</v>
      </c>
      <c r="CJ282" s="49">
        <v>7658</v>
      </c>
      <c r="CK282" s="49">
        <v>7499</v>
      </c>
      <c r="CL282" s="49">
        <v>7382</v>
      </c>
      <c r="CM282" s="49">
        <v>7218</v>
      </c>
      <c r="CN282" s="49">
        <v>7078</v>
      </c>
      <c r="CO282" s="49">
        <v>7566</v>
      </c>
      <c r="CP282" s="49">
        <v>7662</v>
      </c>
      <c r="CQ282" s="49">
        <v>7541</v>
      </c>
      <c r="CR282" s="49">
        <v>7368</v>
      </c>
      <c r="CS282" s="49">
        <v>7174</v>
      </c>
      <c r="CT282" s="49">
        <v>6859</v>
      </c>
      <c r="CU282" s="49">
        <v>6752</v>
      </c>
      <c r="CV282" s="49">
        <v>6506</v>
      </c>
      <c r="CW282" s="49">
        <v>6100</v>
      </c>
      <c r="CX282" s="49">
        <v>5660</v>
      </c>
      <c r="CY282" s="49">
        <v>5265</v>
      </c>
      <c r="CZ282" s="17" t="s">
        <v>326</v>
      </c>
      <c r="DE282" t="s">
        <v>327</v>
      </c>
      <c r="DG282" t="s">
        <v>326</v>
      </c>
      <c r="DI282">
        <v>99200</v>
      </c>
      <c r="DJ282">
        <v>99200</v>
      </c>
      <c r="DK282">
        <v>99800</v>
      </c>
      <c r="DL282">
        <v>98600</v>
      </c>
      <c r="DM282">
        <v>96400</v>
      </c>
      <c r="DN282">
        <v>95400</v>
      </c>
      <c r="DO282">
        <v>93700</v>
      </c>
      <c r="DP282">
        <v>94100</v>
      </c>
      <c r="DQ282">
        <v>93200</v>
      </c>
      <c r="DR282">
        <v>93900</v>
      </c>
      <c r="DS282">
        <v>96000</v>
      </c>
      <c r="DT282">
        <v>96600</v>
      </c>
      <c r="DU282">
        <v>96500</v>
      </c>
      <c r="DV282">
        <v>97500</v>
      </c>
      <c r="DW282">
        <v>96800</v>
      </c>
      <c r="DX282">
        <v>96700</v>
      </c>
      <c r="DY282">
        <v>97200</v>
      </c>
      <c r="DZ282">
        <v>93900</v>
      </c>
      <c r="EA282">
        <v>93500</v>
      </c>
      <c r="EB282">
        <v>93400</v>
      </c>
      <c r="EC282">
        <v>94000</v>
      </c>
      <c r="ED282">
        <v>95800</v>
      </c>
      <c r="EE282">
        <v>94500</v>
      </c>
      <c r="EF282">
        <v>94000</v>
      </c>
      <c r="EG282">
        <v>93100</v>
      </c>
      <c r="EH282">
        <v>93300</v>
      </c>
      <c r="EI282">
        <v>92300</v>
      </c>
      <c r="EJ282" s="19">
        <v>90700</v>
      </c>
      <c r="EK282" s="19">
        <v>89900</v>
      </c>
      <c r="EL282" s="19">
        <v>90400</v>
      </c>
      <c r="EM282" s="19"/>
      <c r="EO282" s="31">
        <f t="shared" si="120"/>
        <v>4.1431451612903229E-2</v>
      </c>
      <c r="EP282" s="31">
        <f t="shared" si="121"/>
        <v>4.4032258064516126E-2</v>
      </c>
      <c r="EQ282" s="31">
        <f t="shared" si="122"/>
        <v>4.0330661322645289E-2</v>
      </c>
      <c r="ER282" s="31">
        <f t="shared" si="123"/>
        <v>3.8732251521298174E-2</v>
      </c>
      <c r="ES282" s="31">
        <f t="shared" si="124"/>
        <v>4.2717842323651452E-2</v>
      </c>
      <c r="ET282" s="31">
        <f t="shared" si="125"/>
        <v>3.8962264150943393E-2</v>
      </c>
      <c r="EU282" s="31">
        <f t="shared" si="126"/>
        <v>4.0330843116328709E-2</v>
      </c>
      <c r="EV282" s="31">
        <f t="shared" si="127"/>
        <v>3.6928799149840597E-2</v>
      </c>
      <c r="EW282" s="31">
        <f t="shared" si="128"/>
        <v>4.2660944206008584E-2</v>
      </c>
      <c r="EX282" s="31">
        <f t="shared" si="129"/>
        <v>4.2705005324813632E-2</v>
      </c>
      <c r="EY282" s="31">
        <f t="shared" si="130"/>
        <v>4.6010416666666665E-2</v>
      </c>
      <c r="EZ282" s="31">
        <f t="shared" si="131"/>
        <v>5.4327122153209111E-2</v>
      </c>
      <c r="FA282" s="31">
        <f t="shared" si="132"/>
        <v>7.4155440414507778E-2</v>
      </c>
      <c r="FB282" s="31">
        <f t="shared" si="133"/>
        <v>7.5035897435897433E-2</v>
      </c>
      <c r="FC282" s="31">
        <f t="shared" si="134"/>
        <v>7.9638429752066114E-2</v>
      </c>
      <c r="FD282" s="31">
        <f t="shared" si="135"/>
        <v>7.6959669079627716E-2</v>
      </c>
      <c r="FE282" s="31">
        <f t="shared" si="136"/>
        <v>7.8034979423868306E-2</v>
      </c>
      <c r="FF282" s="31">
        <f t="shared" si="137"/>
        <v>7.2470713525026625E-2</v>
      </c>
      <c r="FG282" s="31">
        <f t="shared" si="138"/>
        <v>7.3593582887700529E-2</v>
      </c>
      <c r="FH282" s="31">
        <f t="shared" si="139"/>
        <v>7.058886509635974E-2</v>
      </c>
      <c r="FI282" s="31">
        <f t="shared" si="140"/>
        <v>7.5414893617021278E-2</v>
      </c>
      <c r="FJ282" s="31">
        <f t="shared" si="141"/>
        <v>7.5521920668058462E-2</v>
      </c>
      <c r="FK282" s="31">
        <f t="shared" si="142"/>
        <v>8.216931216931217E-2</v>
      </c>
      <c r="FL282" s="31">
        <f t="shared" si="143"/>
        <v>7.9595744680851066E-2</v>
      </c>
      <c r="FM282" s="50">
        <f t="shared" si="144"/>
        <v>8.6552094522019341E-2</v>
      </c>
      <c r="FN282" s="50">
        <f t="shared" si="145"/>
        <v>8.1747052518756705E-2</v>
      </c>
      <c r="FO282" s="50">
        <f t="shared" si="146"/>
        <v>8.1245937161430123E-2</v>
      </c>
      <c r="FP282" s="50">
        <f t="shared" si="147"/>
        <v>7.8037486218302102E-2</v>
      </c>
      <c r="FQ282" s="50">
        <f t="shared" si="148"/>
        <v>8.3882091212458293E-2</v>
      </c>
      <c r="FR282" s="50">
        <f t="shared" si="149"/>
        <v>7.5873893805309733E-2</v>
      </c>
    </row>
    <row r="283" spans="1:174" ht="14">
      <c r="A283" s="17" t="s">
        <v>327</v>
      </c>
      <c r="B283" s="19">
        <v>474</v>
      </c>
      <c r="C283" s="19">
        <v>489</v>
      </c>
      <c r="D283" s="19">
        <v>529</v>
      </c>
      <c r="E283" s="19">
        <v>533</v>
      </c>
      <c r="F283" s="19">
        <v>527</v>
      </c>
      <c r="G283" s="19">
        <v>512</v>
      </c>
      <c r="H283" s="19">
        <v>534</v>
      </c>
      <c r="I283" s="19">
        <v>593</v>
      </c>
      <c r="J283" s="19">
        <v>627</v>
      </c>
      <c r="K283" s="19">
        <v>598</v>
      </c>
      <c r="L283" s="19">
        <v>584</v>
      </c>
      <c r="M283" s="19">
        <v>540</v>
      </c>
      <c r="N283" s="19">
        <v>505</v>
      </c>
      <c r="O283" s="19">
        <v>518</v>
      </c>
      <c r="P283" s="19">
        <v>517</v>
      </c>
      <c r="Q283" s="19">
        <v>528</v>
      </c>
      <c r="R283" s="19">
        <v>530</v>
      </c>
      <c r="S283" s="19">
        <v>530</v>
      </c>
      <c r="T283" s="19">
        <v>546</v>
      </c>
      <c r="U283" s="19">
        <v>581</v>
      </c>
      <c r="V283" s="19">
        <v>606</v>
      </c>
      <c r="W283" s="19">
        <v>585</v>
      </c>
      <c r="X283" s="19">
        <v>575</v>
      </c>
      <c r="Y283" s="19">
        <v>523</v>
      </c>
      <c r="Z283" s="19">
        <v>468</v>
      </c>
      <c r="AA283" s="19">
        <v>465</v>
      </c>
      <c r="AB283" s="19">
        <v>448</v>
      </c>
      <c r="AC283" s="19">
        <v>436</v>
      </c>
      <c r="AD283" s="19">
        <v>439</v>
      </c>
      <c r="AE283" s="19">
        <v>430</v>
      </c>
      <c r="AF283" s="19">
        <v>431</v>
      </c>
      <c r="AG283" s="19">
        <v>470</v>
      </c>
      <c r="AH283" s="19">
        <v>484</v>
      </c>
      <c r="AI283" s="19">
        <v>480</v>
      </c>
      <c r="AJ283" s="19">
        <v>477</v>
      </c>
      <c r="AK283" s="19">
        <v>481</v>
      </c>
      <c r="AL283" s="19">
        <v>481</v>
      </c>
      <c r="AM283" s="19">
        <v>510</v>
      </c>
      <c r="AN283" s="19">
        <v>561</v>
      </c>
      <c r="AO283" s="19">
        <v>585</v>
      </c>
      <c r="AP283" s="19">
        <v>648</v>
      </c>
      <c r="AQ283" s="19">
        <v>743</v>
      </c>
      <c r="AR283" s="19">
        <v>842</v>
      </c>
      <c r="AS283" s="19">
        <v>980</v>
      </c>
      <c r="AT283" s="19">
        <v>1159</v>
      </c>
      <c r="AU283" s="19">
        <v>1193</v>
      </c>
      <c r="AV283" s="19">
        <v>1254</v>
      </c>
      <c r="AW283" s="19">
        <v>1212</v>
      </c>
      <c r="AX283" s="19">
        <v>1242</v>
      </c>
      <c r="AY283" s="19">
        <v>1197</v>
      </c>
      <c r="AZ283" s="19">
        <v>1241</v>
      </c>
      <c r="BA283" s="19">
        <v>1226</v>
      </c>
      <c r="BB283" s="19">
        <v>1209</v>
      </c>
      <c r="BC283" s="19">
        <v>1129</v>
      </c>
      <c r="BD283" s="19">
        <v>1166</v>
      </c>
      <c r="BE283" s="19">
        <v>1268</v>
      </c>
      <c r="BF283" s="19">
        <v>1294</v>
      </c>
      <c r="BG283" s="19">
        <v>1224</v>
      </c>
      <c r="BH283" s="19">
        <v>1160</v>
      </c>
      <c r="BI283" s="19">
        <v>1053</v>
      </c>
      <c r="BJ283" s="19">
        <v>997</v>
      </c>
      <c r="BK283" s="19">
        <v>1096</v>
      </c>
      <c r="BL283" s="19">
        <v>1124</v>
      </c>
      <c r="BM283" s="19">
        <v>1072</v>
      </c>
      <c r="BN283" s="19">
        <v>1053</v>
      </c>
      <c r="BO283" s="19">
        <v>995</v>
      </c>
      <c r="BP283" s="19">
        <v>1012</v>
      </c>
      <c r="BQ283" s="19">
        <v>1064</v>
      </c>
      <c r="BR283" s="19">
        <v>1088</v>
      </c>
      <c r="BS283" s="19">
        <v>1067</v>
      </c>
      <c r="BT283" s="19">
        <v>1041</v>
      </c>
      <c r="BU283" s="19">
        <v>1043</v>
      </c>
      <c r="BV283" s="19">
        <v>1032</v>
      </c>
      <c r="BW283" s="19">
        <v>1072</v>
      </c>
      <c r="BX283" s="19">
        <v>1089</v>
      </c>
      <c r="BY283" s="19">
        <v>1147</v>
      </c>
      <c r="BZ283" s="19">
        <v>1151</v>
      </c>
      <c r="CA283" s="19">
        <v>1125</v>
      </c>
      <c r="CB283" s="19">
        <v>1131</v>
      </c>
      <c r="CC283" s="19">
        <v>1183</v>
      </c>
      <c r="CD283" s="19">
        <v>1232</v>
      </c>
      <c r="CE283" s="19">
        <v>1214</v>
      </c>
      <c r="CF283" s="19">
        <v>1190</v>
      </c>
      <c r="CG283" s="19">
        <v>1128</v>
      </c>
      <c r="CH283" s="49">
        <v>1100</v>
      </c>
      <c r="CI283" s="49">
        <v>1133</v>
      </c>
      <c r="CJ283" s="49">
        <v>1139</v>
      </c>
      <c r="CK283" s="49">
        <v>1127</v>
      </c>
      <c r="CL283" s="49">
        <v>1109</v>
      </c>
      <c r="CM283" s="49">
        <v>1105</v>
      </c>
      <c r="CN283" s="49">
        <v>1114</v>
      </c>
      <c r="CO283" s="49">
        <v>1138</v>
      </c>
      <c r="CP283" s="49">
        <v>1136</v>
      </c>
      <c r="CQ283" s="49">
        <v>1137</v>
      </c>
      <c r="CR283" s="49">
        <v>1129</v>
      </c>
      <c r="CS283" s="49">
        <v>1064</v>
      </c>
      <c r="CT283" s="49">
        <v>1016</v>
      </c>
      <c r="CU283" s="49">
        <v>988</v>
      </c>
      <c r="CV283" s="49">
        <v>952</v>
      </c>
      <c r="CW283" s="49">
        <v>919</v>
      </c>
      <c r="CX283" s="49">
        <v>872</v>
      </c>
      <c r="CY283" s="49">
        <v>850</v>
      </c>
      <c r="CZ283" s="17" t="s">
        <v>327</v>
      </c>
      <c r="DE283" t="s">
        <v>328</v>
      </c>
      <c r="DG283" t="s">
        <v>327</v>
      </c>
      <c r="DI283">
        <v>39300</v>
      </c>
      <c r="DJ283">
        <v>39900</v>
      </c>
      <c r="DK283">
        <v>39000</v>
      </c>
      <c r="DL283">
        <v>40200</v>
      </c>
      <c r="DM283">
        <v>38800</v>
      </c>
      <c r="DN283">
        <v>39300</v>
      </c>
      <c r="DO283">
        <v>40500</v>
      </c>
      <c r="DP283">
        <v>39900</v>
      </c>
      <c r="DQ283">
        <v>40700</v>
      </c>
      <c r="DR283">
        <v>39400</v>
      </c>
      <c r="DS283">
        <v>39600</v>
      </c>
      <c r="DT283">
        <v>39800</v>
      </c>
      <c r="DU283">
        <v>41000</v>
      </c>
      <c r="DV283">
        <v>40700</v>
      </c>
      <c r="DW283">
        <v>40400</v>
      </c>
      <c r="DX283">
        <v>39800</v>
      </c>
      <c r="DY283">
        <v>40600</v>
      </c>
      <c r="DZ283">
        <v>41600</v>
      </c>
      <c r="EA283">
        <v>42500</v>
      </c>
      <c r="EB283">
        <v>42800</v>
      </c>
      <c r="EC283">
        <v>42500</v>
      </c>
      <c r="ED283">
        <v>40300</v>
      </c>
      <c r="EE283">
        <v>40600</v>
      </c>
      <c r="EF283">
        <v>40300</v>
      </c>
      <c r="EG283">
        <v>38800</v>
      </c>
      <c r="EH283">
        <v>40400</v>
      </c>
      <c r="EI283">
        <v>39700</v>
      </c>
      <c r="EJ283" s="19">
        <v>40900</v>
      </c>
      <c r="EK283" s="19">
        <v>40900</v>
      </c>
      <c r="EL283" s="19">
        <v>42200</v>
      </c>
      <c r="EM283" s="19"/>
      <c r="EO283" s="31">
        <f t="shared" si="120"/>
        <v>1.5216284987277354E-2</v>
      </c>
      <c r="EP283" s="31">
        <f t="shared" si="121"/>
        <v>1.2656641604010026E-2</v>
      </c>
      <c r="EQ283" s="31">
        <f t="shared" si="122"/>
        <v>1.3538461538461539E-2</v>
      </c>
      <c r="ER283" s="31">
        <f t="shared" si="123"/>
        <v>1.3582089552238805E-2</v>
      </c>
      <c r="ES283" s="31">
        <f t="shared" si="124"/>
        <v>1.5077319587628866E-2</v>
      </c>
      <c r="ET283" s="31">
        <f t="shared" si="125"/>
        <v>1.1908396946564885E-2</v>
      </c>
      <c r="EU283" s="31">
        <f t="shared" si="126"/>
        <v>1.0765432098765432E-2</v>
      </c>
      <c r="EV283" s="31">
        <f t="shared" si="127"/>
        <v>1.0802005012531328E-2</v>
      </c>
      <c r="EW283" s="31">
        <f t="shared" si="128"/>
        <v>1.1793611793611793E-2</v>
      </c>
      <c r="EX283" s="31">
        <f t="shared" si="129"/>
        <v>1.2208121827411168E-2</v>
      </c>
      <c r="EY283" s="31">
        <f t="shared" si="130"/>
        <v>1.4772727272727272E-2</v>
      </c>
      <c r="EZ283" s="31">
        <f t="shared" si="131"/>
        <v>2.1155778894472361E-2</v>
      </c>
      <c r="FA283" s="31">
        <f t="shared" si="132"/>
        <v>2.9097560975609758E-2</v>
      </c>
      <c r="FB283" s="31">
        <f t="shared" si="133"/>
        <v>3.0515970515970516E-2</v>
      </c>
      <c r="FC283" s="31">
        <f t="shared" si="134"/>
        <v>3.0346534653465346E-2</v>
      </c>
      <c r="FD283" s="31">
        <f t="shared" si="135"/>
        <v>2.9296482412060301E-2</v>
      </c>
      <c r="FE283" s="31">
        <f t="shared" si="136"/>
        <v>3.0147783251231526E-2</v>
      </c>
      <c r="FF283" s="31">
        <f t="shared" si="137"/>
        <v>2.3966346153846154E-2</v>
      </c>
      <c r="FG283" s="31">
        <f t="shared" si="138"/>
        <v>2.5223529411764707E-2</v>
      </c>
      <c r="FH283" s="31">
        <f t="shared" si="139"/>
        <v>2.3644859813084111E-2</v>
      </c>
      <c r="FI283" s="31">
        <f t="shared" si="140"/>
        <v>2.5105882352941176E-2</v>
      </c>
      <c r="FJ283" s="31">
        <f t="shared" si="141"/>
        <v>2.5607940446650126E-2</v>
      </c>
      <c r="FK283" s="31">
        <f t="shared" si="142"/>
        <v>2.8251231527093596E-2</v>
      </c>
      <c r="FL283" s="31">
        <f t="shared" si="143"/>
        <v>2.8064516129032258E-2</v>
      </c>
      <c r="FM283" s="50">
        <f t="shared" si="144"/>
        <v>3.1288659793814434E-2</v>
      </c>
      <c r="FN283" s="50">
        <f t="shared" si="145"/>
        <v>2.7227722772277228E-2</v>
      </c>
      <c r="FO283" s="50">
        <f t="shared" si="146"/>
        <v>2.8387909319899245E-2</v>
      </c>
      <c r="FP283" s="50">
        <f t="shared" si="147"/>
        <v>2.7237163814180929E-2</v>
      </c>
      <c r="FQ283" s="50">
        <f t="shared" si="148"/>
        <v>2.7799511002444988E-2</v>
      </c>
      <c r="FR283" s="50">
        <f t="shared" si="149"/>
        <v>2.4075829383886256E-2</v>
      </c>
    </row>
    <row r="284" spans="1:174" ht="14">
      <c r="A284" s="17" t="s">
        <v>328</v>
      </c>
      <c r="B284" s="19">
        <v>693</v>
      </c>
      <c r="C284" s="19">
        <v>675</v>
      </c>
      <c r="D284" s="19">
        <v>703</v>
      </c>
      <c r="E284" s="19">
        <v>657</v>
      </c>
      <c r="F284" s="19">
        <v>644</v>
      </c>
      <c r="G284" s="19">
        <v>642</v>
      </c>
      <c r="H284" s="19">
        <v>642</v>
      </c>
      <c r="I284" s="19">
        <v>707</v>
      </c>
      <c r="J284" s="19">
        <v>782</v>
      </c>
      <c r="K284" s="19">
        <v>748</v>
      </c>
      <c r="L284" s="19">
        <v>750</v>
      </c>
      <c r="M284" s="19">
        <v>772</v>
      </c>
      <c r="N284" s="19">
        <v>749</v>
      </c>
      <c r="O284" s="19">
        <v>723</v>
      </c>
      <c r="P284" s="19">
        <v>746</v>
      </c>
      <c r="Q284" s="19">
        <v>704</v>
      </c>
      <c r="R284" s="19">
        <v>689</v>
      </c>
      <c r="S284" s="19">
        <v>631</v>
      </c>
      <c r="T284" s="19">
        <v>634</v>
      </c>
      <c r="U284" s="19">
        <v>722</v>
      </c>
      <c r="V284" s="19">
        <v>742</v>
      </c>
      <c r="W284" s="19">
        <v>729</v>
      </c>
      <c r="X284" s="19">
        <v>706</v>
      </c>
      <c r="Y284" s="19">
        <v>640</v>
      </c>
      <c r="Z284" s="19">
        <v>622</v>
      </c>
      <c r="AA284" s="19">
        <v>639</v>
      </c>
      <c r="AB284" s="19">
        <v>677</v>
      </c>
      <c r="AC284" s="19">
        <v>698</v>
      </c>
      <c r="AD284" s="19">
        <v>641</v>
      </c>
      <c r="AE284" s="19">
        <v>624</v>
      </c>
      <c r="AF284" s="19">
        <v>645</v>
      </c>
      <c r="AG284" s="19">
        <v>724</v>
      </c>
      <c r="AH284" s="19">
        <v>763</v>
      </c>
      <c r="AI284" s="19">
        <v>743</v>
      </c>
      <c r="AJ284" s="19">
        <v>766</v>
      </c>
      <c r="AK284" s="19">
        <v>733</v>
      </c>
      <c r="AL284" s="19">
        <v>737</v>
      </c>
      <c r="AM284" s="19">
        <v>838</v>
      </c>
      <c r="AN284" s="19">
        <v>876</v>
      </c>
      <c r="AO284" s="19">
        <v>900</v>
      </c>
      <c r="AP284" s="19">
        <v>968</v>
      </c>
      <c r="AQ284" s="19">
        <v>1110</v>
      </c>
      <c r="AR284" s="19">
        <v>1272</v>
      </c>
      <c r="AS284" s="19">
        <v>1469</v>
      </c>
      <c r="AT284" s="19">
        <v>1643</v>
      </c>
      <c r="AU284" s="19">
        <v>1740</v>
      </c>
      <c r="AV284" s="19">
        <v>1789</v>
      </c>
      <c r="AW284" s="19">
        <v>1832</v>
      </c>
      <c r="AX284" s="19">
        <v>1767</v>
      </c>
      <c r="AY284" s="19">
        <v>1775</v>
      </c>
      <c r="AZ284" s="19">
        <v>1813</v>
      </c>
      <c r="BA284" s="19">
        <v>1723</v>
      </c>
      <c r="BB284" s="19">
        <v>1661</v>
      </c>
      <c r="BC284" s="19">
        <v>1608</v>
      </c>
      <c r="BD284" s="19">
        <v>1574</v>
      </c>
      <c r="BE284" s="19">
        <v>1671</v>
      </c>
      <c r="BF284" s="19">
        <v>1601</v>
      </c>
      <c r="BG284" s="19">
        <v>1524</v>
      </c>
      <c r="BH284" s="19">
        <v>1431</v>
      </c>
      <c r="BI284" s="19">
        <v>1350</v>
      </c>
      <c r="BJ284" s="19">
        <v>1290</v>
      </c>
      <c r="BK284" s="19">
        <v>1282</v>
      </c>
      <c r="BL284" s="19">
        <v>1298</v>
      </c>
      <c r="BM284" s="19">
        <v>1282</v>
      </c>
      <c r="BN284" s="19">
        <v>1276</v>
      </c>
      <c r="BO284" s="19">
        <v>1257</v>
      </c>
      <c r="BP284" s="19">
        <v>1232</v>
      </c>
      <c r="BQ284" s="19">
        <v>1358</v>
      </c>
      <c r="BR284" s="19">
        <v>1417</v>
      </c>
      <c r="BS284" s="19">
        <v>1413</v>
      </c>
      <c r="BT284" s="19">
        <v>1448</v>
      </c>
      <c r="BU284" s="19">
        <v>1453</v>
      </c>
      <c r="BV284" s="19">
        <v>1377</v>
      </c>
      <c r="BW284" s="19">
        <v>1486</v>
      </c>
      <c r="BX284" s="19">
        <v>1570</v>
      </c>
      <c r="BY284" s="19">
        <v>1675</v>
      </c>
      <c r="BZ284" s="19">
        <v>1675</v>
      </c>
      <c r="CA284" s="19">
        <v>1625</v>
      </c>
      <c r="CB284" s="19">
        <v>1627</v>
      </c>
      <c r="CC284" s="19">
        <v>1708</v>
      </c>
      <c r="CD284" s="19">
        <v>1750</v>
      </c>
      <c r="CE284" s="19">
        <v>1749</v>
      </c>
      <c r="CF284" s="19">
        <v>1694</v>
      </c>
      <c r="CG284" s="19">
        <v>1661</v>
      </c>
      <c r="CH284" s="49">
        <v>1624</v>
      </c>
      <c r="CI284" s="49">
        <v>1665</v>
      </c>
      <c r="CJ284" s="49">
        <v>1611</v>
      </c>
      <c r="CK284" s="49">
        <v>1585</v>
      </c>
      <c r="CL284" s="49">
        <v>1618</v>
      </c>
      <c r="CM284" s="49">
        <v>1607</v>
      </c>
      <c r="CN284" s="49">
        <v>1524</v>
      </c>
      <c r="CO284" s="49">
        <v>1526</v>
      </c>
      <c r="CP284" s="49">
        <v>1495</v>
      </c>
      <c r="CQ284" s="49">
        <v>1491</v>
      </c>
      <c r="CR284" s="49">
        <v>1462</v>
      </c>
      <c r="CS284" s="49">
        <v>1415</v>
      </c>
      <c r="CT284" s="49">
        <v>1354</v>
      </c>
      <c r="CU284" s="49">
        <v>1317</v>
      </c>
      <c r="CV284" s="49">
        <v>1288</v>
      </c>
      <c r="CW284" s="49">
        <v>1248</v>
      </c>
      <c r="CX284" s="49">
        <v>1200</v>
      </c>
      <c r="CY284" s="49">
        <v>1130</v>
      </c>
      <c r="CZ284" s="17" t="s">
        <v>328</v>
      </c>
      <c r="DE284" t="s">
        <v>329</v>
      </c>
      <c r="DG284" t="s">
        <v>328</v>
      </c>
      <c r="DI284">
        <v>31000</v>
      </c>
      <c r="DJ284">
        <v>32400</v>
      </c>
      <c r="DK284">
        <v>32000</v>
      </c>
      <c r="DL284">
        <v>31200</v>
      </c>
      <c r="DM284">
        <v>31000</v>
      </c>
      <c r="DN284">
        <v>30600</v>
      </c>
      <c r="DO284">
        <v>29400</v>
      </c>
      <c r="DP284">
        <v>34500</v>
      </c>
      <c r="DQ284">
        <v>35000</v>
      </c>
      <c r="DR284">
        <v>32700</v>
      </c>
      <c r="DS284">
        <v>32000</v>
      </c>
      <c r="DT284">
        <v>31900</v>
      </c>
      <c r="DU284">
        <v>30000</v>
      </c>
      <c r="DV284">
        <v>29500</v>
      </c>
      <c r="DW284">
        <v>30000</v>
      </c>
      <c r="DX284">
        <v>28800</v>
      </c>
      <c r="DY284">
        <v>28600</v>
      </c>
      <c r="DZ284">
        <v>29300</v>
      </c>
      <c r="EA284">
        <v>30300</v>
      </c>
      <c r="EB284">
        <v>29900</v>
      </c>
      <c r="EC284">
        <v>30800</v>
      </c>
      <c r="ED284">
        <v>31500</v>
      </c>
      <c r="EE284">
        <v>32000</v>
      </c>
      <c r="EF284">
        <v>31400</v>
      </c>
      <c r="EG284">
        <v>33500</v>
      </c>
      <c r="EH284">
        <v>34500</v>
      </c>
      <c r="EI284">
        <v>33800</v>
      </c>
      <c r="EJ284" s="19">
        <v>35400</v>
      </c>
      <c r="EK284" s="19">
        <v>36100</v>
      </c>
      <c r="EL284" s="19">
        <v>32800</v>
      </c>
      <c r="EM284" s="19"/>
      <c r="EO284" s="31">
        <f t="shared" si="120"/>
        <v>2.4129032258064516E-2</v>
      </c>
      <c r="EP284" s="31">
        <f t="shared" si="121"/>
        <v>2.3117283950617285E-2</v>
      </c>
      <c r="EQ284" s="31">
        <f t="shared" si="122"/>
        <v>2.1999999999999999E-2</v>
      </c>
      <c r="ER284" s="31">
        <f t="shared" si="123"/>
        <v>2.032051282051282E-2</v>
      </c>
      <c r="ES284" s="31">
        <f t="shared" si="124"/>
        <v>2.3516129032258064E-2</v>
      </c>
      <c r="ET284" s="31">
        <f t="shared" si="125"/>
        <v>2.0326797385620914E-2</v>
      </c>
      <c r="EU284" s="31">
        <f t="shared" si="126"/>
        <v>2.3741496598639455E-2</v>
      </c>
      <c r="EV284" s="31">
        <f t="shared" si="127"/>
        <v>1.8695652173913044E-2</v>
      </c>
      <c r="EW284" s="31">
        <f t="shared" si="128"/>
        <v>2.122857142857143E-2</v>
      </c>
      <c r="EX284" s="31">
        <f t="shared" si="129"/>
        <v>2.2538226299694191E-2</v>
      </c>
      <c r="EY284" s="31">
        <f t="shared" si="130"/>
        <v>2.8125000000000001E-2</v>
      </c>
      <c r="EZ284" s="31">
        <f t="shared" si="131"/>
        <v>3.9874608150470219E-2</v>
      </c>
      <c r="FA284" s="31">
        <f t="shared" si="132"/>
        <v>5.8000000000000003E-2</v>
      </c>
      <c r="FB284" s="31">
        <f t="shared" si="133"/>
        <v>5.9898305084745765E-2</v>
      </c>
      <c r="FC284" s="31">
        <f t="shared" si="134"/>
        <v>5.7433333333333336E-2</v>
      </c>
      <c r="FD284" s="31">
        <f t="shared" si="135"/>
        <v>5.4652777777777779E-2</v>
      </c>
      <c r="FE284" s="31">
        <f t="shared" si="136"/>
        <v>5.3286713286713284E-2</v>
      </c>
      <c r="FF284" s="31">
        <f t="shared" si="137"/>
        <v>4.4027303754266209E-2</v>
      </c>
      <c r="FG284" s="31">
        <f t="shared" si="138"/>
        <v>4.2310231023102308E-2</v>
      </c>
      <c r="FH284" s="31">
        <f t="shared" si="139"/>
        <v>4.1204013377926424E-2</v>
      </c>
      <c r="FI284" s="31">
        <f t="shared" si="140"/>
        <v>4.5876623376623377E-2</v>
      </c>
      <c r="FJ284" s="31">
        <f t="shared" si="141"/>
        <v>4.3714285714285712E-2</v>
      </c>
      <c r="FK284" s="31">
        <f t="shared" si="142"/>
        <v>5.2343750000000001E-2</v>
      </c>
      <c r="FL284" s="31">
        <f t="shared" si="143"/>
        <v>5.1815286624203823E-2</v>
      </c>
      <c r="FM284" s="50">
        <f t="shared" si="144"/>
        <v>5.2208955223880596E-2</v>
      </c>
      <c r="FN284" s="50">
        <f t="shared" si="145"/>
        <v>4.7072463768115941E-2</v>
      </c>
      <c r="FO284" s="50">
        <f t="shared" si="146"/>
        <v>4.6893491124260354E-2</v>
      </c>
      <c r="FP284" s="50">
        <f t="shared" si="147"/>
        <v>4.305084745762712E-2</v>
      </c>
      <c r="FQ284" s="50">
        <f t="shared" si="148"/>
        <v>4.1301939058171748E-2</v>
      </c>
      <c r="FR284" s="50">
        <f t="shared" si="149"/>
        <v>4.1280487804878051E-2</v>
      </c>
    </row>
    <row r="285" spans="1:174" ht="14">
      <c r="A285" s="17" t="s">
        <v>329</v>
      </c>
      <c r="B285" s="19">
        <v>656</v>
      </c>
      <c r="C285" s="19">
        <v>678</v>
      </c>
      <c r="D285" s="19">
        <v>647</v>
      </c>
      <c r="E285" s="19">
        <v>662</v>
      </c>
      <c r="F285" s="19">
        <v>697</v>
      </c>
      <c r="G285" s="19">
        <v>734</v>
      </c>
      <c r="H285" s="19">
        <v>777</v>
      </c>
      <c r="I285" s="19">
        <v>827</v>
      </c>
      <c r="J285" s="19">
        <v>869</v>
      </c>
      <c r="K285" s="19">
        <v>934</v>
      </c>
      <c r="L285" s="19">
        <v>851</v>
      </c>
      <c r="M285" s="19">
        <v>810</v>
      </c>
      <c r="N285" s="19">
        <v>819</v>
      </c>
      <c r="O285" s="19">
        <v>863</v>
      </c>
      <c r="P285" s="19">
        <v>834</v>
      </c>
      <c r="Q285" s="19">
        <v>802</v>
      </c>
      <c r="R285" s="19">
        <v>797</v>
      </c>
      <c r="S285" s="19">
        <v>786</v>
      </c>
      <c r="T285" s="19">
        <v>827</v>
      </c>
      <c r="U285" s="19">
        <v>880</v>
      </c>
      <c r="V285" s="19">
        <v>867</v>
      </c>
      <c r="W285" s="19">
        <v>840</v>
      </c>
      <c r="X285" s="19">
        <v>832</v>
      </c>
      <c r="Y285" s="19">
        <v>802</v>
      </c>
      <c r="Z285" s="19">
        <v>752</v>
      </c>
      <c r="AA285" s="19">
        <v>719</v>
      </c>
      <c r="AB285" s="19">
        <v>731</v>
      </c>
      <c r="AC285" s="19">
        <v>722</v>
      </c>
      <c r="AD285" s="19">
        <v>724</v>
      </c>
      <c r="AE285" s="19">
        <v>788</v>
      </c>
      <c r="AF285" s="19">
        <v>791</v>
      </c>
      <c r="AG285" s="19">
        <v>852</v>
      </c>
      <c r="AH285" s="19">
        <v>870</v>
      </c>
      <c r="AI285" s="19">
        <v>846</v>
      </c>
      <c r="AJ285" s="19">
        <v>794</v>
      </c>
      <c r="AK285" s="19">
        <v>786</v>
      </c>
      <c r="AL285" s="19">
        <v>713</v>
      </c>
      <c r="AM285" s="19">
        <v>762</v>
      </c>
      <c r="AN285" s="19">
        <v>806</v>
      </c>
      <c r="AO285" s="19">
        <v>811</v>
      </c>
      <c r="AP285" s="19">
        <v>907</v>
      </c>
      <c r="AQ285" s="19">
        <v>1054</v>
      </c>
      <c r="AR285" s="19">
        <v>1170</v>
      </c>
      <c r="AS285" s="19">
        <v>1241</v>
      </c>
      <c r="AT285" s="19">
        <v>1486</v>
      </c>
      <c r="AU285" s="19">
        <v>1507</v>
      </c>
      <c r="AV285" s="19">
        <v>1544</v>
      </c>
      <c r="AW285" s="19">
        <v>1552</v>
      </c>
      <c r="AX285" s="19">
        <v>1454</v>
      </c>
      <c r="AY285" s="19">
        <v>1418</v>
      </c>
      <c r="AZ285" s="19">
        <v>1457</v>
      </c>
      <c r="BA285" s="19">
        <v>1450</v>
      </c>
      <c r="BB285" s="19">
        <v>1491</v>
      </c>
      <c r="BC285" s="19">
        <v>1492</v>
      </c>
      <c r="BD285" s="19">
        <v>1531</v>
      </c>
      <c r="BE285" s="19">
        <v>1616</v>
      </c>
      <c r="BF285" s="19">
        <v>1612</v>
      </c>
      <c r="BG285" s="19">
        <v>1556</v>
      </c>
      <c r="BH285" s="19">
        <v>1457</v>
      </c>
      <c r="BI285" s="19">
        <v>1393</v>
      </c>
      <c r="BJ285" s="19">
        <v>1342</v>
      </c>
      <c r="BK285" s="19">
        <v>1328</v>
      </c>
      <c r="BL285" s="19">
        <v>1366</v>
      </c>
      <c r="BM285" s="19">
        <v>1347</v>
      </c>
      <c r="BN285" s="19">
        <v>1321</v>
      </c>
      <c r="BO285" s="19">
        <v>1358</v>
      </c>
      <c r="BP285" s="19">
        <v>1416</v>
      </c>
      <c r="BQ285" s="19">
        <v>1442</v>
      </c>
      <c r="BR285" s="19">
        <v>1417</v>
      </c>
      <c r="BS285" s="19">
        <v>1432</v>
      </c>
      <c r="BT285" s="19">
        <v>1380</v>
      </c>
      <c r="BU285" s="19">
        <v>1344</v>
      </c>
      <c r="BV285" s="19">
        <v>1333</v>
      </c>
      <c r="BW285" s="19">
        <v>1382</v>
      </c>
      <c r="BX285" s="19">
        <v>1394</v>
      </c>
      <c r="BY285" s="19">
        <v>1394</v>
      </c>
      <c r="BZ285" s="19">
        <v>1384</v>
      </c>
      <c r="CA285" s="19">
        <v>1399</v>
      </c>
      <c r="CB285" s="19">
        <v>1455</v>
      </c>
      <c r="CC285" s="19">
        <v>1519</v>
      </c>
      <c r="CD285" s="19">
        <v>1562</v>
      </c>
      <c r="CE285" s="19">
        <v>1526</v>
      </c>
      <c r="CF285" s="19">
        <v>1419</v>
      </c>
      <c r="CG285" s="19">
        <v>1417</v>
      </c>
      <c r="CH285" s="49">
        <v>1361</v>
      </c>
      <c r="CI285" s="49">
        <v>1324</v>
      </c>
      <c r="CJ285" s="49">
        <v>1363</v>
      </c>
      <c r="CK285" s="49">
        <v>1352</v>
      </c>
      <c r="CL285" s="49">
        <v>1373</v>
      </c>
      <c r="CM285" s="49">
        <v>1405</v>
      </c>
      <c r="CN285" s="49">
        <v>1460</v>
      </c>
      <c r="CO285" s="49">
        <v>1490</v>
      </c>
      <c r="CP285" s="49">
        <v>1496</v>
      </c>
      <c r="CQ285" s="49">
        <v>1398</v>
      </c>
      <c r="CR285" s="49">
        <v>1337</v>
      </c>
      <c r="CS285" s="49">
        <v>1285</v>
      </c>
      <c r="CT285" s="49">
        <v>1195</v>
      </c>
      <c r="CU285" s="49">
        <v>1177</v>
      </c>
      <c r="CV285" s="49">
        <v>1149</v>
      </c>
      <c r="CW285" s="49">
        <v>1073</v>
      </c>
      <c r="CX285" s="49">
        <v>1056</v>
      </c>
      <c r="CY285" s="49">
        <v>1047</v>
      </c>
      <c r="CZ285" s="17" t="s">
        <v>329</v>
      </c>
      <c r="DE285" t="s">
        <v>330</v>
      </c>
      <c r="DG285" t="s">
        <v>329</v>
      </c>
      <c r="DI285">
        <v>39100</v>
      </c>
      <c r="DJ285">
        <v>40900</v>
      </c>
      <c r="DK285">
        <v>39900</v>
      </c>
      <c r="DL285">
        <v>40400</v>
      </c>
      <c r="DM285">
        <v>40500</v>
      </c>
      <c r="DN285">
        <v>39400</v>
      </c>
      <c r="DO285">
        <v>38700</v>
      </c>
      <c r="DP285">
        <v>38700</v>
      </c>
      <c r="DQ285">
        <v>37000</v>
      </c>
      <c r="DR285">
        <v>39700</v>
      </c>
      <c r="DS285">
        <v>38300</v>
      </c>
      <c r="DT285">
        <v>37900</v>
      </c>
      <c r="DU285">
        <v>37700</v>
      </c>
      <c r="DV285">
        <v>36500</v>
      </c>
      <c r="DW285">
        <v>36900</v>
      </c>
      <c r="DX285">
        <v>37200</v>
      </c>
      <c r="DY285">
        <v>36000</v>
      </c>
      <c r="DZ285">
        <v>36200</v>
      </c>
      <c r="EA285">
        <v>37600</v>
      </c>
      <c r="EB285">
        <v>36700</v>
      </c>
      <c r="EC285">
        <v>37400</v>
      </c>
      <c r="ED285">
        <v>36100</v>
      </c>
      <c r="EE285">
        <v>33800</v>
      </c>
      <c r="EF285">
        <v>33600</v>
      </c>
      <c r="EG285">
        <v>35800</v>
      </c>
      <c r="EH285">
        <v>36000</v>
      </c>
      <c r="EI285">
        <v>36900</v>
      </c>
      <c r="EJ285" s="19">
        <v>37500</v>
      </c>
      <c r="EK285" s="19">
        <v>36600</v>
      </c>
      <c r="EL285" s="19">
        <v>37000</v>
      </c>
      <c r="EM285" s="19"/>
      <c r="EO285" s="31">
        <f t="shared" si="120"/>
        <v>2.3887468030690535E-2</v>
      </c>
      <c r="EP285" s="31">
        <f t="shared" si="121"/>
        <v>2.0024449877750611E-2</v>
      </c>
      <c r="EQ285" s="31">
        <f t="shared" si="122"/>
        <v>2.0100250626566417E-2</v>
      </c>
      <c r="ER285" s="31">
        <f t="shared" si="123"/>
        <v>2.0470297029702971E-2</v>
      </c>
      <c r="ES285" s="31">
        <f t="shared" si="124"/>
        <v>2.074074074074074E-2</v>
      </c>
      <c r="ET285" s="31">
        <f t="shared" si="125"/>
        <v>1.9086294416243654E-2</v>
      </c>
      <c r="EU285" s="31">
        <f t="shared" si="126"/>
        <v>1.8656330749354005E-2</v>
      </c>
      <c r="EV285" s="31">
        <f t="shared" si="127"/>
        <v>2.0439276485788114E-2</v>
      </c>
      <c r="EW285" s="31">
        <f t="shared" si="128"/>
        <v>2.2864864864864866E-2</v>
      </c>
      <c r="EX285" s="31">
        <f t="shared" si="129"/>
        <v>1.7959697732997482E-2</v>
      </c>
      <c r="EY285" s="31">
        <f t="shared" si="130"/>
        <v>2.1174934725848565E-2</v>
      </c>
      <c r="EZ285" s="31">
        <f t="shared" si="131"/>
        <v>3.0870712401055409E-2</v>
      </c>
      <c r="FA285" s="31">
        <f t="shared" si="132"/>
        <v>3.9973474801061011E-2</v>
      </c>
      <c r="FB285" s="31">
        <f t="shared" si="133"/>
        <v>3.9835616438356161E-2</v>
      </c>
      <c r="FC285" s="31">
        <f t="shared" si="134"/>
        <v>3.9295392953929538E-2</v>
      </c>
      <c r="FD285" s="31">
        <f t="shared" si="135"/>
        <v>4.1155913978494621E-2</v>
      </c>
      <c r="FE285" s="31">
        <f t="shared" si="136"/>
        <v>4.3222222222222224E-2</v>
      </c>
      <c r="FF285" s="31">
        <f t="shared" si="137"/>
        <v>3.7071823204419888E-2</v>
      </c>
      <c r="FG285" s="31">
        <f t="shared" si="138"/>
        <v>3.5824468085106385E-2</v>
      </c>
      <c r="FH285" s="31">
        <f t="shared" si="139"/>
        <v>3.8583106267029973E-2</v>
      </c>
      <c r="FI285" s="31">
        <f t="shared" si="140"/>
        <v>3.8288770053475939E-2</v>
      </c>
      <c r="FJ285" s="31">
        <f t="shared" si="141"/>
        <v>3.6925207756232689E-2</v>
      </c>
      <c r="FK285" s="31">
        <f t="shared" si="142"/>
        <v>4.124260355029586E-2</v>
      </c>
      <c r="FL285" s="31">
        <f t="shared" si="143"/>
        <v>4.3303571428571427E-2</v>
      </c>
      <c r="FM285" s="50">
        <f t="shared" si="144"/>
        <v>4.2625698324022347E-2</v>
      </c>
      <c r="FN285" s="50">
        <f t="shared" si="145"/>
        <v>3.7805555555555558E-2</v>
      </c>
      <c r="FO285" s="50">
        <f t="shared" si="146"/>
        <v>3.6639566395663958E-2</v>
      </c>
      <c r="FP285" s="50">
        <f t="shared" si="147"/>
        <v>3.8933333333333334E-2</v>
      </c>
      <c r="FQ285" s="50">
        <f t="shared" si="148"/>
        <v>3.8196721311475411E-2</v>
      </c>
      <c r="FR285" s="50">
        <f t="shared" si="149"/>
        <v>3.22972972972973E-2</v>
      </c>
    </row>
    <row r="286" spans="1:174" ht="14">
      <c r="A286" s="17" t="s">
        <v>330</v>
      </c>
      <c r="B286" s="19">
        <v>3662</v>
      </c>
      <c r="C286" s="19">
        <v>3646</v>
      </c>
      <c r="D286" s="19">
        <v>3774</v>
      </c>
      <c r="E286" s="19">
        <v>3902</v>
      </c>
      <c r="F286" s="19">
        <v>3998</v>
      </c>
      <c r="G286" s="19">
        <v>4155</v>
      </c>
      <c r="H286" s="19">
        <v>4493</v>
      </c>
      <c r="I286" s="19">
        <v>4540</v>
      </c>
      <c r="J286" s="19">
        <v>4601</v>
      </c>
      <c r="K286" s="19">
        <v>4737</v>
      </c>
      <c r="L286" s="19">
        <v>4427</v>
      </c>
      <c r="M286" s="19">
        <v>4267</v>
      </c>
      <c r="N286" s="19">
        <v>4220</v>
      </c>
      <c r="O286" s="19">
        <v>4192</v>
      </c>
      <c r="P286" s="19">
        <v>4205</v>
      </c>
      <c r="Q286" s="19">
        <v>4062</v>
      </c>
      <c r="R286" s="19">
        <v>4072</v>
      </c>
      <c r="S286" s="19">
        <v>4003</v>
      </c>
      <c r="T286" s="19">
        <v>3993</v>
      </c>
      <c r="U286" s="19">
        <v>4265</v>
      </c>
      <c r="V286" s="19">
        <v>4350</v>
      </c>
      <c r="W286" s="19">
        <v>4209</v>
      </c>
      <c r="X286" s="19">
        <v>4017</v>
      </c>
      <c r="Y286" s="19">
        <v>3912</v>
      </c>
      <c r="Z286" s="19">
        <v>3785</v>
      </c>
      <c r="AA286" s="19">
        <v>3825</v>
      </c>
      <c r="AB286" s="19">
        <v>3877</v>
      </c>
      <c r="AC286" s="19">
        <v>3798</v>
      </c>
      <c r="AD286" s="19">
        <v>3670</v>
      </c>
      <c r="AE286" s="19">
        <v>3560</v>
      </c>
      <c r="AF286" s="19">
        <v>3566</v>
      </c>
      <c r="AG286" s="19">
        <v>3872</v>
      </c>
      <c r="AH286" s="19">
        <v>3991</v>
      </c>
      <c r="AI286" s="19">
        <v>3943</v>
      </c>
      <c r="AJ286" s="19">
        <v>3948</v>
      </c>
      <c r="AK286" s="19">
        <v>3987</v>
      </c>
      <c r="AL286" s="19">
        <v>3965</v>
      </c>
      <c r="AM286" s="19">
        <v>4201</v>
      </c>
      <c r="AN286" s="19">
        <v>4598</v>
      </c>
      <c r="AO286" s="19">
        <v>4718</v>
      </c>
      <c r="AP286" s="19">
        <v>5014</v>
      </c>
      <c r="AQ286" s="19">
        <v>5599</v>
      </c>
      <c r="AR286" s="19">
        <v>6179</v>
      </c>
      <c r="AS286" s="19">
        <v>6997</v>
      </c>
      <c r="AT286" s="19">
        <v>7994</v>
      </c>
      <c r="AU286" s="19">
        <v>8328</v>
      </c>
      <c r="AV286" s="19">
        <v>8542</v>
      </c>
      <c r="AW286" s="19">
        <v>8632</v>
      </c>
      <c r="AX286" s="19">
        <v>8551</v>
      </c>
      <c r="AY286" s="19">
        <v>8576</v>
      </c>
      <c r="AZ286" s="19">
        <v>8892</v>
      </c>
      <c r="BA286" s="19">
        <v>8849</v>
      </c>
      <c r="BB286" s="19">
        <v>8829</v>
      </c>
      <c r="BC286" s="19">
        <v>8705</v>
      </c>
      <c r="BD286" s="19">
        <v>8687</v>
      </c>
      <c r="BE286" s="19">
        <v>9101</v>
      </c>
      <c r="BF286" s="19">
        <v>9116</v>
      </c>
      <c r="BG286" s="19">
        <v>8767</v>
      </c>
      <c r="BH286" s="19">
        <v>8648</v>
      </c>
      <c r="BI286" s="19">
        <v>8052</v>
      </c>
      <c r="BJ286" s="19">
        <v>7513</v>
      </c>
      <c r="BK286" s="19">
        <v>7311</v>
      </c>
      <c r="BL286" s="19">
        <v>7301</v>
      </c>
      <c r="BM286" s="19">
        <v>7349</v>
      </c>
      <c r="BN286" s="19">
        <v>7263</v>
      </c>
      <c r="BO286" s="19">
        <v>7259</v>
      </c>
      <c r="BP286" s="19">
        <v>7358</v>
      </c>
      <c r="BQ286" s="19">
        <v>7851</v>
      </c>
      <c r="BR286" s="19">
        <v>7917</v>
      </c>
      <c r="BS286" s="19">
        <v>7866</v>
      </c>
      <c r="BT286" s="19">
        <v>7814</v>
      </c>
      <c r="BU286" s="19">
        <v>7904</v>
      </c>
      <c r="BV286" s="19">
        <v>7929</v>
      </c>
      <c r="BW286" s="19">
        <v>8199</v>
      </c>
      <c r="BX286" s="19">
        <v>8302</v>
      </c>
      <c r="BY286" s="19">
        <v>8445</v>
      </c>
      <c r="BZ286" s="19">
        <v>8221</v>
      </c>
      <c r="CA286" s="19">
        <v>8160</v>
      </c>
      <c r="CB286" s="19">
        <v>8251</v>
      </c>
      <c r="CC286" s="19">
        <v>8798</v>
      </c>
      <c r="CD286" s="19">
        <v>8865</v>
      </c>
      <c r="CE286" s="19">
        <v>8827</v>
      </c>
      <c r="CF286" s="19">
        <v>8753</v>
      </c>
      <c r="CG286" s="19">
        <v>8718</v>
      </c>
      <c r="CH286" s="49">
        <v>8485</v>
      </c>
      <c r="CI286" s="49">
        <v>8620</v>
      </c>
      <c r="CJ286" s="49">
        <v>8531</v>
      </c>
      <c r="CK286" s="49">
        <v>8555</v>
      </c>
      <c r="CL286" s="49">
        <v>8505</v>
      </c>
      <c r="CM286" s="49">
        <v>8545</v>
      </c>
      <c r="CN286" s="49">
        <v>8581</v>
      </c>
      <c r="CO286" s="49">
        <v>8861</v>
      </c>
      <c r="CP286" s="49">
        <v>8899</v>
      </c>
      <c r="CQ286" s="49">
        <v>8845</v>
      </c>
      <c r="CR286" s="49">
        <v>8769</v>
      </c>
      <c r="CS286" s="49">
        <v>8584</v>
      </c>
      <c r="CT286" s="49">
        <v>8187</v>
      </c>
      <c r="CU286" s="49">
        <v>8092</v>
      </c>
      <c r="CV286" s="49">
        <v>7910</v>
      </c>
      <c r="CW286" s="49">
        <v>7655</v>
      </c>
      <c r="CX286" s="49">
        <v>7391</v>
      </c>
      <c r="CY286" s="49">
        <v>7147</v>
      </c>
      <c r="CZ286" s="17" t="s">
        <v>330</v>
      </c>
      <c r="DE286" t="s">
        <v>331</v>
      </c>
      <c r="DG286" t="s">
        <v>330</v>
      </c>
      <c r="DI286">
        <v>122100</v>
      </c>
      <c r="DJ286">
        <v>120200</v>
      </c>
      <c r="DK286">
        <v>120600</v>
      </c>
      <c r="DL286">
        <v>121000</v>
      </c>
      <c r="DM286">
        <v>120600</v>
      </c>
      <c r="DN286">
        <v>120100</v>
      </c>
      <c r="DO286">
        <v>119200</v>
      </c>
      <c r="DP286">
        <v>118500</v>
      </c>
      <c r="DQ286">
        <v>119500</v>
      </c>
      <c r="DR286">
        <v>119500</v>
      </c>
      <c r="DS286">
        <v>121000</v>
      </c>
      <c r="DT286">
        <v>121700</v>
      </c>
      <c r="DU286">
        <v>121500</v>
      </c>
      <c r="DV286">
        <v>123100</v>
      </c>
      <c r="DW286">
        <v>121300</v>
      </c>
      <c r="DX286">
        <v>120300</v>
      </c>
      <c r="DY286">
        <v>121200</v>
      </c>
      <c r="DZ286">
        <v>122200</v>
      </c>
      <c r="EA286">
        <v>121900</v>
      </c>
      <c r="EB286">
        <v>121600</v>
      </c>
      <c r="EC286">
        <v>121400</v>
      </c>
      <c r="ED286">
        <v>119300</v>
      </c>
      <c r="EE286">
        <v>119200</v>
      </c>
      <c r="EF286">
        <v>120500</v>
      </c>
      <c r="EG286">
        <v>120000</v>
      </c>
      <c r="EH286">
        <v>121500</v>
      </c>
      <c r="EI286">
        <v>121900</v>
      </c>
      <c r="EJ286" s="19">
        <v>119800</v>
      </c>
      <c r="EK286" s="19">
        <v>120500</v>
      </c>
      <c r="EL286" s="19">
        <v>119600</v>
      </c>
      <c r="EM286" s="19"/>
      <c r="EO286" s="31">
        <f t="shared" si="120"/>
        <v>3.8796068796068797E-2</v>
      </c>
      <c r="EP286" s="31">
        <f t="shared" si="121"/>
        <v>3.5108153078202996E-2</v>
      </c>
      <c r="EQ286" s="31">
        <f t="shared" si="122"/>
        <v>3.3681592039800992E-2</v>
      </c>
      <c r="ER286" s="31">
        <f t="shared" si="123"/>
        <v>3.3000000000000002E-2</v>
      </c>
      <c r="ES286" s="31">
        <f t="shared" si="124"/>
        <v>3.490049751243781E-2</v>
      </c>
      <c r="ET286" s="31">
        <f t="shared" si="125"/>
        <v>3.151540383014155E-2</v>
      </c>
      <c r="EU286" s="31">
        <f t="shared" si="126"/>
        <v>3.1862416107382552E-2</v>
      </c>
      <c r="EV286" s="31">
        <f t="shared" si="127"/>
        <v>3.0092827004219409E-2</v>
      </c>
      <c r="EW286" s="31">
        <f t="shared" si="128"/>
        <v>3.2995815899581588E-2</v>
      </c>
      <c r="EX286" s="31">
        <f t="shared" si="129"/>
        <v>3.317991631799163E-2</v>
      </c>
      <c r="EY286" s="31">
        <f t="shared" si="130"/>
        <v>3.8991735537190084E-2</v>
      </c>
      <c r="EZ286" s="31">
        <f t="shared" si="131"/>
        <v>5.0772391125718984E-2</v>
      </c>
      <c r="FA286" s="31">
        <f t="shared" si="132"/>
        <v>6.8543209876543207E-2</v>
      </c>
      <c r="FB286" s="31">
        <f t="shared" si="133"/>
        <v>6.9463850528025992E-2</v>
      </c>
      <c r="FC286" s="31">
        <f t="shared" si="134"/>
        <v>7.2951360263808745E-2</v>
      </c>
      <c r="FD286" s="31">
        <f t="shared" si="135"/>
        <v>7.2211138819617618E-2</v>
      </c>
      <c r="FE286" s="31">
        <f t="shared" si="136"/>
        <v>7.2334983498349839E-2</v>
      </c>
      <c r="FF286" s="31">
        <f t="shared" si="137"/>
        <v>6.1481178396072013E-2</v>
      </c>
      <c r="FG286" s="31">
        <f t="shared" si="138"/>
        <v>6.0287120590648072E-2</v>
      </c>
      <c r="FH286" s="31">
        <f t="shared" si="139"/>
        <v>6.0509868421052632E-2</v>
      </c>
      <c r="FI286" s="31">
        <f t="shared" si="140"/>
        <v>6.4794069192751241E-2</v>
      </c>
      <c r="FJ286" s="31">
        <f t="shared" si="141"/>
        <v>6.646269907795474E-2</v>
      </c>
      <c r="FK286" s="31">
        <f t="shared" si="142"/>
        <v>7.0847315436241606E-2</v>
      </c>
      <c r="FL286" s="31">
        <f t="shared" si="143"/>
        <v>6.8473029045643147E-2</v>
      </c>
      <c r="FM286" s="50">
        <f t="shared" si="144"/>
        <v>7.3558333333333337E-2</v>
      </c>
      <c r="FN286" s="50">
        <f t="shared" si="145"/>
        <v>6.9835390946502054E-2</v>
      </c>
      <c r="FO286" s="50">
        <f t="shared" si="146"/>
        <v>7.0180475799835926E-2</v>
      </c>
      <c r="FP286" s="50">
        <f t="shared" si="147"/>
        <v>7.1627712854757927E-2</v>
      </c>
      <c r="FQ286" s="50">
        <f t="shared" si="148"/>
        <v>7.3402489626556017E-2</v>
      </c>
      <c r="FR286" s="50">
        <f t="shared" si="149"/>
        <v>6.8453177257525089E-2</v>
      </c>
    </row>
    <row r="287" spans="1:174" ht="14">
      <c r="A287" s="17" t="s">
        <v>331</v>
      </c>
      <c r="B287" s="19">
        <v>879</v>
      </c>
      <c r="C287" s="19">
        <v>896</v>
      </c>
      <c r="D287" s="19">
        <v>880</v>
      </c>
      <c r="E287" s="19">
        <v>857</v>
      </c>
      <c r="F287" s="19">
        <v>853</v>
      </c>
      <c r="G287" s="19">
        <v>871</v>
      </c>
      <c r="H287" s="19">
        <v>866</v>
      </c>
      <c r="I287" s="19">
        <v>987</v>
      </c>
      <c r="J287" s="19">
        <v>1042</v>
      </c>
      <c r="K287" s="19">
        <v>1063</v>
      </c>
      <c r="L287" s="19">
        <v>1051</v>
      </c>
      <c r="M287" s="19">
        <v>1072</v>
      </c>
      <c r="N287" s="19">
        <v>1035</v>
      </c>
      <c r="O287" s="19">
        <v>1058</v>
      </c>
      <c r="P287" s="19">
        <v>1070</v>
      </c>
      <c r="Q287" s="19">
        <v>997</v>
      </c>
      <c r="R287" s="19">
        <v>934</v>
      </c>
      <c r="S287" s="19">
        <v>905</v>
      </c>
      <c r="T287" s="19">
        <v>918</v>
      </c>
      <c r="U287" s="19">
        <v>1046</v>
      </c>
      <c r="V287" s="19">
        <v>1101</v>
      </c>
      <c r="W287" s="19">
        <v>1105</v>
      </c>
      <c r="X287" s="19">
        <v>1055</v>
      </c>
      <c r="Y287" s="19">
        <v>1028</v>
      </c>
      <c r="Z287" s="19">
        <v>1013</v>
      </c>
      <c r="AA287" s="19">
        <v>1022</v>
      </c>
      <c r="AB287" s="19">
        <v>1017</v>
      </c>
      <c r="AC287" s="19">
        <v>1016</v>
      </c>
      <c r="AD287" s="19">
        <v>955</v>
      </c>
      <c r="AE287" s="19">
        <v>930</v>
      </c>
      <c r="AF287" s="19">
        <v>957</v>
      </c>
      <c r="AG287" s="19">
        <v>1054</v>
      </c>
      <c r="AH287" s="19">
        <v>1109</v>
      </c>
      <c r="AI287" s="19">
        <v>1101</v>
      </c>
      <c r="AJ287" s="19">
        <v>1085</v>
      </c>
      <c r="AK287" s="19">
        <v>1094</v>
      </c>
      <c r="AL287" s="19">
        <v>1076</v>
      </c>
      <c r="AM287" s="19">
        <v>1126</v>
      </c>
      <c r="AN287" s="19">
        <v>1194</v>
      </c>
      <c r="AO287" s="19">
        <v>1210</v>
      </c>
      <c r="AP287" s="19">
        <v>1221</v>
      </c>
      <c r="AQ287" s="19">
        <v>1272</v>
      </c>
      <c r="AR287" s="19">
        <v>1386</v>
      </c>
      <c r="AS287" s="19">
        <v>1644</v>
      </c>
      <c r="AT287" s="19">
        <v>1989</v>
      </c>
      <c r="AU287" s="19">
        <v>2108</v>
      </c>
      <c r="AV287" s="19">
        <v>2257</v>
      </c>
      <c r="AW287" s="19">
        <v>2244</v>
      </c>
      <c r="AX287" s="19">
        <v>2196</v>
      </c>
      <c r="AY287" s="19">
        <v>2236</v>
      </c>
      <c r="AZ287" s="19">
        <v>2217</v>
      </c>
      <c r="BA287" s="19">
        <v>2165</v>
      </c>
      <c r="BB287" s="19">
        <v>2091</v>
      </c>
      <c r="BC287" s="19">
        <v>1946</v>
      </c>
      <c r="BD287" s="19">
        <v>1901</v>
      </c>
      <c r="BE287" s="19">
        <v>2150</v>
      </c>
      <c r="BF287" s="19">
        <v>2163</v>
      </c>
      <c r="BG287" s="19">
        <v>2116</v>
      </c>
      <c r="BH287" s="19">
        <v>2046</v>
      </c>
      <c r="BI287" s="19">
        <v>1972</v>
      </c>
      <c r="BJ287" s="19">
        <v>1849</v>
      </c>
      <c r="BK287" s="19">
        <v>1852</v>
      </c>
      <c r="BL287" s="19">
        <v>1854</v>
      </c>
      <c r="BM287" s="19">
        <v>1839</v>
      </c>
      <c r="BN287" s="19">
        <v>1712</v>
      </c>
      <c r="BO287" s="19">
        <v>1636</v>
      </c>
      <c r="BP287" s="19">
        <v>1618</v>
      </c>
      <c r="BQ287" s="19">
        <v>1725</v>
      </c>
      <c r="BR287" s="19">
        <v>1765</v>
      </c>
      <c r="BS287" s="19">
        <v>1734</v>
      </c>
      <c r="BT287" s="19">
        <v>1705</v>
      </c>
      <c r="BU287" s="19">
        <v>1665</v>
      </c>
      <c r="BV287" s="19">
        <v>1654</v>
      </c>
      <c r="BW287" s="19">
        <v>1679</v>
      </c>
      <c r="BX287" s="19">
        <v>1692</v>
      </c>
      <c r="BY287" s="19">
        <v>1629</v>
      </c>
      <c r="BZ287" s="19">
        <v>1484</v>
      </c>
      <c r="CA287" s="19">
        <v>1325</v>
      </c>
      <c r="CB287" s="19">
        <v>1348</v>
      </c>
      <c r="CC287" s="19">
        <v>1568</v>
      </c>
      <c r="CD287" s="19">
        <v>1655</v>
      </c>
      <c r="CE287" s="19">
        <v>1594</v>
      </c>
      <c r="CF287" s="19">
        <v>1538</v>
      </c>
      <c r="CG287" s="19">
        <v>1501</v>
      </c>
      <c r="CH287" s="49">
        <v>1438</v>
      </c>
      <c r="CI287" s="49">
        <v>1458</v>
      </c>
      <c r="CJ287" s="49">
        <v>1459</v>
      </c>
      <c r="CK287" s="49">
        <v>1376</v>
      </c>
      <c r="CL287" s="49">
        <v>1363</v>
      </c>
      <c r="CM287" s="49">
        <v>1276</v>
      </c>
      <c r="CN287" s="49">
        <v>1288</v>
      </c>
      <c r="CO287" s="49">
        <v>1397</v>
      </c>
      <c r="CP287" s="49">
        <v>1471</v>
      </c>
      <c r="CQ287" s="49">
        <v>1466</v>
      </c>
      <c r="CR287" s="49">
        <v>1453</v>
      </c>
      <c r="CS287" s="49">
        <v>1417</v>
      </c>
      <c r="CT287" s="49">
        <v>1431</v>
      </c>
      <c r="CU287" s="49">
        <v>1412</v>
      </c>
      <c r="CV287" s="49">
        <v>1372</v>
      </c>
      <c r="CW287" s="49">
        <v>1281</v>
      </c>
      <c r="CX287" s="49">
        <v>1173</v>
      </c>
      <c r="CY287" s="49">
        <v>1087</v>
      </c>
      <c r="CZ287" s="17" t="s">
        <v>331</v>
      </c>
      <c r="DE287" t="s">
        <v>332</v>
      </c>
      <c r="DG287" t="s">
        <v>331</v>
      </c>
      <c r="DI287">
        <v>48300</v>
      </c>
      <c r="DJ287">
        <v>48400</v>
      </c>
      <c r="DK287">
        <v>48100</v>
      </c>
      <c r="DL287">
        <v>46400</v>
      </c>
      <c r="DM287">
        <v>45500</v>
      </c>
      <c r="DN287">
        <v>47300</v>
      </c>
      <c r="DO287">
        <v>48300</v>
      </c>
      <c r="DP287">
        <v>47400</v>
      </c>
      <c r="DQ287">
        <v>47100</v>
      </c>
      <c r="DR287">
        <v>45900</v>
      </c>
      <c r="DS287">
        <v>45800</v>
      </c>
      <c r="DT287">
        <v>46800</v>
      </c>
      <c r="DU287">
        <v>45700</v>
      </c>
      <c r="DV287">
        <v>45900</v>
      </c>
      <c r="DW287">
        <v>45300</v>
      </c>
      <c r="DX287">
        <v>44500</v>
      </c>
      <c r="DY287">
        <v>45800</v>
      </c>
      <c r="DZ287">
        <v>43700</v>
      </c>
      <c r="EA287">
        <v>44600</v>
      </c>
      <c r="EB287">
        <v>45000</v>
      </c>
      <c r="EC287">
        <v>45500</v>
      </c>
      <c r="ED287">
        <v>45900</v>
      </c>
      <c r="EE287">
        <v>45900</v>
      </c>
      <c r="EF287">
        <v>45500</v>
      </c>
      <c r="EG287">
        <v>45800</v>
      </c>
      <c r="EH287">
        <v>47700</v>
      </c>
      <c r="EI287">
        <v>47400</v>
      </c>
      <c r="EJ287" s="19">
        <v>49100</v>
      </c>
      <c r="EK287" s="19">
        <v>48700</v>
      </c>
      <c r="EL287" s="19">
        <v>49100</v>
      </c>
      <c r="EM287" s="19"/>
      <c r="EO287" s="31">
        <f t="shared" si="120"/>
        <v>2.2008281573498965E-2</v>
      </c>
      <c r="EP287" s="31">
        <f t="shared" si="121"/>
        <v>2.1384297520661157E-2</v>
      </c>
      <c r="EQ287" s="31">
        <f t="shared" si="122"/>
        <v>2.0727650727650728E-2</v>
      </c>
      <c r="ER287" s="31">
        <f t="shared" si="123"/>
        <v>1.978448275862069E-2</v>
      </c>
      <c r="ES287" s="31">
        <f t="shared" si="124"/>
        <v>2.4285714285714285E-2</v>
      </c>
      <c r="ET287" s="31">
        <f t="shared" si="125"/>
        <v>2.141649048625793E-2</v>
      </c>
      <c r="EU287" s="31">
        <f t="shared" si="126"/>
        <v>2.10351966873706E-2</v>
      </c>
      <c r="EV287" s="31">
        <f t="shared" si="127"/>
        <v>2.0189873417721518E-2</v>
      </c>
      <c r="EW287" s="31">
        <f t="shared" si="128"/>
        <v>2.3375796178343948E-2</v>
      </c>
      <c r="EX287" s="31">
        <f t="shared" si="129"/>
        <v>2.344226579520697E-2</v>
      </c>
      <c r="EY287" s="31">
        <f t="shared" si="130"/>
        <v>2.6419213973799125E-2</v>
      </c>
      <c r="EZ287" s="31">
        <f t="shared" si="131"/>
        <v>2.9615384615384616E-2</v>
      </c>
      <c r="FA287" s="31">
        <f t="shared" si="132"/>
        <v>4.6126914660831513E-2</v>
      </c>
      <c r="FB287" s="31">
        <f t="shared" si="133"/>
        <v>4.7843137254901962E-2</v>
      </c>
      <c r="FC287" s="31">
        <f t="shared" si="134"/>
        <v>4.7792494481236202E-2</v>
      </c>
      <c r="FD287" s="31">
        <f t="shared" si="135"/>
        <v>4.2719101123595504E-2</v>
      </c>
      <c r="FE287" s="31">
        <f t="shared" si="136"/>
        <v>4.6200873362445417E-2</v>
      </c>
      <c r="FF287" s="31">
        <f t="shared" si="137"/>
        <v>4.231121281464531E-2</v>
      </c>
      <c r="FG287" s="31">
        <f t="shared" si="138"/>
        <v>4.1233183856502244E-2</v>
      </c>
      <c r="FH287" s="31">
        <f t="shared" si="139"/>
        <v>3.5955555555555553E-2</v>
      </c>
      <c r="FI287" s="31">
        <f t="shared" si="140"/>
        <v>3.8109890109890111E-2</v>
      </c>
      <c r="FJ287" s="31">
        <f t="shared" si="141"/>
        <v>3.6034858387799566E-2</v>
      </c>
      <c r="FK287" s="31">
        <f t="shared" si="142"/>
        <v>3.5490196078431374E-2</v>
      </c>
      <c r="FL287" s="31">
        <f t="shared" si="143"/>
        <v>2.9626373626373628E-2</v>
      </c>
      <c r="FM287" s="50">
        <f t="shared" si="144"/>
        <v>3.4803493449781661E-2</v>
      </c>
      <c r="FN287" s="50">
        <f t="shared" si="145"/>
        <v>3.0146750524109013E-2</v>
      </c>
      <c r="FO287" s="50">
        <f t="shared" si="146"/>
        <v>2.9029535864978903E-2</v>
      </c>
      <c r="FP287" s="50">
        <f t="shared" si="147"/>
        <v>2.6232179226069248E-2</v>
      </c>
      <c r="FQ287" s="50">
        <f t="shared" si="148"/>
        <v>3.0102669404517453E-2</v>
      </c>
      <c r="FR287" s="50">
        <f t="shared" si="149"/>
        <v>2.9144602851323829E-2</v>
      </c>
    </row>
    <row r="288" spans="1:174" ht="14">
      <c r="A288" s="17" t="s">
        <v>332</v>
      </c>
      <c r="B288" s="19">
        <v>438</v>
      </c>
      <c r="C288" s="19">
        <v>434</v>
      </c>
      <c r="D288" s="19">
        <v>419</v>
      </c>
      <c r="E288" s="19">
        <v>429</v>
      </c>
      <c r="F288" s="19">
        <v>441</v>
      </c>
      <c r="G288" s="19">
        <v>455</v>
      </c>
      <c r="H288" s="19">
        <v>477</v>
      </c>
      <c r="I288" s="19">
        <v>514</v>
      </c>
      <c r="J288" s="19">
        <v>556</v>
      </c>
      <c r="K288" s="19">
        <v>558</v>
      </c>
      <c r="L288" s="19">
        <v>557</v>
      </c>
      <c r="M288" s="19">
        <v>515</v>
      </c>
      <c r="N288" s="19">
        <v>524</v>
      </c>
      <c r="O288" s="19">
        <v>537</v>
      </c>
      <c r="P288" s="19">
        <v>459</v>
      </c>
      <c r="Q288" s="19">
        <v>532</v>
      </c>
      <c r="R288" s="19">
        <v>547</v>
      </c>
      <c r="S288" s="19">
        <v>499</v>
      </c>
      <c r="T288" s="19">
        <v>488</v>
      </c>
      <c r="U288" s="19">
        <v>498</v>
      </c>
      <c r="V288" s="19">
        <v>495</v>
      </c>
      <c r="W288" s="19">
        <v>463</v>
      </c>
      <c r="X288" s="19">
        <v>426</v>
      </c>
      <c r="Y288" s="19">
        <v>417</v>
      </c>
      <c r="Z288" s="19">
        <v>366</v>
      </c>
      <c r="AA288" s="19">
        <v>371</v>
      </c>
      <c r="AB288" s="19">
        <v>375</v>
      </c>
      <c r="AC288" s="19">
        <v>341</v>
      </c>
      <c r="AD288" s="19">
        <v>367</v>
      </c>
      <c r="AE288" s="19">
        <v>348</v>
      </c>
      <c r="AF288" s="19">
        <v>311</v>
      </c>
      <c r="AG288" s="19">
        <v>360</v>
      </c>
      <c r="AH288" s="19">
        <v>352</v>
      </c>
      <c r="AI288" s="19">
        <v>328</v>
      </c>
      <c r="AJ288" s="19">
        <v>343</v>
      </c>
      <c r="AK288" s="19">
        <v>328</v>
      </c>
      <c r="AL288" s="19">
        <v>337</v>
      </c>
      <c r="AM288" s="19">
        <v>366</v>
      </c>
      <c r="AN288" s="19">
        <v>400</v>
      </c>
      <c r="AO288" s="19">
        <v>404</v>
      </c>
      <c r="AP288" s="19">
        <v>450</v>
      </c>
      <c r="AQ288" s="19">
        <v>513</v>
      </c>
      <c r="AR288" s="19">
        <v>568</v>
      </c>
      <c r="AS288" s="19">
        <v>684</v>
      </c>
      <c r="AT288" s="19">
        <v>852</v>
      </c>
      <c r="AU288" s="19">
        <v>953</v>
      </c>
      <c r="AV288" s="19">
        <v>980</v>
      </c>
      <c r="AW288" s="19">
        <v>1010</v>
      </c>
      <c r="AX288" s="19">
        <v>980</v>
      </c>
      <c r="AY288" s="19">
        <v>998</v>
      </c>
      <c r="AZ288" s="19">
        <v>1011</v>
      </c>
      <c r="BA288" s="19">
        <v>999</v>
      </c>
      <c r="BB288" s="19">
        <v>995</v>
      </c>
      <c r="BC288" s="19">
        <v>964</v>
      </c>
      <c r="BD288" s="19">
        <v>995</v>
      </c>
      <c r="BE288" s="19">
        <v>1088</v>
      </c>
      <c r="BF288" s="19">
        <v>1109</v>
      </c>
      <c r="BG288" s="19">
        <v>1045</v>
      </c>
      <c r="BH288" s="19">
        <v>981</v>
      </c>
      <c r="BI288" s="19">
        <v>911</v>
      </c>
      <c r="BJ288" s="19">
        <v>860</v>
      </c>
      <c r="BK288" s="19">
        <v>842</v>
      </c>
      <c r="BL288" s="19">
        <v>858</v>
      </c>
      <c r="BM288" s="19">
        <v>871</v>
      </c>
      <c r="BN288" s="19">
        <v>874</v>
      </c>
      <c r="BO288" s="19">
        <v>876</v>
      </c>
      <c r="BP288" s="19">
        <v>858</v>
      </c>
      <c r="BQ288" s="19">
        <v>873</v>
      </c>
      <c r="BR288" s="19">
        <v>936</v>
      </c>
      <c r="BS288" s="19">
        <v>933</v>
      </c>
      <c r="BT288" s="19">
        <v>927</v>
      </c>
      <c r="BU288" s="19">
        <v>913</v>
      </c>
      <c r="BV288" s="19">
        <v>884</v>
      </c>
      <c r="BW288" s="19">
        <v>886</v>
      </c>
      <c r="BX288" s="19">
        <v>915</v>
      </c>
      <c r="BY288" s="19">
        <v>901</v>
      </c>
      <c r="BZ288" s="19">
        <v>890</v>
      </c>
      <c r="CA288" s="19">
        <v>829</v>
      </c>
      <c r="CB288" s="19">
        <v>853</v>
      </c>
      <c r="CC288" s="19">
        <v>910</v>
      </c>
      <c r="CD288" s="19">
        <v>930</v>
      </c>
      <c r="CE288" s="19">
        <v>930</v>
      </c>
      <c r="CF288" s="19">
        <v>850</v>
      </c>
      <c r="CG288" s="19">
        <v>850</v>
      </c>
      <c r="CH288" s="49">
        <v>859</v>
      </c>
      <c r="CI288" s="49">
        <v>819</v>
      </c>
      <c r="CJ288" s="49">
        <v>825</v>
      </c>
      <c r="CK288" s="49">
        <v>813</v>
      </c>
      <c r="CL288" s="49">
        <v>789</v>
      </c>
      <c r="CM288" s="49">
        <v>776</v>
      </c>
      <c r="CN288" s="49">
        <v>777</v>
      </c>
      <c r="CO288" s="49">
        <v>808</v>
      </c>
      <c r="CP288" s="49">
        <v>824</v>
      </c>
      <c r="CQ288" s="49">
        <v>809</v>
      </c>
      <c r="CR288" s="49">
        <v>763</v>
      </c>
      <c r="CS288" s="49">
        <v>729</v>
      </c>
      <c r="CT288" s="49">
        <v>708</v>
      </c>
      <c r="CU288" s="49">
        <v>682</v>
      </c>
      <c r="CV288" s="49">
        <v>639</v>
      </c>
      <c r="CW288" s="49">
        <v>626</v>
      </c>
      <c r="CX288" s="49">
        <v>602</v>
      </c>
      <c r="CY288" s="49">
        <v>582</v>
      </c>
      <c r="CZ288" s="17" t="s">
        <v>332</v>
      </c>
      <c r="DE288" t="s">
        <v>333</v>
      </c>
      <c r="DG288" t="s">
        <v>332</v>
      </c>
      <c r="DI288">
        <v>42400</v>
      </c>
      <c r="DJ288">
        <v>42700</v>
      </c>
      <c r="DK288">
        <v>43100</v>
      </c>
      <c r="DL288">
        <v>45000</v>
      </c>
      <c r="DM288">
        <v>46000</v>
      </c>
      <c r="DN288">
        <v>46600</v>
      </c>
      <c r="DO288">
        <v>46600</v>
      </c>
      <c r="DP288">
        <v>46600</v>
      </c>
      <c r="DQ288">
        <v>47100</v>
      </c>
      <c r="DR288">
        <v>43800</v>
      </c>
      <c r="DS288">
        <v>42600</v>
      </c>
      <c r="DT288">
        <v>41500</v>
      </c>
      <c r="DU288">
        <v>39200</v>
      </c>
      <c r="DV288">
        <v>43400</v>
      </c>
      <c r="DW288">
        <v>44500</v>
      </c>
      <c r="DX288">
        <v>46400</v>
      </c>
      <c r="DY288">
        <v>47200</v>
      </c>
      <c r="DZ288">
        <v>44400</v>
      </c>
      <c r="EA288">
        <v>43500</v>
      </c>
      <c r="EB288">
        <v>43900</v>
      </c>
      <c r="EC288">
        <v>47000</v>
      </c>
      <c r="ED288">
        <v>45400</v>
      </c>
      <c r="EE288">
        <v>45800</v>
      </c>
      <c r="EF288">
        <v>46200</v>
      </c>
      <c r="EG288">
        <v>47300</v>
      </c>
      <c r="EH288">
        <v>49700</v>
      </c>
      <c r="EI288">
        <v>48800</v>
      </c>
      <c r="EJ288" s="19">
        <v>49500</v>
      </c>
      <c r="EK288" s="19">
        <v>47700</v>
      </c>
      <c r="EL288" s="19">
        <v>49900</v>
      </c>
      <c r="EM288" s="19"/>
      <c r="EO288" s="31">
        <f t="shared" si="120"/>
        <v>1.3160377358490566E-2</v>
      </c>
      <c r="EP288" s="31">
        <f t="shared" si="121"/>
        <v>1.2271662763466043E-2</v>
      </c>
      <c r="EQ288" s="31">
        <f t="shared" si="122"/>
        <v>1.2343387470997679E-2</v>
      </c>
      <c r="ER288" s="31">
        <f t="shared" si="123"/>
        <v>1.0844444444444445E-2</v>
      </c>
      <c r="ES288" s="31">
        <f t="shared" si="124"/>
        <v>1.0065217391304348E-2</v>
      </c>
      <c r="ET288" s="31">
        <f t="shared" si="125"/>
        <v>7.8540772532188843E-3</v>
      </c>
      <c r="EU288" s="31">
        <f t="shared" si="126"/>
        <v>7.3175965665236049E-3</v>
      </c>
      <c r="EV288" s="31">
        <f t="shared" si="127"/>
        <v>6.6738197424892707E-3</v>
      </c>
      <c r="EW288" s="31">
        <f t="shared" si="128"/>
        <v>6.9639065817409763E-3</v>
      </c>
      <c r="EX288" s="31">
        <f t="shared" si="129"/>
        <v>7.6940639269406389E-3</v>
      </c>
      <c r="EY288" s="31">
        <f t="shared" si="130"/>
        <v>9.4835680751173702E-3</v>
      </c>
      <c r="EZ288" s="31">
        <f t="shared" si="131"/>
        <v>1.3686746987951807E-2</v>
      </c>
      <c r="FA288" s="31">
        <f t="shared" si="132"/>
        <v>2.4311224489795918E-2</v>
      </c>
      <c r="FB288" s="31">
        <f t="shared" si="133"/>
        <v>2.2580645161290321E-2</v>
      </c>
      <c r="FC288" s="31">
        <f t="shared" si="134"/>
        <v>2.244943820224719E-2</v>
      </c>
      <c r="FD288" s="31">
        <f t="shared" si="135"/>
        <v>2.1443965517241381E-2</v>
      </c>
      <c r="FE288" s="31">
        <f t="shared" si="136"/>
        <v>2.2139830508474578E-2</v>
      </c>
      <c r="FF288" s="31">
        <f t="shared" si="137"/>
        <v>1.9369369369369369E-2</v>
      </c>
      <c r="FG288" s="31">
        <f t="shared" si="138"/>
        <v>2.0022988505747127E-2</v>
      </c>
      <c r="FH288" s="31">
        <f t="shared" si="139"/>
        <v>1.9544419134396356E-2</v>
      </c>
      <c r="FI288" s="31">
        <f t="shared" si="140"/>
        <v>1.9851063829787234E-2</v>
      </c>
      <c r="FJ288" s="31">
        <f t="shared" si="141"/>
        <v>1.947136563876652E-2</v>
      </c>
      <c r="FK288" s="31">
        <f t="shared" si="142"/>
        <v>1.9672489082969431E-2</v>
      </c>
      <c r="FL288" s="31">
        <f t="shared" si="143"/>
        <v>1.8463203463203463E-2</v>
      </c>
      <c r="FM288" s="50">
        <f t="shared" si="144"/>
        <v>1.9661733615221989E-2</v>
      </c>
      <c r="FN288" s="50">
        <f t="shared" si="145"/>
        <v>1.7283702213279677E-2</v>
      </c>
      <c r="FO288" s="50">
        <f t="shared" si="146"/>
        <v>1.6659836065573769E-2</v>
      </c>
      <c r="FP288" s="50">
        <f t="shared" si="147"/>
        <v>1.5696969696969695E-2</v>
      </c>
      <c r="FQ288" s="50">
        <f t="shared" si="148"/>
        <v>1.6960167714884695E-2</v>
      </c>
      <c r="FR288" s="50">
        <f t="shared" si="149"/>
        <v>1.4188376753507015E-2</v>
      </c>
    </row>
    <row r="289" spans="1:174" ht="14">
      <c r="A289" s="17" t="s">
        <v>333</v>
      </c>
      <c r="B289" s="19">
        <v>560</v>
      </c>
      <c r="C289" s="19">
        <v>564</v>
      </c>
      <c r="D289" s="19">
        <v>618</v>
      </c>
      <c r="E289" s="19">
        <v>607</v>
      </c>
      <c r="F289" s="19">
        <v>605</v>
      </c>
      <c r="G289" s="19">
        <v>603</v>
      </c>
      <c r="H289" s="19">
        <v>598</v>
      </c>
      <c r="I289" s="19">
        <v>652</v>
      </c>
      <c r="J289" s="19">
        <v>683</v>
      </c>
      <c r="K289" s="19">
        <v>704</v>
      </c>
      <c r="L289" s="19">
        <v>716</v>
      </c>
      <c r="M289" s="19">
        <v>687</v>
      </c>
      <c r="N289" s="19">
        <v>706</v>
      </c>
      <c r="O289" s="19">
        <v>747</v>
      </c>
      <c r="P289" s="19">
        <v>790</v>
      </c>
      <c r="Q289" s="19">
        <v>784</v>
      </c>
      <c r="R289" s="19">
        <v>761</v>
      </c>
      <c r="S289" s="19">
        <v>735</v>
      </c>
      <c r="T289" s="19">
        <v>708</v>
      </c>
      <c r="U289" s="19">
        <v>761</v>
      </c>
      <c r="V289" s="19">
        <v>758</v>
      </c>
      <c r="W289" s="19">
        <v>708</v>
      </c>
      <c r="X289" s="19">
        <v>689</v>
      </c>
      <c r="Y289" s="19">
        <v>688</v>
      </c>
      <c r="Z289" s="19">
        <v>656</v>
      </c>
      <c r="AA289" s="19">
        <v>676</v>
      </c>
      <c r="AB289" s="19">
        <v>681</v>
      </c>
      <c r="AC289" s="19">
        <v>640</v>
      </c>
      <c r="AD289" s="19">
        <v>609</v>
      </c>
      <c r="AE289" s="19">
        <v>590</v>
      </c>
      <c r="AF289" s="19">
        <v>560</v>
      </c>
      <c r="AG289" s="19">
        <v>559</v>
      </c>
      <c r="AH289" s="19">
        <v>613</v>
      </c>
      <c r="AI289" s="19">
        <v>605</v>
      </c>
      <c r="AJ289" s="19">
        <v>652</v>
      </c>
      <c r="AK289" s="19">
        <v>626</v>
      </c>
      <c r="AL289" s="19">
        <v>632</v>
      </c>
      <c r="AM289" s="19">
        <v>712</v>
      </c>
      <c r="AN289" s="19">
        <v>797</v>
      </c>
      <c r="AO289" s="19">
        <v>835</v>
      </c>
      <c r="AP289" s="19">
        <v>880</v>
      </c>
      <c r="AQ289" s="19">
        <v>984</v>
      </c>
      <c r="AR289" s="19">
        <v>1062</v>
      </c>
      <c r="AS289" s="19">
        <v>1195</v>
      </c>
      <c r="AT289" s="19">
        <v>1369</v>
      </c>
      <c r="AU289" s="19">
        <v>1470</v>
      </c>
      <c r="AV289" s="19">
        <v>1527</v>
      </c>
      <c r="AW289" s="19">
        <v>1466</v>
      </c>
      <c r="AX289" s="19">
        <v>1414</v>
      </c>
      <c r="AY289" s="19">
        <v>1493</v>
      </c>
      <c r="AZ289" s="19">
        <v>1520</v>
      </c>
      <c r="BA289" s="19">
        <v>1501</v>
      </c>
      <c r="BB289" s="19">
        <v>1459</v>
      </c>
      <c r="BC289" s="19">
        <v>1424</v>
      </c>
      <c r="BD289" s="19">
        <v>1406</v>
      </c>
      <c r="BE289" s="19">
        <v>1483</v>
      </c>
      <c r="BF289" s="19">
        <v>1515</v>
      </c>
      <c r="BG289" s="19">
        <v>1463</v>
      </c>
      <c r="BH289" s="19">
        <v>1458</v>
      </c>
      <c r="BI289" s="19">
        <v>1365</v>
      </c>
      <c r="BJ289" s="19">
        <v>1305</v>
      </c>
      <c r="BK289" s="19">
        <v>1309</v>
      </c>
      <c r="BL289" s="19">
        <v>1336</v>
      </c>
      <c r="BM289" s="19">
        <v>1316</v>
      </c>
      <c r="BN289" s="19">
        <v>1352</v>
      </c>
      <c r="BO289" s="19">
        <v>1354</v>
      </c>
      <c r="BP289" s="19">
        <v>1374</v>
      </c>
      <c r="BQ289" s="19">
        <v>1414</v>
      </c>
      <c r="BR289" s="19">
        <v>1434</v>
      </c>
      <c r="BS289" s="19">
        <v>1424</v>
      </c>
      <c r="BT289" s="19">
        <v>1415</v>
      </c>
      <c r="BU289" s="19">
        <v>1384</v>
      </c>
      <c r="BV289" s="19">
        <v>1408</v>
      </c>
      <c r="BW289" s="19">
        <v>1512</v>
      </c>
      <c r="BX289" s="19">
        <v>1516</v>
      </c>
      <c r="BY289" s="19">
        <v>1523</v>
      </c>
      <c r="BZ289" s="19">
        <v>1506</v>
      </c>
      <c r="CA289" s="19">
        <v>1519</v>
      </c>
      <c r="CB289" s="19">
        <v>1519</v>
      </c>
      <c r="CC289" s="19">
        <v>1573</v>
      </c>
      <c r="CD289" s="19">
        <v>1584</v>
      </c>
      <c r="CE289" s="19">
        <v>1547</v>
      </c>
      <c r="CF289" s="19">
        <v>1491</v>
      </c>
      <c r="CG289" s="19">
        <v>1431</v>
      </c>
      <c r="CH289" s="49">
        <v>1353</v>
      </c>
      <c r="CI289" s="49">
        <v>1381</v>
      </c>
      <c r="CJ289" s="49">
        <v>1336</v>
      </c>
      <c r="CK289" s="49">
        <v>1378</v>
      </c>
      <c r="CL289" s="49">
        <v>1352</v>
      </c>
      <c r="CM289" s="49">
        <v>1318</v>
      </c>
      <c r="CN289" s="49">
        <v>1343</v>
      </c>
      <c r="CO289" s="49">
        <v>1323</v>
      </c>
      <c r="CP289" s="49">
        <v>1396</v>
      </c>
      <c r="CQ289" s="49">
        <v>1371</v>
      </c>
      <c r="CR289" s="49">
        <v>1286</v>
      </c>
      <c r="CS289" s="49">
        <v>1258</v>
      </c>
      <c r="CT289" s="49">
        <v>1208</v>
      </c>
      <c r="CU289" s="49">
        <v>1244</v>
      </c>
      <c r="CV289" s="49">
        <v>1234</v>
      </c>
      <c r="CW289" s="49">
        <v>1105</v>
      </c>
      <c r="CX289" s="49">
        <v>1020</v>
      </c>
      <c r="CY289" s="49">
        <v>1007</v>
      </c>
      <c r="CZ289" s="17" t="s">
        <v>333</v>
      </c>
      <c r="DE289" t="s">
        <v>334</v>
      </c>
      <c r="DG289" t="s">
        <v>333</v>
      </c>
      <c r="DI289">
        <v>55000</v>
      </c>
      <c r="DJ289">
        <v>56800</v>
      </c>
      <c r="DK289">
        <v>58100</v>
      </c>
      <c r="DL289">
        <v>59200</v>
      </c>
      <c r="DM289">
        <v>57000</v>
      </c>
      <c r="DN289">
        <v>56000</v>
      </c>
      <c r="DO289">
        <v>56800</v>
      </c>
      <c r="DP289">
        <v>56800</v>
      </c>
      <c r="DQ289">
        <v>55800</v>
      </c>
      <c r="DR289">
        <v>55700</v>
      </c>
      <c r="DS289">
        <v>55700</v>
      </c>
      <c r="DT289">
        <v>57100</v>
      </c>
      <c r="DU289">
        <v>58500</v>
      </c>
      <c r="DV289">
        <v>59100</v>
      </c>
      <c r="DW289">
        <v>59900</v>
      </c>
      <c r="DX289">
        <v>58400</v>
      </c>
      <c r="DY289">
        <v>58000</v>
      </c>
      <c r="DZ289">
        <v>59800</v>
      </c>
      <c r="EA289">
        <v>58700</v>
      </c>
      <c r="EB289">
        <v>59600</v>
      </c>
      <c r="EC289">
        <v>57900</v>
      </c>
      <c r="ED289">
        <v>57700</v>
      </c>
      <c r="EE289">
        <v>55800</v>
      </c>
      <c r="EF289">
        <v>54600</v>
      </c>
      <c r="EG289">
        <v>57900</v>
      </c>
      <c r="EH289">
        <v>56700</v>
      </c>
      <c r="EI289">
        <v>56900</v>
      </c>
      <c r="EJ289" s="19">
        <v>56100</v>
      </c>
      <c r="EK289" s="19">
        <v>54300</v>
      </c>
      <c r="EL289" s="19">
        <v>54800</v>
      </c>
      <c r="EM289" s="19"/>
      <c r="EO289" s="31">
        <f t="shared" si="120"/>
        <v>1.2800000000000001E-2</v>
      </c>
      <c r="EP289" s="31">
        <f t="shared" si="121"/>
        <v>1.2429577464788732E-2</v>
      </c>
      <c r="EQ289" s="31">
        <f t="shared" si="122"/>
        <v>1.3493975903614458E-2</v>
      </c>
      <c r="ER289" s="31">
        <f t="shared" si="123"/>
        <v>1.1959459459459459E-2</v>
      </c>
      <c r="ES289" s="31">
        <f t="shared" si="124"/>
        <v>1.2421052631578947E-2</v>
      </c>
      <c r="ET289" s="31">
        <f t="shared" si="125"/>
        <v>1.1714285714285714E-2</v>
      </c>
      <c r="EU289" s="31">
        <f t="shared" si="126"/>
        <v>1.1267605633802818E-2</v>
      </c>
      <c r="EV289" s="31">
        <f t="shared" si="127"/>
        <v>9.8591549295774655E-3</v>
      </c>
      <c r="EW289" s="31">
        <f t="shared" si="128"/>
        <v>1.0842293906810036E-2</v>
      </c>
      <c r="EX289" s="31">
        <f t="shared" si="129"/>
        <v>1.1346499102333932E-2</v>
      </c>
      <c r="EY289" s="31">
        <f t="shared" si="130"/>
        <v>1.4991023339317774E-2</v>
      </c>
      <c r="EZ289" s="31">
        <f t="shared" si="131"/>
        <v>1.8598949211908931E-2</v>
      </c>
      <c r="FA289" s="31">
        <f t="shared" si="132"/>
        <v>2.5128205128205128E-2</v>
      </c>
      <c r="FB289" s="31">
        <f t="shared" si="133"/>
        <v>2.392554991539763E-2</v>
      </c>
      <c r="FC289" s="31">
        <f t="shared" si="134"/>
        <v>2.5058430717863105E-2</v>
      </c>
      <c r="FD289" s="31">
        <f t="shared" si="135"/>
        <v>2.4075342465753425E-2</v>
      </c>
      <c r="FE289" s="31">
        <f t="shared" si="136"/>
        <v>2.5224137931034483E-2</v>
      </c>
      <c r="FF289" s="31">
        <f t="shared" si="137"/>
        <v>2.1822742474916387E-2</v>
      </c>
      <c r="FG289" s="31">
        <f t="shared" si="138"/>
        <v>2.24190800681431E-2</v>
      </c>
      <c r="FH289" s="31">
        <f t="shared" si="139"/>
        <v>2.3053691275167786E-2</v>
      </c>
      <c r="FI289" s="31">
        <f t="shared" si="140"/>
        <v>2.4594127806563039E-2</v>
      </c>
      <c r="FJ289" s="31">
        <f t="shared" si="141"/>
        <v>2.440207972270364E-2</v>
      </c>
      <c r="FK289" s="31">
        <f t="shared" si="142"/>
        <v>2.7293906810035844E-2</v>
      </c>
      <c r="FL289" s="31">
        <f t="shared" si="143"/>
        <v>2.782051282051282E-2</v>
      </c>
      <c r="FM289" s="50">
        <f t="shared" si="144"/>
        <v>2.6718480138169257E-2</v>
      </c>
      <c r="FN289" s="50">
        <f t="shared" si="145"/>
        <v>2.3862433862433863E-2</v>
      </c>
      <c r="FO289" s="50">
        <f t="shared" si="146"/>
        <v>2.421792618629174E-2</v>
      </c>
      <c r="FP289" s="50">
        <f t="shared" si="147"/>
        <v>2.3939393939393941E-2</v>
      </c>
      <c r="FQ289" s="50">
        <f t="shared" si="148"/>
        <v>2.5248618784530386E-2</v>
      </c>
      <c r="FR289" s="50">
        <f t="shared" si="149"/>
        <v>2.2043795620437956E-2</v>
      </c>
    </row>
    <row r="290" spans="1:174" ht="14">
      <c r="A290" s="17" t="s">
        <v>334</v>
      </c>
      <c r="B290" s="19">
        <v>751</v>
      </c>
      <c r="C290" s="19">
        <v>700</v>
      </c>
      <c r="D290" s="19">
        <v>710</v>
      </c>
      <c r="E290" s="19">
        <v>717</v>
      </c>
      <c r="F290" s="19">
        <v>730</v>
      </c>
      <c r="G290" s="19">
        <v>738</v>
      </c>
      <c r="H290" s="19">
        <v>756</v>
      </c>
      <c r="I290" s="19">
        <v>808</v>
      </c>
      <c r="J290" s="19">
        <v>867</v>
      </c>
      <c r="K290" s="19">
        <v>839</v>
      </c>
      <c r="L290" s="19">
        <v>830</v>
      </c>
      <c r="M290" s="19">
        <v>769</v>
      </c>
      <c r="N290" s="19">
        <v>754</v>
      </c>
      <c r="O290" s="19">
        <v>779</v>
      </c>
      <c r="P290" s="19">
        <v>798</v>
      </c>
      <c r="Q290" s="19">
        <v>756</v>
      </c>
      <c r="R290" s="19">
        <v>753</v>
      </c>
      <c r="S290" s="19">
        <v>749</v>
      </c>
      <c r="T290" s="19">
        <v>733</v>
      </c>
      <c r="U290" s="19">
        <v>809</v>
      </c>
      <c r="V290" s="19">
        <v>820</v>
      </c>
      <c r="W290" s="19">
        <v>794</v>
      </c>
      <c r="X290" s="19">
        <v>855</v>
      </c>
      <c r="Y290" s="19">
        <v>829</v>
      </c>
      <c r="Z290" s="19">
        <v>785</v>
      </c>
      <c r="AA290" s="19">
        <v>752</v>
      </c>
      <c r="AB290" s="19">
        <v>747</v>
      </c>
      <c r="AC290" s="19">
        <v>668</v>
      </c>
      <c r="AD290" s="19">
        <v>652</v>
      </c>
      <c r="AE290" s="19">
        <v>635</v>
      </c>
      <c r="AF290" s="19">
        <v>602</v>
      </c>
      <c r="AG290" s="19">
        <v>650</v>
      </c>
      <c r="AH290" s="19">
        <v>711</v>
      </c>
      <c r="AI290" s="19">
        <v>726</v>
      </c>
      <c r="AJ290" s="19">
        <v>762</v>
      </c>
      <c r="AK290" s="19">
        <v>741</v>
      </c>
      <c r="AL290" s="19">
        <v>835</v>
      </c>
      <c r="AM290" s="19">
        <v>830</v>
      </c>
      <c r="AN290" s="19">
        <v>888</v>
      </c>
      <c r="AO290" s="19">
        <v>903</v>
      </c>
      <c r="AP290" s="19">
        <v>915</v>
      </c>
      <c r="AQ290" s="19">
        <v>1076</v>
      </c>
      <c r="AR290" s="19">
        <v>1131</v>
      </c>
      <c r="AS290" s="19">
        <v>1339</v>
      </c>
      <c r="AT290" s="19">
        <v>1708</v>
      </c>
      <c r="AU290" s="19">
        <v>1794</v>
      </c>
      <c r="AV290" s="19">
        <v>1833</v>
      </c>
      <c r="AW290" s="19">
        <v>1881</v>
      </c>
      <c r="AX290" s="19">
        <v>1908</v>
      </c>
      <c r="AY290" s="19">
        <v>1904</v>
      </c>
      <c r="AZ290" s="19">
        <v>1919</v>
      </c>
      <c r="BA290" s="19">
        <v>1867</v>
      </c>
      <c r="BB290" s="19">
        <v>1874</v>
      </c>
      <c r="BC290" s="19">
        <v>1887</v>
      </c>
      <c r="BD290" s="19">
        <v>1849</v>
      </c>
      <c r="BE290" s="19">
        <v>1961</v>
      </c>
      <c r="BF290" s="19">
        <v>1880</v>
      </c>
      <c r="BG290" s="19">
        <v>1763</v>
      </c>
      <c r="BH290" s="19">
        <v>1693</v>
      </c>
      <c r="BI290" s="19">
        <v>1615</v>
      </c>
      <c r="BJ290" s="19">
        <v>1497</v>
      </c>
      <c r="BK290" s="19">
        <v>1444</v>
      </c>
      <c r="BL290" s="19">
        <v>1526</v>
      </c>
      <c r="BM290" s="19">
        <v>1522</v>
      </c>
      <c r="BN290" s="19">
        <v>1469</v>
      </c>
      <c r="BO290" s="19">
        <v>1467</v>
      </c>
      <c r="BP290" s="19">
        <v>1538</v>
      </c>
      <c r="BQ290" s="19">
        <v>1632</v>
      </c>
      <c r="BR290" s="19">
        <v>1691</v>
      </c>
      <c r="BS290" s="19">
        <v>1669</v>
      </c>
      <c r="BT290" s="19">
        <v>1748</v>
      </c>
      <c r="BU290" s="19">
        <v>1775</v>
      </c>
      <c r="BV290" s="19">
        <v>1733</v>
      </c>
      <c r="BW290" s="19">
        <v>1703</v>
      </c>
      <c r="BX290" s="19">
        <v>1746</v>
      </c>
      <c r="BY290" s="19">
        <v>1763</v>
      </c>
      <c r="BZ290" s="19">
        <v>1744</v>
      </c>
      <c r="CA290" s="19">
        <v>1637</v>
      </c>
      <c r="CB290" s="19">
        <v>1625</v>
      </c>
      <c r="CC290" s="19">
        <v>1684</v>
      </c>
      <c r="CD290" s="19">
        <v>1757</v>
      </c>
      <c r="CE290" s="19">
        <v>1746</v>
      </c>
      <c r="CF290" s="19">
        <v>1635</v>
      </c>
      <c r="CG290" s="19">
        <v>1582</v>
      </c>
      <c r="CH290" s="49">
        <v>1550</v>
      </c>
      <c r="CI290" s="49">
        <v>1489</v>
      </c>
      <c r="CJ290" s="49">
        <v>1498</v>
      </c>
      <c r="CK290" s="49">
        <v>1490</v>
      </c>
      <c r="CL290" s="49">
        <v>1517</v>
      </c>
      <c r="CM290" s="49">
        <v>1517</v>
      </c>
      <c r="CN290" s="49">
        <v>1503</v>
      </c>
      <c r="CO290" s="49">
        <v>1616</v>
      </c>
      <c r="CP290" s="49">
        <v>1638</v>
      </c>
      <c r="CQ290" s="49">
        <v>1604</v>
      </c>
      <c r="CR290" s="49">
        <v>1549</v>
      </c>
      <c r="CS290" s="49">
        <v>1468</v>
      </c>
      <c r="CT290" s="49">
        <v>1363</v>
      </c>
      <c r="CU290" s="49">
        <v>1287</v>
      </c>
      <c r="CV290" s="49">
        <v>1225</v>
      </c>
      <c r="CW290" s="49">
        <v>1194</v>
      </c>
      <c r="CX290" s="49">
        <v>1155</v>
      </c>
      <c r="CY290" s="49">
        <v>1093</v>
      </c>
      <c r="CZ290" s="17" t="s">
        <v>334</v>
      </c>
      <c r="DE290" t="s">
        <v>335</v>
      </c>
      <c r="DG290" t="s">
        <v>334</v>
      </c>
      <c r="DI290">
        <v>51600</v>
      </c>
      <c r="DJ290">
        <v>51400</v>
      </c>
      <c r="DK290">
        <v>51500</v>
      </c>
      <c r="DL290">
        <v>50800</v>
      </c>
      <c r="DM290">
        <v>49700</v>
      </c>
      <c r="DN290">
        <v>49400</v>
      </c>
      <c r="DO290">
        <v>49600</v>
      </c>
      <c r="DP290">
        <v>49400</v>
      </c>
      <c r="DQ290">
        <v>50600</v>
      </c>
      <c r="DR290">
        <v>50400</v>
      </c>
      <c r="DS290">
        <v>49200</v>
      </c>
      <c r="DT290">
        <v>49300</v>
      </c>
      <c r="DU290">
        <v>50500</v>
      </c>
      <c r="DV290">
        <v>51700</v>
      </c>
      <c r="DW290">
        <v>52700</v>
      </c>
      <c r="DX290">
        <v>53900</v>
      </c>
      <c r="DY290">
        <v>51500</v>
      </c>
      <c r="DZ290">
        <v>50800</v>
      </c>
      <c r="EA290">
        <v>49700</v>
      </c>
      <c r="EB290">
        <v>49800</v>
      </c>
      <c r="EC290">
        <v>49400</v>
      </c>
      <c r="ED290">
        <v>49900</v>
      </c>
      <c r="EE290">
        <v>51000</v>
      </c>
      <c r="EF290">
        <v>51000</v>
      </c>
      <c r="EG290">
        <v>51900</v>
      </c>
      <c r="EH290">
        <v>50600</v>
      </c>
      <c r="EI290">
        <v>48700</v>
      </c>
      <c r="EJ290" s="19">
        <v>48000</v>
      </c>
      <c r="EK290" s="19">
        <v>48400</v>
      </c>
      <c r="EL290" s="19">
        <v>47400</v>
      </c>
      <c r="EM290" s="19"/>
      <c r="EO290" s="31">
        <f t="shared" si="120"/>
        <v>1.625968992248062E-2</v>
      </c>
      <c r="EP290" s="31">
        <f t="shared" si="121"/>
        <v>1.4669260700389104E-2</v>
      </c>
      <c r="EQ290" s="31">
        <f t="shared" si="122"/>
        <v>1.4679611650485437E-2</v>
      </c>
      <c r="ER290" s="31">
        <f t="shared" si="123"/>
        <v>1.4429133858267716E-2</v>
      </c>
      <c r="ES290" s="31">
        <f t="shared" si="124"/>
        <v>1.5975855130784707E-2</v>
      </c>
      <c r="ET290" s="31">
        <f t="shared" si="125"/>
        <v>1.589068825910931E-2</v>
      </c>
      <c r="EU290" s="31">
        <f t="shared" si="126"/>
        <v>1.3467741935483871E-2</v>
      </c>
      <c r="EV290" s="31">
        <f t="shared" si="127"/>
        <v>1.2186234817813765E-2</v>
      </c>
      <c r="EW290" s="31">
        <f t="shared" si="128"/>
        <v>1.4347826086956521E-2</v>
      </c>
      <c r="EX290" s="31">
        <f t="shared" si="129"/>
        <v>1.6567460317460318E-2</v>
      </c>
      <c r="EY290" s="31">
        <f t="shared" si="130"/>
        <v>1.8353658536585365E-2</v>
      </c>
      <c r="EZ290" s="31">
        <f t="shared" si="131"/>
        <v>2.2941176470588236E-2</v>
      </c>
      <c r="FA290" s="31">
        <f t="shared" si="132"/>
        <v>3.5524752475247522E-2</v>
      </c>
      <c r="FB290" s="31">
        <f t="shared" si="133"/>
        <v>3.6905222437137328E-2</v>
      </c>
      <c r="FC290" s="31">
        <f t="shared" si="134"/>
        <v>3.5426944971536999E-2</v>
      </c>
      <c r="FD290" s="31">
        <f t="shared" si="135"/>
        <v>3.4304267161410017E-2</v>
      </c>
      <c r="FE290" s="31">
        <f t="shared" si="136"/>
        <v>3.4233009708737862E-2</v>
      </c>
      <c r="FF290" s="31">
        <f t="shared" si="137"/>
        <v>2.9468503937007874E-2</v>
      </c>
      <c r="FG290" s="31">
        <f t="shared" si="138"/>
        <v>3.0623742454728372E-2</v>
      </c>
      <c r="FH290" s="31">
        <f t="shared" si="139"/>
        <v>3.0883534136546185E-2</v>
      </c>
      <c r="FI290" s="31">
        <f t="shared" si="140"/>
        <v>3.3785425101214572E-2</v>
      </c>
      <c r="FJ290" s="31">
        <f t="shared" si="141"/>
        <v>3.4729458917835673E-2</v>
      </c>
      <c r="FK290" s="31">
        <f t="shared" si="142"/>
        <v>3.456862745098039E-2</v>
      </c>
      <c r="FL290" s="31">
        <f t="shared" si="143"/>
        <v>3.1862745098039214E-2</v>
      </c>
      <c r="FM290" s="50">
        <f t="shared" si="144"/>
        <v>3.3641618497109824E-2</v>
      </c>
      <c r="FN290" s="50">
        <f t="shared" si="145"/>
        <v>3.0632411067193676E-2</v>
      </c>
      <c r="FO290" s="50">
        <f t="shared" si="146"/>
        <v>3.059548254620123E-2</v>
      </c>
      <c r="FP290" s="50">
        <f t="shared" si="147"/>
        <v>3.13125E-2</v>
      </c>
      <c r="FQ290" s="50">
        <f t="shared" si="148"/>
        <v>3.3140495867768592E-2</v>
      </c>
      <c r="FR290" s="50">
        <f t="shared" si="149"/>
        <v>2.8755274261603375E-2</v>
      </c>
    </row>
    <row r="291" spans="1:174" ht="14">
      <c r="A291" s="17" t="s">
        <v>335</v>
      </c>
      <c r="B291" s="19">
        <v>124</v>
      </c>
      <c r="C291" s="19">
        <v>121</v>
      </c>
      <c r="D291" s="19">
        <v>131</v>
      </c>
      <c r="E291" s="19">
        <v>102</v>
      </c>
      <c r="F291" s="19">
        <v>121</v>
      </c>
      <c r="G291" s="19">
        <v>146</v>
      </c>
      <c r="H291" s="19">
        <v>145</v>
      </c>
      <c r="I291" s="19">
        <v>167</v>
      </c>
      <c r="J291" s="19">
        <v>156</v>
      </c>
      <c r="K291" s="19">
        <v>171</v>
      </c>
      <c r="L291" s="19">
        <v>162</v>
      </c>
      <c r="M291" s="19">
        <v>147</v>
      </c>
      <c r="N291" s="19">
        <v>148</v>
      </c>
      <c r="O291" s="19">
        <v>150</v>
      </c>
      <c r="P291" s="19">
        <v>151</v>
      </c>
      <c r="Q291" s="19">
        <v>152</v>
      </c>
      <c r="R291" s="19">
        <v>141</v>
      </c>
      <c r="S291" s="19">
        <v>141</v>
      </c>
      <c r="T291" s="19">
        <v>141</v>
      </c>
      <c r="U291" s="19">
        <v>158</v>
      </c>
      <c r="V291" s="19">
        <v>159</v>
      </c>
      <c r="W291" s="19">
        <v>154</v>
      </c>
      <c r="X291" s="19">
        <v>152</v>
      </c>
      <c r="Y291" s="19">
        <v>133</v>
      </c>
      <c r="Z291" s="19">
        <v>137</v>
      </c>
      <c r="AA291" s="19">
        <v>149</v>
      </c>
      <c r="AB291" s="19">
        <v>154</v>
      </c>
      <c r="AC291" s="19">
        <v>143</v>
      </c>
      <c r="AD291" s="19">
        <v>148</v>
      </c>
      <c r="AE291" s="19">
        <v>142</v>
      </c>
      <c r="AF291" s="19">
        <v>123</v>
      </c>
      <c r="AG291" s="19">
        <v>139</v>
      </c>
      <c r="AH291" s="19">
        <v>156</v>
      </c>
      <c r="AI291" s="19">
        <v>155</v>
      </c>
      <c r="AJ291" s="19">
        <v>141</v>
      </c>
      <c r="AK291" s="19">
        <v>143</v>
      </c>
      <c r="AL291" s="19">
        <v>132</v>
      </c>
      <c r="AM291" s="19">
        <v>151</v>
      </c>
      <c r="AN291" s="19">
        <v>179</v>
      </c>
      <c r="AO291" s="19">
        <v>167</v>
      </c>
      <c r="AP291" s="19">
        <v>170</v>
      </c>
      <c r="AQ291" s="19">
        <v>188</v>
      </c>
      <c r="AR291" s="19">
        <v>223</v>
      </c>
      <c r="AS291" s="19">
        <v>274</v>
      </c>
      <c r="AT291" s="19">
        <v>351</v>
      </c>
      <c r="AU291" s="19">
        <v>373</v>
      </c>
      <c r="AV291" s="19">
        <v>389</v>
      </c>
      <c r="AW291" s="19">
        <v>382</v>
      </c>
      <c r="AX291" s="19">
        <v>392</v>
      </c>
      <c r="AY291" s="19">
        <v>380</v>
      </c>
      <c r="AZ291" s="19">
        <v>397</v>
      </c>
      <c r="BA291" s="19">
        <v>382</v>
      </c>
      <c r="BB291" s="19">
        <v>368</v>
      </c>
      <c r="BC291" s="19">
        <v>378</v>
      </c>
      <c r="BD291" s="19">
        <v>378</v>
      </c>
      <c r="BE291" s="19">
        <v>399</v>
      </c>
      <c r="BF291" s="19">
        <v>403</v>
      </c>
      <c r="BG291" s="19">
        <v>391</v>
      </c>
      <c r="BH291" s="19">
        <v>362</v>
      </c>
      <c r="BI291" s="19">
        <v>342</v>
      </c>
      <c r="BJ291" s="19">
        <v>319</v>
      </c>
      <c r="BK291" s="19">
        <v>328</v>
      </c>
      <c r="BL291" s="19">
        <v>340</v>
      </c>
      <c r="BM291" s="19">
        <v>289</v>
      </c>
      <c r="BN291" s="19">
        <v>274</v>
      </c>
      <c r="BO291" s="19">
        <v>287</v>
      </c>
      <c r="BP291" s="19">
        <v>307</v>
      </c>
      <c r="BQ291" s="19">
        <v>318</v>
      </c>
      <c r="BR291" s="19">
        <v>352</v>
      </c>
      <c r="BS291" s="19">
        <v>321</v>
      </c>
      <c r="BT291" s="19">
        <v>327</v>
      </c>
      <c r="BU291" s="19">
        <v>338</v>
      </c>
      <c r="BV291" s="19">
        <v>322</v>
      </c>
      <c r="BW291" s="19">
        <v>342</v>
      </c>
      <c r="BX291" s="19">
        <v>340</v>
      </c>
      <c r="BY291" s="19">
        <v>329</v>
      </c>
      <c r="BZ291" s="19">
        <v>311</v>
      </c>
      <c r="CA291" s="19">
        <v>310</v>
      </c>
      <c r="CB291" s="19">
        <v>316</v>
      </c>
      <c r="CC291" s="19">
        <v>329</v>
      </c>
      <c r="CD291" s="19">
        <v>333</v>
      </c>
      <c r="CE291" s="19">
        <v>326</v>
      </c>
      <c r="CF291" s="19">
        <v>329</v>
      </c>
      <c r="CG291" s="19">
        <v>324</v>
      </c>
      <c r="CH291" s="49">
        <v>324</v>
      </c>
      <c r="CI291" s="49">
        <v>328</v>
      </c>
      <c r="CJ291" s="49">
        <v>337</v>
      </c>
      <c r="CK291" s="49">
        <v>320</v>
      </c>
      <c r="CL291" s="49">
        <v>321</v>
      </c>
      <c r="CM291" s="49">
        <v>286</v>
      </c>
      <c r="CN291" s="49">
        <v>291</v>
      </c>
      <c r="CO291" s="49">
        <v>319</v>
      </c>
      <c r="CP291" s="49">
        <v>327</v>
      </c>
      <c r="CQ291" s="49">
        <v>309</v>
      </c>
      <c r="CR291" s="49">
        <v>326</v>
      </c>
      <c r="CS291" s="49">
        <v>305</v>
      </c>
      <c r="CT291" s="49">
        <v>293</v>
      </c>
      <c r="CU291" s="49">
        <v>296</v>
      </c>
      <c r="CV291" s="49">
        <v>286</v>
      </c>
      <c r="CW291" s="49">
        <v>256</v>
      </c>
      <c r="CX291" s="49">
        <v>225</v>
      </c>
      <c r="CY291" s="49">
        <v>202</v>
      </c>
      <c r="CZ291" s="17" t="s">
        <v>335</v>
      </c>
      <c r="DE291" t="s">
        <v>336</v>
      </c>
      <c r="DG291" t="s">
        <v>335</v>
      </c>
      <c r="DI291">
        <v>18500</v>
      </c>
      <c r="DJ291">
        <v>18000</v>
      </c>
      <c r="DK291">
        <v>17700</v>
      </c>
      <c r="DL291">
        <v>17900</v>
      </c>
      <c r="DM291">
        <v>17500</v>
      </c>
      <c r="DN291">
        <v>17600</v>
      </c>
      <c r="DO291">
        <v>17800</v>
      </c>
      <c r="DP291">
        <v>17400</v>
      </c>
      <c r="DQ291">
        <v>17300</v>
      </c>
      <c r="DR291">
        <v>17100</v>
      </c>
      <c r="DS291">
        <v>17000</v>
      </c>
      <c r="DT291">
        <v>16800</v>
      </c>
      <c r="DU291">
        <v>17100</v>
      </c>
      <c r="DV291">
        <v>17200</v>
      </c>
      <c r="DW291">
        <v>17000</v>
      </c>
      <c r="DX291">
        <v>17500</v>
      </c>
      <c r="DY291">
        <v>17200</v>
      </c>
      <c r="DZ291">
        <v>17200</v>
      </c>
      <c r="EA291">
        <v>17200</v>
      </c>
      <c r="EB291">
        <v>17300</v>
      </c>
      <c r="EC291">
        <v>17400</v>
      </c>
      <c r="ED291">
        <v>17500</v>
      </c>
      <c r="EE291">
        <v>17600</v>
      </c>
      <c r="EF291">
        <v>17600</v>
      </c>
      <c r="EG291">
        <v>17300</v>
      </c>
      <c r="EH291">
        <v>17400</v>
      </c>
      <c r="EI291">
        <v>17600</v>
      </c>
      <c r="EJ291" s="19">
        <v>17000</v>
      </c>
      <c r="EK291" s="19">
        <v>17100</v>
      </c>
      <c r="EL291" s="19">
        <v>17100</v>
      </c>
      <c r="EM291" s="19"/>
      <c r="EO291" s="31">
        <f t="shared" si="120"/>
        <v>9.2432432432432432E-3</v>
      </c>
      <c r="EP291" s="31">
        <f t="shared" si="121"/>
        <v>8.2222222222222228E-3</v>
      </c>
      <c r="EQ291" s="31">
        <f t="shared" si="122"/>
        <v>8.5875706214689259E-3</v>
      </c>
      <c r="ER291" s="31">
        <f t="shared" si="123"/>
        <v>7.8770949720670391E-3</v>
      </c>
      <c r="ES291" s="31">
        <f t="shared" si="124"/>
        <v>8.8000000000000005E-3</v>
      </c>
      <c r="ET291" s="31">
        <f t="shared" si="125"/>
        <v>7.7840909090909089E-3</v>
      </c>
      <c r="EU291" s="31">
        <f t="shared" si="126"/>
        <v>8.0337078651685385E-3</v>
      </c>
      <c r="EV291" s="31">
        <f t="shared" si="127"/>
        <v>7.068965517241379E-3</v>
      </c>
      <c r="EW291" s="31">
        <f t="shared" si="128"/>
        <v>8.959537572254336E-3</v>
      </c>
      <c r="EX291" s="31">
        <f t="shared" si="129"/>
        <v>7.7192982456140355E-3</v>
      </c>
      <c r="EY291" s="31">
        <f t="shared" si="130"/>
        <v>9.8235294117647066E-3</v>
      </c>
      <c r="EZ291" s="31">
        <f t="shared" si="131"/>
        <v>1.3273809523809525E-2</v>
      </c>
      <c r="FA291" s="31">
        <f t="shared" si="132"/>
        <v>2.1812865497076023E-2</v>
      </c>
      <c r="FB291" s="31">
        <f t="shared" si="133"/>
        <v>2.2790697674418603E-2</v>
      </c>
      <c r="FC291" s="31">
        <f t="shared" si="134"/>
        <v>2.2470588235294117E-2</v>
      </c>
      <c r="FD291" s="31">
        <f t="shared" si="135"/>
        <v>2.1600000000000001E-2</v>
      </c>
      <c r="FE291" s="31">
        <f t="shared" si="136"/>
        <v>2.2732558139534884E-2</v>
      </c>
      <c r="FF291" s="31">
        <f t="shared" si="137"/>
        <v>1.8546511627906978E-2</v>
      </c>
      <c r="FG291" s="31">
        <f t="shared" si="138"/>
        <v>1.6802325581395348E-2</v>
      </c>
      <c r="FH291" s="31">
        <f t="shared" si="139"/>
        <v>1.7745664739884395E-2</v>
      </c>
      <c r="FI291" s="31">
        <f t="shared" si="140"/>
        <v>1.8448275862068965E-2</v>
      </c>
      <c r="FJ291" s="31">
        <f t="shared" si="141"/>
        <v>1.84E-2</v>
      </c>
      <c r="FK291" s="31">
        <f t="shared" si="142"/>
        <v>1.8693181818181817E-2</v>
      </c>
      <c r="FL291" s="31">
        <f t="shared" si="143"/>
        <v>1.7954545454545456E-2</v>
      </c>
      <c r="FM291" s="50">
        <f t="shared" si="144"/>
        <v>1.8843930635838151E-2</v>
      </c>
      <c r="FN291" s="50">
        <f t="shared" si="145"/>
        <v>1.8620689655172412E-2</v>
      </c>
      <c r="FO291" s="50">
        <f t="shared" si="146"/>
        <v>1.8181818181818181E-2</v>
      </c>
      <c r="FP291" s="50">
        <f t="shared" si="147"/>
        <v>1.7117647058823529E-2</v>
      </c>
      <c r="FQ291" s="50">
        <f t="shared" si="148"/>
        <v>1.807017543859649E-2</v>
      </c>
      <c r="FR291" s="50">
        <f t="shared" si="149"/>
        <v>1.713450292397661E-2</v>
      </c>
    </row>
    <row r="292" spans="1:174" ht="14">
      <c r="A292" s="17" t="s">
        <v>336</v>
      </c>
      <c r="B292" s="19">
        <v>277</v>
      </c>
      <c r="C292" s="19">
        <v>285</v>
      </c>
      <c r="D292" s="19">
        <v>309</v>
      </c>
      <c r="E292" s="19">
        <v>311</v>
      </c>
      <c r="F292" s="19">
        <v>299</v>
      </c>
      <c r="G292" s="19">
        <v>321</v>
      </c>
      <c r="H292" s="19">
        <v>346</v>
      </c>
      <c r="I292" s="19">
        <v>389</v>
      </c>
      <c r="J292" s="19">
        <v>403</v>
      </c>
      <c r="K292" s="19">
        <v>406</v>
      </c>
      <c r="L292" s="19">
        <v>378</v>
      </c>
      <c r="M292" s="19">
        <v>338</v>
      </c>
      <c r="N292" s="19">
        <v>329</v>
      </c>
      <c r="O292" s="19">
        <v>345</v>
      </c>
      <c r="P292" s="19">
        <v>341</v>
      </c>
      <c r="Q292" s="19">
        <v>358</v>
      </c>
      <c r="R292" s="19">
        <v>333</v>
      </c>
      <c r="S292" s="19">
        <v>354</v>
      </c>
      <c r="T292" s="19">
        <v>395</v>
      </c>
      <c r="U292" s="19">
        <v>402</v>
      </c>
      <c r="V292" s="19">
        <v>378</v>
      </c>
      <c r="W292" s="19">
        <v>363</v>
      </c>
      <c r="X292" s="19">
        <v>325</v>
      </c>
      <c r="Y292" s="19">
        <v>327</v>
      </c>
      <c r="Z292" s="19">
        <v>302</v>
      </c>
      <c r="AA292" s="19">
        <v>301</v>
      </c>
      <c r="AB292" s="19">
        <v>300</v>
      </c>
      <c r="AC292" s="19">
        <v>298</v>
      </c>
      <c r="AD292" s="19">
        <v>287</v>
      </c>
      <c r="AE292" s="19">
        <v>329</v>
      </c>
      <c r="AF292" s="19">
        <v>339</v>
      </c>
      <c r="AG292" s="19">
        <v>372</v>
      </c>
      <c r="AH292" s="19">
        <v>375</v>
      </c>
      <c r="AI292" s="19">
        <v>327</v>
      </c>
      <c r="AJ292" s="19">
        <v>312</v>
      </c>
      <c r="AK292" s="19">
        <v>281</v>
      </c>
      <c r="AL292" s="19">
        <v>296</v>
      </c>
      <c r="AM292" s="19">
        <v>337</v>
      </c>
      <c r="AN292" s="19">
        <v>366</v>
      </c>
      <c r="AO292" s="19">
        <v>384</v>
      </c>
      <c r="AP292" s="19">
        <v>374</v>
      </c>
      <c r="AQ292" s="19">
        <v>480</v>
      </c>
      <c r="AR292" s="19">
        <v>526</v>
      </c>
      <c r="AS292" s="19">
        <v>582</v>
      </c>
      <c r="AT292" s="19">
        <v>713</v>
      </c>
      <c r="AU292" s="19">
        <v>743</v>
      </c>
      <c r="AV292" s="19">
        <v>732</v>
      </c>
      <c r="AW292" s="19">
        <v>711</v>
      </c>
      <c r="AX292" s="19">
        <v>668</v>
      </c>
      <c r="AY292" s="19">
        <v>656</v>
      </c>
      <c r="AZ292" s="19">
        <v>662</v>
      </c>
      <c r="BA292" s="19">
        <v>639</v>
      </c>
      <c r="BB292" s="19">
        <v>655</v>
      </c>
      <c r="BC292" s="19">
        <v>737</v>
      </c>
      <c r="BD292" s="19">
        <v>790</v>
      </c>
      <c r="BE292" s="19">
        <v>848</v>
      </c>
      <c r="BF292" s="19">
        <v>871</v>
      </c>
      <c r="BG292" s="19">
        <v>814</v>
      </c>
      <c r="BH292" s="19">
        <v>723</v>
      </c>
      <c r="BI292" s="19">
        <v>641</v>
      </c>
      <c r="BJ292" s="19">
        <v>588</v>
      </c>
      <c r="BK292" s="19">
        <v>591</v>
      </c>
      <c r="BL292" s="19">
        <v>615</v>
      </c>
      <c r="BM292" s="19">
        <v>590</v>
      </c>
      <c r="BN292" s="19">
        <v>583</v>
      </c>
      <c r="BO292" s="19">
        <v>626</v>
      </c>
      <c r="BP292" s="19">
        <v>656</v>
      </c>
      <c r="BQ292" s="19">
        <v>694</v>
      </c>
      <c r="BR292" s="19">
        <v>751</v>
      </c>
      <c r="BS292" s="19">
        <v>714</v>
      </c>
      <c r="BT292" s="19">
        <v>653</v>
      </c>
      <c r="BU292" s="19">
        <v>632</v>
      </c>
      <c r="BV292" s="19">
        <v>597</v>
      </c>
      <c r="BW292" s="19">
        <v>590</v>
      </c>
      <c r="BX292" s="19">
        <v>598</v>
      </c>
      <c r="BY292" s="19">
        <v>587</v>
      </c>
      <c r="BZ292" s="19">
        <v>590</v>
      </c>
      <c r="CA292" s="19">
        <v>648</v>
      </c>
      <c r="CB292" s="19">
        <v>672</v>
      </c>
      <c r="CC292" s="19">
        <v>748</v>
      </c>
      <c r="CD292" s="19">
        <v>761</v>
      </c>
      <c r="CE292" s="19">
        <v>763</v>
      </c>
      <c r="CF292" s="19">
        <v>637</v>
      </c>
      <c r="CG292" s="19">
        <v>642</v>
      </c>
      <c r="CH292" s="49">
        <v>594</v>
      </c>
      <c r="CI292" s="49">
        <v>610</v>
      </c>
      <c r="CJ292" s="49">
        <v>666</v>
      </c>
      <c r="CK292" s="49">
        <v>615</v>
      </c>
      <c r="CL292" s="49">
        <v>622</v>
      </c>
      <c r="CM292" s="49">
        <v>641</v>
      </c>
      <c r="CN292" s="49">
        <v>695</v>
      </c>
      <c r="CO292" s="49">
        <v>738</v>
      </c>
      <c r="CP292" s="49">
        <v>741</v>
      </c>
      <c r="CQ292" s="49">
        <v>668</v>
      </c>
      <c r="CR292" s="49">
        <v>594</v>
      </c>
      <c r="CS292" s="49">
        <v>535</v>
      </c>
      <c r="CT292" s="49">
        <v>483</v>
      </c>
      <c r="CU292" s="49">
        <v>470</v>
      </c>
      <c r="CV292" s="49">
        <v>495</v>
      </c>
      <c r="CW292" s="49">
        <v>491</v>
      </c>
      <c r="CX292" s="49">
        <v>494</v>
      </c>
      <c r="CY292" s="49">
        <v>507</v>
      </c>
      <c r="CZ292" s="17" t="s">
        <v>336</v>
      </c>
      <c r="DE292" t="s">
        <v>337</v>
      </c>
      <c r="DG292" t="s">
        <v>336</v>
      </c>
      <c r="DI292">
        <v>25700</v>
      </c>
      <c r="DJ292">
        <v>26000</v>
      </c>
      <c r="DK292">
        <v>24900</v>
      </c>
      <c r="DL292">
        <v>24700</v>
      </c>
      <c r="DM292">
        <v>24700</v>
      </c>
      <c r="DN292">
        <v>24700</v>
      </c>
      <c r="DO292">
        <v>25700</v>
      </c>
      <c r="DP292">
        <v>23400</v>
      </c>
      <c r="DQ292">
        <v>24600</v>
      </c>
      <c r="DR292">
        <v>24300</v>
      </c>
      <c r="DS292">
        <v>24200</v>
      </c>
      <c r="DT292">
        <v>25000</v>
      </c>
      <c r="DU292">
        <v>25600</v>
      </c>
      <c r="DV292">
        <v>24000</v>
      </c>
      <c r="DW292">
        <v>25100</v>
      </c>
      <c r="DX292">
        <v>27000</v>
      </c>
      <c r="DY292">
        <v>27900</v>
      </c>
      <c r="DZ292">
        <v>28000</v>
      </c>
      <c r="EA292">
        <v>26800</v>
      </c>
      <c r="EB292">
        <v>26200</v>
      </c>
      <c r="EC292">
        <v>26000</v>
      </c>
      <c r="ED292">
        <v>27200</v>
      </c>
      <c r="EE292">
        <v>27000</v>
      </c>
      <c r="EF292">
        <v>26200</v>
      </c>
      <c r="EG292">
        <v>25500</v>
      </c>
      <c r="EH292">
        <v>25000</v>
      </c>
      <c r="EI292">
        <v>26600</v>
      </c>
      <c r="EJ292" s="19">
        <v>26700</v>
      </c>
      <c r="EK292" s="19">
        <v>27700</v>
      </c>
      <c r="EL292" s="19">
        <v>27800</v>
      </c>
      <c r="EM292" s="19"/>
      <c r="EO292" s="31">
        <f t="shared" si="120"/>
        <v>1.5797665369649806E-2</v>
      </c>
      <c r="EP292" s="31">
        <f t="shared" si="121"/>
        <v>1.2653846153846154E-2</v>
      </c>
      <c r="EQ292" s="31">
        <f t="shared" si="122"/>
        <v>1.4377510040160642E-2</v>
      </c>
      <c r="ER292" s="31">
        <f t="shared" si="123"/>
        <v>1.5991902834008098E-2</v>
      </c>
      <c r="ES292" s="31">
        <f t="shared" si="124"/>
        <v>1.4696356275303643E-2</v>
      </c>
      <c r="ET292" s="31">
        <f t="shared" si="125"/>
        <v>1.2226720647773279E-2</v>
      </c>
      <c r="EU292" s="31">
        <f t="shared" si="126"/>
        <v>1.159533073929961E-2</v>
      </c>
      <c r="EV292" s="31">
        <f t="shared" si="127"/>
        <v>1.4487179487179487E-2</v>
      </c>
      <c r="EW292" s="31">
        <f t="shared" si="128"/>
        <v>1.3292682926829268E-2</v>
      </c>
      <c r="EX292" s="31">
        <f t="shared" si="129"/>
        <v>1.2181069958847737E-2</v>
      </c>
      <c r="EY292" s="31">
        <f t="shared" si="130"/>
        <v>1.5867768595041323E-2</v>
      </c>
      <c r="EZ292" s="31">
        <f t="shared" si="131"/>
        <v>2.104E-2</v>
      </c>
      <c r="FA292" s="31">
        <f t="shared" si="132"/>
        <v>2.9023437499999999E-2</v>
      </c>
      <c r="FB292" s="31">
        <f t="shared" si="133"/>
        <v>2.7833333333333335E-2</v>
      </c>
      <c r="FC292" s="31">
        <f t="shared" si="134"/>
        <v>2.5458167330677291E-2</v>
      </c>
      <c r="FD292" s="31">
        <f t="shared" si="135"/>
        <v>2.9259259259259259E-2</v>
      </c>
      <c r="FE292" s="31">
        <f t="shared" si="136"/>
        <v>2.917562724014337E-2</v>
      </c>
      <c r="FF292" s="31">
        <f t="shared" si="137"/>
        <v>2.1000000000000001E-2</v>
      </c>
      <c r="FG292" s="31">
        <f t="shared" si="138"/>
        <v>2.2014925373134327E-2</v>
      </c>
      <c r="FH292" s="31">
        <f t="shared" si="139"/>
        <v>2.5038167938931297E-2</v>
      </c>
      <c r="FI292" s="31">
        <f t="shared" si="140"/>
        <v>2.7461538461538461E-2</v>
      </c>
      <c r="FJ292" s="31">
        <f t="shared" si="141"/>
        <v>2.1948529411764707E-2</v>
      </c>
      <c r="FK292" s="31">
        <f t="shared" si="142"/>
        <v>2.1740740740740741E-2</v>
      </c>
      <c r="FL292" s="31">
        <f t="shared" si="143"/>
        <v>2.5648854961832061E-2</v>
      </c>
      <c r="FM292" s="50">
        <f t="shared" si="144"/>
        <v>2.9921568627450979E-2</v>
      </c>
      <c r="FN292" s="50">
        <f t="shared" si="145"/>
        <v>2.376E-2</v>
      </c>
      <c r="FO292" s="50">
        <f t="shared" si="146"/>
        <v>2.3120300751879701E-2</v>
      </c>
      <c r="FP292" s="50">
        <f t="shared" si="147"/>
        <v>2.6029962546816478E-2</v>
      </c>
      <c r="FQ292" s="50">
        <f t="shared" si="148"/>
        <v>2.4115523465703972E-2</v>
      </c>
      <c r="FR292" s="50">
        <f t="shared" si="149"/>
        <v>1.7374100719424461E-2</v>
      </c>
    </row>
    <row r="293" spans="1:174" ht="14">
      <c r="A293" s="17" t="s">
        <v>337</v>
      </c>
      <c r="B293" s="19">
        <v>3442</v>
      </c>
      <c r="C293" s="19">
        <v>3524</v>
      </c>
      <c r="D293" s="19">
        <v>3598</v>
      </c>
      <c r="E293" s="19">
        <v>3555</v>
      </c>
      <c r="F293" s="19">
        <v>3450</v>
      </c>
      <c r="G293" s="19">
        <v>3484</v>
      </c>
      <c r="H293" s="19">
        <v>3668</v>
      </c>
      <c r="I293" s="19">
        <v>3904</v>
      </c>
      <c r="J293" s="19">
        <v>4100</v>
      </c>
      <c r="K293" s="19">
        <v>4121</v>
      </c>
      <c r="L293" s="19">
        <v>4193</v>
      </c>
      <c r="M293" s="19">
        <v>4150</v>
      </c>
      <c r="N293" s="19">
        <v>4163</v>
      </c>
      <c r="O293" s="19">
        <v>4176</v>
      </c>
      <c r="P293" s="19">
        <v>3713</v>
      </c>
      <c r="Q293" s="19">
        <v>4266</v>
      </c>
      <c r="R293" s="19">
        <v>4131</v>
      </c>
      <c r="S293" s="19">
        <v>4040</v>
      </c>
      <c r="T293" s="19">
        <v>4029</v>
      </c>
      <c r="U293" s="19">
        <v>4279</v>
      </c>
      <c r="V293" s="19">
        <v>4457</v>
      </c>
      <c r="W293" s="19">
        <v>4446</v>
      </c>
      <c r="X293" s="19">
        <v>4256</v>
      </c>
      <c r="Y293" s="19">
        <v>4123</v>
      </c>
      <c r="Z293" s="19">
        <v>4046</v>
      </c>
      <c r="AA293" s="19">
        <v>4106</v>
      </c>
      <c r="AB293" s="19">
        <v>4054</v>
      </c>
      <c r="AC293" s="19">
        <v>3912</v>
      </c>
      <c r="AD293" s="19">
        <v>3699</v>
      </c>
      <c r="AE293" s="19">
        <v>3605</v>
      </c>
      <c r="AF293" s="19">
        <v>3629</v>
      </c>
      <c r="AG293" s="19">
        <v>3823</v>
      </c>
      <c r="AH293" s="19">
        <v>3891</v>
      </c>
      <c r="AI293" s="19">
        <v>3873</v>
      </c>
      <c r="AJ293" s="19">
        <v>3932</v>
      </c>
      <c r="AK293" s="19">
        <v>3881</v>
      </c>
      <c r="AL293" s="19">
        <v>3883</v>
      </c>
      <c r="AM293" s="19">
        <v>4152</v>
      </c>
      <c r="AN293" s="19">
        <v>4386</v>
      </c>
      <c r="AO293" s="19">
        <v>4560</v>
      </c>
      <c r="AP293" s="19">
        <v>4647</v>
      </c>
      <c r="AQ293" s="19">
        <v>4973</v>
      </c>
      <c r="AR293" s="19">
        <v>5384</v>
      </c>
      <c r="AS293" s="19">
        <v>5926</v>
      </c>
      <c r="AT293" s="19">
        <v>6655</v>
      </c>
      <c r="AU293" s="19">
        <v>6987</v>
      </c>
      <c r="AV293" s="19">
        <v>7150</v>
      </c>
      <c r="AW293" s="19">
        <v>7362</v>
      </c>
      <c r="AX293" s="19">
        <v>7291</v>
      </c>
      <c r="AY293" s="19">
        <v>7343</v>
      </c>
      <c r="AZ293" s="19">
        <v>7521</v>
      </c>
      <c r="BA293" s="19">
        <v>7687</v>
      </c>
      <c r="BB293" s="19">
        <v>7793</v>
      </c>
      <c r="BC293" s="19">
        <v>7875</v>
      </c>
      <c r="BD293" s="19">
        <v>7884</v>
      </c>
      <c r="BE293" s="19">
        <v>8223</v>
      </c>
      <c r="BF293" s="19">
        <v>8195</v>
      </c>
      <c r="BG293" s="19">
        <v>7895</v>
      </c>
      <c r="BH293" s="19">
        <v>7705</v>
      </c>
      <c r="BI293" s="19">
        <v>7458</v>
      </c>
      <c r="BJ293" s="19">
        <v>7286</v>
      </c>
      <c r="BK293" s="19">
        <v>7329</v>
      </c>
      <c r="BL293" s="19">
        <v>7348</v>
      </c>
      <c r="BM293" s="19">
        <v>7219</v>
      </c>
      <c r="BN293" s="19">
        <v>7025</v>
      </c>
      <c r="BO293" s="19">
        <v>6930</v>
      </c>
      <c r="BP293" s="19">
        <v>6892</v>
      </c>
      <c r="BQ293" s="19">
        <v>7122</v>
      </c>
      <c r="BR293" s="19">
        <v>7286</v>
      </c>
      <c r="BS293" s="19">
        <v>7150</v>
      </c>
      <c r="BT293" s="19">
        <v>7316</v>
      </c>
      <c r="BU293" s="19">
        <v>7364</v>
      </c>
      <c r="BV293" s="19">
        <v>7335</v>
      </c>
      <c r="BW293" s="19">
        <v>7594</v>
      </c>
      <c r="BX293" s="19">
        <v>7790</v>
      </c>
      <c r="BY293" s="19">
        <v>8014</v>
      </c>
      <c r="BZ293" s="19">
        <v>8012</v>
      </c>
      <c r="CA293" s="19">
        <v>8009</v>
      </c>
      <c r="CB293" s="19">
        <v>8038</v>
      </c>
      <c r="CC293" s="19">
        <v>8406</v>
      </c>
      <c r="CD293" s="19">
        <v>8595</v>
      </c>
      <c r="CE293" s="19">
        <v>8569</v>
      </c>
      <c r="CF293" s="19">
        <v>8403</v>
      </c>
      <c r="CG293" s="19">
        <v>8214</v>
      </c>
      <c r="CH293" s="49">
        <v>8171</v>
      </c>
      <c r="CI293" s="49">
        <v>8249</v>
      </c>
      <c r="CJ293" s="49">
        <v>8259</v>
      </c>
      <c r="CK293" s="49">
        <v>8314</v>
      </c>
      <c r="CL293" s="49">
        <v>8257</v>
      </c>
      <c r="CM293" s="49">
        <v>8157</v>
      </c>
      <c r="CN293" s="49">
        <v>8127</v>
      </c>
      <c r="CO293" s="49">
        <v>8363</v>
      </c>
      <c r="CP293" s="49">
        <v>8510</v>
      </c>
      <c r="CQ293" s="49">
        <v>8472</v>
      </c>
      <c r="CR293" s="49">
        <v>8437</v>
      </c>
      <c r="CS293" s="49">
        <v>8364</v>
      </c>
      <c r="CT293" s="49">
        <v>8123</v>
      </c>
      <c r="CU293" s="49">
        <v>8216</v>
      </c>
      <c r="CV293" s="49">
        <v>7984</v>
      </c>
      <c r="CW293" s="49">
        <v>7405</v>
      </c>
      <c r="CX293" s="49">
        <v>6985</v>
      </c>
      <c r="CY293" s="49">
        <v>6583</v>
      </c>
      <c r="CZ293" s="17" t="s">
        <v>337</v>
      </c>
      <c r="DE293" t="s">
        <v>338</v>
      </c>
      <c r="DG293" t="s">
        <v>337</v>
      </c>
      <c r="DI293">
        <v>104900</v>
      </c>
      <c r="DJ293">
        <v>108200</v>
      </c>
      <c r="DK293">
        <v>108500</v>
      </c>
      <c r="DL293">
        <v>109200</v>
      </c>
      <c r="DM293">
        <v>108900</v>
      </c>
      <c r="DN293">
        <v>108200</v>
      </c>
      <c r="DO293">
        <v>108800</v>
      </c>
      <c r="DP293">
        <v>108500</v>
      </c>
      <c r="DQ293">
        <v>109900</v>
      </c>
      <c r="DR293">
        <v>110500</v>
      </c>
      <c r="DS293">
        <v>110500</v>
      </c>
      <c r="DT293">
        <v>108500</v>
      </c>
      <c r="DU293">
        <v>109100</v>
      </c>
      <c r="DV293">
        <v>108500</v>
      </c>
      <c r="DW293">
        <v>108900</v>
      </c>
      <c r="DX293">
        <v>107400</v>
      </c>
      <c r="DY293">
        <v>108900</v>
      </c>
      <c r="DZ293">
        <v>108900</v>
      </c>
      <c r="EA293">
        <v>107800</v>
      </c>
      <c r="EB293">
        <v>110800</v>
      </c>
      <c r="EC293">
        <v>111300</v>
      </c>
      <c r="ED293">
        <v>113300</v>
      </c>
      <c r="EE293">
        <v>115100</v>
      </c>
      <c r="EF293">
        <v>114900</v>
      </c>
      <c r="EG293">
        <v>114600</v>
      </c>
      <c r="EH293">
        <v>115900</v>
      </c>
      <c r="EI293">
        <v>114700</v>
      </c>
      <c r="EJ293" s="19">
        <v>116200</v>
      </c>
      <c r="EK293" s="19">
        <v>115500</v>
      </c>
      <c r="EL293" s="19">
        <v>114900</v>
      </c>
      <c r="EM293" s="19"/>
      <c r="EO293" s="31">
        <f t="shared" si="120"/>
        <v>3.9285033365109627E-2</v>
      </c>
      <c r="EP293" s="31">
        <f t="shared" si="121"/>
        <v>3.8475046210720884E-2</v>
      </c>
      <c r="EQ293" s="31">
        <f t="shared" si="122"/>
        <v>3.9317972350230414E-2</v>
      </c>
      <c r="ER293" s="31">
        <f t="shared" si="123"/>
        <v>3.6895604395604395E-2</v>
      </c>
      <c r="ES293" s="31">
        <f t="shared" si="124"/>
        <v>4.0826446280991732E-2</v>
      </c>
      <c r="ET293" s="31">
        <f t="shared" si="125"/>
        <v>3.7393715341959337E-2</v>
      </c>
      <c r="EU293" s="31">
        <f t="shared" si="126"/>
        <v>3.5955882352941178E-2</v>
      </c>
      <c r="EV293" s="31">
        <f t="shared" si="127"/>
        <v>3.3447004608294931E-2</v>
      </c>
      <c r="EW293" s="31">
        <f t="shared" si="128"/>
        <v>3.5241128298453141E-2</v>
      </c>
      <c r="EX293" s="31">
        <f t="shared" si="129"/>
        <v>3.5140271493212673E-2</v>
      </c>
      <c r="EY293" s="31">
        <f t="shared" si="130"/>
        <v>4.1266968325791853E-2</v>
      </c>
      <c r="EZ293" s="31">
        <f t="shared" si="131"/>
        <v>4.9622119815668206E-2</v>
      </c>
      <c r="FA293" s="31">
        <f t="shared" si="132"/>
        <v>6.4042163153070583E-2</v>
      </c>
      <c r="FB293" s="31">
        <f t="shared" si="133"/>
        <v>6.7198156682027652E-2</v>
      </c>
      <c r="FC293" s="31">
        <f t="shared" si="134"/>
        <v>7.0587695133149678E-2</v>
      </c>
      <c r="FD293" s="31">
        <f t="shared" si="135"/>
        <v>7.3407821229050277E-2</v>
      </c>
      <c r="FE293" s="31">
        <f t="shared" si="136"/>
        <v>7.2497704315886133E-2</v>
      </c>
      <c r="FF293" s="31">
        <f t="shared" si="137"/>
        <v>6.6905417814508719E-2</v>
      </c>
      <c r="FG293" s="31">
        <f t="shared" si="138"/>
        <v>6.696660482374768E-2</v>
      </c>
      <c r="FH293" s="31">
        <f t="shared" si="139"/>
        <v>6.2202166064981947E-2</v>
      </c>
      <c r="FI293" s="31">
        <f t="shared" si="140"/>
        <v>6.4240790655884991E-2</v>
      </c>
      <c r="FJ293" s="31">
        <f t="shared" si="141"/>
        <v>6.4739629302736093E-2</v>
      </c>
      <c r="FK293" s="31">
        <f t="shared" si="142"/>
        <v>6.9626411815812334E-2</v>
      </c>
      <c r="FL293" s="31">
        <f t="shared" si="143"/>
        <v>6.9956483899042646E-2</v>
      </c>
      <c r="FM293" s="50">
        <f t="shared" si="144"/>
        <v>7.4773123909249561E-2</v>
      </c>
      <c r="FN293" s="50">
        <f t="shared" si="145"/>
        <v>7.0500431406384817E-2</v>
      </c>
      <c r="FO293" s="50">
        <f t="shared" si="146"/>
        <v>7.2484742807323449E-2</v>
      </c>
      <c r="FP293" s="50">
        <f t="shared" si="147"/>
        <v>6.9939759036144578E-2</v>
      </c>
      <c r="FQ293" s="50">
        <f t="shared" si="148"/>
        <v>7.3350649350649347E-2</v>
      </c>
      <c r="FR293" s="50">
        <f t="shared" si="149"/>
        <v>7.069625761531767E-2</v>
      </c>
    </row>
    <row r="294" spans="1:174" ht="14">
      <c r="A294" s="17" t="s">
        <v>338</v>
      </c>
      <c r="B294" s="19">
        <v>7720</v>
      </c>
      <c r="C294" s="19">
        <v>7980</v>
      </c>
      <c r="D294" s="19">
        <v>8166</v>
      </c>
      <c r="E294" s="19">
        <v>8139</v>
      </c>
      <c r="F294" s="19">
        <v>7976</v>
      </c>
      <c r="G294" s="19">
        <v>7915</v>
      </c>
      <c r="H294" s="19">
        <v>8059</v>
      </c>
      <c r="I294" s="19">
        <v>8542</v>
      </c>
      <c r="J294" s="19">
        <v>8798</v>
      </c>
      <c r="K294" s="19">
        <v>8896</v>
      </c>
      <c r="L294" s="19">
        <v>8898</v>
      </c>
      <c r="M294" s="19">
        <v>8744</v>
      </c>
      <c r="N294" s="19">
        <v>8643</v>
      </c>
      <c r="O294" s="19">
        <v>8814</v>
      </c>
      <c r="P294" s="19">
        <v>8956</v>
      </c>
      <c r="Q294" s="19">
        <v>8995</v>
      </c>
      <c r="R294" s="19">
        <v>8683</v>
      </c>
      <c r="S294" s="19">
        <v>8633</v>
      </c>
      <c r="T294" s="19">
        <v>8801</v>
      </c>
      <c r="U294" s="19">
        <v>9044</v>
      </c>
      <c r="V294" s="19">
        <v>9020</v>
      </c>
      <c r="W294" s="19">
        <v>8698</v>
      </c>
      <c r="X294" s="19">
        <v>8376</v>
      </c>
      <c r="Y294" s="19">
        <v>8150</v>
      </c>
      <c r="Z294" s="19">
        <v>7873</v>
      </c>
      <c r="AA294" s="19">
        <v>7824</v>
      </c>
      <c r="AB294" s="19">
        <v>7948</v>
      </c>
      <c r="AC294" s="19">
        <v>7740</v>
      </c>
      <c r="AD294" s="19">
        <v>7551</v>
      </c>
      <c r="AE294" s="19">
        <v>7209</v>
      </c>
      <c r="AF294" s="19">
        <v>7203</v>
      </c>
      <c r="AG294" s="19">
        <v>7437</v>
      </c>
      <c r="AH294" s="19">
        <v>7373</v>
      </c>
      <c r="AI294" s="19">
        <v>7222</v>
      </c>
      <c r="AJ294" s="19">
        <v>7286</v>
      </c>
      <c r="AK294" s="19">
        <v>7298</v>
      </c>
      <c r="AL294" s="19">
        <v>7401</v>
      </c>
      <c r="AM294" s="19">
        <v>7565</v>
      </c>
      <c r="AN294" s="19">
        <v>7933</v>
      </c>
      <c r="AO294" s="19">
        <v>8278</v>
      </c>
      <c r="AP294" s="19">
        <v>8491</v>
      </c>
      <c r="AQ294" s="19">
        <v>8980</v>
      </c>
      <c r="AR294" s="19">
        <v>9836</v>
      </c>
      <c r="AS294" s="19">
        <v>10788</v>
      </c>
      <c r="AT294" s="19">
        <v>11827</v>
      </c>
      <c r="AU294" s="19">
        <v>12304</v>
      </c>
      <c r="AV294" s="19">
        <v>12606</v>
      </c>
      <c r="AW294" s="19">
        <v>12829</v>
      </c>
      <c r="AX294" s="19">
        <v>12888</v>
      </c>
      <c r="AY294" s="19">
        <v>12949</v>
      </c>
      <c r="AZ294" s="19">
        <v>13463</v>
      </c>
      <c r="BA294" s="19">
        <v>13792</v>
      </c>
      <c r="BB294" s="19">
        <v>13713</v>
      </c>
      <c r="BC294" s="19">
        <v>13607</v>
      </c>
      <c r="BD294" s="19">
        <v>13650</v>
      </c>
      <c r="BE294" s="19">
        <v>13969</v>
      </c>
      <c r="BF294" s="19">
        <v>13931</v>
      </c>
      <c r="BG294" s="19">
        <v>13490</v>
      </c>
      <c r="BH294" s="19">
        <v>13138</v>
      </c>
      <c r="BI294" s="19">
        <v>12682</v>
      </c>
      <c r="BJ294" s="19">
        <v>12287</v>
      </c>
      <c r="BK294" s="19">
        <v>12192</v>
      </c>
      <c r="BL294" s="19">
        <v>12201</v>
      </c>
      <c r="BM294" s="19">
        <v>12268</v>
      </c>
      <c r="BN294" s="19">
        <v>12078</v>
      </c>
      <c r="BO294" s="19">
        <v>12132</v>
      </c>
      <c r="BP294" s="19">
        <v>12413</v>
      </c>
      <c r="BQ294" s="19">
        <v>12871</v>
      </c>
      <c r="BR294" s="19">
        <v>12976</v>
      </c>
      <c r="BS294" s="19">
        <v>12978</v>
      </c>
      <c r="BT294" s="19">
        <v>13256</v>
      </c>
      <c r="BU294" s="19">
        <v>13283</v>
      </c>
      <c r="BV294" s="19">
        <v>13240</v>
      </c>
      <c r="BW294" s="19">
        <v>13560</v>
      </c>
      <c r="BX294" s="19">
        <v>13696</v>
      </c>
      <c r="BY294" s="19">
        <v>13703</v>
      </c>
      <c r="BZ294" s="19">
        <v>13676</v>
      </c>
      <c r="CA294" s="19">
        <v>13497</v>
      </c>
      <c r="CB294" s="19">
        <v>13478</v>
      </c>
      <c r="CC294" s="19">
        <v>13884</v>
      </c>
      <c r="CD294" s="19">
        <v>14146</v>
      </c>
      <c r="CE294" s="19">
        <v>14081</v>
      </c>
      <c r="CF294" s="19">
        <v>13810</v>
      </c>
      <c r="CG294" s="19">
        <v>13715</v>
      </c>
      <c r="CH294" s="49">
        <v>13608</v>
      </c>
      <c r="CI294" s="49">
        <v>13647</v>
      </c>
      <c r="CJ294" s="49">
        <v>13805</v>
      </c>
      <c r="CK294" s="49">
        <v>13790</v>
      </c>
      <c r="CL294" s="49">
        <v>13714</v>
      </c>
      <c r="CM294" s="49">
        <v>13586</v>
      </c>
      <c r="CN294" s="49">
        <v>13346</v>
      </c>
      <c r="CO294" s="49">
        <v>13709</v>
      </c>
      <c r="CP294" s="49">
        <v>14155</v>
      </c>
      <c r="CQ294" s="49">
        <v>14065</v>
      </c>
      <c r="CR294" s="49">
        <v>13849</v>
      </c>
      <c r="CS294" s="49">
        <v>13502</v>
      </c>
      <c r="CT294" s="49">
        <v>13103</v>
      </c>
      <c r="CU294" s="49">
        <v>12747</v>
      </c>
      <c r="CV294" s="49">
        <v>12339</v>
      </c>
      <c r="CW294" s="49">
        <v>11929</v>
      </c>
      <c r="CX294" s="49">
        <v>11445</v>
      </c>
      <c r="CY294" s="49">
        <v>11036</v>
      </c>
      <c r="CZ294" s="17" t="s">
        <v>338</v>
      </c>
      <c r="DE294" t="s">
        <v>339</v>
      </c>
      <c r="DG294" t="s">
        <v>338</v>
      </c>
      <c r="DI294">
        <v>125600</v>
      </c>
      <c r="DJ294">
        <v>125300</v>
      </c>
      <c r="DK294">
        <v>125300</v>
      </c>
      <c r="DL294">
        <v>126700</v>
      </c>
      <c r="DM294">
        <v>124500</v>
      </c>
      <c r="DN294">
        <v>126100</v>
      </c>
      <c r="DO294">
        <v>128700</v>
      </c>
      <c r="DP294">
        <v>125900</v>
      </c>
      <c r="DQ294">
        <v>128300</v>
      </c>
      <c r="DR294">
        <v>127100</v>
      </c>
      <c r="DS294">
        <v>125300</v>
      </c>
      <c r="DT294">
        <v>127000</v>
      </c>
      <c r="DU294">
        <v>126200</v>
      </c>
      <c r="DV294">
        <v>128300</v>
      </c>
      <c r="DW294">
        <v>129300</v>
      </c>
      <c r="DX294">
        <v>130000</v>
      </c>
      <c r="DY294">
        <v>130800</v>
      </c>
      <c r="DZ294">
        <v>129400</v>
      </c>
      <c r="EA294">
        <v>126600</v>
      </c>
      <c r="EB294">
        <v>127800</v>
      </c>
      <c r="EC294">
        <v>130100</v>
      </c>
      <c r="ED294">
        <v>126900</v>
      </c>
      <c r="EE294">
        <v>131900</v>
      </c>
      <c r="EF294">
        <v>133400</v>
      </c>
      <c r="EG294">
        <v>135000</v>
      </c>
      <c r="EH294">
        <v>135800</v>
      </c>
      <c r="EI294">
        <v>137300</v>
      </c>
      <c r="EJ294" s="19">
        <v>138100</v>
      </c>
      <c r="EK294" s="19">
        <v>135100</v>
      </c>
      <c r="EL294" s="19">
        <v>136600</v>
      </c>
      <c r="EM294" s="19"/>
      <c r="EO294" s="31">
        <f t="shared" si="120"/>
        <v>7.0828025477707002E-2</v>
      </c>
      <c r="EP294" s="31">
        <f t="shared" si="121"/>
        <v>6.8978451715881878E-2</v>
      </c>
      <c r="EQ294" s="31">
        <f t="shared" si="122"/>
        <v>7.1787709497206698E-2</v>
      </c>
      <c r="ER294" s="31">
        <f t="shared" si="123"/>
        <v>6.9463299131807418E-2</v>
      </c>
      <c r="ES294" s="31">
        <f t="shared" si="124"/>
        <v>6.9863453815261045E-2</v>
      </c>
      <c r="ET294" s="31">
        <f t="shared" si="125"/>
        <v>6.2434575733544807E-2</v>
      </c>
      <c r="EU294" s="31">
        <f t="shared" si="126"/>
        <v>6.0139860139860141E-2</v>
      </c>
      <c r="EV294" s="31">
        <f t="shared" si="127"/>
        <v>5.721207307386815E-2</v>
      </c>
      <c r="EW294" s="31">
        <f t="shared" si="128"/>
        <v>5.628994544037412E-2</v>
      </c>
      <c r="EX294" s="31">
        <f t="shared" si="129"/>
        <v>5.8229740361919746E-2</v>
      </c>
      <c r="EY294" s="31">
        <f t="shared" si="130"/>
        <v>6.606544293695131E-2</v>
      </c>
      <c r="EZ294" s="31">
        <f t="shared" si="131"/>
        <v>7.74488188976378E-2</v>
      </c>
      <c r="FA294" s="31">
        <f t="shared" si="132"/>
        <v>9.7496038034865298E-2</v>
      </c>
      <c r="FB294" s="31">
        <f t="shared" si="133"/>
        <v>0.10045206547155106</v>
      </c>
      <c r="FC294" s="31">
        <f t="shared" si="134"/>
        <v>0.10666666666666667</v>
      </c>
      <c r="FD294" s="31">
        <f t="shared" si="135"/>
        <v>0.105</v>
      </c>
      <c r="FE294" s="31">
        <f t="shared" si="136"/>
        <v>0.10313455657492354</v>
      </c>
      <c r="FF294" s="31">
        <f t="shared" si="137"/>
        <v>9.4953632148377126E-2</v>
      </c>
      <c r="FG294" s="31">
        <f t="shared" si="138"/>
        <v>9.6903633491311217E-2</v>
      </c>
      <c r="FH294" s="31">
        <f t="shared" si="139"/>
        <v>9.7128325508607199E-2</v>
      </c>
      <c r="FI294" s="31">
        <f t="shared" si="140"/>
        <v>9.9754035357417364E-2</v>
      </c>
      <c r="FJ294" s="31">
        <f t="shared" si="141"/>
        <v>0.10433412135539795</v>
      </c>
      <c r="FK294" s="31">
        <f t="shared" si="142"/>
        <v>0.10388931008339651</v>
      </c>
      <c r="FL294" s="31">
        <f t="shared" si="143"/>
        <v>0.10103448275862069</v>
      </c>
      <c r="FM294" s="50">
        <f t="shared" si="144"/>
        <v>0.1043037037037037</v>
      </c>
      <c r="FN294" s="50">
        <f t="shared" si="145"/>
        <v>0.1002061855670103</v>
      </c>
      <c r="FO294" s="50">
        <f t="shared" si="146"/>
        <v>0.10043699927166788</v>
      </c>
      <c r="FP294" s="50">
        <f t="shared" si="147"/>
        <v>9.6640115858073861E-2</v>
      </c>
      <c r="FQ294" s="50">
        <f t="shared" si="148"/>
        <v>0.1041080680977054</v>
      </c>
      <c r="FR294" s="50">
        <f t="shared" si="149"/>
        <v>9.5922401171303073E-2</v>
      </c>
    </row>
    <row r="295" spans="1:174" ht="14">
      <c r="A295" s="17" t="s">
        <v>339</v>
      </c>
      <c r="B295" s="19">
        <v>1330</v>
      </c>
      <c r="C295" s="19">
        <v>1320</v>
      </c>
      <c r="D295" s="19">
        <v>1320</v>
      </c>
      <c r="E295" s="19">
        <v>1345</v>
      </c>
      <c r="F295" s="19">
        <v>1503</v>
      </c>
      <c r="G295" s="19">
        <v>1672</v>
      </c>
      <c r="H295" s="19">
        <v>1859</v>
      </c>
      <c r="I295" s="19">
        <v>2057</v>
      </c>
      <c r="J295" s="19">
        <v>1976</v>
      </c>
      <c r="K295" s="19">
        <v>1978</v>
      </c>
      <c r="L295" s="19">
        <v>1796</v>
      </c>
      <c r="M295" s="19">
        <v>1711</v>
      </c>
      <c r="N295" s="19">
        <v>1689</v>
      </c>
      <c r="O295" s="19">
        <v>1715</v>
      </c>
      <c r="P295" s="19">
        <v>1647</v>
      </c>
      <c r="Q295" s="19">
        <v>1717</v>
      </c>
      <c r="R295" s="19">
        <v>1791</v>
      </c>
      <c r="S295" s="19">
        <v>1839</v>
      </c>
      <c r="T295" s="19">
        <v>2053</v>
      </c>
      <c r="U295" s="19">
        <v>2136</v>
      </c>
      <c r="V295" s="19">
        <v>2145</v>
      </c>
      <c r="W295" s="19">
        <v>2010</v>
      </c>
      <c r="X295" s="19">
        <v>1697</v>
      </c>
      <c r="Y295" s="19">
        <v>1595</v>
      </c>
      <c r="Z295" s="19">
        <v>1469</v>
      </c>
      <c r="AA295" s="19">
        <v>1510</v>
      </c>
      <c r="AB295" s="19">
        <v>1531</v>
      </c>
      <c r="AC295" s="19">
        <v>1567</v>
      </c>
      <c r="AD295" s="19">
        <v>1529</v>
      </c>
      <c r="AE295" s="19">
        <v>1607</v>
      </c>
      <c r="AF295" s="19">
        <v>1732</v>
      </c>
      <c r="AG295" s="19">
        <v>1855</v>
      </c>
      <c r="AH295" s="19">
        <v>1891</v>
      </c>
      <c r="AI295" s="19">
        <v>1686</v>
      </c>
      <c r="AJ295" s="19">
        <v>1610</v>
      </c>
      <c r="AK295" s="19">
        <v>1553</v>
      </c>
      <c r="AL295" s="19">
        <v>1490</v>
      </c>
      <c r="AM295" s="19">
        <v>1589</v>
      </c>
      <c r="AN295" s="19">
        <v>1616</v>
      </c>
      <c r="AO295" s="19">
        <v>1631</v>
      </c>
      <c r="AP295" s="19">
        <v>1750</v>
      </c>
      <c r="AQ295" s="19">
        <v>2023</v>
      </c>
      <c r="AR295" s="19">
        <v>2383</v>
      </c>
      <c r="AS295" s="19">
        <v>2637</v>
      </c>
      <c r="AT295" s="19">
        <v>3048</v>
      </c>
      <c r="AU295" s="19">
        <v>2934</v>
      </c>
      <c r="AV295" s="19">
        <v>2757</v>
      </c>
      <c r="AW295" s="19">
        <v>2668</v>
      </c>
      <c r="AX295" s="19">
        <v>2536</v>
      </c>
      <c r="AY295" s="19">
        <v>2478</v>
      </c>
      <c r="AZ295" s="19">
        <v>2439</v>
      </c>
      <c r="BA295" s="19">
        <v>2502</v>
      </c>
      <c r="BB295" s="19">
        <v>2717</v>
      </c>
      <c r="BC295" s="19">
        <v>3028</v>
      </c>
      <c r="BD295" s="19">
        <v>3213</v>
      </c>
      <c r="BE295" s="19">
        <v>3435</v>
      </c>
      <c r="BF295" s="19">
        <v>3453</v>
      </c>
      <c r="BG295" s="19">
        <v>3231</v>
      </c>
      <c r="BH295" s="19">
        <v>2929</v>
      </c>
      <c r="BI295" s="19">
        <v>2723</v>
      </c>
      <c r="BJ295" s="19">
        <v>2546</v>
      </c>
      <c r="BK295" s="19">
        <v>2460</v>
      </c>
      <c r="BL295" s="19">
        <v>2432</v>
      </c>
      <c r="BM295" s="19">
        <v>2338</v>
      </c>
      <c r="BN295" s="19">
        <v>2395</v>
      </c>
      <c r="BO295" s="19">
        <v>2681</v>
      </c>
      <c r="BP295" s="19">
        <v>2853</v>
      </c>
      <c r="BQ295" s="19">
        <v>3039</v>
      </c>
      <c r="BR295" s="19">
        <v>3088</v>
      </c>
      <c r="BS295" s="19">
        <v>2893</v>
      </c>
      <c r="BT295" s="19">
        <v>2506</v>
      </c>
      <c r="BU295" s="19">
        <v>2435</v>
      </c>
      <c r="BV295" s="19">
        <v>2402</v>
      </c>
      <c r="BW295" s="19">
        <v>2532</v>
      </c>
      <c r="BX295" s="19">
        <v>2576</v>
      </c>
      <c r="BY295" s="19">
        <v>2669</v>
      </c>
      <c r="BZ295" s="19">
        <v>2737</v>
      </c>
      <c r="CA295" s="19">
        <v>2947</v>
      </c>
      <c r="CB295" s="19">
        <v>3120</v>
      </c>
      <c r="CC295" s="19">
        <v>3345</v>
      </c>
      <c r="CD295" s="19">
        <v>3411</v>
      </c>
      <c r="CE295" s="19">
        <v>3198</v>
      </c>
      <c r="CF295" s="19">
        <v>2827</v>
      </c>
      <c r="CG295" s="19">
        <v>2777</v>
      </c>
      <c r="CH295" s="49">
        <v>2656</v>
      </c>
      <c r="CI295" s="49">
        <v>2689</v>
      </c>
      <c r="CJ295" s="49">
        <v>2671</v>
      </c>
      <c r="CK295" s="49">
        <v>2683</v>
      </c>
      <c r="CL295" s="49">
        <v>2736</v>
      </c>
      <c r="CM295" s="49">
        <v>2873</v>
      </c>
      <c r="CN295" s="49">
        <v>3139</v>
      </c>
      <c r="CO295" s="49">
        <v>3234</v>
      </c>
      <c r="CP295" s="49">
        <v>3243</v>
      </c>
      <c r="CQ295" s="49">
        <v>3003</v>
      </c>
      <c r="CR295" s="49">
        <v>2741</v>
      </c>
      <c r="CS295" s="49">
        <v>2568</v>
      </c>
      <c r="CT295" s="49">
        <v>2403</v>
      </c>
      <c r="CU295" s="49">
        <v>2301</v>
      </c>
      <c r="CV295" s="49">
        <v>2202</v>
      </c>
      <c r="CW295" s="49">
        <v>2070</v>
      </c>
      <c r="CX295" s="49">
        <v>2079</v>
      </c>
      <c r="CY295" s="49">
        <v>2225</v>
      </c>
      <c r="CZ295" s="17" t="s">
        <v>339</v>
      </c>
      <c r="DE295" t="s">
        <v>340</v>
      </c>
      <c r="DG295" t="s">
        <v>339</v>
      </c>
      <c r="DI295">
        <v>51600</v>
      </c>
      <c r="DJ295">
        <v>51300</v>
      </c>
      <c r="DK295">
        <v>50700</v>
      </c>
      <c r="DL295">
        <v>49300</v>
      </c>
      <c r="DM295">
        <v>50800</v>
      </c>
      <c r="DN295">
        <v>47300</v>
      </c>
      <c r="DO295">
        <v>45800</v>
      </c>
      <c r="DP295">
        <v>44700</v>
      </c>
      <c r="DQ295">
        <v>47800</v>
      </c>
      <c r="DR295">
        <v>48000</v>
      </c>
      <c r="DS295">
        <v>50300</v>
      </c>
      <c r="DT295">
        <v>52600</v>
      </c>
      <c r="DU295">
        <v>49700</v>
      </c>
      <c r="DV295">
        <v>50300</v>
      </c>
      <c r="DW295">
        <v>49300</v>
      </c>
      <c r="DX295">
        <v>47000</v>
      </c>
      <c r="DY295">
        <v>46600</v>
      </c>
      <c r="DZ295">
        <v>47400</v>
      </c>
      <c r="EA295">
        <v>47400</v>
      </c>
      <c r="EB295">
        <v>47000</v>
      </c>
      <c r="EC295">
        <v>49200</v>
      </c>
      <c r="ED295">
        <v>47700</v>
      </c>
      <c r="EE295">
        <v>51100</v>
      </c>
      <c r="EF295">
        <v>53700</v>
      </c>
      <c r="EG295">
        <v>52500</v>
      </c>
      <c r="EH295">
        <v>51800</v>
      </c>
      <c r="EI295">
        <v>49800</v>
      </c>
      <c r="EJ295" s="19">
        <v>47800</v>
      </c>
      <c r="EK295" s="19">
        <v>50000</v>
      </c>
      <c r="EL295" s="19">
        <v>51000</v>
      </c>
      <c r="EM295" s="19"/>
      <c r="EO295" s="31">
        <f t="shared" si="120"/>
        <v>3.833333333333333E-2</v>
      </c>
      <c r="EP295" s="31">
        <f t="shared" si="121"/>
        <v>3.2923976608187133E-2</v>
      </c>
      <c r="EQ295" s="31">
        <f t="shared" si="122"/>
        <v>3.3865877712031561E-2</v>
      </c>
      <c r="ER295" s="31">
        <f t="shared" si="123"/>
        <v>4.1643002028397567E-2</v>
      </c>
      <c r="ES295" s="31">
        <f t="shared" si="124"/>
        <v>3.9566929133858265E-2</v>
      </c>
      <c r="ET295" s="31">
        <f t="shared" si="125"/>
        <v>3.105708245243129E-2</v>
      </c>
      <c r="EU295" s="31">
        <f t="shared" si="126"/>
        <v>3.4213973799126635E-2</v>
      </c>
      <c r="EV295" s="31">
        <f t="shared" si="127"/>
        <v>3.8747203579418348E-2</v>
      </c>
      <c r="EW295" s="31">
        <f t="shared" si="128"/>
        <v>3.5271966527196649E-2</v>
      </c>
      <c r="EX295" s="31">
        <f t="shared" si="129"/>
        <v>3.1041666666666665E-2</v>
      </c>
      <c r="EY295" s="31">
        <f t="shared" si="130"/>
        <v>3.2425447316103383E-2</v>
      </c>
      <c r="EZ295" s="31">
        <f t="shared" si="131"/>
        <v>4.5304182509505707E-2</v>
      </c>
      <c r="FA295" s="31">
        <f t="shared" si="132"/>
        <v>5.9034205231388331E-2</v>
      </c>
      <c r="FB295" s="31">
        <f t="shared" si="133"/>
        <v>5.0417495029821076E-2</v>
      </c>
      <c r="FC295" s="31">
        <f t="shared" si="134"/>
        <v>5.0750507099391481E-2</v>
      </c>
      <c r="FD295" s="31">
        <f t="shared" si="135"/>
        <v>6.8361702127659574E-2</v>
      </c>
      <c r="FE295" s="31">
        <f t="shared" si="136"/>
        <v>6.9334763948497857E-2</v>
      </c>
      <c r="FF295" s="31">
        <f t="shared" si="137"/>
        <v>5.3713080168776371E-2</v>
      </c>
      <c r="FG295" s="31">
        <f t="shared" si="138"/>
        <v>4.9324894514767931E-2</v>
      </c>
      <c r="FH295" s="31">
        <f t="shared" si="139"/>
        <v>6.0702127659574466E-2</v>
      </c>
      <c r="FI295" s="31">
        <f t="shared" si="140"/>
        <v>5.880081300813008E-2</v>
      </c>
      <c r="FJ295" s="31">
        <f t="shared" si="141"/>
        <v>5.0356394129979033E-2</v>
      </c>
      <c r="FK295" s="31">
        <f t="shared" si="142"/>
        <v>5.2230919765166341E-2</v>
      </c>
      <c r="FL295" s="31">
        <f t="shared" si="143"/>
        <v>5.8100558659217878E-2</v>
      </c>
      <c r="FM295" s="50">
        <f t="shared" si="144"/>
        <v>6.0914285714285712E-2</v>
      </c>
      <c r="FN295" s="50">
        <f t="shared" si="145"/>
        <v>5.1274131274131274E-2</v>
      </c>
      <c r="FO295" s="50">
        <f t="shared" si="146"/>
        <v>5.3875502008032129E-2</v>
      </c>
      <c r="FP295" s="50">
        <f t="shared" si="147"/>
        <v>6.5669456066945603E-2</v>
      </c>
      <c r="FQ295" s="50">
        <f t="shared" si="148"/>
        <v>6.0060000000000002E-2</v>
      </c>
      <c r="FR295" s="50">
        <f t="shared" si="149"/>
        <v>4.7117647058823528E-2</v>
      </c>
    </row>
    <row r="296" spans="1:174" ht="14">
      <c r="A296" s="17" t="s">
        <v>340</v>
      </c>
      <c r="B296" s="19">
        <v>984</v>
      </c>
      <c r="C296" s="19">
        <v>980</v>
      </c>
      <c r="D296" s="19">
        <v>969</v>
      </c>
      <c r="E296" s="19">
        <v>879</v>
      </c>
      <c r="F296" s="19">
        <v>868</v>
      </c>
      <c r="G296" s="19">
        <v>944</v>
      </c>
      <c r="H296" s="19">
        <v>1010</v>
      </c>
      <c r="I296" s="19">
        <v>1166</v>
      </c>
      <c r="J296" s="19">
        <v>1237</v>
      </c>
      <c r="K296" s="19">
        <v>1243</v>
      </c>
      <c r="L296" s="19">
        <v>1184</v>
      </c>
      <c r="M296" s="19">
        <v>1095</v>
      </c>
      <c r="N296" s="19">
        <v>1063</v>
      </c>
      <c r="O296" s="19">
        <v>1065</v>
      </c>
      <c r="P296" s="19">
        <v>1112</v>
      </c>
      <c r="Q296" s="19">
        <v>1065</v>
      </c>
      <c r="R296" s="19">
        <v>1045</v>
      </c>
      <c r="S296" s="19">
        <v>1000</v>
      </c>
      <c r="T296" s="19">
        <v>1000</v>
      </c>
      <c r="U296" s="19">
        <v>1078</v>
      </c>
      <c r="V296" s="19">
        <v>1118</v>
      </c>
      <c r="W296" s="19">
        <v>1093</v>
      </c>
      <c r="X296" s="19">
        <v>978</v>
      </c>
      <c r="Y296" s="19">
        <v>885</v>
      </c>
      <c r="Z296" s="19">
        <v>829</v>
      </c>
      <c r="AA296" s="19">
        <v>789</v>
      </c>
      <c r="AB296" s="19">
        <v>861</v>
      </c>
      <c r="AC296" s="19">
        <v>796</v>
      </c>
      <c r="AD296" s="19">
        <v>797</v>
      </c>
      <c r="AE296" s="19">
        <v>768</v>
      </c>
      <c r="AF296" s="19">
        <v>815</v>
      </c>
      <c r="AG296" s="19">
        <v>854</v>
      </c>
      <c r="AH296" s="19">
        <v>911</v>
      </c>
      <c r="AI296" s="19">
        <v>954</v>
      </c>
      <c r="AJ296" s="19">
        <v>899</v>
      </c>
      <c r="AK296" s="19">
        <v>867</v>
      </c>
      <c r="AL296" s="19">
        <v>913</v>
      </c>
      <c r="AM296" s="19">
        <v>1001</v>
      </c>
      <c r="AN296" s="19">
        <v>1081</v>
      </c>
      <c r="AO296" s="19">
        <v>1043</v>
      </c>
      <c r="AP296" s="19">
        <v>1078</v>
      </c>
      <c r="AQ296" s="19">
        <v>1194</v>
      </c>
      <c r="AR296" s="19">
        <v>1388</v>
      </c>
      <c r="AS296" s="19">
        <v>1629</v>
      </c>
      <c r="AT296" s="19">
        <v>1932</v>
      </c>
      <c r="AU296" s="19">
        <v>2013</v>
      </c>
      <c r="AV296" s="19">
        <v>1940</v>
      </c>
      <c r="AW296" s="19">
        <v>1873</v>
      </c>
      <c r="AX296" s="19">
        <v>1870</v>
      </c>
      <c r="AY296" s="19">
        <v>1875</v>
      </c>
      <c r="AZ296" s="19">
        <v>1897</v>
      </c>
      <c r="BA296" s="19">
        <v>1780</v>
      </c>
      <c r="BB296" s="19">
        <v>1763</v>
      </c>
      <c r="BC296" s="19">
        <v>1859</v>
      </c>
      <c r="BD296" s="19">
        <v>1914</v>
      </c>
      <c r="BE296" s="19">
        <v>2173</v>
      </c>
      <c r="BF296" s="19">
        <v>2271</v>
      </c>
      <c r="BG296" s="19">
        <v>2196</v>
      </c>
      <c r="BH296" s="19">
        <v>2066</v>
      </c>
      <c r="BI296" s="19">
        <v>1952</v>
      </c>
      <c r="BJ296" s="19">
        <v>1951</v>
      </c>
      <c r="BK296" s="19">
        <v>1915</v>
      </c>
      <c r="BL296" s="19">
        <v>1965</v>
      </c>
      <c r="BM296" s="19">
        <v>1881</v>
      </c>
      <c r="BN296" s="19">
        <v>1898</v>
      </c>
      <c r="BO296" s="19">
        <v>1891</v>
      </c>
      <c r="BP296" s="19">
        <v>2004</v>
      </c>
      <c r="BQ296" s="19">
        <v>2241</v>
      </c>
      <c r="BR296" s="19">
        <v>2276</v>
      </c>
      <c r="BS296" s="19">
        <v>2231</v>
      </c>
      <c r="BT296" s="19">
        <v>2125</v>
      </c>
      <c r="BU296" s="19">
        <v>2037</v>
      </c>
      <c r="BV296" s="19">
        <v>1975</v>
      </c>
      <c r="BW296" s="19">
        <v>2148</v>
      </c>
      <c r="BX296" s="19">
        <v>2204</v>
      </c>
      <c r="BY296" s="19">
        <v>2052</v>
      </c>
      <c r="BZ296" s="19">
        <v>1980</v>
      </c>
      <c r="CA296" s="19">
        <v>2013</v>
      </c>
      <c r="CB296" s="19">
        <v>2036</v>
      </c>
      <c r="CC296" s="19">
        <v>2274</v>
      </c>
      <c r="CD296" s="19">
        <v>2357</v>
      </c>
      <c r="CE296" s="19">
        <v>2346</v>
      </c>
      <c r="CF296" s="19">
        <v>2193</v>
      </c>
      <c r="CG296" s="19">
        <v>2053</v>
      </c>
      <c r="CH296" s="49">
        <v>2025</v>
      </c>
      <c r="CI296" s="49">
        <v>2072</v>
      </c>
      <c r="CJ296" s="49">
        <v>2099</v>
      </c>
      <c r="CK296" s="49">
        <v>1981</v>
      </c>
      <c r="CL296" s="49">
        <v>1969</v>
      </c>
      <c r="CM296" s="49">
        <v>1969</v>
      </c>
      <c r="CN296" s="49">
        <v>1984</v>
      </c>
      <c r="CO296" s="49">
        <v>2102</v>
      </c>
      <c r="CP296" s="49">
        <v>2282</v>
      </c>
      <c r="CQ296" s="49">
        <v>2215</v>
      </c>
      <c r="CR296" s="49">
        <v>2130</v>
      </c>
      <c r="CS296" s="49">
        <v>2025</v>
      </c>
      <c r="CT296" s="49">
        <v>1987</v>
      </c>
      <c r="CU296" s="49">
        <v>1955</v>
      </c>
      <c r="CV296" s="49">
        <v>1888</v>
      </c>
      <c r="CW296" s="49">
        <v>1744</v>
      </c>
      <c r="CX296" s="49">
        <v>1687</v>
      </c>
      <c r="CY296" s="49">
        <v>1702</v>
      </c>
      <c r="CZ296" s="17" t="s">
        <v>340</v>
      </c>
      <c r="DE296" t="s">
        <v>341</v>
      </c>
      <c r="DG296" t="s">
        <v>340</v>
      </c>
      <c r="DI296">
        <v>53400</v>
      </c>
      <c r="DJ296">
        <v>53200</v>
      </c>
      <c r="DK296">
        <v>53700</v>
      </c>
      <c r="DL296">
        <v>54500</v>
      </c>
      <c r="DM296">
        <v>54700</v>
      </c>
      <c r="DN296">
        <v>55600</v>
      </c>
      <c r="DO296">
        <v>55800</v>
      </c>
      <c r="DP296">
        <v>55900</v>
      </c>
      <c r="DQ296">
        <v>56200</v>
      </c>
      <c r="DR296">
        <v>56300</v>
      </c>
      <c r="DS296">
        <v>56800</v>
      </c>
      <c r="DT296">
        <v>56800</v>
      </c>
      <c r="DU296">
        <v>56800</v>
      </c>
      <c r="DV296">
        <v>56600</v>
      </c>
      <c r="DW296">
        <v>57000</v>
      </c>
      <c r="DX296">
        <v>56300</v>
      </c>
      <c r="DY296">
        <v>54800</v>
      </c>
      <c r="DZ296">
        <v>54300</v>
      </c>
      <c r="EA296">
        <v>53000</v>
      </c>
      <c r="EB296">
        <v>52800</v>
      </c>
      <c r="EC296">
        <v>53800</v>
      </c>
      <c r="ED296">
        <v>54100</v>
      </c>
      <c r="EE296">
        <v>53900</v>
      </c>
      <c r="EF296">
        <v>53700</v>
      </c>
      <c r="EG296">
        <v>53000</v>
      </c>
      <c r="EH296">
        <v>52700</v>
      </c>
      <c r="EI296">
        <v>52800</v>
      </c>
      <c r="EJ296" s="19">
        <v>53100</v>
      </c>
      <c r="EK296" s="19">
        <v>53600</v>
      </c>
      <c r="EL296" s="19">
        <v>54100</v>
      </c>
      <c r="EM296" s="19"/>
      <c r="EO296" s="31">
        <f t="shared" si="120"/>
        <v>2.3277153558052436E-2</v>
      </c>
      <c r="EP296" s="31">
        <f t="shared" si="121"/>
        <v>1.9981203007518798E-2</v>
      </c>
      <c r="EQ296" s="31">
        <f t="shared" si="122"/>
        <v>1.9832402234636871E-2</v>
      </c>
      <c r="ER296" s="31">
        <f t="shared" si="123"/>
        <v>1.834862385321101E-2</v>
      </c>
      <c r="ES296" s="31">
        <f t="shared" si="124"/>
        <v>1.9981718464351005E-2</v>
      </c>
      <c r="ET296" s="31">
        <f t="shared" si="125"/>
        <v>1.4910071942446044E-2</v>
      </c>
      <c r="EU296" s="31">
        <f t="shared" si="126"/>
        <v>1.4265232974910395E-2</v>
      </c>
      <c r="EV296" s="31">
        <f t="shared" si="127"/>
        <v>1.4579606440071556E-2</v>
      </c>
      <c r="EW296" s="31">
        <f t="shared" si="128"/>
        <v>1.6975088967971529E-2</v>
      </c>
      <c r="EX296" s="31">
        <f t="shared" si="129"/>
        <v>1.6216696269982237E-2</v>
      </c>
      <c r="EY296" s="31">
        <f t="shared" si="130"/>
        <v>1.8362676056338029E-2</v>
      </c>
      <c r="EZ296" s="31">
        <f t="shared" si="131"/>
        <v>2.4436619718309859E-2</v>
      </c>
      <c r="FA296" s="31">
        <f t="shared" si="132"/>
        <v>3.5440140845070425E-2</v>
      </c>
      <c r="FB296" s="31">
        <f t="shared" si="133"/>
        <v>3.3038869257950527E-2</v>
      </c>
      <c r="FC296" s="31">
        <f t="shared" si="134"/>
        <v>3.1228070175438598E-2</v>
      </c>
      <c r="FD296" s="31">
        <f t="shared" si="135"/>
        <v>3.3996447602131441E-2</v>
      </c>
      <c r="FE296" s="31">
        <f t="shared" si="136"/>
        <v>4.0072992700729927E-2</v>
      </c>
      <c r="FF296" s="31">
        <f t="shared" si="137"/>
        <v>3.5930018416206265E-2</v>
      </c>
      <c r="FG296" s="31">
        <f t="shared" si="138"/>
        <v>3.549056603773585E-2</v>
      </c>
      <c r="FH296" s="31">
        <f t="shared" si="139"/>
        <v>3.7954545454545456E-2</v>
      </c>
      <c r="FI296" s="31">
        <f t="shared" si="140"/>
        <v>4.1468401486988847E-2</v>
      </c>
      <c r="FJ296" s="31">
        <f t="shared" si="141"/>
        <v>3.6506469500924212E-2</v>
      </c>
      <c r="FK296" s="31">
        <f t="shared" si="142"/>
        <v>3.8070500927643781E-2</v>
      </c>
      <c r="FL296" s="31">
        <f t="shared" si="143"/>
        <v>3.791433891992551E-2</v>
      </c>
      <c r="FM296" s="50">
        <f t="shared" si="144"/>
        <v>4.4264150943396224E-2</v>
      </c>
      <c r="FN296" s="50">
        <f t="shared" si="145"/>
        <v>3.8425047438330168E-2</v>
      </c>
      <c r="FO296" s="50">
        <f t="shared" si="146"/>
        <v>3.7518939393939396E-2</v>
      </c>
      <c r="FP296" s="50">
        <f t="shared" si="147"/>
        <v>3.7363465160075326E-2</v>
      </c>
      <c r="FQ296" s="50">
        <f t="shared" si="148"/>
        <v>4.1324626865671642E-2</v>
      </c>
      <c r="FR296" s="50">
        <f t="shared" si="149"/>
        <v>3.6728280961182996E-2</v>
      </c>
    </row>
    <row r="297" spans="1:174" ht="14">
      <c r="A297" s="17" t="s">
        <v>341</v>
      </c>
      <c r="B297" s="19">
        <v>825</v>
      </c>
      <c r="C297" s="19">
        <v>873</v>
      </c>
      <c r="D297" s="19">
        <v>865</v>
      </c>
      <c r="E297" s="19">
        <v>865</v>
      </c>
      <c r="F297" s="19">
        <v>761</v>
      </c>
      <c r="G297" s="19">
        <v>747</v>
      </c>
      <c r="H297" s="19">
        <v>766</v>
      </c>
      <c r="I297" s="19">
        <v>856</v>
      </c>
      <c r="J297" s="19">
        <v>1012</v>
      </c>
      <c r="K297" s="19">
        <v>983</v>
      </c>
      <c r="L297" s="19">
        <v>1022</v>
      </c>
      <c r="M297" s="19">
        <v>942</v>
      </c>
      <c r="N297" s="19">
        <v>960</v>
      </c>
      <c r="O297" s="19">
        <v>1015</v>
      </c>
      <c r="P297" s="19">
        <v>1041</v>
      </c>
      <c r="Q297" s="19">
        <v>1027</v>
      </c>
      <c r="R297" s="19">
        <v>962</v>
      </c>
      <c r="S297" s="19">
        <v>990</v>
      </c>
      <c r="T297" s="19">
        <v>1053</v>
      </c>
      <c r="U297" s="19">
        <v>1108</v>
      </c>
      <c r="V297" s="19">
        <v>1179</v>
      </c>
      <c r="W297" s="19">
        <v>1111</v>
      </c>
      <c r="X297" s="19">
        <v>1059</v>
      </c>
      <c r="Y297" s="19">
        <v>979</v>
      </c>
      <c r="Z297" s="19">
        <v>966</v>
      </c>
      <c r="AA297" s="19">
        <v>890</v>
      </c>
      <c r="AB297" s="19">
        <v>952</v>
      </c>
      <c r="AC297" s="19">
        <v>886</v>
      </c>
      <c r="AD297" s="19">
        <v>880</v>
      </c>
      <c r="AE297" s="19">
        <v>866</v>
      </c>
      <c r="AF297" s="19">
        <v>872</v>
      </c>
      <c r="AG297" s="19">
        <v>986</v>
      </c>
      <c r="AH297" s="19">
        <v>1016</v>
      </c>
      <c r="AI297" s="19">
        <v>1031</v>
      </c>
      <c r="AJ297" s="19">
        <v>959</v>
      </c>
      <c r="AK297" s="19">
        <v>921</v>
      </c>
      <c r="AL297" s="19">
        <v>843</v>
      </c>
      <c r="AM297" s="19">
        <v>908</v>
      </c>
      <c r="AN297" s="19">
        <v>1017</v>
      </c>
      <c r="AO297" s="19">
        <v>1016</v>
      </c>
      <c r="AP297" s="19">
        <v>1103</v>
      </c>
      <c r="AQ297" s="19">
        <v>1331</v>
      </c>
      <c r="AR297" s="19">
        <v>1584</v>
      </c>
      <c r="AS297" s="19">
        <v>1815</v>
      </c>
      <c r="AT297" s="19">
        <v>2150</v>
      </c>
      <c r="AU297" s="19">
        <v>2198</v>
      </c>
      <c r="AV297" s="19">
        <v>2191</v>
      </c>
      <c r="AW297" s="19">
        <v>2170</v>
      </c>
      <c r="AX297" s="19">
        <v>2092</v>
      </c>
      <c r="AY297" s="19">
        <v>2047</v>
      </c>
      <c r="AZ297" s="19">
        <v>2060</v>
      </c>
      <c r="BA297" s="19">
        <v>1994</v>
      </c>
      <c r="BB297" s="19">
        <v>1912</v>
      </c>
      <c r="BC297" s="19">
        <v>1931</v>
      </c>
      <c r="BD297" s="19">
        <v>2078</v>
      </c>
      <c r="BE297" s="19">
        <v>2224</v>
      </c>
      <c r="BF297" s="19">
        <v>2309</v>
      </c>
      <c r="BG297" s="19">
        <v>2216</v>
      </c>
      <c r="BH297" s="19">
        <v>2074</v>
      </c>
      <c r="BI297" s="19">
        <v>1916</v>
      </c>
      <c r="BJ297" s="19">
        <v>1773</v>
      </c>
      <c r="BK297" s="19">
        <v>1816</v>
      </c>
      <c r="BL297" s="19">
        <v>1783</v>
      </c>
      <c r="BM297" s="19">
        <v>1759</v>
      </c>
      <c r="BN297" s="19">
        <v>1750</v>
      </c>
      <c r="BO297" s="19">
        <v>1824</v>
      </c>
      <c r="BP297" s="19">
        <v>1908</v>
      </c>
      <c r="BQ297" s="19">
        <v>2000</v>
      </c>
      <c r="BR297" s="19">
        <v>2145</v>
      </c>
      <c r="BS297" s="19">
        <v>2100</v>
      </c>
      <c r="BT297" s="19">
        <v>1954</v>
      </c>
      <c r="BU297" s="19">
        <v>1840</v>
      </c>
      <c r="BV297" s="19">
        <v>1770</v>
      </c>
      <c r="BW297" s="19">
        <v>1845</v>
      </c>
      <c r="BX297" s="19">
        <v>1923</v>
      </c>
      <c r="BY297" s="19">
        <v>2025</v>
      </c>
      <c r="BZ297" s="19">
        <v>2050</v>
      </c>
      <c r="CA297" s="19">
        <v>2055</v>
      </c>
      <c r="CB297" s="19">
        <v>2160</v>
      </c>
      <c r="CC297" s="19">
        <v>2281</v>
      </c>
      <c r="CD297" s="19">
        <v>2376</v>
      </c>
      <c r="CE297" s="19">
        <v>2299</v>
      </c>
      <c r="CF297" s="19">
        <v>2109</v>
      </c>
      <c r="CG297" s="19">
        <v>2010</v>
      </c>
      <c r="CH297" s="49">
        <v>1910</v>
      </c>
      <c r="CI297" s="49">
        <v>1906</v>
      </c>
      <c r="CJ297" s="49">
        <v>1870</v>
      </c>
      <c r="CK297" s="49">
        <v>1858</v>
      </c>
      <c r="CL297" s="49">
        <v>1845</v>
      </c>
      <c r="CM297" s="49">
        <v>1899</v>
      </c>
      <c r="CN297" s="49">
        <v>1950</v>
      </c>
      <c r="CO297" s="49">
        <v>2074</v>
      </c>
      <c r="CP297" s="49">
        <v>2181</v>
      </c>
      <c r="CQ297" s="49">
        <v>2124</v>
      </c>
      <c r="CR297" s="49">
        <v>2011</v>
      </c>
      <c r="CS297" s="49">
        <v>1945</v>
      </c>
      <c r="CT297" s="49">
        <v>1820</v>
      </c>
      <c r="CU297" s="49">
        <v>1817</v>
      </c>
      <c r="CV297" s="49">
        <v>1736</v>
      </c>
      <c r="CW297" s="49">
        <v>1694</v>
      </c>
      <c r="CX297" s="49">
        <v>1703</v>
      </c>
      <c r="CY297" s="49">
        <v>1786</v>
      </c>
      <c r="CZ297" s="17" t="s">
        <v>341</v>
      </c>
      <c r="DE297" t="s">
        <v>342</v>
      </c>
      <c r="DG297" t="s">
        <v>341</v>
      </c>
      <c r="DI297">
        <v>53300</v>
      </c>
      <c r="DJ297">
        <v>52600</v>
      </c>
      <c r="DK297">
        <v>51700</v>
      </c>
      <c r="DL297">
        <v>53100</v>
      </c>
      <c r="DM297">
        <v>52800</v>
      </c>
      <c r="DN297">
        <v>53100</v>
      </c>
      <c r="DO297">
        <v>53100</v>
      </c>
      <c r="DP297">
        <v>50800</v>
      </c>
      <c r="DQ297">
        <v>51100</v>
      </c>
      <c r="DR297">
        <v>53400</v>
      </c>
      <c r="DS297">
        <v>54700</v>
      </c>
      <c r="DT297">
        <v>54700</v>
      </c>
      <c r="DU297">
        <v>56600</v>
      </c>
      <c r="DV297">
        <v>54500</v>
      </c>
      <c r="DW297">
        <v>54800</v>
      </c>
      <c r="DX297">
        <v>53600</v>
      </c>
      <c r="DY297">
        <v>53000</v>
      </c>
      <c r="DZ297">
        <v>51100</v>
      </c>
      <c r="EA297">
        <v>49300</v>
      </c>
      <c r="EB297">
        <v>50100</v>
      </c>
      <c r="EC297">
        <v>48700</v>
      </c>
      <c r="ED297">
        <v>50100</v>
      </c>
      <c r="EE297">
        <v>51900</v>
      </c>
      <c r="EF297">
        <v>51600</v>
      </c>
      <c r="EG297">
        <v>51400</v>
      </c>
      <c r="EH297">
        <v>53500</v>
      </c>
      <c r="EI297">
        <v>51900</v>
      </c>
      <c r="EJ297" s="19">
        <v>50800</v>
      </c>
      <c r="EK297" s="19">
        <v>54100</v>
      </c>
      <c r="EL297" s="19">
        <v>55500</v>
      </c>
      <c r="EM297" s="19"/>
      <c r="EO297" s="31">
        <f t="shared" si="120"/>
        <v>1.8442776735459663E-2</v>
      </c>
      <c r="EP297" s="31">
        <f t="shared" si="121"/>
        <v>1.8250950570342206E-2</v>
      </c>
      <c r="EQ297" s="31">
        <f t="shared" si="122"/>
        <v>1.9864603481624759E-2</v>
      </c>
      <c r="ER297" s="31">
        <f t="shared" si="123"/>
        <v>1.9830508474576271E-2</v>
      </c>
      <c r="ES297" s="31">
        <f t="shared" si="124"/>
        <v>2.1041666666666667E-2</v>
      </c>
      <c r="ET297" s="31">
        <f t="shared" si="125"/>
        <v>1.8192090395480226E-2</v>
      </c>
      <c r="EU297" s="31">
        <f t="shared" si="126"/>
        <v>1.6685499058380415E-2</v>
      </c>
      <c r="EV297" s="31">
        <f t="shared" si="127"/>
        <v>1.7165354330708663E-2</v>
      </c>
      <c r="EW297" s="31">
        <f t="shared" si="128"/>
        <v>2.0176125244618395E-2</v>
      </c>
      <c r="EX297" s="31">
        <f t="shared" si="129"/>
        <v>1.5786516853932585E-2</v>
      </c>
      <c r="EY297" s="31">
        <f t="shared" si="130"/>
        <v>1.8574040219378429E-2</v>
      </c>
      <c r="EZ297" s="31">
        <f t="shared" si="131"/>
        <v>2.8957952468007312E-2</v>
      </c>
      <c r="FA297" s="31">
        <f t="shared" si="132"/>
        <v>3.8833922261484098E-2</v>
      </c>
      <c r="FB297" s="31">
        <f t="shared" si="133"/>
        <v>3.8385321100917434E-2</v>
      </c>
      <c r="FC297" s="31">
        <f t="shared" si="134"/>
        <v>3.6386861313868611E-2</v>
      </c>
      <c r="FD297" s="31">
        <f t="shared" si="135"/>
        <v>3.876865671641791E-2</v>
      </c>
      <c r="FE297" s="31">
        <f t="shared" si="136"/>
        <v>4.1811320754716982E-2</v>
      </c>
      <c r="FF297" s="31">
        <f t="shared" si="137"/>
        <v>3.4696673189823876E-2</v>
      </c>
      <c r="FG297" s="31">
        <f t="shared" si="138"/>
        <v>3.5679513184584177E-2</v>
      </c>
      <c r="FH297" s="31">
        <f t="shared" si="139"/>
        <v>3.8083832335329339E-2</v>
      </c>
      <c r="FI297" s="31">
        <f t="shared" si="140"/>
        <v>4.3121149897330596E-2</v>
      </c>
      <c r="FJ297" s="31">
        <f t="shared" si="141"/>
        <v>3.5329341317365266E-2</v>
      </c>
      <c r="FK297" s="31">
        <f t="shared" si="142"/>
        <v>3.9017341040462429E-2</v>
      </c>
      <c r="FL297" s="31">
        <f t="shared" si="143"/>
        <v>4.1860465116279069E-2</v>
      </c>
      <c r="FM297" s="50">
        <f t="shared" si="144"/>
        <v>4.4727626459143972E-2</v>
      </c>
      <c r="FN297" s="50">
        <f t="shared" si="145"/>
        <v>3.570093457943925E-2</v>
      </c>
      <c r="FO297" s="50">
        <f t="shared" si="146"/>
        <v>3.579961464354528E-2</v>
      </c>
      <c r="FP297" s="50">
        <f t="shared" si="147"/>
        <v>3.8385826771653545E-2</v>
      </c>
      <c r="FQ297" s="50">
        <f t="shared" si="148"/>
        <v>3.9260628465804068E-2</v>
      </c>
      <c r="FR297" s="50">
        <f t="shared" si="149"/>
        <v>3.2792792792792791E-2</v>
      </c>
    </row>
    <row r="298" spans="1:174" ht="14">
      <c r="A298" s="17" t="s">
        <v>342</v>
      </c>
      <c r="B298" s="19">
        <v>4045</v>
      </c>
      <c r="C298" s="19">
        <v>4128</v>
      </c>
      <c r="D298" s="19">
        <v>4197</v>
      </c>
      <c r="E298" s="19">
        <v>4176</v>
      </c>
      <c r="F298" s="19">
        <v>4196</v>
      </c>
      <c r="G298" s="19">
        <v>4399</v>
      </c>
      <c r="H298" s="19">
        <v>4536</v>
      </c>
      <c r="I298" s="19">
        <v>4910</v>
      </c>
      <c r="J298" s="19">
        <v>5050</v>
      </c>
      <c r="K298" s="19">
        <v>5116</v>
      </c>
      <c r="L298" s="19">
        <v>4960</v>
      </c>
      <c r="M298" s="19">
        <v>4841</v>
      </c>
      <c r="N298" s="19">
        <v>4750</v>
      </c>
      <c r="O298" s="19">
        <v>4839</v>
      </c>
      <c r="P298" s="19">
        <v>4920</v>
      </c>
      <c r="Q298" s="19">
        <v>4922</v>
      </c>
      <c r="R298" s="19">
        <v>4951</v>
      </c>
      <c r="S298" s="19">
        <v>4927</v>
      </c>
      <c r="T298" s="19">
        <v>4979</v>
      </c>
      <c r="U298" s="19">
        <v>5261</v>
      </c>
      <c r="V298" s="19">
        <v>5243</v>
      </c>
      <c r="W298" s="19">
        <v>5178</v>
      </c>
      <c r="X298" s="19">
        <v>5015</v>
      </c>
      <c r="Y298" s="19">
        <v>4861</v>
      </c>
      <c r="Z298" s="19">
        <v>4689</v>
      </c>
      <c r="AA298" s="19">
        <v>4800</v>
      </c>
      <c r="AB298" s="19">
        <v>4867</v>
      </c>
      <c r="AC298" s="19">
        <v>4818</v>
      </c>
      <c r="AD298" s="19">
        <v>4791</v>
      </c>
      <c r="AE298" s="19">
        <v>4722</v>
      </c>
      <c r="AF298" s="19">
        <v>4903</v>
      </c>
      <c r="AG298" s="19">
        <v>5192</v>
      </c>
      <c r="AH298" s="19">
        <v>5234</v>
      </c>
      <c r="AI298" s="19">
        <v>5169</v>
      </c>
      <c r="AJ298" s="19">
        <v>5041</v>
      </c>
      <c r="AK298" s="19">
        <v>5013</v>
      </c>
      <c r="AL298" s="19">
        <v>4965</v>
      </c>
      <c r="AM298" s="19">
        <v>5235</v>
      </c>
      <c r="AN298" s="19">
        <v>5515</v>
      </c>
      <c r="AO298" s="19">
        <v>5642</v>
      </c>
      <c r="AP298" s="19">
        <v>5748</v>
      </c>
      <c r="AQ298" s="19">
        <v>6145</v>
      </c>
      <c r="AR298" s="19">
        <v>6555</v>
      </c>
      <c r="AS298" s="19">
        <v>7070</v>
      </c>
      <c r="AT298" s="19">
        <v>7636</v>
      </c>
      <c r="AU298" s="19">
        <v>7857</v>
      </c>
      <c r="AV298" s="19">
        <v>8001</v>
      </c>
      <c r="AW298" s="19">
        <v>8468</v>
      </c>
      <c r="AX298" s="19">
        <v>8558</v>
      </c>
      <c r="AY298" s="19">
        <v>8669</v>
      </c>
      <c r="AZ298" s="19">
        <v>8707</v>
      </c>
      <c r="BA298" s="19">
        <v>8669</v>
      </c>
      <c r="BB298" s="19">
        <v>8538</v>
      </c>
      <c r="BC298" s="19">
        <v>8456</v>
      </c>
      <c r="BD298" s="19">
        <v>8433</v>
      </c>
      <c r="BE298" s="19">
        <v>8848</v>
      </c>
      <c r="BF298" s="19">
        <v>8763</v>
      </c>
      <c r="BG298" s="19">
        <v>8503</v>
      </c>
      <c r="BH298" s="19">
        <v>8328</v>
      </c>
      <c r="BI298" s="19">
        <v>8006</v>
      </c>
      <c r="BJ298" s="19">
        <v>7799</v>
      </c>
      <c r="BK298" s="19">
        <v>7861</v>
      </c>
      <c r="BL298" s="19">
        <v>8026</v>
      </c>
      <c r="BM298" s="19">
        <v>8052</v>
      </c>
      <c r="BN298" s="19">
        <v>7933</v>
      </c>
      <c r="BO298" s="19">
        <v>8028</v>
      </c>
      <c r="BP298" s="19">
        <v>8054</v>
      </c>
      <c r="BQ298" s="19">
        <v>8425</v>
      </c>
      <c r="BR298" s="19">
        <v>8501</v>
      </c>
      <c r="BS298" s="19">
        <v>8474</v>
      </c>
      <c r="BT298" s="19">
        <v>8342</v>
      </c>
      <c r="BU298" s="19">
        <v>8382</v>
      </c>
      <c r="BV298" s="19">
        <v>8476</v>
      </c>
      <c r="BW298" s="19">
        <v>8720</v>
      </c>
      <c r="BX298" s="19">
        <v>8835</v>
      </c>
      <c r="BY298" s="19">
        <v>8861</v>
      </c>
      <c r="BZ298" s="19">
        <v>8759</v>
      </c>
      <c r="CA298" s="19">
        <v>8712</v>
      </c>
      <c r="CB298" s="19">
        <v>8661</v>
      </c>
      <c r="CC298" s="19">
        <v>9033</v>
      </c>
      <c r="CD298" s="19">
        <v>9189</v>
      </c>
      <c r="CE298" s="19">
        <v>9080</v>
      </c>
      <c r="CF298" s="19">
        <v>8848</v>
      </c>
      <c r="CG298" s="19">
        <v>8788</v>
      </c>
      <c r="CH298" s="49">
        <v>8617</v>
      </c>
      <c r="CI298" s="49">
        <v>8575</v>
      </c>
      <c r="CJ298" s="49">
        <v>8516</v>
      </c>
      <c r="CK298" s="49">
        <v>8551</v>
      </c>
      <c r="CL298" s="49">
        <v>8560</v>
      </c>
      <c r="CM298" s="49">
        <v>8503</v>
      </c>
      <c r="CN298" s="49">
        <v>8347</v>
      </c>
      <c r="CO298" s="49">
        <v>8570</v>
      </c>
      <c r="CP298" s="49">
        <v>8547</v>
      </c>
      <c r="CQ298" s="49">
        <v>8352</v>
      </c>
      <c r="CR298" s="49">
        <v>8033</v>
      </c>
      <c r="CS298" s="49">
        <v>7717</v>
      </c>
      <c r="CT298" s="49">
        <v>7447</v>
      </c>
      <c r="CU298" s="49">
        <v>7408</v>
      </c>
      <c r="CV298" s="49">
        <v>7266</v>
      </c>
      <c r="CW298" s="49">
        <v>7103</v>
      </c>
      <c r="CX298" s="49">
        <v>6798</v>
      </c>
      <c r="CY298" s="49">
        <v>6499</v>
      </c>
      <c r="CZ298" s="17" t="s">
        <v>342</v>
      </c>
      <c r="DE298" t="s">
        <v>343</v>
      </c>
      <c r="DG298" t="s">
        <v>342</v>
      </c>
      <c r="DI298">
        <v>125100</v>
      </c>
      <c r="DJ298">
        <v>124400</v>
      </c>
      <c r="DK298">
        <v>124000</v>
      </c>
      <c r="DL298">
        <v>123700</v>
      </c>
      <c r="DM298">
        <v>123900</v>
      </c>
      <c r="DN298">
        <v>123400</v>
      </c>
      <c r="DO298">
        <v>124700</v>
      </c>
      <c r="DP298">
        <v>123700</v>
      </c>
      <c r="DQ298">
        <v>124300</v>
      </c>
      <c r="DR298">
        <v>124100</v>
      </c>
      <c r="DS298">
        <v>124200</v>
      </c>
      <c r="DT298">
        <v>126300</v>
      </c>
      <c r="DU298">
        <v>128200</v>
      </c>
      <c r="DV298">
        <v>129700</v>
      </c>
      <c r="DW298">
        <v>129700</v>
      </c>
      <c r="DX298">
        <v>129300</v>
      </c>
      <c r="DY298">
        <v>125700</v>
      </c>
      <c r="DZ298">
        <v>125300</v>
      </c>
      <c r="EA298">
        <v>128500</v>
      </c>
      <c r="EB298">
        <v>129900</v>
      </c>
      <c r="EC298">
        <v>131600</v>
      </c>
      <c r="ED298">
        <v>133000</v>
      </c>
      <c r="EE298">
        <v>128600</v>
      </c>
      <c r="EF298">
        <v>126600</v>
      </c>
      <c r="EG298">
        <v>127400</v>
      </c>
      <c r="EH298">
        <v>125800</v>
      </c>
      <c r="EI298">
        <v>125400</v>
      </c>
      <c r="EJ298" s="19">
        <v>127600</v>
      </c>
      <c r="EK298" s="19">
        <v>127900</v>
      </c>
      <c r="EL298" s="19">
        <v>129900</v>
      </c>
      <c r="EM298" s="19"/>
      <c r="EO298" s="31">
        <f t="shared" si="120"/>
        <v>4.0895283772981614E-2</v>
      </c>
      <c r="EP298" s="31">
        <f t="shared" si="121"/>
        <v>3.8183279742765273E-2</v>
      </c>
      <c r="EQ298" s="31">
        <f t="shared" si="122"/>
        <v>3.9693548387096773E-2</v>
      </c>
      <c r="ER298" s="31">
        <f t="shared" si="123"/>
        <v>4.0250606305578009E-2</v>
      </c>
      <c r="ES298" s="31">
        <f t="shared" si="124"/>
        <v>4.1791767554479421E-2</v>
      </c>
      <c r="ET298" s="31">
        <f t="shared" si="125"/>
        <v>3.7998379254457051E-2</v>
      </c>
      <c r="EU298" s="31">
        <f t="shared" si="126"/>
        <v>3.8636728147554131E-2</v>
      </c>
      <c r="EV298" s="31">
        <f t="shared" si="127"/>
        <v>3.963621665319321E-2</v>
      </c>
      <c r="EW298" s="31">
        <f t="shared" si="128"/>
        <v>4.1584875301689458E-2</v>
      </c>
      <c r="EX298" s="31">
        <f t="shared" si="129"/>
        <v>4.0008058017727638E-2</v>
      </c>
      <c r="EY298" s="31">
        <f t="shared" si="130"/>
        <v>4.5426731078904992E-2</v>
      </c>
      <c r="EZ298" s="31">
        <f t="shared" si="131"/>
        <v>5.1900237529691209E-2</v>
      </c>
      <c r="FA298" s="31">
        <f t="shared" si="132"/>
        <v>6.1287051482059283E-2</v>
      </c>
      <c r="FB298" s="31">
        <f t="shared" si="133"/>
        <v>6.5983037779491133E-2</v>
      </c>
      <c r="FC298" s="31">
        <f t="shared" si="134"/>
        <v>6.6838858905165763E-2</v>
      </c>
      <c r="FD298" s="31">
        <f t="shared" si="135"/>
        <v>6.5220417633410674E-2</v>
      </c>
      <c r="FE298" s="31">
        <f t="shared" si="136"/>
        <v>6.7645186953062847E-2</v>
      </c>
      <c r="FF298" s="31">
        <f t="shared" si="137"/>
        <v>6.2242617717478049E-2</v>
      </c>
      <c r="FG298" s="31">
        <f t="shared" si="138"/>
        <v>6.266147859922179E-2</v>
      </c>
      <c r="FH298" s="31">
        <f t="shared" si="139"/>
        <v>6.2001539645881447E-2</v>
      </c>
      <c r="FI298" s="31">
        <f t="shared" si="140"/>
        <v>6.4392097264437689E-2</v>
      </c>
      <c r="FJ298" s="31">
        <f t="shared" si="141"/>
        <v>6.3729323308270677E-2</v>
      </c>
      <c r="FK298" s="31">
        <f t="shared" si="142"/>
        <v>6.8903576982892692E-2</v>
      </c>
      <c r="FL298" s="31">
        <f t="shared" si="143"/>
        <v>6.8412322274881518E-2</v>
      </c>
      <c r="FM298" s="50">
        <f t="shared" si="144"/>
        <v>7.1271585557299844E-2</v>
      </c>
      <c r="FN298" s="50">
        <f t="shared" si="145"/>
        <v>6.8497615262321149E-2</v>
      </c>
      <c r="FO298" s="50">
        <f t="shared" si="146"/>
        <v>6.818979266347687E-2</v>
      </c>
      <c r="FP298" s="50">
        <f t="shared" si="147"/>
        <v>6.5415360501567404E-2</v>
      </c>
      <c r="FQ298" s="50">
        <f t="shared" si="148"/>
        <v>6.5301016419077401E-2</v>
      </c>
      <c r="FR298" s="50">
        <f t="shared" si="149"/>
        <v>5.7328714395688991E-2</v>
      </c>
    </row>
    <row r="299" spans="1:174" ht="14">
      <c r="A299" s="17" t="s">
        <v>343</v>
      </c>
      <c r="B299" s="19">
        <v>692</v>
      </c>
      <c r="C299" s="19">
        <v>685</v>
      </c>
      <c r="D299" s="19">
        <v>701</v>
      </c>
      <c r="E299" s="19">
        <v>717</v>
      </c>
      <c r="F299" s="19">
        <v>723</v>
      </c>
      <c r="G299" s="19">
        <v>740</v>
      </c>
      <c r="H299" s="19">
        <v>794</v>
      </c>
      <c r="I299" s="19">
        <v>851</v>
      </c>
      <c r="J299" s="19">
        <v>883</v>
      </c>
      <c r="K299" s="19">
        <v>880</v>
      </c>
      <c r="L299" s="19">
        <v>859</v>
      </c>
      <c r="M299" s="19">
        <v>851</v>
      </c>
      <c r="N299" s="19">
        <v>902</v>
      </c>
      <c r="O299" s="19">
        <v>952</v>
      </c>
      <c r="P299" s="19">
        <v>929</v>
      </c>
      <c r="Q299" s="19">
        <v>912</v>
      </c>
      <c r="R299" s="19">
        <v>873</v>
      </c>
      <c r="S299" s="19">
        <v>865</v>
      </c>
      <c r="T299" s="19">
        <v>863</v>
      </c>
      <c r="U299" s="19">
        <v>913</v>
      </c>
      <c r="V299" s="19">
        <v>882</v>
      </c>
      <c r="W299" s="19">
        <v>854</v>
      </c>
      <c r="X299" s="19">
        <v>797</v>
      </c>
      <c r="Y299" s="19">
        <v>758</v>
      </c>
      <c r="Z299" s="19">
        <v>742</v>
      </c>
      <c r="AA299" s="19">
        <v>733</v>
      </c>
      <c r="AB299" s="19">
        <v>723</v>
      </c>
      <c r="AC299" s="19">
        <v>695</v>
      </c>
      <c r="AD299" s="19">
        <v>672</v>
      </c>
      <c r="AE299" s="19">
        <v>680</v>
      </c>
      <c r="AF299" s="19">
        <v>674</v>
      </c>
      <c r="AG299" s="19">
        <v>733</v>
      </c>
      <c r="AH299" s="19">
        <v>755</v>
      </c>
      <c r="AI299" s="19">
        <v>758</v>
      </c>
      <c r="AJ299" s="19">
        <v>755</v>
      </c>
      <c r="AK299" s="19">
        <v>736</v>
      </c>
      <c r="AL299" s="19">
        <v>712</v>
      </c>
      <c r="AM299" s="19">
        <v>715</v>
      </c>
      <c r="AN299" s="19">
        <v>817</v>
      </c>
      <c r="AO299" s="19">
        <v>871</v>
      </c>
      <c r="AP299" s="19">
        <v>904</v>
      </c>
      <c r="AQ299" s="19">
        <v>1038</v>
      </c>
      <c r="AR299" s="19">
        <v>1128</v>
      </c>
      <c r="AS299" s="19">
        <v>1363</v>
      </c>
      <c r="AT299" s="19">
        <v>1623</v>
      </c>
      <c r="AU299" s="19">
        <v>1729</v>
      </c>
      <c r="AV299" s="19">
        <v>1797</v>
      </c>
      <c r="AW299" s="19">
        <v>1775</v>
      </c>
      <c r="AX299" s="19">
        <v>1679</v>
      </c>
      <c r="AY299" s="19">
        <v>1656</v>
      </c>
      <c r="AZ299" s="19">
        <v>1718</v>
      </c>
      <c r="BA299" s="19">
        <v>1761</v>
      </c>
      <c r="BB299" s="19">
        <v>1701</v>
      </c>
      <c r="BC299" s="19">
        <v>1711</v>
      </c>
      <c r="BD299" s="19">
        <v>1646</v>
      </c>
      <c r="BE299" s="19">
        <v>1784</v>
      </c>
      <c r="BF299" s="19">
        <v>1829</v>
      </c>
      <c r="BG299" s="19">
        <v>1747</v>
      </c>
      <c r="BH299" s="19">
        <v>1690</v>
      </c>
      <c r="BI299" s="19">
        <v>1602</v>
      </c>
      <c r="BJ299" s="19">
        <v>1492</v>
      </c>
      <c r="BK299" s="19">
        <v>1494</v>
      </c>
      <c r="BL299" s="19">
        <v>1514</v>
      </c>
      <c r="BM299" s="19">
        <v>1446</v>
      </c>
      <c r="BN299" s="19">
        <v>1375</v>
      </c>
      <c r="BO299" s="19">
        <v>1410</v>
      </c>
      <c r="BP299" s="19">
        <v>1482</v>
      </c>
      <c r="BQ299" s="19">
        <v>1616</v>
      </c>
      <c r="BR299" s="19">
        <v>1652</v>
      </c>
      <c r="BS299" s="19">
        <v>1605</v>
      </c>
      <c r="BT299" s="19">
        <v>1540</v>
      </c>
      <c r="BU299" s="19">
        <v>1499</v>
      </c>
      <c r="BV299" s="19">
        <v>1496</v>
      </c>
      <c r="BW299" s="19">
        <v>1553</v>
      </c>
      <c r="BX299" s="19">
        <v>1560</v>
      </c>
      <c r="BY299" s="19">
        <v>1594</v>
      </c>
      <c r="BZ299" s="19">
        <v>1601</v>
      </c>
      <c r="CA299" s="19">
        <v>1544</v>
      </c>
      <c r="CB299" s="19">
        <v>1584</v>
      </c>
      <c r="CC299" s="19">
        <v>1711</v>
      </c>
      <c r="CD299" s="19">
        <v>1733</v>
      </c>
      <c r="CE299" s="19">
        <v>1694</v>
      </c>
      <c r="CF299" s="19">
        <v>1637</v>
      </c>
      <c r="CG299" s="19">
        <v>1603</v>
      </c>
      <c r="CH299" s="49">
        <v>1526</v>
      </c>
      <c r="CI299" s="49">
        <v>1529</v>
      </c>
      <c r="CJ299" s="49">
        <v>1486</v>
      </c>
      <c r="CK299" s="49">
        <v>1424</v>
      </c>
      <c r="CL299" s="49">
        <v>1370</v>
      </c>
      <c r="CM299" s="49">
        <v>1303</v>
      </c>
      <c r="CN299" s="49">
        <v>1268</v>
      </c>
      <c r="CO299" s="49">
        <v>1381</v>
      </c>
      <c r="CP299" s="49">
        <v>1442</v>
      </c>
      <c r="CQ299" s="49">
        <v>1390</v>
      </c>
      <c r="CR299" s="49">
        <v>1344</v>
      </c>
      <c r="CS299" s="49">
        <v>1312</v>
      </c>
      <c r="CT299" s="49">
        <v>1235</v>
      </c>
      <c r="CU299" s="49">
        <v>1202</v>
      </c>
      <c r="CV299" s="49">
        <v>1176</v>
      </c>
      <c r="CW299" s="49">
        <v>1150</v>
      </c>
      <c r="CX299" s="49">
        <v>1080</v>
      </c>
      <c r="CY299" s="49">
        <v>1072</v>
      </c>
      <c r="CZ299" s="17" t="s">
        <v>343</v>
      </c>
      <c r="DE299" t="s">
        <v>344</v>
      </c>
      <c r="DG299" t="s">
        <v>343</v>
      </c>
      <c r="DI299">
        <v>39000</v>
      </c>
      <c r="DJ299">
        <v>38600</v>
      </c>
      <c r="DK299">
        <v>37600</v>
      </c>
      <c r="DL299">
        <v>37500</v>
      </c>
      <c r="DM299">
        <v>36900</v>
      </c>
      <c r="DN299">
        <v>38400</v>
      </c>
      <c r="DO299">
        <v>39600</v>
      </c>
      <c r="DP299">
        <v>39500</v>
      </c>
      <c r="DQ299">
        <v>40500</v>
      </c>
      <c r="DR299">
        <v>42200</v>
      </c>
      <c r="DS299">
        <v>42400</v>
      </c>
      <c r="DT299">
        <v>43800</v>
      </c>
      <c r="DU299">
        <v>42900</v>
      </c>
      <c r="DV299">
        <v>40200</v>
      </c>
      <c r="DW299">
        <v>39900</v>
      </c>
      <c r="DX299">
        <v>39000</v>
      </c>
      <c r="DY299">
        <v>40600</v>
      </c>
      <c r="DZ299">
        <v>41200</v>
      </c>
      <c r="EA299">
        <v>41700</v>
      </c>
      <c r="EB299">
        <v>43700</v>
      </c>
      <c r="EC299">
        <v>42400</v>
      </c>
      <c r="ED299">
        <v>43100</v>
      </c>
      <c r="EE299">
        <v>43000</v>
      </c>
      <c r="EF299">
        <v>42800</v>
      </c>
      <c r="EG299">
        <v>44300</v>
      </c>
      <c r="EH299">
        <v>44600</v>
      </c>
      <c r="EI299">
        <v>44700</v>
      </c>
      <c r="EJ299" s="19">
        <v>44100</v>
      </c>
      <c r="EK299" s="19">
        <v>43900</v>
      </c>
      <c r="EL299" s="19">
        <v>43500</v>
      </c>
      <c r="EM299" s="19"/>
      <c r="EO299" s="31">
        <f t="shared" si="120"/>
        <v>2.2564102564102566E-2</v>
      </c>
      <c r="EP299" s="31">
        <f t="shared" si="121"/>
        <v>2.3367875647668394E-2</v>
      </c>
      <c r="EQ299" s="31">
        <f t="shared" si="122"/>
        <v>2.425531914893617E-2</v>
      </c>
      <c r="ER299" s="31">
        <f t="shared" si="123"/>
        <v>2.3013333333333334E-2</v>
      </c>
      <c r="ES299" s="31">
        <f t="shared" si="124"/>
        <v>2.3143631436314364E-2</v>
      </c>
      <c r="ET299" s="31">
        <f t="shared" si="125"/>
        <v>1.9322916666666665E-2</v>
      </c>
      <c r="EU299" s="31">
        <f t="shared" si="126"/>
        <v>1.7550505050505049E-2</v>
      </c>
      <c r="EV299" s="31">
        <f t="shared" si="127"/>
        <v>1.7063291139240506E-2</v>
      </c>
      <c r="EW299" s="31">
        <f t="shared" si="128"/>
        <v>1.8716049382716048E-2</v>
      </c>
      <c r="EX299" s="31">
        <f t="shared" si="129"/>
        <v>1.6872037914691943E-2</v>
      </c>
      <c r="EY299" s="31">
        <f t="shared" si="130"/>
        <v>2.0542452830188681E-2</v>
      </c>
      <c r="EZ299" s="31">
        <f t="shared" si="131"/>
        <v>2.5753424657534246E-2</v>
      </c>
      <c r="FA299" s="31">
        <f t="shared" si="132"/>
        <v>4.0303030303030306E-2</v>
      </c>
      <c r="FB299" s="31">
        <f t="shared" si="133"/>
        <v>4.1766169154228858E-2</v>
      </c>
      <c r="FC299" s="31">
        <f t="shared" si="134"/>
        <v>4.4135338345864659E-2</v>
      </c>
      <c r="FD299" s="31">
        <f t="shared" si="135"/>
        <v>4.2205128205128208E-2</v>
      </c>
      <c r="FE299" s="31">
        <f t="shared" si="136"/>
        <v>4.3029556650246305E-2</v>
      </c>
      <c r="FF299" s="31">
        <f t="shared" si="137"/>
        <v>3.6213592233009712E-2</v>
      </c>
      <c r="FG299" s="31">
        <f t="shared" si="138"/>
        <v>3.4676258992805756E-2</v>
      </c>
      <c r="FH299" s="31">
        <f t="shared" si="139"/>
        <v>3.3913043478260872E-2</v>
      </c>
      <c r="FI299" s="31">
        <f t="shared" si="140"/>
        <v>3.7853773584905659E-2</v>
      </c>
      <c r="FJ299" s="31">
        <f t="shared" si="141"/>
        <v>3.4709976798143853E-2</v>
      </c>
      <c r="FK299" s="31">
        <f t="shared" si="142"/>
        <v>3.7069767441860468E-2</v>
      </c>
      <c r="FL299" s="31">
        <f t="shared" si="143"/>
        <v>3.7009345794392523E-2</v>
      </c>
      <c r="FM299" s="50">
        <f t="shared" si="144"/>
        <v>3.8239277652370202E-2</v>
      </c>
      <c r="FN299" s="50">
        <f t="shared" si="145"/>
        <v>3.42152466367713E-2</v>
      </c>
      <c r="FO299" s="50">
        <f t="shared" si="146"/>
        <v>3.185682326621924E-2</v>
      </c>
      <c r="FP299" s="50">
        <f t="shared" si="147"/>
        <v>2.8752834467120181E-2</v>
      </c>
      <c r="FQ299" s="50">
        <f t="shared" si="148"/>
        <v>3.16628701594533E-2</v>
      </c>
      <c r="FR299" s="50">
        <f t="shared" si="149"/>
        <v>2.8390804597701151E-2</v>
      </c>
    </row>
    <row r="300" spans="1:174" ht="14">
      <c r="A300" s="17" t="s">
        <v>344</v>
      </c>
      <c r="B300" s="19">
        <v>650</v>
      </c>
      <c r="C300" s="19">
        <v>674</v>
      </c>
      <c r="D300" s="19">
        <v>696</v>
      </c>
      <c r="E300" s="19">
        <v>699</v>
      </c>
      <c r="F300" s="19">
        <v>653</v>
      </c>
      <c r="G300" s="19">
        <v>656</v>
      </c>
      <c r="H300" s="19">
        <v>690</v>
      </c>
      <c r="I300" s="19">
        <v>726</v>
      </c>
      <c r="J300" s="19">
        <v>741</v>
      </c>
      <c r="K300" s="19">
        <v>706</v>
      </c>
      <c r="L300" s="19">
        <v>687</v>
      </c>
      <c r="M300" s="19">
        <v>755</v>
      </c>
      <c r="N300" s="19">
        <v>716</v>
      </c>
      <c r="O300" s="19">
        <v>728</v>
      </c>
      <c r="P300" s="19">
        <v>733</v>
      </c>
      <c r="Q300" s="19">
        <v>718</v>
      </c>
      <c r="R300" s="19">
        <v>733</v>
      </c>
      <c r="S300" s="19">
        <v>698</v>
      </c>
      <c r="T300" s="19">
        <v>685</v>
      </c>
      <c r="U300" s="19">
        <v>714</v>
      </c>
      <c r="V300" s="19">
        <v>727</v>
      </c>
      <c r="W300" s="19">
        <v>664</v>
      </c>
      <c r="X300" s="19">
        <v>614</v>
      </c>
      <c r="Y300" s="19">
        <v>610</v>
      </c>
      <c r="Z300" s="19">
        <v>547</v>
      </c>
      <c r="AA300" s="19">
        <v>567</v>
      </c>
      <c r="AB300" s="19">
        <v>541</v>
      </c>
      <c r="AC300" s="19">
        <v>518</v>
      </c>
      <c r="AD300" s="19">
        <v>499</v>
      </c>
      <c r="AE300" s="19">
        <v>520</v>
      </c>
      <c r="AF300" s="19">
        <v>492</v>
      </c>
      <c r="AG300" s="19">
        <v>520</v>
      </c>
      <c r="AH300" s="19">
        <v>511</v>
      </c>
      <c r="AI300" s="19">
        <v>514</v>
      </c>
      <c r="AJ300" s="19">
        <v>505</v>
      </c>
      <c r="AK300" s="19">
        <v>511</v>
      </c>
      <c r="AL300" s="19">
        <v>497</v>
      </c>
      <c r="AM300" s="19">
        <v>521</v>
      </c>
      <c r="AN300" s="19">
        <v>580</v>
      </c>
      <c r="AO300" s="19">
        <v>669</v>
      </c>
      <c r="AP300" s="19">
        <v>698</v>
      </c>
      <c r="AQ300" s="19">
        <v>798</v>
      </c>
      <c r="AR300" s="19">
        <v>924</v>
      </c>
      <c r="AS300" s="19">
        <v>1082</v>
      </c>
      <c r="AT300" s="19">
        <v>1348</v>
      </c>
      <c r="AU300" s="19">
        <v>1455</v>
      </c>
      <c r="AV300" s="19">
        <v>1509</v>
      </c>
      <c r="AW300" s="19">
        <v>1499</v>
      </c>
      <c r="AX300" s="19">
        <v>1445</v>
      </c>
      <c r="AY300" s="19">
        <v>1462</v>
      </c>
      <c r="AZ300" s="19">
        <v>1466</v>
      </c>
      <c r="BA300" s="19">
        <v>1433</v>
      </c>
      <c r="BB300" s="19">
        <v>1411</v>
      </c>
      <c r="BC300" s="19">
        <v>1457</v>
      </c>
      <c r="BD300" s="19">
        <v>1405</v>
      </c>
      <c r="BE300" s="19">
        <v>1514</v>
      </c>
      <c r="BF300" s="19">
        <v>1519</v>
      </c>
      <c r="BG300" s="19">
        <v>1483</v>
      </c>
      <c r="BH300" s="19">
        <v>1430</v>
      </c>
      <c r="BI300" s="19">
        <v>1335</v>
      </c>
      <c r="BJ300" s="19">
        <v>1230</v>
      </c>
      <c r="BK300" s="19">
        <v>1204</v>
      </c>
      <c r="BL300" s="19">
        <v>1185</v>
      </c>
      <c r="BM300" s="19">
        <v>1211</v>
      </c>
      <c r="BN300" s="19">
        <v>1193</v>
      </c>
      <c r="BO300" s="19">
        <v>1196</v>
      </c>
      <c r="BP300" s="19">
        <v>1185</v>
      </c>
      <c r="BQ300" s="19">
        <v>1242</v>
      </c>
      <c r="BR300" s="19">
        <v>1262</v>
      </c>
      <c r="BS300" s="19">
        <v>1272</v>
      </c>
      <c r="BT300" s="19">
        <v>1258</v>
      </c>
      <c r="BU300" s="19">
        <v>1253</v>
      </c>
      <c r="BV300" s="19">
        <v>1209</v>
      </c>
      <c r="BW300" s="19">
        <v>1255</v>
      </c>
      <c r="BX300" s="19">
        <v>1237</v>
      </c>
      <c r="BY300" s="19">
        <v>1301</v>
      </c>
      <c r="BZ300" s="19">
        <v>1311</v>
      </c>
      <c r="CA300" s="19">
        <v>1311</v>
      </c>
      <c r="CB300" s="19">
        <v>1305</v>
      </c>
      <c r="CC300" s="19">
        <v>1388</v>
      </c>
      <c r="CD300" s="19">
        <v>1418</v>
      </c>
      <c r="CE300" s="19">
        <v>1406</v>
      </c>
      <c r="CF300" s="19">
        <v>1328</v>
      </c>
      <c r="CG300" s="19">
        <v>1301</v>
      </c>
      <c r="CH300" s="49">
        <v>1271</v>
      </c>
      <c r="CI300" s="49">
        <v>1271</v>
      </c>
      <c r="CJ300" s="49">
        <v>1264</v>
      </c>
      <c r="CK300" s="49">
        <v>1207</v>
      </c>
      <c r="CL300" s="49">
        <v>1195</v>
      </c>
      <c r="CM300" s="49">
        <v>1193</v>
      </c>
      <c r="CN300" s="49">
        <v>1180</v>
      </c>
      <c r="CO300" s="49">
        <v>1242</v>
      </c>
      <c r="CP300" s="49">
        <v>1235</v>
      </c>
      <c r="CQ300" s="49">
        <v>1201</v>
      </c>
      <c r="CR300" s="49">
        <v>1169</v>
      </c>
      <c r="CS300" s="49">
        <v>1086</v>
      </c>
      <c r="CT300" s="49">
        <v>1030</v>
      </c>
      <c r="CU300" s="49">
        <v>982</v>
      </c>
      <c r="CV300" s="49">
        <v>967</v>
      </c>
      <c r="CW300" s="49">
        <v>912</v>
      </c>
      <c r="CX300" s="49">
        <v>889</v>
      </c>
      <c r="CY300" s="49">
        <v>878</v>
      </c>
      <c r="CZ300" s="17" t="s">
        <v>344</v>
      </c>
      <c r="DE300" t="s">
        <v>345</v>
      </c>
      <c r="DG300" t="s">
        <v>344</v>
      </c>
      <c r="DI300">
        <v>52100</v>
      </c>
      <c r="DJ300">
        <v>52000</v>
      </c>
      <c r="DK300">
        <v>55500</v>
      </c>
      <c r="DL300">
        <v>55600</v>
      </c>
      <c r="DM300">
        <v>55900</v>
      </c>
      <c r="DN300">
        <v>58000</v>
      </c>
      <c r="DO300">
        <v>57800</v>
      </c>
      <c r="DP300">
        <v>60100</v>
      </c>
      <c r="DQ300">
        <v>59900</v>
      </c>
      <c r="DR300">
        <v>56500</v>
      </c>
      <c r="DS300">
        <v>55400</v>
      </c>
      <c r="DT300">
        <v>53400</v>
      </c>
      <c r="DU300">
        <v>52400</v>
      </c>
      <c r="DV300">
        <v>53600</v>
      </c>
      <c r="DW300">
        <v>55000</v>
      </c>
      <c r="DX300">
        <v>56600</v>
      </c>
      <c r="DY300">
        <v>57700</v>
      </c>
      <c r="DZ300">
        <v>56800</v>
      </c>
      <c r="EA300">
        <v>54800</v>
      </c>
      <c r="EB300">
        <v>53300</v>
      </c>
      <c r="EC300">
        <v>54800</v>
      </c>
      <c r="ED300">
        <v>57100</v>
      </c>
      <c r="EE300">
        <v>57000</v>
      </c>
      <c r="EF300">
        <v>56200</v>
      </c>
      <c r="EG300">
        <v>55700</v>
      </c>
      <c r="EH300">
        <v>53400</v>
      </c>
      <c r="EI300">
        <v>54100</v>
      </c>
      <c r="EJ300" s="19">
        <v>54600</v>
      </c>
      <c r="EK300" s="19">
        <v>55700</v>
      </c>
      <c r="EL300" s="19">
        <v>56500</v>
      </c>
      <c r="EM300" s="19"/>
      <c r="EO300" s="31">
        <f t="shared" si="120"/>
        <v>1.3550863723608446E-2</v>
      </c>
      <c r="EP300" s="31">
        <f t="shared" si="121"/>
        <v>1.376923076923077E-2</v>
      </c>
      <c r="EQ300" s="31">
        <f t="shared" si="122"/>
        <v>1.2936936936936937E-2</v>
      </c>
      <c r="ER300" s="31">
        <f t="shared" si="123"/>
        <v>1.2320143884892087E-2</v>
      </c>
      <c r="ES300" s="31">
        <f t="shared" si="124"/>
        <v>1.18783542039356E-2</v>
      </c>
      <c r="ET300" s="31">
        <f t="shared" si="125"/>
        <v>9.4310344827586209E-3</v>
      </c>
      <c r="EU300" s="31">
        <f t="shared" si="126"/>
        <v>8.9619377162629757E-3</v>
      </c>
      <c r="EV300" s="31">
        <f t="shared" si="127"/>
        <v>8.1863560732113143E-3</v>
      </c>
      <c r="EW300" s="31">
        <f t="shared" si="128"/>
        <v>8.5809682804674457E-3</v>
      </c>
      <c r="EX300" s="31">
        <f t="shared" si="129"/>
        <v>8.7964601769911499E-3</v>
      </c>
      <c r="EY300" s="31">
        <f t="shared" si="130"/>
        <v>1.2075812274368231E-2</v>
      </c>
      <c r="EZ300" s="31">
        <f t="shared" si="131"/>
        <v>1.7303370786516854E-2</v>
      </c>
      <c r="FA300" s="31">
        <f t="shared" si="132"/>
        <v>2.7767175572519082E-2</v>
      </c>
      <c r="FB300" s="31">
        <f t="shared" si="133"/>
        <v>2.6958955223880598E-2</v>
      </c>
      <c r="FC300" s="31">
        <f t="shared" si="134"/>
        <v>2.6054545454545455E-2</v>
      </c>
      <c r="FD300" s="31">
        <f t="shared" si="135"/>
        <v>2.4823321554770319E-2</v>
      </c>
      <c r="FE300" s="31">
        <f t="shared" si="136"/>
        <v>2.5701906412478336E-2</v>
      </c>
      <c r="FF300" s="31">
        <f t="shared" si="137"/>
        <v>2.1654929577464788E-2</v>
      </c>
      <c r="FG300" s="31">
        <f t="shared" si="138"/>
        <v>2.2098540145985401E-2</v>
      </c>
      <c r="FH300" s="31">
        <f t="shared" si="139"/>
        <v>2.2232645403377112E-2</v>
      </c>
      <c r="FI300" s="31">
        <f t="shared" si="140"/>
        <v>2.3211678832116788E-2</v>
      </c>
      <c r="FJ300" s="31">
        <f t="shared" si="141"/>
        <v>2.1173380035026269E-2</v>
      </c>
      <c r="FK300" s="31">
        <f t="shared" si="142"/>
        <v>2.2824561403508772E-2</v>
      </c>
      <c r="FL300" s="31">
        <f t="shared" si="143"/>
        <v>2.3220640569395018E-2</v>
      </c>
      <c r="FM300" s="50">
        <f t="shared" si="144"/>
        <v>2.5242369838420108E-2</v>
      </c>
      <c r="FN300" s="50">
        <f t="shared" si="145"/>
        <v>2.3801498127340823E-2</v>
      </c>
      <c r="FO300" s="50">
        <f t="shared" si="146"/>
        <v>2.231053604436229E-2</v>
      </c>
      <c r="FP300" s="50">
        <f t="shared" si="147"/>
        <v>2.1611721611721611E-2</v>
      </c>
      <c r="FQ300" s="50">
        <f t="shared" si="148"/>
        <v>2.1561938958707359E-2</v>
      </c>
      <c r="FR300" s="50">
        <f t="shared" si="149"/>
        <v>1.8230088495575222E-2</v>
      </c>
    </row>
    <row r="301" spans="1:174" ht="14">
      <c r="A301" s="17" t="s">
        <v>345</v>
      </c>
      <c r="B301" s="19">
        <v>7725</v>
      </c>
      <c r="C301" s="19">
        <v>7894</v>
      </c>
      <c r="D301" s="19">
        <v>7940</v>
      </c>
      <c r="E301" s="19">
        <v>8128</v>
      </c>
      <c r="F301" s="19">
        <v>8556</v>
      </c>
      <c r="G301" s="19">
        <v>8654</v>
      </c>
      <c r="H301" s="19">
        <v>8754</v>
      </c>
      <c r="I301" s="19">
        <v>9445</v>
      </c>
      <c r="J301" s="19">
        <v>9482</v>
      </c>
      <c r="K301" s="19">
        <v>9806</v>
      </c>
      <c r="L301" s="19">
        <v>9665</v>
      </c>
      <c r="M301" s="19">
        <v>9629</v>
      </c>
      <c r="N301" s="19">
        <v>9488</v>
      </c>
      <c r="O301" s="19">
        <v>9537</v>
      </c>
      <c r="P301" s="19">
        <v>9787</v>
      </c>
      <c r="Q301" s="19">
        <v>9919</v>
      </c>
      <c r="R301" s="19">
        <v>9719</v>
      </c>
      <c r="S301" s="19">
        <v>9527</v>
      </c>
      <c r="T301" s="19">
        <v>9276</v>
      </c>
      <c r="U301" s="19">
        <v>9552</v>
      </c>
      <c r="V301" s="19">
        <v>9565</v>
      </c>
      <c r="W301" s="19">
        <v>9376</v>
      </c>
      <c r="X301" s="19">
        <v>9143</v>
      </c>
      <c r="Y301" s="19">
        <v>8877</v>
      </c>
      <c r="Z301" s="19">
        <v>8599</v>
      </c>
      <c r="AA301" s="19">
        <v>8583</v>
      </c>
      <c r="AB301" s="19">
        <v>8596</v>
      </c>
      <c r="AC301" s="19">
        <v>8318</v>
      </c>
      <c r="AD301" s="19">
        <v>8015</v>
      </c>
      <c r="AE301" s="19">
        <v>7698</v>
      </c>
      <c r="AF301" s="19">
        <v>7691</v>
      </c>
      <c r="AG301" s="19">
        <v>8200</v>
      </c>
      <c r="AH301" s="19">
        <v>8460</v>
      </c>
      <c r="AI301" s="19">
        <v>8357</v>
      </c>
      <c r="AJ301" s="19">
        <v>8352</v>
      </c>
      <c r="AK301" s="19">
        <v>8262</v>
      </c>
      <c r="AL301" s="19">
        <v>8535</v>
      </c>
      <c r="AM301" s="19">
        <v>8922</v>
      </c>
      <c r="AN301" s="19">
        <v>9484</v>
      </c>
      <c r="AO301" s="19">
        <v>9741</v>
      </c>
      <c r="AP301" s="19">
        <v>9964</v>
      </c>
      <c r="AQ301" s="19">
        <v>10525</v>
      </c>
      <c r="AR301" s="19">
        <v>11359</v>
      </c>
      <c r="AS301" s="19">
        <v>12508</v>
      </c>
      <c r="AT301" s="19">
        <v>14007</v>
      </c>
      <c r="AU301" s="19">
        <v>14682</v>
      </c>
      <c r="AV301" s="19">
        <v>15341</v>
      </c>
      <c r="AW301" s="19">
        <v>15356</v>
      </c>
      <c r="AX301" s="19">
        <v>15430</v>
      </c>
      <c r="AY301" s="19">
        <v>16016</v>
      </c>
      <c r="AZ301" s="19">
        <v>16518</v>
      </c>
      <c r="BA301" s="19">
        <v>16616</v>
      </c>
      <c r="BB301" s="19">
        <v>16450</v>
      </c>
      <c r="BC301" s="19">
        <v>16177</v>
      </c>
      <c r="BD301" s="19">
        <v>16240</v>
      </c>
      <c r="BE301" s="19">
        <v>16915</v>
      </c>
      <c r="BF301" s="19">
        <v>17068</v>
      </c>
      <c r="BG301" s="19">
        <v>16561</v>
      </c>
      <c r="BH301" s="19">
        <v>16403</v>
      </c>
      <c r="BI301" s="19">
        <v>16007</v>
      </c>
      <c r="BJ301" s="19">
        <v>15273</v>
      </c>
      <c r="BK301" s="19">
        <v>15214</v>
      </c>
      <c r="BL301" s="19">
        <v>15162</v>
      </c>
      <c r="BM301" s="19">
        <v>15240</v>
      </c>
      <c r="BN301" s="19">
        <v>14851</v>
      </c>
      <c r="BO301" s="19">
        <v>14750</v>
      </c>
      <c r="BP301" s="19">
        <v>14839</v>
      </c>
      <c r="BQ301" s="19">
        <v>15913</v>
      </c>
      <c r="BR301" s="19">
        <v>16003</v>
      </c>
      <c r="BS301" s="19">
        <v>15908</v>
      </c>
      <c r="BT301" s="19">
        <v>16054</v>
      </c>
      <c r="BU301" s="19">
        <v>16167</v>
      </c>
      <c r="BV301" s="19">
        <v>16216</v>
      </c>
      <c r="BW301" s="19">
        <v>17021</v>
      </c>
      <c r="BX301" s="19">
        <v>17412</v>
      </c>
      <c r="BY301" s="19">
        <v>17658</v>
      </c>
      <c r="BZ301" s="19">
        <v>17479</v>
      </c>
      <c r="CA301" s="19">
        <v>17289</v>
      </c>
      <c r="CB301" s="19">
        <v>17380</v>
      </c>
      <c r="CC301" s="19">
        <v>18142</v>
      </c>
      <c r="CD301" s="19">
        <v>18386</v>
      </c>
      <c r="CE301" s="19">
        <v>18073</v>
      </c>
      <c r="CF301" s="19">
        <v>17889</v>
      </c>
      <c r="CG301" s="19">
        <v>17837</v>
      </c>
      <c r="CH301" s="49">
        <v>17615</v>
      </c>
      <c r="CI301" s="49">
        <v>17627</v>
      </c>
      <c r="CJ301" s="49">
        <v>17745</v>
      </c>
      <c r="CK301" s="49">
        <v>17526</v>
      </c>
      <c r="CL301" s="49">
        <v>17248</v>
      </c>
      <c r="CM301" s="49">
        <v>17136</v>
      </c>
      <c r="CN301" s="49">
        <v>16958</v>
      </c>
      <c r="CO301" s="49">
        <v>17423</v>
      </c>
      <c r="CP301" s="49">
        <v>17761</v>
      </c>
      <c r="CQ301" s="49">
        <v>17732</v>
      </c>
      <c r="CR301" s="49">
        <v>17372</v>
      </c>
      <c r="CS301" s="49">
        <v>16978</v>
      </c>
      <c r="CT301" s="49">
        <v>16693</v>
      </c>
      <c r="CU301" s="49">
        <v>16444</v>
      </c>
      <c r="CV301" s="49">
        <v>16109</v>
      </c>
      <c r="CW301" s="49">
        <v>15533</v>
      </c>
      <c r="CX301" s="49">
        <v>14841</v>
      </c>
      <c r="CY301" s="49">
        <v>14211</v>
      </c>
      <c r="CZ301" s="17" t="s">
        <v>345</v>
      </c>
      <c r="DE301" t="s">
        <v>346</v>
      </c>
      <c r="DG301" t="s">
        <v>345</v>
      </c>
      <c r="DI301">
        <v>250300</v>
      </c>
      <c r="DJ301">
        <v>252100</v>
      </c>
      <c r="DK301">
        <v>253500</v>
      </c>
      <c r="DL301">
        <v>252900</v>
      </c>
      <c r="DM301">
        <v>253900</v>
      </c>
      <c r="DN301">
        <v>254400</v>
      </c>
      <c r="DO301">
        <v>257200</v>
      </c>
      <c r="DP301">
        <v>261600</v>
      </c>
      <c r="DQ301">
        <v>261600</v>
      </c>
      <c r="DR301">
        <v>262700</v>
      </c>
      <c r="DS301">
        <v>262200</v>
      </c>
      <c r="DT301">
        <v>266400</v>
      </c>
      <c r="DU301">
        <v>272800</v>
      </c>
      <c r="DV301">
        <v>276500</v>
      </c>
      <c r="DW301">
        <v>271500</v>
      </c>
      <c r="DX301">
        <v>267900</v>
      </c>
      <c r="DY301">
        <v>267500</v>
      </c>
      <c r="DZ301">
        <v>268500</v>
      </c>
      <c r="EA301">
        <v>266600</v>
      </c>
      <c r="EB301">
        <v>269900</v>
      </c>
      <c r="EC301">
        <v>272200</v>
      </c>
      <c r="ED301">
        <v>271400</v>
      </c>
      <c r="EE301">
        <v>275600</v>
      </c>
      <c r="EF301">
        <v>276500</v>
      </c>
      <c r="EG301">
        <v>272800</v>
      </c>
      <c r="EH301">
        <v>275000</v>
      </c>
      <c r="EI301">
        <v>280400</v>
      </c>
      <c r="EJ301" s="19">
        <v>283800</v>
      </c>
      <c r="EK301" s="19">
        <v>294000</v>
      </c>
      <c r="EL301" s="19">
        <v>291900</v>
      </c>
      <c r="EM301" s="19"/>
      <c r="EO301" s="31">
        <f t="shared" si="120"/>
        <v>3.9176987614862165E-2</v>
      </c>
      <c r="EP301" s="31">
        <f t="shared" si="121"/>
        <v>3.7635858786195957E-2</v>
      </c>
      <c r="EQ301" s="31">
        <f t="shared" si="122"/>
        <v>3.9128205128205126E-2</v>
      </c>
      <c r="ER301" s="31">
        <f t="shared" si="123"/>
        <v>3.6678529062870703E-2</v>
      </c>
      <c r="ES301" s="31">
        <f t="shared" si="124"/>
        <v>3.6927924379677041E-2</v>
      </c>
      <c r="ET301" s="31">
        <f t="shared" si="125"/>
        <v>3.3801100628930818E-2</v>
      </c>
      <c r="EU301" s="31">
        <f t="shared" si="126"/>
        <v>3.2340590979782272E-2</v>
      </c>
      <c r="EV301" s="31">
        <f t="shared" si="127"/>
        <v>2.9399847094801222E-2</v>
      </c>
      <c r="EW301" s="31">
        <f t="shared" si="128"/>
        <v>3.1945718654434248E-2</v>
      </c>
      <c r="EX301" s="31">
        <f t="shared" si="129"/>
        <v>3.2489531785306433E-2</v>
      </c>
      <c r="EY301" s="31">
        <f t="shared" si="130"/>
        <v>3.715102974828375E-2</v>
      </c>
      <c r="EZ301" s="31">
        <f t="shared" si="131"/>
        <v>4.2638888888888886E-2</v>
      </c>
      <c r="FA301" s="31">
        <f t="shared" si="132"/>
        <v>5.3819648093841641E-2</v>
      </c>
      <c r="FB301" s="31">
        <f t="shared" si="133"/>
        <v>5.5804701627486436E-2</v>
      </c>
      <c r="FC301" s="31">
        <f t="shared" si="134"/>
        <v>6.1200736648250459E-2</v>
      </c>
      <c r="FD301" s="31">
        <f t="shared" si="135"/>
        <v>6.0619634191862636E-2</v>
      </c>
      <c r="FE301" s="31">
        <f t="shared" si="136"/>
        <v>6.1910280373831776E-2</v>
      </c>
      <c r="FF301" s="31">
        <f t="shared" si="137"/>
        <v>5.6882681564245807E-2</v>
      </c>
      <c r="FG301" s="31">
        <f t="shared" si="138"/>
        <v>5.7164291072768193E-2</v>
      </c>
      <c r="FH301" s="31">
        <f t="shared" si="139"/>
        <v>5.497962208225269E-2</v>
      </c>
      <c r="FI301" s="31">
        <f t="shared" si="140"/>
        <v>5.8442321822189565E-2</v>
      </c>
      <c r="FJ301" s="31">
        <f t="shared" si="141"/>
        <v>5.9749447310243183E-2</v>
      </c>
      <c r="FK301" s="31">
        <f t="shared" si="142"/>
        <v>6.4071117561683599E-2</v>
      </c>
      <c r="FL301" s="31">
        <f t="shared" si="143"/>
        <v>6.2857142857142861E-2</v>
      </c>
      <c r="FM301" s="50">
        <f t="shared" si="144"/>
        <v>6.6250000000000003E-2</v>
      </c>
      <c r="FN301" s="50">
        <f t="shared" si="145"/>
        <v>6.4054545454545461E-2</v>
      </c>
      <c r="FO301" s="50">
        <f t="shared" si="146"/>
        <v>6.2503566333808838E-2</v>
      </c>
      <c r="FP301" s="50">
        <f t="shared" si="147"/>
        <v>5.9753347427766029E-2</v>
      </c>
      <c r="FQ301" s="50">
        <f t="shared" si="148"/>
        <v>6.0312925170068026E-2</v>
      </c>
      <c r="FR301" s="50">
        <f t="shared" si="149"/>
        <v>5.7187392942788629E-2</v>
      </c>
    </row>
    <row r="302" spans="1:174" ht="14">
      <c r="A302" s="17" t="s">
        <v>346</v>
      </c>
      <c r="B302" s="19">
        <v>1499</v>
      </c>
      <c r="C302" s="19">
        <v>1479</v>
      </c>
      <c r="D302" s="19">
        <v>1504</v>
      </c>
      <c r="E302" s="19">
        <v>1558</v>
      </c>
      <c r="F302" s="19">
        <v>1518</v>
      </c>
      <c r="G302" s="19">
        <v>1563</v>
      </c>
      <c r="H302" s="19">
        <v>1634</v>
      </c>
      <c r="I302" s="19">
        <v>1736</v>
      </c>
      <c r="J302" s="19">
        <v>1872</v>
      </c>
      <c r="K302" s="19">
        <v>1804</v>
      </c>
      <c r="L302" s="19">
        <v>1781</v>
      </c>
      <c r="M302" s="19">
        <v>1784</v>
      </c>
      <c r="N302" s="19">
        <v>1776</v>
      </c>
      <c r="O302" s="19">
        <v>1795</v>
      </c>
      <c r="P302" s="19">
        <v>1761</v>
      </c>
      <c r="Q302" s="19">
        <v>1756</v>
      </c>
      <c r="R302" s="19">
        <v>1779</v>
      </c>
      <c r="S302" s="19">
        <v>1762</v>
      </c>
      <c r="T302" s="19">
        <v>1776</v>
      </c>
      <c r="U302" s="19">
        <v>1852</v>
      </c>
      <c r="V302" s="19">
        <v>1851</v>
      </c>
      <c r="W302" s="19">
        <v>1851</v>
      </c>
      <c r="X302" s="19">
        <v>1808</v>
      </c>
      <c r="Y302" s="19">
        <v>1732</v>
      </c>
      <c r="Z302" s="19">
        <v>1635</v>
      </c>
      <c r="AA302" s="19">
        <v>1607</v>
      </c>
      <c r="AB302" s="19">
        <v>1604</v>
      </c>
      <c r="AC302" s="19">
        <v>1537</v>
      </c>
      <c r="AD302" s="19">
        <v>1466</v>
      </c>
      <c r="AE302" s="19">
        <v>1395</v>
      </c>
      <c r="AF302" s="19">
        <v>1381</v>
      </c>
      <c r="AG302" s="19">
        <v>1446</v>
      </c>
      <c r="AH302" s="19">
        <v>1426</v>
      </c>
      <c r="AI302" s="19">
        <v>1418</v>
      </c>
      <c r="AJ302" s="19">
        <v>1430</v>
      </c>
      <c r="AK302" s="19">
        <v>1469</v>
      </c>
      <c r="AL302" s="19">
        <v>1418</v>
      </c>
      <c r="AM302" s="19">
        <v>1407</v>
      </c>
      <c r="AN302" s="19">
        <v>1484</v>
      </c>
      <c r="AO302" s="19">
        <v>1537</v>
      </c>
      <c r="AP302" s="19">
        <v>1615</v>
      </c>
      <c r="AQ302" s="19">
        <v>1747</v>
      </c>
      <c r="AR302" s="19">
        <v>1915</v>
      </c>
      <c r="AS302" s="19">
        <v>2161</v>
      </c>
      <c r="AT302" s="19">
        <v>2380</v>
      </c>
      <c r="AU302" s="19">
        <v>2447</v>
      </c>
      <c r="AV302" s="19">
        <v>2453</v>
      </c>
      <c r="AW302" s="19">
        <v>2468</v>
      </c>
      <c r="AX302" s="19">
        <v>2371</v>
      </c>
      <c r="AY302" s="19">
        <v>2290</v>
      </c>
      <c r="AZ302" s="19">
        <v>2422</v>
      </c>
      <c r="BA302" s="19">
        <v>2391</v>
      </c>
      <c r="BB302" s="19">
        <v>2439</v>
      </c>
      <c r="BC302" s="19">
        <v>2532</v>
      </c>
      <c r="BD302" s="19">
        <v>2619</v>
      </c>
      <c r="BE302" s="19">
        <v>2751</v>
      </c>
      <c r="BF302" s="19">
        <v>2768</v>
      </c>
      <c r="BG302" s="19">
        <v>2743</v>
      </c>
      <c r="BH302" s="19">
        <v>2633</v>
      </c>
      <c r="BI302" s="19">
        <v>2568</v>
      </c>
      <c r="BJ302" s="19">
        <v>2413</v>
      </c>
      <c r="BK302" s="19">
        <v>2397</v>
      </c>
      <c r="BL302" s="19">
        <v>2413</v>
      </c>
      <c r="BM302" s="19">
        <v>2329</v>
      </c>
      <c r="BN302" s="19">
        <v>2329</v>
      </c>
      <c r="BO302" s="19">
        <v>2400</v>
      </c>
      <c r="BP302" s="19">
        <v>2462</v>
      </c>
      <c r="BQ302" s="19">
        <v>2562</v>
      </c>
      <c r="BR302" s="19">
        <v>2585</v>
      </c>
      <c r="BS302" s="19">
        <v>2472</v>
      </c>
      <c r="BT302" s="19">
        <v>2464</v>
      </c>
      <c r="BU302" s="19">
        <v>2458</v>
      </c>
      <c r="BV302" s="19">
        <v>2435</v>
      </c>
      <c r="BW302" s="19">
        <v>2504</v>
      </c>
      <c r="BX302" s="19">
        <v>2577</v>
      </c>
      <c r="BY302" s="19">
        <v>2596</v>
      </c>
      <c r="BZ302" s="19">
        <v>2652</v>
      </c>
      <c r="CA302" s="19">
        <v>2706</v>
      </c>
      <c r="CB302" s="19">
        <v>2808</v>
      </c>
      <c r="CC302" s="19">
        <v>2833</v>
      </c>
      <c r="CD302" s="19">
        <v>2892</v>
      </c>
      <c r="CE302" s="19">
        <v>2874</v>
      </c>
      <c r="CF302" s="19">
        <v>2777</v>
      </c>
      <c r="CG302" s="19">
        <v>2768</v>
      </c>
      <c r="CH302" s="49">
        <v>2715</v>
      </c>
      <c r="CI302" s="49">
        <v>2717</v>
      </c>
      <c r="CJ302" s="49">
        <v>2721</v>
      </c>
      <c r="CK302" s="49">
        <v>2663</v>
      </c>
      <c r="CL302" s="49">
        <v>2639</v>
      </c>
      <c r="CM302" s="49">
        <v>2660</v>
      </c>
      <c r="CN302" s="49">
        <v>2730</v>
      </c>
      <c r="CO302" s="49">
        <v>2809</v>
      </c>
      <c r="CP302" s="49">
        <v>2833</v>
      </c>
      <c r="CQ302" s="49">
        <v>2780</v>
      </c>
      <c r="CR302" s="49">
        <v>2665</v>
      </c>
      <c r="CS302" s="49">
        <v>2595</v>
      </c>
      <c r="CT302" s="49">
        <v>2473</v>
      </c>
      <c r="CU302" s="49">
        <v>2366</v>
      </c>
      <c r="CV302" s="49">
        <v>2304</v>
      </c>
      <c r="CW302" s="49">
        <v>2151</v>
      </c>
      <c r="CX302" s="49">
        <v>2136</v>
      </c>
      <c r="CY302" s="49">
        <v>2116</v>
      </c>
      <c r="CZ302" s="17" t="s">
        <v>346</v>
      </c>
      <c r="DE302" t="s">
        <v>347</v>
      </c>
      <c r="DG302" t="s">
        <v>346</v>
      </c>
      <c r="DI302">
        <v>44000</v>
      </c>
      <c r="DJ302">
        <v>44200</v>
      </c>
      <c r="DK302">
        <v>44300</v>
      </c>
      <c r="DL302">
        <v>45100</v>
      </c>
      <c r="DM302">
        <v>46300</v>
      </c>
      <c r="DN302">
        <v>44900</v>
      </c>
      <c r="DO302">
        <v>46000</v>
      </c>
      <c r="DP302">
        <v>48300</v>
      </c>
      <c r="DQ302">
        <v>47500</v>
      </c>
      <c r="DR302">
        <v>48700</v>
      </c>
      <c r="DS302">
        <v>47000</v>
      </c>
      <c r="DT302">
        <v>45200</v>
      </c>
      <c r="DU302">
        <v>45300</v>
      </c>
      <c r="DV302">
        <v>46500</v>
      </c>
      <c r="DW302">
        <v>47000</v>
      </c>
      <c r="DX302">
        <v>47300</v>
      </c>
      <c r="DY302">
        <v>46300</v>
      </c>
      <c r="DZ302">
        <v>46700</v>
      </c>
      <c r="EA302">
        <v>47500</v>
      </c>
      <c r="EB302">
        <v>48100</v>
      </c>
      <c r="EC302">
        <v>48700</v>
      </c>
      <c r="ED302">
        <v>47700</v>
      </c>
      <c r="EE302">
        <v>47200</v>
      </c>
      <c r="EF302">
        <v>48500</v>
      </c>
      <c r="EG302">
        <v>48300</v>
      </c>
      <c r="EH302">
        <v>47600</v>
      </c>
      <c r="EI302">
        <v>47400</v>
      </c>
      <c r="EJ302" s="19">
        <v>46200</v>
      </c>
      <c r="EK302" s="19">
        <v>47200</v>
      </c>
      <c r="EL302" s="19">
        <v>47000</v>
      </c>
      <c r="EM302" s="19"/>
      <c r="EO302" s="31">
        <f t="shared" si="120"/>
        <v>4.1000000000000002E-2</v>
      </c>
      <c r="EP302" s="31">
        <f t="shared" si="121"/>
        <v>4.018099547511312E-2</v>
      </c>
      <c r="EQ302" s="31">
        <f t="shared" si="122"/>
        <v>3.9638826185101582E-2</v>
      </c>
      <c r="ER302" s="31">
        <f t="shared" si="123"/>
        <v>3.9379157427937919E-2</v>
      </c>
      <c r="ES302" s="31">
        <f t="shared" si="124"/>
        <v>3.9978401727861768E-2</v>
      </c>
      <c r="ET302" s="31">
        <f t="shared" si="125"/>
        <v>3.6414253897550111E-2</v>
      </c>
      <c r="EU302" s="31">
        <f t="shared" si="126"/>
        <v>3.3413043478260872E-2</v>
      </c>
      <c r="EV302" s="31">
        <f t="shared" si="127"/>
        <v>2.8592132505175984E-2</v>
      </c>
      <c r="EW302" s="31">
        <f t="shared" si="128"/>
        <v>2.9852631578947367E-2</v>
      </c>
      <c r="EX302" s="31">
        <f t="shared" si="129"/>
        <v>2.9117043121149898E-2</v>
      </c>
      <c r="EY302" s="31">
        <f t="shared" si="130"/>
        <v>3.2702127659574469E-2</v>
      </c>
      <c r="EZ302" s="31">
        <f t="shared" si="131"/>
        <v>4.2367256637168144E-2</v>
      </c>
      <c r="FA302" s="31">
        <f t="shared" si="132"/>
        <v>5.4017660044150109E-2</v>
      </c>
      <c r="FB302" s="31">
        <f t="shared" si="133"/>
        <v>5.0989247311827954E-2</v>
      </c>
      <c r="FC302" s="31">
        <f t="shared" si="134"/>
        <v>5.0872340425531917E-2</v>
      </c>
      <c r="FD302" s="31">
        <f t="shared" si="135"/>
        <v>5.5369978858350953E-2</v>
      </c>
      <c r="FE302" s="31">
        <f t="shared" si="136"/>
        <v>5.9244060475161987E-2</v>
      </c>
      <c r="FF302" s="31">
        <f t="shared" si="137"/>
        <v>5.1670235546038543E-2</v>
      </c>
      <c r="FG302" s="31">
        <f t="shared" si="138"/>
        <v>4.9031578947368419E-2</v>
      </c>
      <c r="FH302" s="31">
        <f t="shared" si="139"/>
        <v>5.1185031185031184E-2</v>
      </c>
      <c r="FI302" s="31">
        <f t="shared" si="140"/>
        <v>5.0759753593429158E-2</v>
      </c>
      <c r="FJ302" s="31">
        <f t="shared" si="141"/>
        <v>5.1048218029350105E-2</v>
      </c>
      <c r="FK302" s="31">
        <f t="shared" si="142"/>
        <v>5.5E-2</v>
      </c>
      <c r="FL302" s="31">
        <f t="shared" si="143"/>
        <v>5.7896907216494847E-2</v>
      </c>
      <c r="FM302" s="50">
        <f t="shared" si="144"/>
        <v>5.9503105590062111E-2</v>
      </c>
      <c r="FN302" s="50">
        <f t="shared" si="145"/>
        <v>5.7037815126050419E-2</v>
      </c>
      <c r="FO302" s="50">
        <f t="shared" si="146"/>
        <v>5.6181434599156116E-2</v>
      </c>
      <c r="FP302" s="50">
        <f t="shared" si="147"/>
        <v>5.909090909090909E-2</v>
      </c>
      <c r="FQ302" s="50">
        <f t="shared" si="148"/>
        <v>5.8898305084745764E-2</v>
      </c>
      <c r="FR302" s="50">
        <f t="shared" si="149"/>
        <v>5.2617021276595746E-2</v>
      </c>
    </row>
    <row r="303" spans="1:174" ht="14">
      <c r="A303" s="17" t="s">
        <v>347</v>
      </c>
      <c r="B303" s="19">
        <v>237</v>
      </c>
      <c r="C303" s="19">
        <v>225</v>
      </c>
      <c r="D303" s="19">
        <v>229</v>
      </c>
      <c r="E303" s="19">
        <v>234</v>
      </c>
      <c r="F303" s="19">
        <v>212</v>
      </c>
      <c r="G303" s="19">
        <v>237</v>
      </c>
      <c r="H303" s="19">
        <v>231</v>
      </c>
      <c r="I303" s="19">
        <v>260</v>
      </c>
      <c r="J303" s="19">
        <v>268</v>
      </c>
      <c r="K303" s="19">
        <v>270</v>
      </c>
      <c r="L303" s="19">
        <v>266</v>
      </c>
      <c r="M303" s="19">
        <v>239</v>
      </c>
      <c r="N303" s="19">
        <v>219</v>
      </c>
      <c r="O303" s="19">
        <v>207</v>
      </c>
      <c r="P303" s="19">
        <v>211</v>
      </c>
      <c r="Q303" s="19">
        <v>202</v>
      </c>
      <c r="R303" s="19">
        <v>191</v>
      </c>
      <c r="S303" s="19">
        <v>183</v>
      </c>
      <c r="T303" s="19">
        <v>191</v>
      </c>
      <c r="U303" s="19">
        <v>170</v>
      </c>
      <c r="V303" s="19">
        <v>191</v>
      </c>
      <c r="W303" s="19">
        <v>199</v>
      </c>
      <c r="X303" s="19">
        <v>192</v>
      </c>
      <c r="Y303" s="19">
        <v>174</v>
      </c>
      <c r="Z303" s="19">
        <v>150</v>
      </c>
      <c r="AA303" s="19">
        <v>137</v>
      </c>
      <c r="AB303" s="19">
        <v>136</v>
      </c>
      <c r="AC303" s="19">
        <v>104</v>
      </c>
      <c r="AD303" s="19">
        <v>98</v>
      </c>
      <c r="AE303" s="19">
        <v>114</v>
      </c>
      <c r="AF303" s="19">
        <v>122</v>
      </c>
      <c r="AG303" s="19">
        <v>115</v>
      </c>
      <c r="AH303" s="19">
        <v>109</v>
      </c>
      <c r="AI303" s="19">
        <v>128</v>
      </c>
      <c r="AJ303" s="19">
        <v>139</v>
      </c>
      <c r="AK303" s="19">
        <v>114</v>
      </c>
      <c r="AL303" s="19">
        <v>100</v>
      </c>
      <c r="AM303" s="19">
        <v>99</v>
      </c>
      <c r="AN303" s="19">
        <v>106</v>
      </c>
      <c r="AO303" s="19">
        <v>107</v>
      </c>
      <c r="AP303" s="19">
        <v>142</v>
      </c>
      <c r="AQ303" s="19">
        <v>153</v>
      </c>
      <c r="AR303" s="19">
        <v>150</v>
      </c>
      <c r="AS303" s="19">
        <v>160</v>
      </c>
      <c r="AT303" s="19">
        <v>175</v>
      </c>
      <c r="AU303" s="19">
        <v>191</v>
      </c>
      <c r="AV303" s="19">
        <v>189</v>
      </c>
      <c r="AW303" s="19">
        <v>202</v>
      </c>
      <c r="AX303" s="19">
        <v>191</v>
      </c>
      <c r="AY303" s="19">
        <v>195</v>
      </c>
      <c r="AZ303" s="19">
        <v>201</v>
      </c>
      <c r="BA303" s="19">
        <v>186</v>
      </c>
      <c r="BB303" s="19">
        <v>190</v>
      </c>
      <c r="BC303" s="19">
        <v>192</v>
      </c>
      <c r="BD303" s="19">
        <v>182</v>
      </c>
      <c r="BE303" s="19">
        <v>185</v>
      </c>
      <c r="BF303" s="19">
        <v>202</v>
      </c>
      <c r="BG303" s="19">
        <v>223</v>
      </c>
      <c r="BH303" s="19">
        <v>200</v>
      </c>
      <c r="BI303" s="19">
        <v>225</v>
      </c>
      <c r="BJ303" s="19">
        <v>206</v>
      </c>
      <c r="BK303" s="19">
        <v>206</v>
      </c>
      <c r="BL303" s="19">
        <v>209</v>
      </c>
      <c r="BM303" s="19">
        <v>183</v>
      </c>
      <c r="BN303" s="19">
        <v>202</v>
      </c>
      <c r="BO303" s="19">
        <v>208</v>
      </c>
      <c r="BP303" s="19">
        <v>199</v>
      </c>
      <c r="BQ303" s="19">
        <v>217</v>
      </c>
      <c r="BR303" s="19">
        <v>233</v>
      </c>
      <c r="BS303" s="19">
        <v>244</v>
      </c>
      <c r="BT303" s="19">
        <v>213</v>
      </c>
      <c r="BU303" s="19">
        <v>216</v>
      </c>
      <c r="BV303" s="19">
        <v>191</v>
      </c>
      <c r="BW303" s="19">
        <v>180</v>
      </c>
      <c r="BX303" s="19">
        <v>173</v>
      </c>
      <c r="BY303" s="19">
        <v>172</v>
      </c>
      <c r="BZ303" s="19">
        <v>179</v>
      </c>
      <c r="CA303" s="19">
        <v>191</v>
      </c>
      <c r="CB303" s="19">
        <v>186</v>
      </c>
      <c r="CC303" s="19">
        <v>221</v>
      </c>
      <c r="CD303" s="19">
        <v>212</v>
      </c>
      <c r="CE303" s="19">
        <v>232</v>
      </c>
      <c r="CF303" s="19">
        <v>225</v>
      </c>
      <c r="CG303" s="19">
        <v>223</v>
      </c>
      <c r="CH303" s="49">
        <v>220</v>
      </c>
      <c r="CI303" s="49">
        <v>231</v>
      </c>
      <c r="CJ303" s="49">
        <v>215</v>
      </c>
      <c r="CK303" s="49">
        <v>173</v>
      </c>
      <c r="CL303" s="49">
        <v>193</v>
      </c>
      <c r="CM303" s="49">
        <v>217</v>
      </c>
      <c r="CN303" s="49">
        <v>215</v>
      </c>
      <c r="CO303" s="49">
        <v>213</v>
      </c>
      <c r="CP303" s="49">
        <v>211</v>
      </c>
      <c r="CQ303" s="49">
        <v>230</v>
      </c>
      <c r="CR303" s="49">
        <v>224</v>
      </c>
      <c r="CS303" s="49">
        <v>194</v>
      </c>
      <c r="CT303" s="49">
        <v>160</v>
      </c>
      <c r="CU303" s="49">
        <v>161</v>
      </c>
      <c r="CV303" s="49">
        <v>146</v>
      </c>
      <c r="CW303" s="49">
        <v>120</v>
      </c>
      <c r="CX303" s="49">
        <v>110</v>
      </c>
      <c r="CY303" s="49">
        <v>140</v>
      </c>
      <c r="CZ303" s="17" t="s">
        <v>347</v>
      </c>
      <c r="DE303" t="s">
        <v>348</v>
      </c>
      <c r="DG303" t="s">
        <v>347</v>
      </c>
      <c r="DI303">
        <v>11900</v>
      </c>
      <c r="DJ303">
        <v>12000</v>
      </c>
      <c r="DK303">
        <v>12100</v>
      </c>
      <c r="DL303">
        <v>12200</v>
      </c>
      <c r="DM303">
        <v>12300</v>
      </c>
      <c r="DN303">
        <v>12300</v>
      </c>
      <c r="DO303">
        <v>12700</v>
      </c>
      <c r="DP303">
        <v>12200</v>
      </c>
      <c r="DQ303">
        <v>12100</v>
      </c>
      <c r="DR303">
        <v>12300</v>
      </c>
      <c r="DS303">
        <v>12300</v>
      </c>
      <c r="DT303">
        <v>12100</v>
      </c>
      <c r="DU303">
        <v>11900</v>
      </c>
      <c r="DV303">
        <v>12000</v>
      </c>
      <c r="DW303">
        <v>12100</v>
      </c>
      <c r="DX303">
        <v>12300</v>
      </c>
      <c r="DY303">
        <v>12500</v>
      </c>
      <c r="DZ303">
        <v>12500</v>
      </c>
      <c r="EA303">
        <v>12700</v>
      </c>
      <c r="EB303">
        <v>12500</v>
      </c>
      <c r="EC303">
        <v>12300</v>
      </c>
      <c r="ED303">
        <v>12400</v>
      </c>
      <c r="EE303">
        <v>11900</v>
      </c>
      <c r="EF303">
        <v>11700</v>
      </c>
      <c r="EG303">
        <v>11800</v>
      </c>
      <c r="EH303">
        <v>11800</v>
      </c>
      <c r="EI303">
        <v>12100</v>
      </c>
      <c r="EJ303" s="19">
        <v>11600</v>
      </c>
      <c r="EK303" s="19">
        <v>11100</v>
      </c>
      <c r="EL303" s="19">
        <v>11300</v>
      </c>
      <c r="EM303" s="19"/>
      <c r="EO303" s="31">
        <f t="shared" si="120"/>
        <v>2.26890756302521E-2</v>
      </c>
      <c r="EP303" s="31">
        <f t="shared" si="121"/>
        <v>1.8249999999999999E-2</v>
      </c>
      <c r="EQ303" s="31">
        <f t="shared" si="122"/>
        <v>1.6694214876033057E-2</v>
      </c>
      <c r="ER303" s="31">
        <f t="shared" si="123"/>
        <v>1.5655737704918033E-2</v>
      </c>
      <c r="ES303" s="31">
        <f t="shared" si="124"/>
        <v>1.6178861788617886E-2</v>
      </c>
      <c r="ET303" s="31">
        <f t="shared" si="125"/>
        <v>1.2195121951219513E-2</v>
      </c>
      <c r="EU303" s="31">
        <f t="shared" si="126"/>
        <v>8.1889763779527565E-3</v>
      </c>
      <c r="EV303" s="31">
        <f t="shared" si="127"/>
        <v>0.01</v>
      </c>
      <c r="EW303" s="31">
        <f t="shared" si="128"/>
        <v>1.0578512396694216E-2</v>
      </c>
      <c r="EX303" s="31">
        <f t="shared" si="129"/>
        <v>8.130081300813009E-3</v>
      </c>
      <c r="EY303" s="31">
        <f t="shared" si="130"/>
        <v>8.6991869918699189E-3</v>
      </c>
      <c r="EZ303" s="31">
        <f t="shared" si="131"/>
        <v>1.2396694214876033E-2</v>
      </c>
      <c r="FA303" s="31">
        <f t="shared" si="132"/>
        <v>1.6050420168067226E-2</v>
      </c>
      <c r="FB303" s="31">
        <f t="shared" si="133"/>
        <v>1.5916666666666666E-2</v>
      </c>
      <c r="FC303" s="31">
        <f t="shared" si="134"/>
        <v>1.537190082644628E-2</v>
      </c>
      <c r="FD303" s="31">
        <f t="shared" si="135"/>
        <v>1.4796747967479675E-2</v>
      </c>
      <c r="FE303" s="31">
        <f t="shared" si="136"/>
        <v>1.7840000000000002E-2</v>
      </c>
      <c r="FF303" s="31">
        <f t="shared" si="137"/>
        <v>1.6480000000000002E-2</v>
      </c>
      <c r="FG303" s="31">
        <f t="shared" si="138"/>
        <v>1.4409448818897637E-2</v>
      </c>
      <c r="FH303" s="31">
        <f t="shared" si="139"/>
        <v>1.592E-2</v>
      </c>
      <c r="FI303" s="31">
        <f t="shared" si="140"/>
        <v>1.9837398373983739E-2</v>
      </c>
      <c r="FJ303" s="31">
        <f t="shared" si="141"/>
        <v>1.5403225806451613E-2</v>
      </c>
      <c r="FK303" s="31">
        <f t="shared" si="142"/>
        <v>1.4453781512605042E-2</v>
      </c>
      <c r="FL303" s="31">
        <f t="shared" si="143"/>
        <v>1.5897435897435898E-2</v>
      </c>
      <c r="FM303" s="50">
        <f t="shared" si="144"/>
        <v>1.9661016949152541E-2</v>
      </c>
      <c r="FN303" s="50">
        <f t="shared" si="145"/>
        <v>1.864406779661017E-2</v>
      </c>
      <c r="FO303" s="50">
        <f t="shared" si="146"/>
        <v>1.4297520661157024E-2</v>
      </c>
      <c r="FP303" s="50">
        <f t="shared" si="147"/>
        <v>1.8534482758620689E-2</v>
      </c>
      <c r="FQ303" s="50">
        <f t="shared" si="148"/>
        <v>2.0720720720720721E-2</v>
      </c>
      <c r="FR303" s="50">
        <f t="shared" si="149"/>
        <v>1.415929203539823E-2</v>
      </c>
    </row>
    <row r="304" spans="1:174" ht="14">
      <c r="A304" s="17" t="s">
        <v>348</v>
      </c>
      <c r="B304" s="19">
        <v>1998</v>
      </c>
      <c r="C304" s="19">
        <v>2093</v>
      </c>
      <c r="D304" s="19">
        <v>2154</v>
      </c>
      <c r="E304" s="19">
        <v>2184</v>
      </c>
      <c r="F304" s="19">
        <v>2234</v>
      </c>
      <c r="G304" s="19">
        <v>2327</v>
      </c>
      <c r="H304" s="19">
        <v>2367</v>
      </c>
      <c r="I304" s="19">
        <v>2549</v>
      </c>
      <c r="J304" s="19">
        <v>2686</v>
      </c>
      <c r="K304" s="19">
        <v>2783</v>
      </c>
      <c r="L304" s="19">
        <v>2786</v>
      </c>
      <c r="M304" s="19">
        <v>2604</v>
      </c>
      <c r="N304" s="19">
        <v>2599</v>
      </c>
      <c r="O304" s="19">
        <v>2648</v>
      </c>
      <c r="P304" s="19">
        <v>2639</v>
      </c>
      <c r="Q304" s="19">
        <v>2657</v>
      </c>
      <c r="R304" s="19">
        <v>2572</v>
      </c>
      <c r="S304" s="19">
        <v>2560</v>
      </c>
      <c r="T304" s="19">
        <v>2594</v>
      </c>
      <c r="U304" s="19">
        <v>2752</v>
      </c>
      <c r="V304" s="19">
        <v>2802</v>
      </c>
      <c r="W304" s="19">
        <v>2688</v>
      </c>
      <c r="X304" s="19">
        <v>2617</v>
      </c>
      <c r="Y304" s="19">
        <v>2526</v>
      </c>
      <c r="Z304" s="19">
        <v>2480</v>
      </c>
      <c r="AA304" s="19">
        <v>2478</v>
      </c>
      <c r="AB304" s="19">
        <v>2553</v>
      </c>
      <c r="AC304" s="19">
        <v>2449</v>
      </c>
      <c r="AD304" s="19">
        <v>2385</v>
      </c>
      <c r="AE304" s="19">
        <v>2327</v>
      </c>
      <c r="AF304" s="19">
        <v>2264</v>
      </c>
      <c r="AG304" s="19">
        <v>2424</v>
      </c>
      <c r="AH304" s="19">
        <v>2519</v>
      </c>
      <c r="AI304" s="19">
        <v>2414</v>
      </c>
      <c r="AJ304" s="19">
        <v>2420</v>
      </c>
      <c r="AK304" s="19">
        <v>2427</v>
      </c>
      <c r="AL304" s="19">
        <v>2403</v>
      </c>
      <c r="AM304" s="19">
        <v>2535</v>
      </c>
      <c r="AN304" s="19">
        <v>2741</v>
      </c>
      <c r="AO304" s="19">
        <v>2780</v>
      </c>
      <c r="AP304" s="19">
        <v>2905</v>
      </c>
      <c r="AQ304" s="19">
        <v>3250</v>
      </c>
      <c r="AR304" s="19">
        <v>3592</v>
      </c>
      <c r="AS304" s="19">
        <v>4139</v>
      </c>
      <c r="AT304" s="19">
        <v>4880</v>
      </c>
      <c r="AU304" s="19">
        <v>5122</v>
      </c>
      <c r="AV304" s="19">
        <v>5191</v>
      </c>
      <c r="AW304" s="19">
        <v>5086</v>
      </c>
      <c r="AX304" s="19">
        <v>4995</v>
      </c>
      <c r="AY304" s="19">
        <v>4997</v>
      </c>
      <c r="AZ304" s="19">
        <v>5057</v>
      </c>
      <c r="BA304" s="19">
        <v>4922</v>
      </c>
      <c r="BB304" s="19">
        <v>4836</v>
      </c>
      <c r="BC304" s="19">
        <v>4798</v>
      </c>
      <c r="BD304" s="19">
        <v>4788</v>
      </c>
      <c r="BE304" s="19">
        <v>5239</v>
      </c>
      <c r="BF304" s="19">
        <v>5379</v>
      </c>
      <c r="BG304" s="19">
        <v>5171</v>
      </c>
      <c r="BH304" s="19">
        <v>4944</v>
      </c>
      <c r="BI304" s="19">
        <v>4699</v>
      </c>
      <c r="BJ304" s="19">
        <v>4463</v>
      </c>
      <c r="BK304" s="19">
        <v>4473</v>
      </c>
      <c r="BL304" s="19">
        <v>4517</v>
      </c>
      <c r="BM304" s="19">
        <v>4502</v>
      </c>
      <c r="BN304" s="19">
        <v>4452</v>
      </c>
      <c r="BO304" s="19">
        <v>4502</v>
      </c>
      <c r="BP304" s="19">
        <v>4608</v>
      </c>
      <c r="BQ304" s="19">
        <v>4929</v>
      </c>
      <c r="BR304" s="19">
        <v>5021</v>
      </c>
      <c r="BS304" s="19">
        <v>4863</v>
      </c>
      <c r="BT304" s="19">
        <v>4686</v>
      </c>
      <c r="BU304" s="19">
        <v>4699</v>
      </c>
      <c r="BV304" s="19">
        <v>4708</v>
      </c>
      <c r="BW304" s="19">
        <v>4766</v>
      </c>
      <c r="BX304" s="19">
        <v>4871</v>
      </c>
      <c r="BY304" s="19">
        <v>4927</v>
      </c>
      <c r="BZ304" s="19">
        <v>4864</v>
      </c>
      <c r="CA304" s="19">
        <v>4874</v>
      </c>
      <c r="CB304" s="19">
        <v>4906</v>
      </c>
      <c r="CC304" s="19">
        <v>5198</v>
      </c>
      <c r="CD304" s="19">
        <v>5350</v>
      </c>
      <c r="CE304" s="19">
        <v>5173</v>
      </c>
      <c r="CF304" s="19">
        <v>5009</v>
      </c>
      <c r="CG304" s="19">
        <v>4866</v>
      </c>
      <c r="CH304" s="49">
        <v>4728</v>
      </c>
      <c r="CI304" s="49">
        <v>4818</v>
      </c>
      <c r="CJ304" s="49">
        <v>4928</v>
      </c>
      <c r="CK304" s="49">
        <v>4845</v>
      </c>
      <c r="CL304" s="49">
        <v>4766</v>
      </c>
      <c r="CM304" s="49">
        <v>4732</v>
      </c>
      <c r="CN304" s="49">
        <v>4642</v>
      </c>
      <c r="CO304" s="49">
        <v>4856</v>
      </c>
      <c r="CP304" s="49">
        <v>4999</v>
      </c>
      <c r="CQ304" s="49">
        <v>4825</v>
      </c>
      <c r="CR304" s="49">
        <v>4670</v>
      </c>
      <c r="CS304" s="49">
        <v>4471</v>
      </c>
      <c r="CT304" s="49">
        <v>4331</v>
      </c>
      <c r="CU304" s="49">
        <v>4237</v>
      </c>
      <c r="CV304" s="49">
        <v>4222</v>
      </c>
      <c r="CW304" s="49">
        <v>4032</v>
      </c>
      <c r="CX304" s="49">
        <v>3894</v>
      </c>
      <c r="CY304" s="49">
        <v>3765</v>
      </c>
      <c r="CZ304" s="17" t="s">
        <v>348</v>
      </c>
      <c r="DE304" t="s">
        <v>349</v>
      </c>
      <c r="DG304" t="s">
        <v>348</v>
      </c>
      <c r="DI304">
        <v>139100</v>
      </c>
      <c r="DJ304">
        <v>136900</v>
      </c>
      <c r="DK304">
        <v>137900</v>
      </c>
      <c r="DL304">
        <v>137600</v>
      </c>
      <c r="DM304">
        <v>138200</v>
      </c>
      <c r="DN304">
        <v>138400</v>
      </c>
      <c r="DO304">
        <v>136100</v>
      </c>
      <c r="DP304">
        <v>137100</v>
      </c>
      <c r="DQ304">
        <v>137500</v>
      </c>
      <c r="DR304">
        <v>137300</v>
      </c>
      <c r="DS304">
        <v>137100</v>
      </c>
      <c r="DT304">
        <v>137700</v>
      </c>
      <c r="DU304">
        <v>138800</v>
      </c>
      <c r="DV304">
        <v>139500</v>
      </c>
      <c r="DW304">
        <v>142400</v>
      </c>
      <c r="DX304">
        <v>141800</v>
      </c>
      <c r="DY304">
        <v>141500</v>
      </c>
      <c r="DZ304">
        <v>142900</v>
      </c>
      <c r="EA304">
        <v>140000</v>
      </c>
      <c r="EB304">
        <v>140300</v>
      </c>
      <c r="EC304">
        <v>140100</v>
      </c>
      <c r="ED304">
        <v>140400</v>
      </c>
      <c r="EE304">
        <v>141200</v>
      </c>
      <c r="EF304">
        <v>140900</v>
      </c>
      <c r="EG304">
        <v>142700</v>
      </c>
      <c r="EH304">
        <v>142000</v>
      </c>
      <c r="EI304">
        <v>142700</v>
      </c>
      <c r="EJ304" s="19">
        <v>142300</v>
      </c>
      <c r="EK304" s="19">
        <v>144900</v>
      </c>
      <c r="EL304" s="19">
        <v>144700</v>
      </c>
      <c r="EM304" s="19"/>
      <c r="EO304" s="31">
        <f t="shared" si="120"/>
        <v>2.0007189072609632E-2</v>
      </c>
      <c r="EP304" s="31">
        <f t="shared" si="121"/>
        <v>1.8984660336011688E-2</v>
      </c>
      <c r="EQ304" s="31">
        <f t="shared" si="122"/>
        <v>1.92675852066715E-2</v>
      </c>
      <c r="ER304" s="31">
        <f t="shared" si="123"/>
        <v>1.8851744186046512E-2</v>
      </c>
      <c r="ES304" s="31">
        <f t="shared" si="124"/>
        <v>1.9450072358900145E-2</v>
      </c>
      <c r="ET304" s="31">
        <f t="shared" si="125"/>
        <v>1.7919075144508672E-2</v>
      </c>
      <c r="EU304" s="31">
        <f t="shared" si="126"/>
        <v>1.7994121969140339E-2</v>
      </c>
      <c r="EV304" s="31">
        <f t="shared" si="127"/>
        <v>1.6513493800145877E-2</v>
      </c>
      <c r="EW304" s="31">
        <f t="shared" si="128"/>
        <v>1.7556363636363637E-2</v>
      </c>
      <c r="EX304" s="31">
        <f t="shared" si="129"/>
        <v>1.7501820830298616E-2</v>
      </c>
      <c r="EY304" s="31">
        <f t="shared" si="130"/>
        <v>2.0277169948942377E-2</v>
      </c>
      <c r="EZ304" s="31">
        <f t="shared" si="131"/>
        <v>2.6085693536673928E-2</v>
      </c>
      <c r="FA304" s="31">
        <f t="shared" si="132"/>
        <v>3.6902017291066284E-2</v>
      </c>
      <c r="FB304" s="31">
        <f t="shared" si="133"/>
        <v>3.5806451612903224E-2</v>
      </c>
      <c r="FC304" s="31">
        <f t="shared" si="134"/>
        <v>3.4564606741573037E-2</v>
      </c>
      <c r="FD304" s="31">
        <f t="shared" si="135"/>
        <v>3.3765867418899857E-2</v>
      </c>
      <c r="FE304" s="31">
        <f t="shared" si="136"/>
        <v>3.6544169611307423E-2</v>
      </c>
      <c r="FF304" s="31">
        <f t="shared" si="137"/>
        <v>3.1231630510846747E-2</v>
      </c>
      <c r="FG304" s="31">
        <f t="shared" si="138"/>
        <v>3.2157142857142856E-2</v>
      </c>
      <c r="FH304" s="31">
        <f t="shared" si="139"/>
        <v>3.2843905915894513E-2</v>
      </c>
      <c r="FI304" s="31">
        <f t="shared" si="140"/>
        <v>3.4710920770877944E-2</v>
      </c>
      <c r="FJ304" s="31">
        <f t="shared" si="141"/>
        <v>3.3532763532763535E-2</v>
      </c>
      <c r="FK304" s="31">
        <f t="shared" si="142"/>
        <v>3.4893767705382439E-2</v>
      </c>
      <c r="FL304" s="31">
        <f t="shared" si="143"/>
        <v>3.4819020581973031E-2</v>
      </c>
      <c r="FM304" s="50">
        <f t="shared" si="144"/>
        <v>3.6250875963559914E-2</v>
      </c>
      <c r="FN304" s="50">
        <f t="shared" si="145"/>
        <v>3.3295774647887327E-2</v>
      </c>
      <c r="FO304" s="50">
        <f t="shared" si="146"/>
        <v>3.3952347582340572E-2</v>
      </c>
      <c r="FP304" s="50">
        <f t="shared" si="147"/>
        <v>3.2621222768798315E-2</v>
      </c>
      <c r="FQ304" s="50">
        <f t="shared" si="148"/>
        <v>3.3298826777087648E-2</v>
      </c>
      <c r="FR304" s="50">
        <f t="shared" si="149"/>
        <v>2.9930891499654458E-2</v>
      </c>
    </row>
    <row r="305" spans="1:174" ht="14">
      <c r="A305" s="17" t="s">
        <v>349</v>
      </c>
      <c r="B305" s="19">
        <v>1866</v>
      </c>
      <c r="C305" s="19">
        <v>1687</v>
      </c>
      <c r="D305" s="19">
        <v>1592</v>
      </c>
      <c r="E305" s="19">
        <v>1545</v>
      </c>
      <c r="F305" s="19">
        <v>1831</v>
      </c>
      <c r="G305" s="19">
        <v>1879</v>
      </c>
      <c r="H305" s="19">
        <v>1865</v>
      </c>
      <c r="I305" s="19">
        <v>1973</v>
      </c>
      <c r="J305" s="19">
        <v>2019</v>
      </c>
      <c r="K305" s="19">
        <v>1931</v>
      </c>
      <c r="L305" s="19">
        <v>1870</v>
      </c>
      <c r="M305" s="19">
        <v>2018</v>
      </c>
      <c r="N305" s="19">
        <v>2304</v>
      </c>
      <c r="O305" s="19">
        <v>2324</v>
      </c>
      <c r="P305" s="19">
        <v>1982</v>
      </c>
      <c r="Q305" s="19">
        <v>2362</v>
      </c>
      <c r="R305" s="19">
        <v>2327</v>
      </c>
      <c r="S305" s="19">
        <v>2117</v>
      </c>
      <c r="T305" s="19">
        <v>2114</v>
      </c>
      <c r="U305" s="19">
        <v>2193</v>
      </c>
      <c r="V305" s="19">
        <v>2143</v>
      </c>
      <c r="W305" s="19">
        <v>2108</v>
      </c>
      <c r="X305" s="19">
        <v>1982</v>
      </c>
      <c r="Y305" s="19">
        <v>1929</v>
      </c>
      <c r="Z305" s="19">
        <v>1896</v>
      </c>
      <c r="AA305" s="19">
        <v>1883</v>
      </c>
      <c r="AB305" s="19">
        <v>1927</v>
      </c>
      <c r="AC305" s="19">
        <v>1863</v>
      </c>
      <c r="AD305" s="19">
        <v>1749</v>
      </c>
      <c r="AE305" s="19">
        <v>1631</v>
      </c>
      <c r="AF305" s="19">
        <v>1594</v>
      </c>
      <c r="AG305" s="19">
        <v>1580</v>
      </c>
      <c r="AH305" s="19">
        <v>1637</v>
      </c>
      <c r="AI305" s="19">
        <v>1624</v>
      </c>
      <c r="AJ305" s="19">
        <v>1584</v>
      </c>
      <c r="AK305" s="19">
        <v>1531</v>
      </c>
      <c r="AL305" s="19">
        <v>1530</v>
      </c>
      <c r="AM305" s="19">
        <v>1621</v>
      </c>
      <c r="AN305" s="19">
        <v>1674</v>
      </c>
      <c r="AO305" s="19">
        <v>1706</v>
      </c>
      <c r="AP305" s="19">
        <v>1665</v>
      </c>
      <c r="AQ305" s="19">
        <v>1819</v>
      </c>
      <c r="AR305" s="19">
        <v>1970</v>
      </c>
      <c r="AS305" s="19">
        <v>2260</v>
      </c>
      <c r="AT305" s="19">
        <v>2791</v>
      </c>
      <c r="AU305" s="19">
        <v>3019</v>
      </c>
      <c r="AV305" s="19">
        <v>3227</v>
      </c>
      <c r="AW305" s="19">
        <v>3313</v>
      </c>
      <c r="AX305" s="19">
        <v>3418</v>
      </c>
      <c r="AY305" s="19">
        <v>3464</v>
      </c>
      <c r="AZ305" s="19">
        <v>3454</v>
      </c>
      <c r="BA305" s="19">
        <v>3415</v>
      </c>
      <c r="BB305" s="19">
        <v>3515</v>
      </c>
      <c r="BC305" s="19">
        <v>3350</v>
      </c>
      <c r="BD305" s="19">
        <v>3253</v>
      </c>
      <c r="BE305" s="19">
        <v>3553</v>
      </c>
      <c r="BF305" s="19">
        <v>3543</v>
      </c>
      <c r="BG305" s="19">
        <v>3519</v>
      </c>
      <c r="BH305" s="19">
        <v>3485</v>
      </c>
      <c r="BI305" s="19">
        <v>3295</v>
      </c>
      <c r="BJ305" s="19">
        <v>3150</v>
      </c>
      <c r="BK305" s="19">
        <v>3197</v>
      </c>
      <c r="BL305" s="19">
        <v>3174</v>
      </c>
      <c r="BM305" s="19">
        <v>3201</v>
      </c>
      <c r="BN305" s="19">
        <v>3136</v>
      </c>
      <c r="BO305" s="19">
        <v>3073</v>
      </c>
      <c r="BP305" s="19">
        <v>2993</v>
      </c>
      <c r="BQ305" s="19">
        <v>3131</v>
      </c>
      <c r="BR305" s="19">
        <v>3240</v>
      </c>
      <c r="BS305" s="19">
        <v>3334</v>
      </c>
      <c r="BT305" s="19">
        <v>3330</v>
      </c>
      <c r="BU305" s="19">
        <v>3293</v>
      </c>
      <c r="BV305" s="19">
        <v>3203</v>
      </c>
      <c r="BW305" s="19">
        <v>3255</v>
      </c>
      <c r="BX305" s="19">
        <v>3330</v>
      </c>
      <c r="BY305" s="19">
        <v>3445</v>
      </c>
      <c r="BZ305" s="19">
        <v>3333</v>
      </c>
      <c r="CA305" s="19">
        <v>3327</v>
      </c>
      <c r="CB305" s="19">
        <v>3329</v>
      </c>
      <c r="CC305" s="19">
        <v>3388</v>
      </c>
      <c r="CD305" s="19">
        <v>3465</v>
      </c>
      <c r="CE305" s="19">
        <v>3439</v>
      </c>
      <c r="CF305" s="19">
        <v>3422</v>
      </c>
      <c r="CG305" s="19">
        <v>3359</v>
      </c>
      <c r="CH305" s="49">
        <v>3360</v>
      </c>
      <c r="CI305" s="49">
        <v>3305</v>
      </c>
      <c r="CJ305" s="49">
        <v>3366</v>
      </c>
      <c r="CK305" s="49">
        <v>3337</v>
      </c>
      <c r="CL305" s="49">
        <v>3363</v>
      </c>
      <c r="CM305" s="49">
        <v>3392</v>
      </c>
      <c r="CN305" s="49">
        <v>3356</v>
      </c>
      <c r="CO305" s="49">
        <v>3486</v>
      </c>
      <c r="CP305" s="49">
        <v>3554</v>
      </c>
      <c r="CQ305" s="49">
        <v>3485</v>
      </c>
      <c r="CR305" s="49">
        <v>3333</v>
      </c>
      <c r="CS305" s="49">
        <v>3260</v>
      </c>
      <c r="CT305" s="49">
        <v>3138</v>
      </c>
      <c r="CU305" s="49">
        <v>3079</v>
      </c>
      <c r="CV305" s="49">
        <v>2980</v>
      </c>
      <c r="CW305" s="49">
        <v>2927</v>
      </c>
      <c r="CX305" s="49">
        <v>2824</v>
      </c>
      <c r="CY305" s="49">
        <v>2730</v>
      </c>
      <c r="CZ305" s="17" t="s">
        <v>349</v>
      </c>
      <c r="DE305" t="s">
        <v>350</v>
      </c>
      <c r="DG305" t="s">
        <v>349</v>
      </c>
      <c r="DI305">
        <v>62600</v>
      </c>
      <c r="DJ305">
        <v>62400</v>
      </c>
      <c r="DK305">
        <v>63400</v>
      </c>
      <c r="DL305">
        <v>64500</v>
      </c>
      <c r="DM305">
        <v>64400</v>
      </c>
      <c r="DN305">
        <v>64900</v>
      </c>
      <c r="DO305">
        <v>63900</v>
      </c>
      <c r="DP305">
        <v>62200</v>
      </c>
      <c r="DQ305">
        <v>62600</v>
      </c>
      <c r="DR305">
        <v>63500</v>
      </c>
      <c r="DS305">
        <v>65000</v>
      </c>
      <c r="DT305">
        <v>65300</v>
      </c>
      <c r="DU305">
        <v>65700</v>
      </c>
      <c r="DV305">
        <v>65000</v>
      </c>
      <c r="DW305">
        <v>66700</v>
      </c>
      <c r="DX305">
        <v>67000</v>
      </c>
      <c r="DY305">
        <v>67400</v>
      </c>
      <c r="DZ305">
        <v>66500</v>
      </c>
      <c r="EA305">
        <v>66400</v>
      </c>
      <c r="EB305">
        <v>65800</v>
      </c>
      <c r="EC305">
        <v>66000</v>
      </c>
      <c r="ED305">
        <v>68000</v>
      </c>
      <c r="EE305">
        <v>67700</v>
      </c>
      <c r="EF305">
        <v>68600</v>
      </c>
      <c r="EG305">
        <v>69000</v>
      </c>
      <c r="EH305">
        <v>69600</v>
      </c>
      <c r="EI305">
        <v>69100</v>
      </c>
      <c r="EJ305" s="19">
        <v>69600</v>
      </c>
      <c r="EK305" s="19">
        <v>69700</v>
      </c>
      <c r="EL305" s="19">
        <v>70400</v>
      </c>
      <c r="EM305" s="19"/>
      <c r="EO305" s="31">
        <f t="shared" si="120"/>
        <v>3.0846645367412141E-2</v>
      </c>
      <c r="EP305" s="31">
        <f t="shared" si="121"/>
        <v>3.6923076923076927E-2</v>
      </c>
      <c r="EQ305" s="31">
        <f t="shared" si="122"/>
        <v>3.7255520504731861E-2</v>
      </c>
      <c r="ER305" s="31">
        <f t="shared" si="123"/>
        <v>3.2775193798449613E-2</v>
      </c>
      <c r="ES305" s="31">
        <f t="shared" si="124"/>
        <v>3.2732919254658384E-2</v>
      </c>
      <c r="ET305" s="31">
        <f t="shared" si="125"/>
        <v>2.9214175654853621E-2</v>
      </c>
      <c r="EU305" s="31">
        <f t="shared" si="126"/>
        <v>2.9154929577464787E-2</v>
      </c>
      <c r="EV305" s="31">
        <f t="shared" si="127"/>
        <v>2.5627009646302251E-2</v>
      </c>
      <c r="EW305" s="31">
        <f t="shared" si="128"/>
        <v>2.5942492012779553E-2</v>
      </c>
      <c r="EX305" s="31">
        <f t="shared" si="129"/>
        <v>2.4094488188976377E-2</v>
      </c>
      <c r="EY305" s="31">
        <f t="shared" si="130"/>
        <v>2.6246153846153846E-2</v>
      </c>
      <c r="EZ305" s="31">
        <f t="shared" si="131"/>
        <v>3.0168453292496171E-2</v>
      </c>
      <c r="FA305" s="31">
        <f t="shared" si="132"/>
        <v>4.5951293759512936E-2</v>
      </c>
      <c r="FB305" s="31">
        <f t="shared" si="133"/>
        <v>5.2584615384615382E-2</v>
      </c>
      <c r="FC305" s="31">
        <f t="shared" si="134"/>
        <v>5.1199400299850074E-2</v>
      </c>
      <c r="FD305" s="31">
        <f t="shared" si="135"/>
        <v>4.8552238805970149E-2</v>
      </c>
      <c r="FE305" s="31">
        <f t="shared" si="136"/>
        <v>5.2210682492581602E-2</v>
      </c>
      <c r="FF305" s="31">
        <f t="shared" si="137"/>
        <v>4.736842105263158E-2</v>
      </c>
      <c r="FG305" s="31">
        <f t="shared" si="138"/>
        <v>4.8207831325301202E-2</v>
      </c>
      <c r="FH305" s="31">
        <f t="shared" si="139"/>
        <v>4.5486322188449849E-2</v>
      </c>
      <c r="FI305" s="31">
        <f t="shared" si="140"/>
        <v>5.0515151515151513E-2</v>
      </c>
      <c r="FJ305" s="31">
        <f t="shared" si="141"/>
        <v>4.710294117647059E-2</v>
      </c>
      <c r="FK305" s="31">
        <f t="shared" si="142"/>
        <v>5.088626292466765E-2</v>
      </c>
      <c r="FL305" s="31">
        <f t="shared" si="143"/>
        <v>4.8527696793002915E-2</v>
      </c>
      <c r="FM305" s="50">
        <f t="shared" si="144"/>
        <v>4.9840579710144925E-2</v>
      </c>
      <c r="FN305" s="50">
        <f t="shared" si="145"/>
        <v>4.8275862068965517E-2</v>
      </c>
      <c r="FO305" s="50">
        <f t="shared" si="146"/>
        <v>4.8292329956584661E-2</v>
      </c>
      <c r="FP305" s="50">
        <f t="shared" si="147"/>
        <v>4.8218390804597701E-2</v>
      </c>
      <c r="FQ305" s="50">
        <f t="shared" si="148"/>
        <v>0.05</v>
      </c>
      <c r="FR305" s="50">
        <f t="shared" si="149"/>
        <v>4.4573863636363634E-2</v>
      </c>
    </row>
    <row r="306" spans="1:174" ht="14">
      <c r="A306" s="17" t="s">
        <v>350</v>
      </c>
      <c r="B306" s="19">
        <v>2304</v>
      </c>
      <c r="C306" s="19">
        <v>2331</v>
      </c>
      <c r="D306" s="19">
        <v>2277</v>
      </c>
      <c r="E306" s="19">
        <v>2261</v>
      </c>
      <c r="F306" s="19">
        <v>2186</v>
      </c>
      <c r="G306" s="19">
        <v>2219</v>
      </c>
      <c r="H306" s="19">
        <v>2369</v>
      </c>
      <c r="I306" s="19">
        <v>2613</v>
      </c>
      <c r="J306" s="19">
        <v>2661</v>
      </c>
      <c r="K306" s="19">
        <v>2772</v>
      </c>
      <c r="L306" s="19">
        <v>2801</v>
      </c>
      <c r="M306" s="19">
        <v>2647</v>
      </c>
      <c r="N306" s="19">
        <v>2654</v>
      </c>
      <c r="O306" s="19">
        <v>2690</v>
      </c>
      <c r="P306" s="19">
        <v>2799</v>
      </c>
      <c r="Q306" s="19">
        <v>2732</v>
      </c>
      <c r="R306" s="19">
        <v>2631</v>
      </c>
      <c r="S306" s="19">
        <v>2542</v>
      </c>
      <c r="T306" s="19">
        <v>2627</v>
      </c>
      <c r="U306" s="19">
        <v>2835</v>
      </c>
      <c r="V306" s="19">
        <v>2835</v>
      </c>
      <c r="W306" s="19">
        <v>2661</v>
      </c>
      <c r="X306" s="19">
        <v>2645</v>
      </c>
      <c r="Y306" s="19">
        <v>2543</v>
      </c>
      <c r="Z306" s="19">
        <v>2500</v>
      </c>
      <c r="AA306" s="19">
        <v>2559</v>
      </c>
      <c r="AB306" s="19">
        <v>2648</v>
      </c>
      <c r="AC306" s="19">
        <v>2558</v>
      </c>
      <c r="AD306" s="19">
        <v>2526</v>
      </c>
      <c r="AE306" s="19">
        <v>2364</v>
      </c>
      <c r="AF306" s="19">
        <v>2337</v>
      </c>
      <c r="AG306" s="19">
        <v>2473</v>
      </c>
      <c r="AH306" s="19">
        <v>2506</v>
      </c>
      <c r="AI306" s="19">
        <v>2508</v>
      </c>
      <c r="AJ306" s="19">
        <v>2520</v>
      </c>
      <c r="AK306" s="19">
        <v>2551</v>
      </c>
      <c r="AL306" s="19">
        <v>2582</v>
      </c>
      <c r="AM306" s="19">
        <v>2729</v>
      </c>
      <c r="AN306" s="19">
        <v>2993</v>
      </c>
      <c r="AO306" s="19">
        <v>3055</v>
      </c>
      <c r="AP306" s="19">
        <v>3035</v>
      </c>
      <c r="AQ306" s="19">
        <v>3412</v>
      </c>
      <c r="AR306" s="19">
        <v>3758</v>
      </c>
      <c r="AS306" s="19">
        <v>4225</v>
      </c>
      <c r="AT306" s="19">
        <v>4852</v>
      </c>
      <c r="AU306" s="19">
        <v>5134</v>
      </c>
      <c r="AV306" s="19">
        <v>5347</v>
      </c>
      <c r="AW306" s="19">
        <v>5357</v>
      </c>
      <c r="AX306" s="19">
        <v>5292</v>
      </c>
      <c r="AY306" s="19">
        <v>5438</v>
      </c>
      <c r="AZ306" s="19">
        <v>5530</v>
      </c>
      <c r="BA306" s="19">
        <v>5556</v>
      </c>
      <c r="BB306" s="19">
        <v>5511</v>
      </c>
      <c r="BC306" s="19">
        <v>5338</v>
      </c>
      <c r="BD306" s="19">
        <v>5258</v>
      </c>
      <c r="BE306" s="19">
        <v>5513</v>
      </c>
      <c r="BF306" s="19">
        <v>5466</v>
      </c>
      <c r="BG306" s="19">
        <v>5303</v>
      </c>
      <c r="BH306" s="19">
        <v>5148</v>
      </c>
      <c r="BI306" s="19">
        <v>4849</v>
      </c>
      <c r="BJ306" s="19">
        <v>4650</v>
      </c>
      <c r="BK306" s="19">
        <v>4658</v>
      </c>
      <c r="BL306" s="19">
        <v>4658</v>
      </c>
      <c r="BM306" s="19">
        <v>4580</v>
      </c>
      <c r="BN306" s="19">
        <v>4515</v>
      </c>
      <c r="BO306" s="19">
        <v>4434</v>
      </c>
      <c r="BP306" s="19">
        <v>4423</v>
      </c>
      <c r="BQ306" s="19">
        <v>4650</v>
      </c>
      <c r="BR306" s="19">
        <v>4756</v>
      </c>
      <c r="BS306" s="19">
        <v>4731</v>
      </c>
      <c r="BT306" s="19">
        <v>4679</v>
      </c>
      <c r="BU306" s="19">
        <v>4646</v>
      </c>
      <c r="BV306" s="19">
        <v>4566</v>
      </c>
      <c r="BW306" s="19">
        <v>4681</v>
      </c>
      <c r="BX306" s="19">
        <v>4883</v>
      </c>
      <c r="BY306" s="19">
        <v>4804</v>
      </c>
      <c r="BZ306" s="19">
        <v>4722</v>
      </c>
      <c r="CA306" s="19">
        <v>4685</v>
      </c>
      <c r="CB306" s="19">
        <v>4722</v>
      </c>
      <c r="CC306" s="19">
        <v>4938</v>
      </c>
      <c r="CD306" s="19">
        <v>4971</v>
      </c>
      <c r="CE306" s="19">
        <v>4886</v>
      </c>
      <c r="CF306" s="19">
        <v>4666</v>
      </c>
      <c r="CG306" s="19">
        <v>4585</v>
      </c>
      <c r="CH306" s="49">
        <v>4527</v>
      </c>
      <c r="CI306" s="49">
        <v>4466</v>
      </c>
      <c r="CJ306" s="49">
        <v>4476</v>
      </c>
      <c r="CK306" s="49">
        <v>4502</v>
      </c>
      <c r="CL306" s="49">
        <v>4348</v>
      </c>
      <c r="CM306" s="49">
        <v>4220</v>
      </c>
      <c r="CN306" s="49">
        <v>4130</v>
      </c>
      <c r="CO306" s="49">
        <v>4294</v>
      </c>
      <c r="CP306" s="49">
        <v>4382</v>
      </c>
      <c r="CQ306" s="49">
        <v>4329</v>
      </c>
      <c r="CR306" s="49">
        <v>4192</v>
      </c>
      <c r="CS306" s="49">
        <v>4081</v>
      </c>
      <c r="CT306" s="49">
        <v>3885</v>
      </c>
      <c r="CU306" s="49">
        <v>3849</v>
      </c>
      <c r="CV306" s="49">
        <v>3767</v>
      </c>
      <c r="CW306" s="49">
        <v>3579</v>
      </c>
      <c r="CX306" s="49">
        <v>3420</v>
      </c>
      <c r="CY306" s="49">
        <v>3242</v>
      </c>
      <c r="CZ306" s="17" t="s">
        <v>350</v>
      </c>
      <c r="DE306" t="s">
        <v>351</v>
      </c>
      <c r="DG306" t="s">
        <v>350</v>
      </c>
      <c r="DI306">
        <v>98700</v>
      </c>
      <c r="DJ306">
        <v>98400</v>
      </c>
      <c r="DK306">
        <v>98600</v>
      </c>
      <c r="DL306">
        <v>100800</v>
      </c>
      <c r="DM306">
        <v>100600</v>
      </c>
      <c r="DN306">
        <v>101200</v>
      </c>
      <c r="DO306">
        <v>99400</v>
      </c>
      <c r="DP306">
        <v>97000</v>
      </c>
      <c r="DQ306">
        <v>98300</v>
      </c>
      <c r="DR306">
        <v>98500</v>
      </c>
      <c r="DS306">
        <v>97900</v>
      </c>
      <c r="DT306">
        <v>98800</v>
      </c>
      <c r="DU306">
        <v>97400</v>
      </c>
      <c r="DV306">
        <v>96000</v>
      </c>
      <c r="DW306">
        <v>95200</v>
      </c>
      <c r="DX306">
        <v>93100</v>
      </c>
      <c r="DY306">
        <v>91600</v>
      </c>
      <c r="DZ306">
        <v>92700</v>
      </c>
      <c r="EA306">
        <v>92200</v>
      </c>
      <c r="EB306">
        <v>93600</v>
      </c>
      <c r="EC306">
        <v>95300</v>
      </c>
      <c r="ED306">
        <v>95200</v>
      </c>
      <c r="EE306">
        <v>97300</v>
      </c>
      <c r="EF306">
        <v>99600</v>
      </c>
      <c r="EG306">
        <v>100000</v>
      </c>
      <c r="EH306">
        <v>100100</v>
      </c>
      <c r="EI306">
        <v>102500</v>
      </c>
      <c r="EJ306" s="19">
        <v>99900</v>
      </c>
      <c r="EK306" s="19">
        <v>100600</v>
      </c>
      <c r="EL306" s="19">
        <v>101600</v>
      </c>
      <c r="EM306" s="19"/>
      <c r="EO306" s="31">
        <f t="shared" si="120"/>
        <v>2.8085106382978724E-2</v>
      </c>
      <c r="EP306" s="31">
        <f t="shared" si="121"/>
        <v>2.6971544715447153E-2</v>
      </c>
      <c r="EQ306" s="31">
        <f t="shared" si="122"/>
        <v>2.77079107505071E-2</v>
      </c>
      <c r="ER306" s="31">
        <f t="shared" si="123"/>
        <v>2.6061507936507935E-2</v>
      </c>
      <c r="ES306" s="31">
        <f t="shared" si="124"/>
        <v>2.6451292246520874E-2</v>
      </c>
      <c r="ET306" s="31">
        <f t="shared" si="125"/>
        <v>2.4703557312252964E-2</v>
      </c>
      <c r="EU306" s="31">
        <f t="shared" si="126"/>
        <v>2.5734406438631792E-2</v>
      </c>
      <c r="EV306" s="31">
        <f t="shared" si="127"/>
        <v>2.409278350515464E-2</v>
      </c>
      <c r="EW306" s="31">
        <f t="shared" si="128"/>
        <v>2.5513733468972535E-2</v>
      </c>
      <c r="EX306" s="31">
        <f t="shared" si="129"/>
        <v>2.6213197969543148E-2</v>
      </c>
      <c r="EY306" s="31">
        <f t="shared" si="130"/>
        <v>3.1205311542390195E-2</v>
      </c>
      <c r="EZ306" s="31">
        <f t="shared" si="131"/>
        <v>3.803643724696356E-2</v>
      </c>
      <c r="FA306" s="31">
        <f t="shared" si="132"/>
        <v>5.2710472279260782E-2</v>
      </c>
      <c r="FB306" s="31">
        <f t="shared" si="133"/>
        <v>5.5125E-2</v>
      </c>
      <c r="FC306" s="31">
        <f t="shared" si="134"/>
        <v>5.8361344537815128E-2</v>
      </c>
      <c r="FD306" s="31">
        <f t="shared" si="135"/>
        <v>5.6476906552094523E-2</v>
      </c>
      <c r="FE306" s="31">
        <f t="shared" si="136"/>
        <v>5.789301310043668E-2</v>
      </c>
      <c r="FF306" s="31">
        <f t="shared" si="137"/>
        <v>5.0161812297734629E-2</v>
      </c>
      <c r="FG306" s="31">
        <f t="shared" si="138"/>
        <v>4.9674620390455532E-2</v>
      </c>
      <c r="FH306" s="31">
        <f t="shared" si="139"/>
        <v>4.7254273504273504E-2</v>
      </c>
      <c r="FI306" s="31">
        <f t="shared" si="140"/>
        <v>4.9643231899265478E-2</v>
      </c>
      <c r="FJ306" s="31">
        <f t="shared" si="141"/>
        <v>4.7962184873949577E-2</v>
      </c>
      <c r="FK306" s="31">
        <f t="shared" si="142"/>
        <v>4.9373072970195275E-2</v>
      </c>
      <c r="FL306" s="31">
        <f t="shared" si="143"/>
        <v>4.7409638554216871E-2</v>
      </c>
      <c r="FM306" s="50">
        <f t="shared" si="144"/>
        <v>4.8860000000000001E-2</v>
      </c>
      <c r="FN306" s="50">
        <f t="shared" si="145"/>
        <v>4.5224775224775228E-2</v>
      </c>
      <c r="FO306" s="50">
        <f t="shared" si="146"/>
        <v>4.3921951219512194E-2</v>
      </c>
      <c r="FP306" s="50">
        <f t="shared" si="147"/>
        <v>4.1341341341341341E-2</v>
      </c>
      <c r="FQ306" s="50">
        <f t="shared" si="148"/>
        <v>4.3031809145129225E-2</v>
      </c>
      <c r="FR306" s="50">
        <f t="shared" si="149"/>
        <v>3.823818897637795E-2</v>
      </c>
    </row>
    <row r="307" spans="1:174" ht="14">
      <c r="A307" s="17" t="s">
        <v>351</v>
      </c>
      <c r="B307" s="19">
        <v>3363</v>
      </c>
      <c r="C307" s="19">
        <v>3376</v>
      </c>
      <c r="D307" s="19">
        <v>3431</v>
      </c>
      <c r="E307" s="19">
        <v>3623</v>
      </c>
      <c r="F307" s="19">
        <v>3274</v>
      </c>
      <c r="G307" s="19">
        <v>3241</v>
      </c>
      <c r="H307" s="19">
        <v>3239</v>
      </c>
      <c r="I307" s="19">
        <v>3563</v>
      </c>
      <c r="J307" s="19">
        <v>3997</v>
      </c>
      <c r="K307" s="19">
        <v>4059</v>
      </c>
      <c r="L307" s="19">
        <v>4229</v>
      </c>
      <c r="M307" s="19">
        <v>3937</v>
      </c>
      <c r="N307" s="19">
        <v>3763</v>
      </c>
      <c r="O307" s="19">
        <v>3779</v>
      </c>
      <c r="P307" s="19">
        <v>3917</v>
      </c>
      <c r="Q307" s="19">
        <v>3918</v>
      </c>
      <c r="R307" s="19">
        <v>3685</v>
      </c>
      <c r="S307" s="19">
        <v>3692</v>
      </c>
      <c r="T307" s="19">
        <v>4025</v>
      </c>
      <c r="U307" s="19">
        <v>4143</v>
      </c>
      <c r="V307" s="19">
        <v>4325</v>
      </c>
      <c r="W307" s="19">
        <v>3934</v>
      </c>
      <c r="X307" s="19">
        <v>3826</v>
      </c>
      <c r="Y307" s="19">
        <v>3483</v>
      </c>
      <c r="Z307" s="19">
        <v>3329</v>
      </c>
      <c r="AA307" s="19">
        <v>3293</v>
      </c>
      <c r="AB307" s="19">
        <v>3440</v>
      </c>
      <c r="AC307" s="19">
        <v>3219</v>
      </c>
      <c r="AD307" s="19">
        <v>3155</v>
      </c>
      <c r="AE307" s="19">
        <v>3178</v>
      </c>
      <c r="AF307" s="19">
        <v>3089</v>
      </c>
      <c r="AG307" s="19">
        <v>3448</v>
      </c>
      <c r="AH307" s="19">
        <v>3567</v>
      </c>
      <c r="AI307" s="19">
        <v>3475</v>
      </c>
      <c r="AJ307" s="19">
        <v>3380</v>
      </c>
      <c r="AK307" s="19">
        <v>3495</v>
      </c>
      <c r="AL307" s="19">
        <v>3330</v>
      </c>
      <c r="AM307" s="19">
        <v>3548</v>
      </c>
      <c r="AN307" s="19">
        <v>3850</v>
      </c>
      <c r="AO307" s="19">
        <v>3975</v>
      </c>
      <c r="AP307" s="19">
        <v>4189</v>
      </c>
      <c r="AQ307" s="19">
        <v>4850</v>
      </c>
      <c r="AR307" s="19">
        <v>5551</v>
      </c>
      <c r="AS307" s="19">
        <v>6528</v>
      </c>
      <c r="AT307" s="19">
        <v>7748</v>
      </c>
      <c r="AU307" s="19">
        <v>8088</v>
      </c>
      <c r="AV307" s="19">
        <v>8058</v>
      </c>
      <c r="AW307" s="19">
        <v>8006</v>
      </c>
      <c r="AX307" s="19">
        <v>7910</v>
      </c>
      <c r="AY307" s="19">
        <v>7874</v>
      </c>
      <c r="AZ307" s="19">
        <v>8005</v>
      </c>
      <c r="BA307" s="19">
        <v>7697</v>
      </c>
      <c r="BB307" s="19">
        <v>7415</v>
      </c>
      <c r="BC307" s="19">
        <v>7179</v>
      </c>
      <c r="BD307" s="19">
        <v>7393</v>
      </c>
      <c r="BE307" s="19">
        <v>8171</v>
      </c>
      <c r="BF307" s="19">
        <v>8435</v>
      </c>
      <c r="BG307" s="19">
        <v>8210</v>
      </c>
      <c r="BH307" s="19">
        <v>7765</v>
      </c>
      <c r="BI307" s="19">
        <v>7127</v>
      </c>
      <c r="BJ307" s="19">
        <v>6695</v>
      </c>
      <c r="BK307" s="19">
        <v>6572</v>
      </c>
      <c r="BL307" s="19">
        <v>6715</v>
      </c>
      <c r="BM307" s="19">
        <v>6613</v>
      </c>
      <c r="BN307" s="19">
        <v>6495</v>
      </c>
      <c r="BO307" s="19">
        <v>6542</v>
      </c>
      <c r="BP307" s="19">
        <v>6610</v>
      </c>
      <c r="BQ307" s="19">
        <v>7128</v>
      </c>
      <c r="BR307" s="19">
        <v>7480</v>
      </c>
      <c r="BS307" s="19">
        <v>7431</v>
      </c>
      <c r="BT307" s="19">
        <v>7071</v>
      </c>
      <c r="BU307" s="19">
        <v>6783</v>
      </c>
      <c r="BV307" s="19">
        <v>6564</v>
      </c>
      <c r="BW307" s="19">
        <v>6785</v>
      </c>
      <c r="BX307" s="19">
        <v>7104</v>
      </c>
      <c r="BY307" s="19">
        <v>7241</v>
      </c>
      <c r="BZ307" s="19">
        <v>7130</v>
      </c>
      <c r="CA307" s="19">
        <v>7200</v>
      </c>
      <c r="CB307" s="19">
        <v>7365</v>
      </c>
      <c r="CC307" s="19">
        <v>8003</v>
      </c>
      <c r="CD307" s="19">
        <v>8306</v>
      </c>
      <c r="CE307" s="19">
        <v>8064</v>
      </c>
      <c r="CF307" s="19">
        <v>7613</v>
      </c>
      <c r="CG307" s="19">
        <v>7338</v>
      </c>
      <c r="CH307" s="49">
        <v>6900</v>
      </c>
      <c r="CI307" s="49">
        <v>6905</v>
      </c>
      <c r="CJ307" s="49">
        <v>6881</v>
      </c>
      <c r="CK307" s="49">
        <v>6790</v>
      </c>
      <c r="CL307" s="49">
        <v>6707</v>
      </c>
      <c r="CM307" s="49">
        <v>6745</v>
      </c>
      <c r="CN307" s="49">
        <v>6740</v>
      </c>
      <c r="CO307" s="49">
        <v>7123</v>
      </c>
      <c r="CP307" s="49">
        <v>7500</v>
      </c>
      <c r="CQ307" s="49">
        <v>7321</v>
      </c>
      <c r="CR307" s="49">
        <v>6988</v>
      </c>
      <c r="CS307" s="49">
        <v>6667</v>
      </c>
      <c r="CT307" s="49">
        <v>6229</v>
      </c>
      <c r="CU307" s="49">
        <v>6125</v>
      </c>
      <c r="CV307" s="49">
        <v>5940</v>
      </c>
      <c r="CW307" s="49">
        <v>5641</v>
      </c>
      <c r="CX307" s="49">
        <v>5561</v>
      </c>
      <c r="CY307" s="49">
        <v>5601</v>
      </c>
      <c r="CZ307" s="17" t="s">
        <v>351</v>
      </c>
      <c r="DE307" t="s">
        <v>352</v>
      </c>
      <c r="DG307" t="s">
        <v>351</v>
      </c>
      <c r="DI307">
        <v>244700</v>
      </c>
      <c r="DJ307">
        <v>245600</v>
      </c>
      <c r="DK307">
        <v>247200</v>
      </c>
      <c r="DL307">
        <v>246900</v>
      </c>
      <c r="DM307">
        <v>247400</v>
      </c>
      <c r="DN307">
        <v>248900</v>
      </c>
      <c r="DO307">
        <v>251000</v>
      </c>
      <c r="DP307">
        <v>253200</v>
      </c>
      <c r="DQ307">
        <v>252700</v>
      </c>
      <c r="DR307">
        <v>253600</v>
      </c>
      <c r="DS307">
        <v>255900</v>
      </c>
      <c r="DT307">
        <v>255100</v>
      </c>
      <c r="DU307">
        <v>254900</v>
      </c>
      <c r="DV307">
        <v>253700</v>
      </c>
      <c r="DW307">
        <v>252100</v>
      </c>
      <c r="DX307">
        <v>248400</v>
      </c>
      <c r="DY307">
        <v>249700</v>
      </c>
      <c r="DZ307">
        <v>249400</v>
      </c>
      <c r="EA307">
        <v>247200</v>
      </c>
      <c r="EB307">
        <v>250600</v>
      </c>
      <c r="EC307">
        <v>243400</v>
      </c>
      <c r="ED307">
        <v>244100</v>
      </c>
      <c r="EE307">
        <v>246000</v>
      </c>
      <c r="EF307">
        <v>246700</v>
      </c>
      <c r="EG307">
        <v>244800</v>
      </c>
      <c r="EH307">
        <v>246400</v>
      </c>
      <c r="EI307">
        <v>239500</v>
      </c>
      <c r="EJ307" s="19">
        <v>241000</v>
      </c>
      <c r="EK307" s="19">
        <v>245700</v>
      </c>
      <c r="EL307" s="19">
        <v>247600</v>
      </c>
      <c r="EM307" s="19"/>
      <c r="EO307" s="31">
        <f t="shared" si="120"/>
        <v>1.6587658357172047E-2</v>
      </c>
      <c r="EP307" s="31">
        <f t="shared" si="121"/>
        <v>1.5321661237785016E-2</v>
      </c>
      <c r="EQ307" s="31">
        <f t="shared" si="122"/>
        <v>1.5849514563106796E-2</v>
      </c>
      <c r="ER307" s="31">
        <f t="shared" si="123"/>
        <v>1.6302146618063992E-2</v>
      </c>
      <c r="ES307" s="31">
        <f t="shared" si="124"/>
        <v>1.5901374292643492E-2</v>
      </c>
      <c r="ET307" s="31">
        <f t="shared" si="125"/>
        <v>1.3374849337083166E-2</v>
      </c>
      <c r="EU307" s="31">
        <f t="shared" si="126"/>
        <v>1.2824701195219123E-2</v>
      </c>
      <c r="EV307" s="31">
        <f t="shared" si="127"/>
        <v>1.2199842022116904E-2</v>
      </c>
      <c r="EW307" s="31">
        <f t="shared" si="128"/>
        <v>1.3751483973090622E-2</v>
      </c>
      <c r="EX307" s="31">
        <f t="shared" si="129"/>
        <v>1.3130914826498422E-2</v>
      </c>
      <c r="EY307" s="31">
        <f t="shared" si="130"/>
        <v>1.5533411488862838E-2</v>
      </c>
      <c r="EZ307" s="31">
        <f t="shared" si="131"/>
        <v>2.1760094080752645E-2</v>
      </c>
      <c r="FA307" s="31">
        <f t="shared" si="132"/>
        <v>3.1730090231463316E-2</v>
      </c>
      <c r="FB307" s="31">
        <f t="shared" si="133"/>
        <v>3.1178557351202209E-2</v>
      </c>
      <c r="FC307" s="31">
        <f t="shared" si="134"/>
        <v>3.0531535105117018E-2</v>
      </c>
      <c r="FD307" s="31">
        <f t="shared" si="135"/>
        <v>2.9762479871175522E-2</v>
      </c>
      <c r="FE307" s="31">
        <f t="shared" si="136"/>
        <v>3.2879455346415697E-2</v>
      </c>
      <c r="FF307" s="31">
        <f t="shared" si="137"/>
        <v>2.6844426623897355E-2</v>
      </c>
      <c r="FG307" s="31">
        <f t="shared" si="138"/>
        <v>2.6751618122977345E-2</v>
      </c>
      <c r="FH307" s="31">
        <f t="shared" si="139"/>
        <v>2.6376695929768556E-2</v>
      </c>
      <c r="FI307" s="31">
        <f t="shared" si="140"/>
        <v>3.052999178307313E-2</v>
      </c>
      <c r="FJ307" s="31">
        <f t="shared" si="141"/>
        <v>2.6890618598934862E-2</v>
      </c>
      <c r="FK307" s="31">
        <f t="shared" si="142"/>
        <v>2.9434959349593497E-2</v>
      </c>
      <c r="FL307" s="31">
        <f t="shared" si="143"/>
        <v>2.9854073773814348E-2</v>
      </c>
      <c r="FM307" s="50">
        <f t="shared" si="144"/>
        <v>3.2941176470588238E-2</v>
      </c>
      <c r="FN307" s="50">
        <f t="shared" si="145"/>
        <v>2.8003246753246752E-2</v>
      </c>
      <c r="FO307" s="50">
        <f t="shared" si="146"/>
        <v>2.8350730688935281E-2</v>
      </c>
      <c r="FP307" s="50">
        <f t="shared" si="147"/>
        <v>2.7966804979253111E-2</v>
      </c>
      <c r="FQ307" s="50">
        <f t="shared" si="148"/>
        <v>2.9796499796499797E-2</v>
      </c>
      <c r="FR307" s="50">
        <f t="shared" si="149"/>
        <v>2.515751211631664E-2</v>
      </c>
    </row>
    <row r="308" spans="1:174" ht="14">
      <c r="A308" s="17" t="s">
        <v>352</v>
      </c>
      <c r="B308" s="19">
        <v>2003</v>
      </c>
      <c r="C308" s="19">
        <v>2081</v>
      </c>
      <c r="D308" s="19">
        <v>2101</v>
      </c>
      <c r="E308" s="19">
        <v>2008</v>
      </c>
      <c r="F308" s="19">
        <v>2066</v>
      </c>
      <c r="G308" s="19">
        <v>2111</v>
      </c>
      <c r="H308" s="19">
        <v>2133</v>
      </c>
      <c r="I308" s="19">
        <v>2356</v>
      </c>
      <c r="J308" s="19">
        <v>2384</v>
      </c>
      <c r="K308" s="19">
        <v>2373</v>
      </c>
      <c r="L308" s="19">
        <v>2221</v>
      </c>
      <c r="M308" s="19">
        <v>2132</v>
      </c>
      <c r="N308" s="19">
        <v>2039</v>
      </c>
      <c r="O308" s="19">
        <v>2161</v>
      </c>
      <c r="P308" s="19">
        <v>2143</v>
      </c>
      <c r="Q308" s="19">
        <v>2027</v>
      </c>
      <c r="R308" s="19">
        <v>1977</v>
      </c>
      <c r="S308" s="19">
        <v>2047</v>
      </c>
      <c r="T308" s="19">
        <v>2067</v>
      </c>
      <c r="U308" s="19">
        <v>2167</v>
      </c>
      <c r="V308" s="19">
        <v>2165</v>
      </c>
      <c r="W308" s="19">
        <v>2054</v>
      </c>
      <c r="X308" s="19">
        <v>1939</v>
      </c>
      <c r="Y308" s="19">
        <v>1841</v>
      </c>
      <c r="Z308" s="19">
        <v>1763</v>
      </c>
      <c r="AA308" s="19">
        <v>1758</v>
      </c>
      <c r="AB308" s="19">
        <v>1735</v>
      </c>
      <c r="AC308" s="19">
        <v>1558</v>
      </c>
      <c r="AD308" s="19">
        <v>1583</v>
      </c>
      <c r="AE308" s="19">
        <v>1625</v>
      </c>
      <c r="AF308" s="19">
        <v>1713</v>
      </c>
      <c r="AG308" s="19">
        <v>1820</v>
      </c>
      <c r="AH308" s="19">
        <v>1789</v>
      </c>
      <c r="AI308" s="19">
        <v>1697</v>
      </c>
      <c r="AJ308" s="19">
        <v>1627</v>
      </c>
      <c r="AK308" s="19">
        <v>1580</v>
      </c>
      <c r="AL308" s="19">
        <v>1527</v>
      </c>
      <c r="AM308" s="19">
        <v>1676</v>
      </c>
      <c r="AN308" s="19">
        <v>1774</v>
      </c>
      <c r="AO308" s="19">
        <v>1706</v>
      </c>
      <c r="AP308" s="19">
        <v>1823</v>
      </c>
      <c r="AQ308" s="19">
        <v>2051</v>
      </c>
      <c r="AR308" s="19">
        <v>2227</v>
      </c>
      <c r="AS308" s="19">
        <v>2555</v>
      </c>
      <c r="AT308" s="19">
        <v>2761</v>
      </c>
      <c r="AU308" s="19">
        <v>2815</v>
      </c>
      <c r="AV308" s="19">
        <v>2735</v>
      </c>
      <c r="AW308" s="19">
        <v>2639</v>
      </c>
      <c r="AX308" s="19">
        <v>2585</v>
      </c>
      <c r="AY308" s="19">
        <v>2665</v>
      </c>
      <c r="AZ308" s="19">
        <v>2763</v>
      </c>
      <c r="BA308" s="19">
        <v>2645</v>
      </c>
      <c r="BB308" s="19">
        <v>2769</v>
      </c>
      <c r="BC308" s="19">
        <v>2914</v>
      </c>
      <c r="BD308" s="19">
        <v>2941</v>
      </c>
      <c r="BE308" s="19">
        <v>3236</v>
      </c>
      <c r="BF308" s="19">
        <v>3181</v>
      </c>
      <c r="BG308" s="19">
        <v>3120</v>
      </c>
      <c r="BH308" s="19">
        <v>2936</v>
      </c>
      <c r="BI308" s="19">
        <v>2717</v>
      </c>
      <c r="BJ308" s="19">
        <v>2597</v>
      </c>
      <c r="BK308" s="19">
        <v>2781</v>
      </c>
      <c r="BL308" s="19">
        <v>2832</v>
      </c>
      <c r="BM308" s="19">
        <v>2663</v>
      </c>
      <c r="BN308" s="19">
        <v>2669</v>
      </c>
      <c r="BO308" s="19">
        <v>2819</v>
      </c>
      <c r="BP308" s="19">
        <v>3003</v>
      </c>
      <c r="BQ308" s="19">
        <v>3160</v>
      </c>
      <c r="BR308" s="19">
        <v>3160</v>
      </c>
      <c r="BS308" s="19">
        <v>3056</v>
      </c>
      <c r="BT308" s="19">
        <v>2879</v>
      </c>
      <c r="BU308" s="19">
        <v>2776</v>
      </c>
      <c r="BV308" s="19">
        <v>2757</v>
      </c>
      <c r="BW308" s="19">
        <v>2932</v>
      </c>
      <c r="BX308" s="19">
        <v>2998</v>
      </c>
      <c r="BY308" s="19">
        <v>2840</v>
      </c>
      <c r="BZ308" s="19">
        <v>2876</v>
      </c>
      <c r="CA308" s="19">
        <v>3006</v>
      </c>
      <c r="CB308" s="19">
        <v>3068</v>
      </c>
      <c r="CC308" s="19">
        <v>3266</v>
      </c>
      <c r="CD308" s="19">
        <v>3350</v>
      </c>
      <c r="CE308" s="19">
        <v>3277</v>
      </c>
      <c r="CF308" s="19">
        <v>2998</v>
      </c>
      <c r="CG308" s="19">
        <v>2938</v>
      </c>
      <c r="CH308" s="49">
        <v>2938</v>
      </c>
      <c r="CI308" s="49">
        <v>3104</v>
      </c>
      <c r="CJ308" s="49">
        <v>3169</v>
      </c>
      <c r="CK308" s="49">
        <v>2936</v>
      </c>
      <c r="CL308" s="49">
        <v>2909</v>
      </c>
      <c r="CM308" s="49">
        <v>3022</v>
      </c>
      <c r="CN308" s="49">
        <v>3071</v>
      </c>
      <c r="CO308" s="49">
        <v>3205</v>
      </c>
      <c r="CP308" s="49">
        <v>3280</v>
      </c>
      <c r="CQ308" s="49">
        <v>3119</v>
      </c>
      <c r="CR308" s="49">
        <v>2911</v>
      </c>
      <c r="CS308" s="49">
        <v>2870</v>
      </c>
      <c r="CT308" s="49">
        <v>2840</v>
      </c>
      <c r="CU308" s="49">
        <v>2969</v>
      </c>
      <c r="CV308" s="49">
        <v>2927</v>
      </c>
      <c r="CW308" s="49">
        <v>2606</v>
      </c>
      <c r="CX308" s="49">
        <v>2530</v>
      </c>
      <c r="CY308" s="49">
        <v>2580</v>
      </c>
      <c r="CZ308" s="17" t="s">
        <v>352</v>
      </c>
      <c r="DE308" t="s">
        <v>353</v>
      </c>
      <c r="DG308" t="s">
        <v>352</v>
      </c>
      <c r="DI308">
        <v>53400</v>
      </c>
      <c r="DJ308">
        <v>53300</v>
      </c>
      <c r="DK308">
        <v>53100</v>
      </c>
      <c r="DL308">
        <v>53100</v>
      </c>
      <c r="DM308">
        <v>53200</v>
      </c>
      <c r="DN308">
        <v>53600</v>
      </c>
      <c r="DO308">
        <v>53800</v>
      </c>
      <c r="DP308">
        <v>54200</v>
      </c>
      <c r="DQ308">
        <v>54100</v>
      </c>
      <c r="DR308">
        <v>53300</v>
      </c>
      <c r="DS308">
        <v>52900</v>
      </c>
      <c r="DT308">
        <v>53000</v>
      </c>
      <c r="DU308">
        <v>53200</v>
      </c>
      <c r="DV308">
        <v>53900</v>
      </c>
      <c r="DW308">
        <v>53300</v>
      </c>
      <c r="DX308">
        <v>53300</v>
      </c>
      <c r="DY308">
        <v>53100</v>
      </c>
      <c r="DZ308">
        <v>53200</v>
      </c>
      <c r="EA308">
        <v>52500</v>
      </c>
      <c r="EB308">
        <v>52100</v>
      </c>
      <c r="EC308">
        <v>52300</v>
      </c>
      <c r="ED308">
        <v>51500</v>
      </c>
      <c r="EE308">
        <v>51600</v>
      </c>
      <c r="EF308">
        <v>51100</v>
      </c>
      <c r="EG308">
        <v>50800</v>
      </c>
      <c r="EH308">
        <v>52600</v>
      </c>
      <c r="EI308">
        <v>52800</v>
      </c>
      <c r="EJ308" s="19">
        <v>52900</v>
      </c>
      <c r="EK308" s="19">
        <v>52100</v>
      </c>
      <c r="EL308" s="19">
        <v>51500</v>
      </c>
      <c r="EM308" s="19"/>
      <c r="EO308" s="31">
        <f t="shared" si="120"/>
        <v>4.4438202247191014E-2</v>
      </c>
      <c r="EP308" s="31">
        <f t="shared" si="121"/>
        <v>3.8255159474671667E-2</v>
      </c>
      <c r="EQ308" s="31">
        <f t="shared" si="122"/>
        <v>3.8173258003766482E-2</v>
      </c>
      <c r="ER308" s="31">
        <f t="shared" si="123"/>
        <v>3.8926553672316386E-2</v>
      </c>
      <c r="ES308" s="31">
        <f t="shared" si="124"/>
        <v>3.8609022556390975E-2</v>
      </c>
      <c r="ET308" s="31">
        <f t="shared" si="125"/>
        <v>3.2891791044776117E-2</v>
      </c>
      <c r="EU308" s="31">
        <f t="shared" si="126"/>
        <v>2.8959107806691451E-2</v>
      </c>
      <c r="EV308" s="31">
        <f t="shared" si="127"/>
        <v>3.1605166051660513E-2</v>
      </c>
      <c r="EW308" s="31">
        <f t="shared" si="128"/>
        <v>3.1367837338262476E-2</v>
      </c>
      <c r="EX308" s="31">
        <f t="shared" si="129"/>
        <v>2.8649155722326455E-2</v>
      </c>
      <c r="EY308" s="31">
        <f t="shared" si="130"/>
        <v>3.2249527410207937E-2</v>
      </c>
      <c r="EZ308" s="31">
        <f t="shared" si="131"/>
        <v>4.2018867924528303E-2</v>
      </c>
      <c r="FA308" s="31">
        <f t="shared" si="132"/>
        <v>5.2913533834586468E-2</v>
      </c>
      <c r="FB308" s="31">
        <f t="shared" si="133"/>
        <v>4.7959183673469387E-2</v>
      </c>
      <c r="FC308" s="31">
        <f t="shared" si="134"/>
        <v>4.9624765478424017E-2</v>
      </c>
      <c r="FD308" s="31">
        <f t="shared" si="135"/>
        <v>5.517823639774859E-2</v>
      </c>
      <c r="FE308" s="31">
        <f t="shared" si="136"/>
        <v>5.8757062146892657E-2</v>
      </c>
      <c r="FF308" s="31">
        <f t="shared" si="137"/>
        <v>4.8815789473684208E-2</v>
      </c>
      <c r="FG308" s="31">
        <f t="shared" si="138"/>
        <v>5.0723809523809525E-2</v>
      </c>
      <c r="FH308" s="31">
        <f t="shared" si="139"/>
        <v>5.7639155470249517E-2</v>
      </c>
      <c r="FI308" s="31">
        <f t="shared" si="140"/>
        <v>5.8432122370936902E-2</v>
      </c>
      <c r="FJ308" s="31">
        <f t="shared" si="141"/>
        <v>5.3533980582524274E-2</v>
      </c>
      <c r="FK308" s="31">
        <f t="shared" si="142"/>
        <v>5.503875968992248E-2</v>
      </c>
      <c r="FL308" s="31">
        <f t="shared" si="143"/>
        <v>6.0039138943248534E-2</v>
      </c>
      <c r="FM308" s="50">
        <f t="shared" si="144"/>
        <v>6.4507874015748035E-2</v>
      </c>
      <c r="FN308" s="50">
        <f t="shared" si="145"/>
        <v>5.5855513307984793E-2</v>
      </c>
      <c r="FO308" s="50">
        <f t="shared" si="146"/>
        <v>5.5606060606060603E-2</v>
      </c>
      <c r="FP308" s="50">
        <f t="shared" si="147"/>
        <v>5.8052930056710778E-2</v>
      </c>
      <c r="FQ308" s="50">
        <f t="shared" si="148"/>
        <v>5.9865642994241845E-2</v>
      </c>
      <c r="FR308" s="50">
        <f t="shared" si="149"/>
        <v>5.5145631067961165E-2</v>
      </c>
    </row>
    <row r="309" spans="1:174" ht="14">
      <c r="A309" s="17" t="s">
        <v>353</v>
      </c>
      <c r="B309" s="19">
        <v>321</v>
      </c>
      <c r="C309" s="19">
        <v>316</v>
      </c>
      <c r="D309" s="19">
        <v>329</v>
      </c>
      <c r="E309" s="19">
        <v>330</v>
      </c>
      <c r="F309" s="19">
        <v>344</v>
      </c>
      <c r="G309" s="19">
        <v>359</v>
      </c>
      <c r="H309" s="19">
        <v>361</v>
      </c>
      <c r="I309" s="19">
        <v>387</v>
      </c>
      <c r="J309" s="19">
        <v>405</v>
      </c>
      <c r="K309" s="19">
        <v>410</v>
      </c>
      <c r="L309" s="19">
        <v>376</v>
      </c>
      <c r="M309" s="19">
        <v>385</v>
      </c>
      <c r="N309" s="19">
        <v>392</v>
      </c>
      <c r="O309" s="19">
        <v>384</v>
      </c>
      <c r="P309" s="19">
        <v>360</v>
      </c>
      <c r="Q309" s="19">
        <v>389</v>
      </c>
      <c r="R309" s="19">
        <v>381</v>
      </c>
      <c r="S309" s="19">
        <v>356</v>
      </c>
      <c r="T309" s="19">
        <v>322</v>
      </c>
      <c r="U309" s="19">
        <v>334</v>
      </c>
      <c r="V309" s="19">
        <v>319</v>
      </c>
      <c r="W309" s="19">
        <v>327</v>
      </c>
      <c r="X309" s="19">
        <v>309</v>
      </c>
      <c r="Y309" s="19">
        <v>294</v>
      </c>
      <c r="Z309" s="19">
        <v>275</v>
      </c>
      <c r="AA309" s="19">
        <v>285</v>
      </c>
      <c r="AB309" s="19">
        <v>274</v>
      </c>
      <c r="AC309" s="19">
        <v>278</v>
      </c>
      <c r="AD309" s="19">
        <v>272</v>
      </c>
      <c r="AE309" s="19">
        <v>258</v>
      </c>
      <c r="AF309" s="19">
        <v>253</v>
      </c>
      <c r="AG309" s="19">
        <v>266</v>
      </c>
      <c r="AH309" s="19">
        <v>280</v>
      </c>
      <c r="AI309" s="19">
        <v>270</v>
      </c>
      <c r="AJ309" s="19">
        <v>276</v>
      </c>
      <c r="AK309" s="19">
        <v>292</v>
      </c>
      <c r="AL309" s="19">
        <v>289</v>
      </c>
      <c r="AM309" s="19">
        <v>306</v>
      </c>
      <c r="AN309" s="19">
        <v>339</v>
      </c>
      <c r="AO309" s="19">
        <v>335</v>
      </c>
      <c r="AP309" s="19">
        <v>350</v>
      </c>
      <c r="AQ309" s="19">
        <v>396</v>
      </c>
      <c r="AR309" s="19">
        <v>449</v>
      </c>
      <c r="AS309" s="19">
        <v>544</v>
      </c>
      <c r="AT309" s="19">
        <v>694</v>
      </c>
      <c r="AU309" s="19">
        <v>739</v>
      </c>
      <c r="AV309" s="19">
        <v>781</v>
      </c>
      <c r="AW309" s="19">
        <v>799</v>
      </c>
      <c r="AX309" s="19">
        <v>787</v>
      </c>
      <c r="AY309" s="19">
        <v>779</v>
      </c>
      <c r="AZ309" s="19">
        <v>769</v>
      </c>
      <c r="BA309" s="19">
        <v>765</v>
      </c>
      <c r="BB309" s="19">
        <v>760</v>
      </c>
      <c r="BC309" s="19">
        <v>707</v>
      </c>
      <c r="BD309" s="19">
        <v>698</v>
      </c>
      <c r="BE309" s="19">
        <v>814</v>
      </c>
      <c r="BF309" s="19">
        <v>809</v>
      </c>
      <c r="BG309" s="19">
        <v>786</v>
      </c>
      <c r="BH309" s="19">
        <v>715</v>
      </c>
      <c r="BI309" s="19">
        <v>673</v>
      </c>
      <c r="BJ309" s="19">
        <v>632</v>
      </c>
      <c r="BK309" s="19">
        <v>597</v>
      </c>
      <c r="BL309" s="19">
        <v>571</v>
      </c>
      <c r="BM309" s="19">
        <v>596</v>
      </c>
      <c r="BN309" s="19">
        <v>605</v>
      </c>
      <c r="BO309" s="19">
        <v>606</v>
      </c>
      <c r="BP309" s="19">
        <v>585</v>
      </c>
      <c r="BQ309" s="19">
        <v>621</v>
      </c>
      <c r="BR309" s="19">
        <v>615</v>
      </c>
      <c r="BS309" s="19">
        <v>616</v>
      </c>
      <c r="BT309" s="19">
        <v>595</v>
      </c>
      <c r="BU309" s="19">
        <v>559</v>
      </c>
      <c r="BV309" s="19">
        <v>542</v>
      </c>
      <c r="BW309" s="19">
        <v>544</v>
      </c>
      <c r="BX309" s="19">
        <v>558</v>
      </c>
      <c r="BY309" s="19">
        <v>573</v>
      </c>
      <c r="BZ309" s="19">
        <v>579</v>
      </c>
      <c r="CA309" s="19">
        <v>591</v>
      </c>
      <c r="CB309" s="19">
        <v>609</v>
      </c>
      <c r="CC309" s="19">
        <v>667</v>
      </c>
      <c r="CD309" s="19">
        <v>666</v>
      </c>
      <c r="CE309" s="19">
        <v>660</v>
      </c>
      <c r="CF309" s="19">
        <v>620</v>
      </c>
      <c r="CG309" s="19">
        <v>603</v>
      </c>
      <c r="CH309" s="49">
        <v>565</v>
      </c>
      <c r="CI309" s="49">
        <v>562</v>
      </c>
      <c r="CJ309" s="49">
        <v>587</v>
      </c>
      <c r="CK309" s="49">
        <v>596</v>
      </c>
      <c r="CL309" s="49">
        <v>621</v>
      </c>
      <c r="CM309" s="49">
        <v>641</v>
      </c>
      <c r="CN309" s="49">
        <v>621</v>
      </c>
      <c r="CO309" s="49">
        <v>633</v>
      </c>
      <c r="CP309" s="49">
        <v>663</v>
      </c>
      <c r="CQ309" s="49">
        <v>631</v>
      </c>
      <c r="CR309" s="49">
        <v>619</v>
      </c>
      <c r="CS309" s="49">
        <v>568</v>
      </c>
      <c r="CT309" s="49">
        <v>550</v>
      </c>
      <c r="CU309" s="49">
        <v>530</v>
      </c>
      <c r="CV309" s="49">
        <v>523</v>
      </c>
      <c r="CW309" s="49">
        <v>499</v>
      </c>
      <c r="CX309" s="49">
        <v>485</v>
      </c>
      <c r="CY309" s="49">
        <v>457</v>
      </c>
      <c r="CZ309" s="17" t="s">
        <v>353</v>
      </c>
      <c r="DE309" t="s">
        <v>354</v>
      </c>
      <c r="DG309" t="s">
        <v>353</v>
      </c>
      <c r="DI309">
        <v>31300</v>
      </c>
      <c r="DJ309">
        <v>33600</v>
      </c>
      <c r="DK309">
        <v>35300</v>
      </c>
      <c r="DL309">
        <v>34300</v>
      </c>
      <c r="DM309">
        <v>34500</v>
      </c>
      <c r="DN309">
        <v>32700</v>
      </c>
      <c r="DO309">
        <v>30400</v>
      </c>
      <c r="DP309">
        <v>30800</v>
      </c>
      <c r="DQ309">
        <v>31800</v>
      </c>
      <c r="DR309">
        <v>32300</v>
      </c>
      <c r="DS309">
        <v>31600</v>
      </c>
      <c r="DT309">
        <v>32700</v>
      </c>
      <c r="DU309">
        <v>32100</v>
      </c>
      <c r="DV309">
        <v>30600</v>
      </c>
      <c r="DW309">
        <v>31800</v>
      </c>
      <c r="DX309">
        <v>31300</v>
      </c>
      <c r="DY309">
        <v>30900</v>
      </c>
      <c r="DZ309">
        <v>31000</v>
      </c>
      <c r="EA309">
        <v>31400</v>
      </c>
      <c r="EB309">
        <v>30800</v>
      </c>
      <c r="EC309">
        <v>31900</v>
      </c>
      <c r="ED309">
        <v>34400</v>
      </c>
      <c r="EE309">
        <v>33700</v>
      </c>
      <c r="EF309">
        <v>33600</v>
      </c>
      <c r="EG309">
        <v>33400</v>
      </c>
      <c r="EH309">
        <v>33400</v>
      </c>
      <c r="EI309">
        <v>34700</v>
      </c>
      <c r="EJ309" s="19">
        <v>35400</v>
      </c>
      <c r="EK309" s="19">
        <v>35800</v>
      </c>
      <c r="EL309" s="19">
        <v>35400</v>
      </c>
      <c r="EM309" s="19"/>
      <c r="EO309" s="31">
        <f t="shared" si="120"/>
        <v>1.3099041533546326E-2</v>
      </c>
      <c r="EP309" s="31">
        <f t="shared" si="121"/>
        <v>1.1666666666666667E-2</v>
      </c>
      <c r="EQ309" s="31">
        <f t="shared" si="122"/>
        <v>1.1019830028328612E-2</v>
      </c>
      <c r="ER309" s="31">
        <f t="shared" si="123"/>
        <v>9.3877551020408161E-3</v>
      </c>
      <c r="ES309" s="31">
        <f t="shared" si="124"/>
        <v>9.4782608695652172E-3</v>
      </c>
      <c r="ET309" s="31">
        <f t="shared" si="125"/>
        <v>8.4097859327217118E-3</v>
      </c>
      <c r="EU309" s="31">
        <f t="shared" si="126"/>
        <v>9.1447368421052628E-3</v>
      </c>
      <c r="EV309" s="31">
        <f t="shared" si="127"/>
        <v>8.2142857142857139E-3</v>
      </c>
      <c r="EW309" s="31">
        <f t="shared" si="128"/>
        <v>8.4905660377358489E-3</v>
      </c>
      <c r="EX309" s="31">
        <f t="shared" si="129"/>
        <v>8.9473684210526309E-3</v>
      </c>
      <c r="EY309" s="31">
        <f t="shared" si="130"/>
        <v>1.0601265822784809E-2</v>
      </c>
      <c r="EZ309" s="31">
        <f t="shared" si="131"/>
        <v>1.3730886850152906E-2</v>
      </c>
      <c r="FA309" s="31">
        <f t="shared" si="132"/>
        <v>2.3021806853582554E-2</v>
      </c>
      <c r="FB309" s="31">
        <f t="shared" si="133"/>
        <v>2.5718954248366014E-2</v>
      </c>
      <c r="FC309" s="31">
        <f t="shared" si="134"/>
        <v>2.4056603773584907E-2</v>
      </c>
      <c r="FD309" s="31">
        <f t="shared" si="135"/>
        <v>2.2300319488817891E-2</v>
      </c>
      <c r="FE309" s="31">
        <f t="shared" si="136"/>
        <v>2.5436893203883496E-2</v>
      </c>
      <c r="FF309" s="31">
        <f t="shared" si="137"/>
        <v>2.038709677419355E-2</v>
      </c>
      <c r="FG309" s="31">
        <f t="shared" si="138"/>
        <v>1.8980891719745221E-2</v>
      </c>
      <c r="FH309" s="31">
        <f t="shared" si="139"/>
        <v>1.8993506493506493E-2</v>
      </c>
      <c r="FI309" s="31">
        <f t="shared" si="140"/>
        <v>1.9310344827586208E-2</v>
      </c>
      <c r="FJ309" s="31">
        <f t="shared" si="141"/>
        <v>1.5755813953488372E-2</v>
      </c>
      <c r="FK309" s="31">
        <f t="shared" si="142"/>
        <v>1.7002967359050446E-2</v>
      </c>
      <c r="FL309" s="31">
        <f t="shared" si="143"/>
        <v>1.8124999999999999E-2</v>
      </c>
      <c r="FM309" s="50">
        <f t="shared" si="144"/>
        <v>1.9760479041916169E-2</v>
      </c>
      <c r="FN309" s="50">
        <f t="shared" si="145"/>
        <v>1.6916167664670658E-2</v>
      </c>
      <c r="FO309" s="50">
        <f t="shared" si="146"/>
        <v>1.717579250720461E-2</v>
      </c>
      <c r="FP309" s="50">
        <f t="shared" si="147"/>
        <v>1.7542372881355933E-2</v>
      </c>
      <c r="FQ309" s="50">
        <f t="shared" si="148"/>
        <v>1.7625698324022346E-2</v>
      </c>
      <c r="FR309" s="50">
        <f t="shared" si="149"/>
        <v>1.5536723163841809E-2</v>
      </c>
    </row>
    <row r="310" spans="1:174" ht="14">
      <c r="A310" s="17" t="s">
        <v>354</v>
      </c>
      <c r="B310" s="19">
        <v>655</v>
      </c>
      <c r="C310" s="19">
        <v>666</v>
      </c>
      <c r="D310" s="19">
        <v>661</v>
      </c>
      <c r="E310" s="19">
        <v>645</v>
      </c>
      <c r="F310" s="19">
        <v>662</v>
      </c>
      <c r="G310" s="19">
        <v>693</v>
      </c>
      <c r="H310" s="19">
        <v>697</v>
      </c>
      <c r="I310" s="19">
        <v>728</v>
      </c>
      <c r="J310" s="19">
        <v>761</v>
      </c>
      <c r="K310" s="19">
        <v>754</v>
      </c>
      <c r="L310" s="19">
        <v>755</v>
      </c>
      <c r="M310" s="19">
        <v>755</v>
      </c>
      <c r="N310" s="19">
        <v>766</v>
      </c>
      <c r="O310" s="19">
        <v>670</v>
      </c>
      <c r="P310" s="19">
        <v>704</v>
      </c>
      <c r="Q310" s="19">
        <v>727</v>
      </c>
      <c r="R310" s="19">
        <v>764</v>
      </c>
      <c r="S310" s="19">
        <v>786</v>
      </c>
      <c r="T310" s="19">
        <v>756</v>
      </c>
      <c r="U310" s="19">
        <v>759</v>
      </c>
      <c r="V310" s="19">
        <v>737</v>
      </c>
      <c r="W310" s="19">
        <v>812</v>
      </c>
      <c r="X310" s="19">
        <v>794</v>
      </c>
      <c r="Y310" s="19">
        <v>756</v>
      </c>
      <c r="Z310" s="19">
        <v>699</v>
      </c>
      <c r="AA310" s="19">
        <v>657</v>
      </c>
      <c r="AB310" s="19">
        <v>663</v>
      </c>
      <c r="AC310" s="19">
        <v>691</v>
      </c>
      <c r="AD310" s="19">
        <v>685</v>
      </c>
      <c r="AE310" s="19">
        <v>612</v>
      </c>
      <c r="AF310" s="19">
        <v>594</v>
      </c>
      <c r="AG310" s="19">
        <v>644</v>
      </c>
      <c r="AH310" s="19">
        <v>636</v>
      </c>
      <c r="AI310" s="19">
        <v>640</v>
      </c>
      <c r="AJ310" s="19">
        <v>631</v>
      </c>
      <c r="AK310" s="19">
        <v>628</v>
      </c>
      <c r="AL310" s="19">
        <v>675</v>
      </c>
      <c r="AM310" s="19">
        <v>688</v>
      </c>
      <c r="AN310" s="19">
        <v>779</v>
      </c>
      <c r="AO310" s="19">
        <v>794</v>
      </c>
      <c r="AP310" s="19">
        <v>852</v>
      </c>
      <c r="AQ310" s="19">
        <v>969</v>
      </c>
      <c r="AR310" s="19">
        <v>1050</v>
      </c>
      <c r="AS310" s="19">
        <v>1179</v>
      </c>
      <c r="AT310" s="19">
        <v>1508</v>
      </c>
      <c r="AU310" s="19">
        <v>1581</v>
      </c>
      <c r="AV310" s="19">
        <v>1657</v>
      </c>
      <c r="AW310" s="19">
        <v>1634</v>
      </c>
      <c r="AX310" s="19">
        <v>1624</v>
      </c>
      <c r="AY310" s="19">
        <v>1621</v>
      </c>
      <c r="AZ310" s="19">
        <v>1602</v>
      </c>
      <c r="BA310" s="19">
        <v>1592</v>
      </c>
      <c r="BB310" s="19">
        <v>1530</v>
      </c>
      <c r="BC310" s="19">
        <v>1518</v>
      </c>
      <c r="BD310" s="19">
        <v>1464</v>
      </c>
      <c r="BE310" s="19">
        <v>1592</v>
      </c>
      <c r="BF310" s="19">
        <v>1573</v>
      </c>
      <c r="BG310" s="19">
        <v>1515</v>
      </c>
      <c r="BH310" s="19">
        <v>1427</v>
      </c>
      <c r="BI310" s="19">
        <v>1348</v>
      </c>
      <c r="BJ310" s="19">
        <v>1237</v>
      </c>
      <c r="BK310" s="19">
        <v>1181</v>
      </c>
      <c r="BL310" s="19">
        <v>1193</v>
      </c>
      <c r="BM310" s="19">
        <v>1198</v>
      </c>
      <c r="BN310" s="19">
        <v>1243</v>
      </c>
      <c r="BO310" s="19">
        <v>1242</v>
      </c>
      <c r="BP310" s="19">
        <v>1252</v>
      </c>
      <c r="BQ310" s="19">
        <v>1324</v>
      </c>
      <c r="BR310" s="19">
        <v>1333</v>
      </c>
      <c r="BS310" s="19">
        <v>1298</v>
      </c>
      <c r="BT310" s="19">
        <v>1246</v>
      </c>
      <c r="BU310" s="19">
        <v>1220</v>
      </c>
      <c r="BV310" s="19">
        <v>1188</v>
      </c>
      <c r="BW310" s="19">
        <v>1262</v>
      </c>
      <c r="BX310" s="19">
        <v>1251</v>
      </c>
      <c r="BY310" s="19">
        <v>1257</v>
      </c>
      <c r="BZ310" s="19">
        <v>1288</v>
      </c>
      <c r="CA310" s="19">
        <v>1301</v>
      </c>
      <c r="CB310" s="19">
        <v>1280</v>
      </c>
      <c r="CC310" s="19">
        <v>1343</v>
      </c>
      <c r="CD310" s="19">
        <v>1369</v>
      </c>
      <c r="CE310" s="19">
        <v>1379</v>
      </c>
      <c r="CF310" s="19">
        <v>1317</v>
      </c>
      <c r="CG310" s="19">
        <v>1259</v>
      </c>
      <c r="CH310" s="49">
        <v>1237</v>
      </c>
      <c r="CI310" s="49">
        <v>1300</v>
      </c>
      <c r="CJ310" s="49">
        <v>1324</v>
      </c>
      <c r="CK310" s="49">
        <v>1350</v>
      </c>
      <c r="CL310" s="49">
        <v>1354</v>
      </c>
      <c r="CM310" s="49">
        <v>1292</v>
      </c>
      <c r="CN310" s="49">
        <v>1264</v>
      </c>
      <c r="CO310" s="49">
        <v>1340</v>
      </c>
      <c r="CP310" s="49">
        <v>1346</v>
      </c>
      <c r="CQ310" s="49">
        <v>1291</v>
      </c>
      <c r="CR310" s="49">
        <v>1214</v>
      </c>
      <c r="CS310" s="49">
        <v>1150</v>
      </c>
      <c r="CT310" s="49">
        <v>1104</v>
      </c>
      <c r="CU310" s="49">
        <v>1111</v>
      </c>
      <c r="CV310" s="49">
        <v>1055</v>
      </c>
      <c r="CW310" s="49">
        <v>987</v>
      </c>
      <c r="CX310" s="49">
        <v>943</v>
      </c>
      <c r="CY310" s="49">
        <v>872</v>
      </c>
      <c r="CZ310" s="17" t="s">
        <v>354</v>
      </c>
      <c r="DE310" t="s">
        <v>355</v>
      </c>
      <c r="DG310" t="s">
        <v>354</v>
      </c>
      <c r="DI310">
        <v>75100</v>
      </c>
      <c r="DJ310">
        <v>72500</v>
      </c>
      <c r="DK310">
        <v>72600</v>
      </c>
      <c r="DL310">
        <v>72500</v>
      </c>
      <c r="DM310">
        <v>74000</v>
      </c>
      <c r="DN310">
        <v>75200</v>
      </c>
      <c r="DO310">
        <v>75600</v>
      </c>
      <c r="DP310">
        <v>73600</v>
      </c>
      <c r="DQ310">
        <v>73400</v>
      </c>
      <c r="DR310">
        <v>73900</v>
      </c>
      <c r="DS310">
        <v>72800</v>
      </c>
      <c r="DT310">
        <v>74700</v>
      </c>
      <c r="DU310">
        <v>75800</v>
      </c>
      <c r="DV310">
        <v>74600</v>
      </c>
      <c r="DW310">
        <v>76000</v>
      </c>
      <c r="DX310">
        <v>75300</v>
      </c>
      <c r="DY310">
        <v>74400</v>
      </c>
      <c r="DZ310">
        <v>75400</v>
      </c>
      <c r="EA310">
        <v>74000</v>
      </c>
      <c r="EB310">
        <v>73400</v>
      </c>
      <c r="EC310">
        <v>75100</v>
      </c>
      <c r="ED310">
        <v>77000</v>
      </c>
      <c r="EE310">
        <v>78600</v>
      </c>
      <c r="EF310">
        <v>79300</v>
      </c>
      <c r="EG310">
        <v>78000</v>
      </c>
      <c r="EH310">
        <v>77600</v>
      </c>
      <c r="EI310">
        <v>76500</v>
      </c>
      <c r="EJ310" s="19">
        <v>77800</v>
      </c>
      <c r="EK310" s="19">
        <v>77900</v>
      </c>
      <c r="EL310" s="19">
        <v>76100</v>
      </c>
      <c r="EM310" s="19"/>
      <c r="EO310" s="31">
        <f t="shared" si="120"/>
        <v>1.0039946737683089E-2</v>
      </c>
      <c r="EP310" s="31">
        <f t="shared" si="121"/>
        <v>1.0565517241379311E-2</v>
      </c>
      <c r="EQ310" s="31">
        <f t="shared" si="122"/>
        <v>1.0013774104683196E-2</v>
      </c>
      <c r="ER310" s="31">
        <f t="shared" si="123"/>
        <v>1.0427586206896551E-2</v>
      </c>
      <c r="ES310" s="31">
        <f t="shared" si="124"/>
        <v>1.0972972972972972E-2</v>
      </c>
      <c r="ET310" s="31">
        <f t="shared" si="125"/>
        <v>9.2952127659574474E-3</v>
      </c>
      <c r="EU310" s="31">
        <f t="shared" si="126"/>
        <v>9.1402116402116394E-3</v>
      </c>
      <c r="EV310" s="31">
        <f t="shared" si="127"/>
        <v>8.070652173913043E-3</v>
      </c>
      <c r="EW310" s="31">
        <f t="shared" si="128"/>
        <v>8.7193460490463219E-3</v>
      </c>
      <c r="EX310" s="31">
        <f t="shared" si="129"/>
        <v>9.1339648173207038E-3</v>
      </c>
      <c r="EY310" s="31">
        <f t="shared" si="130"/>
        <v>1.0906593406593407E-2</v>
      </c>
      <c r="EZ310" s="31">
        <f t="shared" si="131"/>
        <v>1.4056224899598393E-2</v>
      </c>
      <c r="FA310" s="31">
        <f t="shared" si="132"/>
        <v>2.0857519788918207E-2</v>
      </c>
      <c r="FB310" s="31">
        <f t="shared" si="133"/>
        <v>2.1769436997319036E-2</v>
      </c>
      <c r="FC310" s="31">
        <f t="shared" si="134"/>
        <v>2.0947368421052631E-2</v>
      </c>
      <c r="FD310" s="31">
        <f t="shared" si="135"/>
        <v>1.944223107569721E-2</v>
      </c>
      <c r="FE310" s="31">
        <f t="shared" si="136"/>
        <v>2.0362903225806452E-2</v>
      </c>
      <c r="FF310" s="31">
        <f t="shared" si="137"/>
        <v>1.6405835543766577E-2</v>
      </c>
      <c r="FG310" s="31">
        <f t="shared" si="138"/>
        <v>1.6189189189189188E-2</v>
      </c>
      <c r="FH310" s="31">
        <f t="shared" si="139"/>
        <v>1.7057220708446865E-2</v>
      </c>
      <c r="FI310" s="31">
        <f t="shared" si="140"/>
        <v>1.7283621837549935E-2</v>
      </c>
      <c r="FJ310" s="31">
        <f t="shared" si="141"/>
        <v>1.5428571428571429E-2</v>
      </c>
      <c r="FK310" s="31">
        <f t="shared" si="142"/>
        <v>1.599236641221374E-2</v>
      </c>
      <c r="FL310" s="31">
        <f t="shared" si="143"/>
        <v>1.6141235813366961E-2</v>
      </c>
      <c r="FM310" s="50">
        <f t="shared" si="144"/>
        <v>1.7679487179487179E-2</v>
      </c>
      <c r="FN310" s="50">
        <f t="shared" si="145"/>
        <v>1.5940721649484537E-2</v>
      </c>
      <c r="FO310" s="50">
        <f t="shared" si="146"/>
        <v>1.7647058823529412E-2</v>
      </c>
      <c r="FP310" s="50">
        <f t="shared" si="147"/>
        <v>1.6246786632390747E-2</v>
      </c>
      <c r="FQ310" s="50">
        <f t="shared" si="148"/>
        <v>1.6572528883183568E-2</v>
      </c>
      <c r="FR310" s="50">
        <f t="shared" si="149"/>
        <v>1.4507227332457294E-2</v>
      </c>
    </row>
    <row r="311" spans="1:174" ht="14">
      <c r="A311" s="17" t="s">
        <v>355</v>
      </c>
      <c r="B311" s="19">
        <v>600</v>
      </c>
      <c r="C311" s="19">
        <v>620</v>
      </c>
      <c r="D311" s="19">
        <v>621</v>
      </c>
      <c r="E311" s="19">
        <v>617</v>
      </c>
      <c r="F311" s="19">
        <v>627</v>
      </c>
      <c r="G311" s="19">
        <v>678</v>
      </c>
      <c r="H311" s="19">
        <v>698</v>
      </c>
      <c r="I311" s="19">
        <v>732</v>
      </c>
      <c r="J311" s="19">
        <v>823</v>
      </c>
      <c r="K311" s="19">
        <v>797</v>
      </c>
      <c r="L311" s="19">
        <v>783</v>
      </c>
      <c r="M311" s="19">
        <v>735</v>
      </c>
      <c r="N311" s="19">
        <v>717</v>
      </c>
      <c r="O311" s="19">
        <v>728</v>
      </c>
      <c r="P311" s="19">
        <v>733</v>
      </c>
      <c r="Q311" s="19">
        <v>721</v>
      </c>
      <c r="R311" s="19">
        <v>681</v>
      </c>
      <c r="S311" s="19">
        <v>691</v>
      </c>
      <c r="T311" s="19">
        <v>657</v>
      </c>
      <c r="U311" s="19">
        <v>713</v>
      </c>
      <c r="V311" s="19">
        <v>708</v>
      </c>
      <c r="W311" s="19">
        <v>694</v>
      </c>
      <c r="X311" s="19">
        <v>650</v>
      </c>
      <c r="Y311" s="19">
        <v>637</v>
      </c>
      <c r="Z311" s="19">
        <v>596</v>
      </c>
      <c r="AA311" s="19">
        <v>634</v>
      </c>
      <c r="AB311" s="19">
        <v>630</v>
      </c>
      <c r="AC311" s="19">
        <v>567</v>
      </c>
      <c r="AD311" s="19">
        <v>535</v>
      </c>
      <c r="AE311" s="19">
        <v>534</v>
      </c>
      <c r="AF311" s="19">
        <v>545</v>
      </c>
      <c r="AG311" s="19">
        <v>588</v>
      </c>
      <c r="AH311" s="19">
        <v>577</v>
      </c>
      <c r="AI311" s="19">
        <v>565</v>
      </c>
      <c r="AJ311" s="19">
        <v>581</v>
      </c>
      <c r="AK311" s="19">
        <v>620</v>
      </c>
      <c r="AL311" s="19">
        <v>650</v>
      </c>
      <c r="AM311" s="19">
        <v>742</v>
      </c>
      <c r="AN311" s="19">
        <v>797</v>
      </c>
      <c r="AO311" s="19">
        <v>815</v>
      </c>
      <c r="AP311" s="19">
        <v>832</v>
      </c>
      <c r="AQ311" s="19">
        <v>933</v>
      </c>
      <c r="AR311" s="19">
        <v>1130</v>
      </c>
      <c r="AS311" s="19">
        <v>1285</v>
      </c>
      <c r="AT311" s="19">
        <v>1544</v>
      </c>
      <c r="AU311" s="19">
        <v>1653</v>
      </c>
      <c r="AV311" s="19">
        <v>1731</v>
      </c>
      <c r="AW311" s="19">
        <v>1752</v>
      </c>
      <c r="AX311" s="19">
        <v>1698</v>
      </c>
      <c r="AY311" s="19">
        <v>1677</v>
      </c>
      <c r="AZ311" s="19">
        <v>1668</v>
      </c>
      <c r="BA311" s="19">
        <v>1653</v>
      </c>
      <c r="BB311" s="19">
        <v>1650</v>
      </c>
      <c r="BC311" s="19">
        <v>1659</v>
      </c>
      <c r="BD311" s="19">
        <v>1652</v>
      </c>
      <c r="BE311" s="19">
        <v>1785</v>
      </c>
      <c r="BF311" s="19">
        <v>1812</v>
      </c>
      <c r="BG311" s="19">
        <v>1729</v>
      </c>
      <c r="BH311" s="19">
        <v>1681</v>
      </c>
      <c r="BI311" s="19">
        <v>1540</v>
      </c>
      <c r="BJ311" s="19">
        <v>1383</v>
      </c>
      <c r="BK311" s="19">
        <v>1316</v>
      </c>
      <c r="BL311" s="19">
        <v>1296</v>
      </c>
      <c r="BM311" s="19">
        <v>1328</v>
      </c>
      <c r="BN311" s="19">
        <v>1234</v>
      </c>
      <c r="BO311" s="19">
        <v>1167</v>
      </c>
      <c r="BP311" s="19">
        <v>1175</v>
      </c>
      <c r="BQ311" s="19">
        <v>1292</v>
      </c>
      <c r="BR311" s="19">
        <v>1274</v>
      </c>
      <c r="BS311" s="19">
        <v>1279</v>
      </c>
      <c r="BT311" s="19">
        <v>1264</v>
      </c>
      <c r="BU311" s="19">
        <v>1174</v>
      </c>
      <c r="BV311" s="19">
        <v>1184</v>
      </c>
      <c r="BW311" s="19">
        <v>1231</v>
      </c>
      <c r="BX311" s="19">
        <v>1284</v>
      </c>
      <c r="BY311" s="19">
        <v>1345</v>
      </c>
      <c r="BZ311" s="19">
        <v>1332</v>
      </c>
      <c r="CA311" s="19">
        <v>1305</v>
      </c>
      <c r="CB311" s="19">
        <v>1327</v>
      </c>
      <c r="CC311" s="19">
        <v>1461</v>
      </c>
      <c r="CD311" s="19">
        <v>1497</v>
      </c>
      <c r="CE311" s="19">
        <v>1552</v>
      </c>
      <c r="CF311" s="19">
        <v>1446</v>
      </c>
      <c r="CG311" s="19">
        <v>1402</v>
      </c>
      <c r="CH311" s="49">
        <v>1335</v>
      </c>
      <c r="CI311" s="49">
        <v>1334</v>
      </c>
      <c r="CJ311" s="49">
        <v>1355</v>
      </c>
      <c r="CK311" s="49">
        <v>1338</v>
      </c>
      <c r="CL311" s="49">
        <v>1323</v>
      </c>
      <c r="CM311" s="49">
        <v>1267</v>
      </c>
      <c r="CN311" s="49">
        <v>1272</v>
      </c>
      <c r="CO311" s="49">
        <v>1354</v>
      </c>
      <c r="CP311" s="49">
        <v>1395</v>
      </c>
      <c r="CQ311" s="49">
        <v>1354</v>
      </c>
      <c r="CR311" s="49">
        <v>1295</v>
      </c>
      <c r="CS311" s="49">
        <v>1185</v>
      </c>
      <c r="CT311" s="49">
        <v>1098</v>
      </c>
      <c r="CU311" s="49">
        <v>1079</v>
      </c>
      <c r="CV311" s="49">
        <v>1086</v>
      </c>
      <c r="CW311" s="49">
        <v>1030</v>
      </c>
      <c r="CX311" s="49">
        <v>985</v>
      </c>
      <c r="CY311" s="49">
        <v>879</v>
      </c>
      <c r="CZ311" s="17" t="s">
        <v>355</v>
      </c>
      <c r="DE311" t="s">
        <v>356</v>
      </c>
      <c r="DG311" t="s">
        <v>355</v>
      </c>
      <c r="DI311">
        <v>50500</v>
      </c>
      <c r="DJ311">
        <v>51200</v>
      </c>
      <c r="DK311">
        <v>50100</v>
      </c>
      <c r="DL311">
        <v>48200</v>
      </c>
      <c r="DM311">
        <v>47900</v>
      </c>
      <c r="DN311">
        <v>45700</v>
      </c>
      <c r="DO311">
        <v>46200</v>
      </c>
      <c r="DP311">
        <v>46400</v>
      </c>
      <c r="DQ311">
        <v>46000</v>
      </c>
      <c r="DR311">
        <v>47600</v>
      </c>
      <c r="DS311">
        <v>46400</v>
      </c>
      <c r="DT311">
        <v>47400</v>
      </c>
      <c r="DU311">
        <v>47300</v>
      </c>
      <c r="DV311">
        <v>48800</v>
      </c>
      <c r="DW311">
        <v>50900</v>
      </c>
      <c r="DX311">
        <v>51100</v>
      </c>
      <c r="DY311">
        <v>52000</v>
      </c>
      <c r="DZ311">
        <v>51100</v>
      </c>
      <c r="EA311">
        <v>50100</v>
      </c>
      <c r="EB311">
        <v>49200</v>
      </c>
      <c r="EC311">
        <v>50500</v>
      </c>
      <c r="ED311">
        <v>51000</v>
      </c>
      <c r="EE311">
        <v>47800</v>
      </c>
      <c r="EF311">
        <v>48500</v>
      </c>
      <c r="EG311">
        <v>46900</v>
      </c>
      <c r="EH311">
        <v>46300</v>
      </c>
      <c r="EI311">
        <v>47600</v>
      </c>
      <c r="EJ311" s="19">
        <v>46100</v>
      </c>
      <c r="EK311" s="19">
        <v>46800</v>
      </c>
      <c r="EL311" s="19">
        <v>43900</v>
      </c>
      <c r="EM311" s="19"/>
      <c r="EO311" s="31">
        <f t="shared" si="120"/>
        <v>1.5782178217821782E-2</v>
      </c>
      <c r="EP311" s="31">
        <f t="shared" si="121"/>
        <v>1.400390625E-2</v>
      </c>
      <c r="EQ311" s="31">
        <f t="shared" si="122"/>
        <v>1.4391217564870259E-2</v>
      </c>
      <c r="ER311" s="31">
        <f t="shared" si="123"/>
        <v>1.3630705394190871E-2</v>
      </c>
      <c r="ES311" s="31">
        <f t="shared" si="124"/>
        <v>1.4488517745302715E-2</v>
      </c>
      <c r="ET311" s="31">
        <f t="shared" si="125"/>
        <v>1.3041575492341357E-2</v>
      </c>
      <c r="EU311" s="31">
        <f t="shared" si="126"/>
        <v>1.2272727272727272E-2</v>
      </c>
      <c r="EV311" s="31">
        <f t="shared" si="127"/>
        <v>1.1745689655172413E-2</v>
      </c>
      <c r="EW311" s="31">
        <f t="shared" si="128"/>
        <v>1.2282608695652173E-2</v>
      </c>
      <c r="EX311" s="31">
        <f t="shared" si="129"/>
        <v>1.365546218487395E-2</v>
      </c>
      <c r="EY311" s="31">
        <f t="shared" si="130"/>
        <v>1.7564655172413794E-2</v>
      </c>
      <c r="EZ311" s="31">
        <f t="shared" si="131"/>
        <v>2.3839662447257385E-2</v>
      </c>
      <c r="FA311" s="31">
        <f t="shared" si="132"/>
        <v>3.4947145877378433E-2</v>
      </c>
      <c r="FB311" s="31">
        <f t="shared" si="133"/>
        <v>3.4795081967213114E-2</v>
      </c>
      <c r="FC311" s="31">
        <f t="shared" si="134"/>
        <v>3.2475442043222003E-2</v>
      </c>
      <c r="FD311" s="31">
        <f t="shared" si="135"/>
        <v>3.2328767123287673E-2</v>
      </c>
      <c r="FE311" s="31">
        <f t="shared" si="136"/>
        <v>3.3250000000000002E-2</v>
      </c>
      <c r="FF311" s="31">
        <f t="shared" si="137"/>
        <v>2.7064579256360077E-2</v>
      </c>
      <c r="FG311" s="31">
        <f t="shared" si="138"/>
        <v>2.6506986027944112E-2</v>
      </c>
      <c r="FH311" s="31">
        <f t="shared" si="139"/>
        <v>2.3882113821138213E-2</v>
      </c>
      <c r="FI311" s="31">
        <f t="shared" si="140"/>
        <v>2.5326732673267328E-2</v>
      </c>
      <c r="FJ311" s="31">
        <f t="shared" si="141"/>
        <v>2.3215686274509803E-2</v>
      </c>
      <c r="FK311" s="31">
        <f t="shared" si="142"/>
        <v>2.8138075313807531E-2</v>
      </c>
      <c r="FL311" s="31">
        <f t="shared" si="143"/>
        <v>2.7360824742268041E-2</v>
      </c>
      <c r="FM311" s="50">
        <f t="shared" si="144"/>
        <v>3.3091684434968016E-2</v>
      </c>
      <c r="FN311" s="50">
        <f t="shared" si="145"/>
        <v>2.8833693304535637E-2</v>
      </c>
      <c r="FO311" s="50">
        <f t="shared" si="146"/>
        <v>2.810924369747899E-2</v>
      </c>
      <c r="FP311" s="50">
        <f t="shared" si="147"/>
        <v>2.7592190889370934E-2</v>
      </c>
      <c r="FQ311" s="50">
        <f t="shared" si="148"/>
        <v>2.8931623931623931E-2</v>
      </c>
      <c r="FR311" s="50">
        <f t="shared" si="149"/>
        <v>2.5011389521640091E-2</v>
      </c>
    </row>
    <row r="312" spans="1:174" ht="14">
      <c r="A312" s="17" t="s">
        <v>356</v>
      </c>
      <c r="B312" s="19">
        <v>1345</v>
      </c>
      <c r="C312" s="19">
        <v>1433</v>
      </c>
      <c r="D312" s="19">
        <v>1355</v>
      </c>
      <c r="E312" s="19">
        <v>1279</v>
      </c>
      <c r="F312" s="19">
        <v>1283</v>
      </c>
      <c r="G312" s="19">
        <v>1352</v>
      </c>
      <c r="H312" s="19">
        <v>1346</v>
      </c>
      <c r="I312" s="19">
        <v>1505</v>
      </c>
      <c r="J312" s="19">
        <v>1626</v>
      </c>
      <c r="K312" s="19">
        <v>1693</v>
      </c>
      <c r="L312" s="19">
        <v>1752</v>
      </c>
      <c r="M312" s="19">
        <v>1726</v>
      </c>
      <c r="N312" s="19">
        <v>1755</v>
      </c>
      <c r="O312" s="19">
        <v>1679</v>
      </c>
      <c r="P312" s="19">
        <v>1742</v>
      </c>
      <c r="Q312" s="19">
        <v>1804</v>
      </c>
      <c r="R312" s="19">
        <v>1754</v>
      </c>
      <c r="S312" s="19">
        <v>1669</v>
      </c>
      <c r="T312" s="19">
        <v>1581</v>
      </c>
      <c r="U312" s="19">
        <v>1673</v>
      </c>
      <c r="V312" s="19">
        <v>1735</v>
      </c>
      <c r="W312" s="19">
        <v>1677</v>
      </c>
      <c r="X312" s="19">
        <v>1541</v>
      </c>
      <c r="Y312" s="19">
        <v>1468</v>
      </c>
      <c r="Z312" s="19">
        <v>1380</v>
      </c>
      <c r="AA312" s="19">
        <v>1349</v>
      </c>
      <c r="AB312" s="19">
        <v>1395</v>
      </c>
      <c r="AC312" s="19">
        <v>1296</v>
      </c>
      <c r="AD312" s="19">
        <v>1229</v>
      </c>
      <c r="AE312" s="19">
        <v>1135</v>
      </c>
      <c r="AF312" s="19">
        <v>1082</v>
      </c>
      <c r="AG312" s="19">
        <v>1198</v>
      </c>
      <c r="AH312" s="19">
        <v>1287</v>
      </c>
      <c r="AI312" s="19">
        <v>1236</v>
      </c>
      <c r="AJ312" s="19">
        <v>1250</v>
      </c>
      <c r="AK312" s="19">
        <v>1236</v>
      </c>
      <c r="AL312" s="19">
        <v>1292</v>
      </c>
      <c r="AM312" s="19">
        <v>1399</v>
      </c>
      <c r="AN312" s="19">
        <v>1601</v>
      </c>
      <c r="AO312" s="19">
        <v>1680</v>
      </c>
      <c r="AP312" s="19">
        <v>1740</v>
      </c>
      <c r="AQ312" s="19">
        <v>1967</v>
      </c>
      <c r="AR312" s="19">
        <v>2300</v>
      </c>
      <c r="AS312" s="19">
        <v>2705</v>
      </c>
      <c r="AT312" s="19">
        <v>3472</v>
      </c>
      <c r="AU312" s="19">
        <v>3736</v>
      </c>
      <c r="AV312" s="19">
        <v>3835</v>
      </c>
      <c r="AW312" s="19">
        <v>4003</v>
      </c>
      <c r="AX312" s="19">
        <v>3886</v>
      </c>
      <c r="AY312" s="19">
        <v>3931</v>
      </c>
      <c r="AZ312" s="19">
        <v>4007</v>
      </c>
      <c r="BA312" s="19">
        <v>3788</v>
      </c>
      <c r="BB312" s="19">
        <v>3690</v>
      </c>
      <c r="BC312" s="19">
        <v>3503</v>
      </c>
      <c r="BD312" s="19">
        <v>3395</v>
      </c>
      <c r="BE312" s="19">
        <v>3724</v>
      </c>
      <c r="BF312" s="19">
        <v>3677</v>
      </c>
      <c r="BG312" s="19">
        <v>3525</v>
      </c>
      <c r="BH312" s="19">
        <v>3526</v>
      </c>
      <c r="BI312" s="19">
        <v>3351</v>
      </c>
      <c r="BJ312" s="19">
        <v>3106</v>
      </c>
      <c r="BK312" s="19">
        <v>3053</v>
      </c>
      <c r="BL312" s="19">
        <v>3024</v>
      </c>
      <c r="BM312" s="19">
        <v>3120</v>
      </c>
      <c r="BN312" s="19">
        <v>3107</v>
      </c>
      <c r="BO312" s="19">
        <v>3016</v>
      </c>
      <c r="BP312" s="19">
        <v>2996</v>
      </c>
      <c r="BQ312" s="19">
        <v>3271</v>
      </c>
      <c r="BR312" s="19">
        <v>3460</v>
      </c>
      <c r="BS312" s="19">
        <v>3487</v>
      </c>
      <c r="BT312" s="19">
        <v>3471</v>
      </c>
      <c r="BU312" s="19">
        <v>3398</v>
      </c>
      <c r="BV312" s="19">
        <v>3296</v>
      </c>
      <c r="BW312" s="19">
        <v>3432</v>
      </c>
      <c r="BX312" s="19">
        <v>3548</v>
      </c>
      <c r="BY312" s="19">
        <v>3765</v>
      </c>
      <c r="BZ312" s="19">
        <v>3618</v>
      </c>
      <c r="CA312" s="19">
        <v>3531</v>
      </c>
      <c r="CB312" s="19">
        <v>3548</v>
      </c>
      <c r="CC312" s="19">
        <v>3851</v>
      </c>
      <c r="CD312" s="19">
        <v>4023</v>
      </c>
      <c r="CE312" s="19">
        <v>4051</v>
      </c>
      <c r="CF312" s="19">
        <v>3828</v>
      </c>
      <c r="CG312" s="19">
        <v>3798</v>
      </c>
      <c r="CH312" s="49">
        <v>3708</v>
      </c>
      <c r="CI312" s="49">
        <v>3763</v>
      </c>
      <c r="CJ312" s="49">
        <v>3770</v>
      </c>
      <c r="CK312" s="49">
        <v>3660</v>
      </c>
      <c r="CL312" s="49">
        <v>3617</v>
      </c>
      <c r="CM312" s="49">
        <v>3574</v>
      </c>
      <c r="CN312" s="49">
        <v>3432</v>
      </c>
      <c r="CO312" s="49">
        <v>3590</v>
      </c>
      <c r="CP312" s="49">
        <v>3581</v>
      </c>
      <c r="CQ312" s="49">
        <v>3452</v>
      </c>
      <c r="CR312" s="49">
        <v>3272</v>
      </c>
      <c r="CS312" s="49">
        <v>3153</v>
      </c>
      <c r="CT312" s="49">
        <v>2998</v>
      </c>
      <c r="CU312" s="49">
        <v>2967</v>
      </c>
      <c r="CV312" s="49">
        <v>3009</v>
      </c>
      <c r="CW312" s="49">
        <v>2884</v>
      </c>
      <c r="CX312" s="49">
        <v>2736</v>
      </c>
      <c r="CY312" s="49">
        <v>2575</v>
      </c>
      <c r="CZ312" s="17" t="s">
        <v>356</v>
      </c>
      <c r="DE312" t="s">
        <v>357</v>
      </c>
      <c r="DG312" t="s">
        <v>356</v>
      </c>
      <c r="DI312">
        <v>140200</v>
      </c>
      <c r="DJ312">
        <v>139700</v>
      </c>
      <c r="DK312">
        <v>139200</v>
      </c>
      <c r="DL312">
        <v>140900</v>
      </c>
      <c r="DM312">
        <v>140800</v>
      </c>
      <c r="DN312">
        <v>140100</v>
      </c>
      <c r="DO312">
        <v>141200</v>
      </c>
      <c r="DP312">
        <v>140200</v>
      </c>
      <c r="DQ312">
        <v>140200</v>
      </c>
      <c r="DR312">
        <v>141500</v>
      </c>
      <c r="DS312">
        <v>141200</v>
      </c>
      <c r="DT312">
        <v>142700</v>
      </c>
      <c r="DU312">
        <v>143700</v>
      </c>
      <c r="DV312">
        <v>141800</v>
      </c>
      <c r="DW312">
        <v>141200</v>
      </c>
      <c r="DX312">
        <v>141400</v>
      </c>
      <c r="DY312">
        <v>139000</v>
      </c>
      <c r="DZ312">
        <v>140400</v>
      </c>
      <c r="EA312">
        <v>140500</v>
      </c>
      <c r="EB312">
        <v>140400</v>
      </c>
      <c r="EC312">
        <v>141700</v>
      </c>
      <c r="ED312">
        <v>139800</v>
      </c>
      <c r="EE312">
        <v>140600</v>
      </c>
      <c r="EF312">
        <v>140500</v>
      </c>
      <c r="EG312">
        <v>141100</v>
      </c>
      <c r="EH312">
        <v>143300</v>
      </c>
      <c r="EI312">
        <v>145300</v>
      </c>
      <c r="EJ312" s="19">
        <v>145400</v>
      </c>
      <c r="EK312" s="19">
        <v>143500</v>
      </c>
      <c r="EL312" s="19">
        <v>143000</v>
      </c>
      <c r="EM312" s="19"/>
      <c r="EO312" s="31">
        <f t="shared" si="120"/>
        <v>1.2075606276747504E-2</v>
      </c>
      <c r="EP312" s="31">
        <f t="shared" si="121"/>
        <v>1.2562634216177523E-2</v>
      </c>
      <c r="EQ312" s="31">
        <f t="shared" si="122"/>
        <v>1.2959770114942528E-2</v>
      </c>
      <c r="ER312" s="31">
        <f t="shared" si="123"/>
        <v>1.1220723917672109E-2</v>
      </c>
      <c r="ES312" s="31">
        <f t="shared" si="124"/>
        <v>1.1910511363636364E-2</v>
      </c>
      <c r="ET312" s="31">
        <f t="shared" si="125"/>
        <v>9.8501070663811561E-3</v>
      </c>
      <c r="EU312" s="31">
        <f t="shared" si="126"/>
        <v>9.1784702549575076E-3</v>
      </c>
      <c r="EV312" s="31">
        <f t="shared" si="127"/>
        <v>7.7175463623395148E-3</v>
      </c>
      <c r="EW312" s="31">
        <f t="shared" si="128"/>
        <v>8.8159771754636237E-3</v>
      </c>
      <c r="EX312" s="31">
        <f t="shared" si="129"/>
        <v>9.1307420494699653E-3</v>
      </c>
      <c r="EY312" s="31">
        <f t="shared" si="130"/>
        <v>1.189801699716714E-2</v>
      </c>
      <c r="EZ312" s="31">
        <f t="shared" si="131"/>
        <v>1.6117729502452698E-2</v>
      </c>
      <c r="FA312" s="31">
        <f t="shared" si="132"/>
        <v>2.5998608211551845E-2</v>
      </c>
      <c r="FB312" s="31">
        <f t="shared" si="133"/>
        <v>2.7404795486600846E-2</v>
      </c>
      <c r="FC312" s="31">
        <f t="shared" si="134"/>
        <v>2.6827195467422096E-2</v>
      </c>
      <c r="FD312" s="31">
        <f t="shared" si="135"/>
        <v>2.400990099009901E-2</v>
      </c>
      <c r="FE312" s="31">
        <f t="shared" si="136"/>
        <v>2.5359712230215829E-2</v>
      </c>
      <c r="FF312" s="31">
        <f t="shared" si="137"/>
        <v>2.2122507122507122E-2</v>
      </c>
      <c r="FG312" s="31">
        <f t="shared" si="138"/>
        <v>2.2206405693950177E-2</v>
      </c>
      <c r="FH312" s="31">
        <f t="shared" si="139"/>
        <v>2.1339031339031339E-2</v>
      </c>
      <c r="FI312" s="31">
        <f t="shared" si="140"/>
        <v>2.4608327452364149E-2</v>
      </c>
      <c r="FJ312" s="31">
        <f t="shared" si="141"/>
        <v>2.3576537911301858E-2</v>
      </c>
      <c r="FK312" s="31">
        <f t="shared" si="142"/>
        <v>2.677809388335704E-2</v>
      </c>
      <c r="FL312" s="31">
        <f t="shared" si="143"/>
        <v>2.5252669039145907E-2</v>
      </c>
      <c r="FM312" s="50">
        <f t="shared" si="144"/>
        <v>2.8710134656272146E-2</v>
      </c>
      <c r="FN312" s="50">
        <f t="shared" si="145"/>
        <v>2.5875785066294486E-2</v>
      </c>
      <c r="FO312" s="50">
        <f t="shared" si="146"/>
        <v>2.5189263592567103E-2</v>
      </c>
      <c r="FP312" s="50">
        <f t="shared" si="147"/>
        <v>2.3603851444291609E-2</v>
      </c>
      <c r="FQ312" s="50">
        <f t="shared" si="148"/>
        <v>2.4055749128919862E-2</v>
      </c>
      <c r="FR312" s="50">
        <f t="shared" si="149"/>
        <v>2.0965034965034966E-2</v>
      </c>
    </row>
    <row r="313" spans="1:174" ht="14">
      <c r="A313" s="17" t="s">
        <v>357</v>
      </c>
      <c r="B313" s="19">
        <v>439</v>
      </c>
      <c r="C313" s="19">
        <v>436</v>
      </c>
      <c r="D313" s="19">
        <v>445</v>
      </c>
      <c r="E313" s="19">
        <v>437</v>
      </c>
      <c r="F313" s="19">
        <v>419</v>
      </c>
      <c r="G313" s="19">
        <v>426</v>
      </c>
      <c r="H313" s="19">
        <v>455</v>
      </c>
      <c r="I313" s="19">
        <v>509</v>
      </c>
      <c r="J313" s="19">
        <v>509</v>
      </c>
      <c r="K313" s="19">
        <v>482</v>
      </c>
      <c r="L313" s="19">
        <v>499</v>
      </c>
      <c r="M313" s="19">
        <v>458</v>
      </c>
      <c r="N313" s="19">
        <v>467</v>
      </c>
      <c r="O313" s="19">
        <v>447</v>
      </c>
      <c r="P313" s="19">
        <v>508</v>
      </c>
      <c r="Q313" s="19">
        <v>484</v>
      </c>
      <c r="R313" s="19">
        <v>459</v>
      </c>
      <c r="S313" s="19">
        <v>476</v>
      </c>
      <c r="T313" s="19">
        <v>516</v>
      </c>
      <c r="U313" s="19">
        <v>550</v>
      </c>
      <c r="V313" s="19">
        <v>571</v>
      </c>
      <c r="W313" s="19">
        <v>555</v>
      </c>
      <c r="X313" s="19">
        <v>488</v>
      </c>
      <c r="Y313" s="19">
        <v>479</v>
      </c>
      <c r="Z313" s="19">
        <v>450</v>
      </c>
      <c r="AA313" s="19">
        <v>420</v>
      </c>
      <c r="AB313" s="19">
        <v>422</v>
      </c>
      <c r="AC313" s="19">
        <v>409</v>
      </c>
      <c r="AD313" s="19">
        <v>453</v>
      </c>
      <c r="AE313" s="19">
        <v>451</v>
      </c>
      <c r="AF313" s="19">
        <v>457</v>
      </c>
      <c r="AG313" s="19">
        <v>478</v>
      </c>
      <c r="AH313" s="19">
        <v>480</v>
      </c>
      <c r="AI313" s="19">
        <v>437</v>
      </c>
      <c r="AJ313" s="19">
        <v>388</v>
      </c>
      <c r="AK313" s="19">
        <v>377</v>
      </c>
      <c r="AL313" s="19">
        <v>408</v>
      </c>
      <c r="AM313" s="19">
        <v>438</v>
      </c>
      <c r="AN313" s="19">
        <v>528</v>
      </c>
      <c r="AO313" s="19">
        <v>528</v>
      </c>
      <c r="AP313" s="19">
        <v>602</v>
      </c>
      <c r="AQ313" s="19">
        <v>693</v>
      </c>
      <c r="AR313" s="19">
        <v>796</v>
      </c>
      <c r="AS313" s="19">
        <v>916</v>
      </c>
      <c r="AT313" s="19">
        <v>1044</v>
      </c>
      <c r="AU313" s="19">
        <v>1054</v>
      </c>
      <c r="AV313" s="19">
        <v>1095</v>
      </c>
      <c r="AW313" s="19">
        <v>1082</v>
      </c>
      <c r="AX313" s="19">
        <v>980</v>
      </c>
      <c r="AY313" s="19">
        <v>961</v>
      </c>
      <c r="AZ313" s="19">
        <v>971</v>
      </c>
      <c r="BA313" s="19">
        <v>951</v>
      </c>
      <c r="BB313" s="19">
        <v>899</v>
      </c>
      <c r="BC313" s="19">
        <v>921</v>
      </c>
      <c r="BD313" s="19">
        <v>887</v>
      </c>
      <c r="BE313" s="19">
        <v>1005</v>
      </c>
      <c r="BF313" s="19">
        <v>1009</v>
      </c>
      <c r="BG313" s="19">
        <v>947</v>
      </c>
      <c r="BH313" s="19">
        <v>854</v>
      </c>
      <c r="BI313" s="19">
        <v>777</v>
      </c>
      <c r="BJ313" s="19">
        <v>738</v>
      </c>
      <c r="BK313" s="19">
        <v>727</v>
      </c>
      <c r="BL313" s="19">
        <v>759</v>
      </c>
      <c r="BM313" s="19">
        <v>780</v>
      </c>
      <c r="BN313" s="19">
        <v>765</v>
      </c>
      <c r="BO313" s="19">
        <v>825</v>
      </c>
      <c r="BP313" s="19">
        <v>816</v>
      </c>
      <c r="BQ313" s="19">
        <v>864</v>
      </c>
      <c r="BR313" s="19">
        <v>893</v>
      </c>
      <c r="BS313" s="19">
        <v>885</v>
      </c>
      <c r="BT313" s="19">
        <v>792</v>
      </c>
      <c r="BU313" s="19">
        <v>720</v>
      </c>
      <c r="BV313" s="19">
        <v>748</v>
      </c>
      <c r="BW313" s="19">
        <v>783</v>
      </c>
      <c r="BX313" s="19">
        <v>835</v>
      </c>
      <c r="BY313" s="19">
        <v>863</v>
      </c>
      <c r="BZ313" s="19">
        <v>832</v>
      </c>
      <c r="CA313" s="19">
        <v>842</v>
      </c>
      <c r="CB313" s="19">
        <v>848</v>
      </c>
      <c r="CC313" s="19">
        <v>956</v>
      </c>
      <c r="CD313" s="19">
        <v>956</v>
      </c>
      <c r="CE313" s="19">
        <v>905</v>
      </c>
      <c r="CF313" s="19">
        <v>793</v>
      </c>
      <c r="CG313" s="19">
        <v>770</v>
      </c>
      <c r="CH313" s="49">
        <v>723</v>
      </c>
      <c r="CI313" s="49">
        <v>699</v>
      </c>
      <c r="CJ313" s="49">
        <v>691</v>
      </c>
      <c r="CK313" s="49">
        <v>723</v>
      </c>
      <c r="CL313" s="49">
        <v>753</v>
      </c>
      <c r="CM313" s="49">
        <v>739</v>
      </c>
      <c r="CN313" s="49">
        <v>749</v>
      </c>
      <c r="CO313" s="49">
        <v>778</v>
      </c>
      <c r="CP313" s="49">
        <v>762</v>
      </c>
      <c r="CQ313" s="49">
        <v>748</v>
      </c>
      <c r="CR313" s="49">
        <v>680</v>
      </c>
      <c r="CS313" s="49">
        <v>643</v>
      </c>
      <c r="CT313" s="49">
        <v>610</v>
      </c>
      <c r="CU313" s="49">
        <v>612</v>
      </c>
      <c r="CV313" s="49">
        <v>572</v>
      </c>
      <c r="CW313" s="49">
        <v>528</v>
      </c>
      <c r="CX313" s="49">
        <v>538</v>
      </c>
      <c r="CY313" s="49">
        <v>548</v>
      </c>
      <c r="CZ313" s="17" t="s">
        <v>357</v>
      </c>
      <c r="DE313" t="s">
        <v>358</v>
      </c>
      <c r="DG313" t="s">
        <v>357</v>
      </c>
      <c r="DI313">
        <v>39400</v>
      </c>
      <c r="DJ313">
        <v>40900</v>
      </c>
      <c r="DK313">
        <v>41200</v>
      </c>
      <c r="DL313">
        <v>42600</v>
      </c>
      <c r="DM313">
        <v>41300</v>
      </c>
      <c r="DN313">
        <v>42000</v>
      </c>
      <c r="DO313">
        <v>41700</v>
      </c>
      <c r="DP313">
        <v>41500</v>
      </c>
      <c r="DQ313">
        <v>40400</v>
      </c>
      <c r="DR313">
        <v>39000</v>
      </c>
      <c r="DS313">
        <v>39100</v>
      </c>
      <c r="DT313">
        <v>38100</v>
      </c>
      <c r="DU313">
        <v>37700</v>
      </c>
      <c r="DV313">
        <v>38800</v>
      </c>
      <c r="DW313">
        <v>39200</v>
      </c>
      <c r="DX313">
        <v>39300</v>
      </c>
      <c r="DY313">
        <v>38700</v>
      </c>
      <c r="DZ313">
        <v>39900</v>
      </c>
      <c r="EA313">
        <v>40600</v>
      </c>
      <c r="EB313">
        <v>39400</v>
      </c>
      <c r="EC313">
        <v>39300</v>
      </c>
      <c r="ED313">
        <v>39400</v>
      </c>
      <c r="EE313">
        <v>39600</v>
      </c>
      <c r="EF313">
        <v>40900</v>
      </c>
      <c r="EG313">
        <v>42900</v>
      </c>
      <c r="EH313">
        <v>41100</v>
      </c>
      <c r="EI313">
        <v>40200</v>
      </c>
      <c r="EJ313" s="19">
        <v>40900</v>
      </c>
      <c r="EK313" s="19">
        <v>40200</v>
      </c>
      <c r="EL313" s="19">
        <v>40000</v>
      </c>
      <c r="EM313" s="19"/>
      <c r="EO313" s="31">
        <f t="shared" si="120"/>
        <v>1.2233502538071065E-2</v>
      </c>
      <c r="EP313" s="31">
        <f t="shared" si="121"/>
        <v>1.1418092909535452E-2</v>
      </c>
      <c r="EQ313" s="31">
        <f t="shared" si="122"/>
        <v>1.174757281553398E-2</v>
      </c>
      <c r="ER313" s="31">
        <f t="shared" si="123"/>
        <v>1.2112676056338029E-2</v>
      </c>
      <c r="ES313" s="31">
        <f t="shared" si="124"/>
        <v>1.3438256658595642E-2</v>
      </c>
      <c r="ET313" s="31">
        <f t="shared" si="125"/>
        <v>1.0714285714285714E-2</v>
      </c>
      <c r="EU313" s="31">
        <f t="shared" si="126"/>
        <v>9.808153477218225E-3</v>
      </c>
      <c r="EV313" s="31">
        <f t="shared" si="127"/>
        <v>1.1012048192771084E-2</v>
      </c>
      <c r="EW313" s="31">
        <f t="shared" si="128"/>
        <v>1.0816831683168316E-2</v>
      </c>
      <c r="EX313" s="31">
        <f t="shared" si="129"/>
        <v>1.0461538461538461E-2</v>
      </c>
      <c r="EY313" s="31">
        <f t="shared" si="130"/>
        <v>1.350383631713555E-2</v>
      </c>
      <c r="EZ313" s="31">
        <f t="shared" si="131"/>
        <v>2.0892388451443568E-2</v>
      </c>
      <c r="FA313" s="31">
        <f t="shared" si="132"/>
        <v>2.7957559681697611E-2</v>
      </c>
      <c r="FB313" s="31">
        <f t="shared" si="133"/>
        <v>2.5257731958762887E-2</v>
      </c>
      <c r="FC313" s="31">
        <f t="shared" si="134"/>
        <v>2.4260204081632653E-2</v>
      </c>
      <c r="FD313" s="31">
        <f t="shared" si="135"/>
        <v>2.256997455470738E-2</v>
      </c>
      <c r="FE313" s="31">
        <f t="shared" si="136"/>
        <v>2.4470284237726098E-2</v>
      </c>
      <c r="FF313" s="31">
        <f t="shared" si="137"/>
        <v>1.8496240601503761E-2</v>
      </c>
      <c r="FG313" s="31">
        <f t="shared" si="138"/>
        <v>1.9211822660098521E-2</v>
      </c>
      <c r="FH313" s="31">
        <f t="shared" si="139"/>
        <v>2.0710659898477157E-2</v>
      </c>
      <c r="FI313" s="31">
        <f t="shared" si="140"/>
        <v>2.2519083969465649E-2</v>
      </c>
      <c r="FJ313" s="31">
        <f t="shared" si="141"/>
        <v>1.8984771573604061E-2</v>
      </c>
      <c r="FK313" s="31">
        <f t="shared" si="142"/>
        <v>2.1792929292929294E-2</v>
      </c>
      <c r="FL313" s="31">
        <f t="shared" si="143"/>
        <v>2.0733496332518336E-2</v>
      </c>
      <c r="FM313" s="50">
        <f t="shared" si="144"/>
        <v>2.1095571095571097E-2</v>
      </c>
      <c r="FN313" s="50">
        <f t="shared" si="145"/>
        <v>1.759124087591241E-2</v>
      </c>
      <c r="FO313" s="50">
        <f t="shared" si="146"/>
        <v>1.7985074626865671E-2</v>
      </c>
      <c r="FP313" s="50">
        <f t="shared" si="147"/>
        <v>1.8312958435207825E-2</v>
      </c>
      <c r="FQ313" s="50">
        <f t="shared" si="148"/>
        <v>1.8606965174129353E-2</v>
      </c>
      <c r="FR313" s="50">
        <f t="shared" si="149"/>
        <v>1.525E-2</v>
      </c>
    </row>
    <row r="314" spans="1:174" ht="14">
      <c r="A314" s="17" t="s">
        <v>358</v>
      </c>
      <c r="B314" s="19">
        <v>631</v>
      </c>
      <c r="C314" s="19">
        <v>624</v>
      </c>
      <c r="D314" s="19">
        <v>668</v>
      </c>
      <c r="E314" s="19">
        <v>655</v>
      </c>
      <c r="F314" s="19">
        <v>718</v>
      </c>
      <c r="G314" s="19">
        <v>748</v>
      </c>
      <c r="H314" s="19">
        <v>766</v>
      </c>
      <c r="I314" s="19">
        <v>828</v>
      </c>
      <c r="J314" s="19">
        <v>848</v>
      </c>
      <c r="K314" s="19">
        <v>880</v>
      </c>
      <c r="L314" s="19">
        <v>896</v>
      </c>
      <c r="M314" s="19">
        <v>862</v>
      </c>
      <c r="N314" s="19">
        <v>840</v>
      </c>
      <c r="O314" s="19">
        <v>903</v>
      </c>
      <c r="P314" s="19">
        <v>902</v>
      </c>
      <c r="Q314" s="19">
        <v>915</v>
      </c>
      <c r="R314" s="19">
        <v>921</v>
      </c>
      <c r="S314" s="19">
        <v>959</v>
      </c>
      <c r="T314" s="19">
        <v>936</v>
      </c>
      <c r="U314" s="19">
        <v>958</v>
      </c>
      <c r="V314" s="19">
        <v>943</v>
      </c>
      <c r="W314" s="19">
        <v>909</v>
      </c>
      <c r="X314" s="19">
        <v>883</v>
      </c>
      <c r="Y314" s="19">
        <v>852</v>
      </c>
      <c r="Z314" s="19">
        <v>860</v>
      </c>
      <c r="AA314" s="19">
        <v>849</v>
      </c>
      <c r="AB314" s="19">
        <v>923</v>
      </c>
      <c r="AC314" s="19">
        <v>933</v>
      </c>
      <c r="AD314" s="19">
        <v>926</v>
      </c>
      <c r="AE314" s="19">
        <v>888</v>
      </c>
      <c r="AF314" s="19">
        <v>791</v>
      </c>
      <c r="AG314" s="19">
        <v>732</v>
      </c>
      <c r="AH314" s="19">
        <v>771</v>
      </c>
      <c r="AI314" s="19">
        <v>796</v>
      </c>
      <c r="AJ314" s="19">
        <v>807</v>
      </c>
      <c r="AK314" s="19">
        <v>786</v>
      </c>
      <c r="AL314" s="19">
        <v>811</v>
      </c>
      <c r="AM314" s="19">
        <v>840</v>
      </c>
      <c r="AN314" s="19">
        <v>908</v>
      </c>
      <c r="AO314" s="19">
        <v>931</v>
      </c>
      <c r="AP314" s="19">
        <v>1004</v>
      </c>
      <c r="AQ314" s="19">
        <v>1080</v>
      </c>
      <c r="AR314" s="19">
        <v>1235</v>
      </c>
      <c r="AS314" s="19">
        <v>1308</v>
      </c>
      <c r="AT314" s="19">
        <v>1576</v>
      </c>
      <c r="AU314" s="19">
        <v>1683</v>
      </c>
      <c r="AV314" s="19">
        <v>1732</v>
      </c>
      <c r="AW314" s="19">
        <v>1749</v>
      </c>
      <c r="AX314" s="19">
        <v>1754</v>
      </c>
      <c r="AY314" s="19">
        <v>1695</v>
      </c>
      <c r="AZ314" s="19">
        <v>1708</v>
      </c>
      <c r="BA314" s="19">
        <v>1637</v>
      </c>
      <c r="BB314" s="19">
        <v>1628</v>
      </c>
      <c r="BC314" s="19">
        <v>1660</v>
      </c>
      <c r="BD314" s="19">
        <v>1709</v>
      </c>
      <c r="BE314" s="19">
        <v>1783</v>
      </c>
      <c r="BF314" s="19">
        <v>1836</v>
      </c>
      <c r="BG314" s="19">
        <v>1778</v>
      </c>
      <c r="BH314" s="19">
        <v>1752</v>
      </c>
      <c r="BI314" s="19">
        <v>1632</v>
      </c>
      <c r="BJ314" s="19">
        <v>1537</v>
      </c>
      <c r="BK314" s="19">
        <v>1470</v>
      </c>
      <c r="BL314" s="19">
        <v>1444</v>
      </c>
      <c r="BM314" s="19">
        <v>1446</v>
      </c>
      <c r="BN314" s="19">
        <v>1439</v>
      </c>
      <c r="BO314" s="19">
        <v>1507</v>
      </c>
      <c r="BP314" s="19">
        <v>1399</v>
      </c>
      <c r="BQ314" s="19">
        <v>1522</v>
      </c>
      <c r="BR314" s="19">
        <v>1610</v>
      </c>
      <c r="BS314" s="19">
        <v>1569</v>
      </c>
      <c r="BT314" s="19">
        <v>1548</v>
      </c>
      <c r="BU314" s="19">
        <v>1486</v>
      </c>
      <c r="BV314" s="19">
        <v>1483</v>
      </c>
      <c r="BW314" s="19">
        <v>1472</v>
      </c>
      <c r="BX314" s="19">
        <v>1473</v>
      </c>
      <c r="BY314" s="19">
        <v>1488</v>
      </c>
      <c r="BZ314" s="19">
        <v>1492</v>
      </c>
      <c r="CA314" s="19">
        <v>1531</v>
      </c>
      <c r="CB314" s="19">
        <v>1517</v>
      </c>
      <c r="CC314" s="19">
        <v>1625</v>
      </c>
      <c r="CD314" s="19">
        <v>1705</v>
      </c>
      <c r="CE314" s="19">
        <v>1672</v>
      </c>
      <c r="CF314" s="19">
        <v>1689</v>
      </c>
      <c r="CG314" s="19">
        <v>1643</v>
      </c>
      <c r="CH314" s="49">
        <v>1505</v>
      </c>
      <c r="CI314" s="49">
        <v>1529</v>
      </c>
      <c r="CJ314" s="49">
        <v>1496</v>
      </c>
      <c r="CK314" s="49">
        <v>1444</v>
      </c>
      <c r="CL314" s="49">
        <v>1484</v>
      </c>
      <c r="CM314" s="49">
        <v>1453</v>
      </c>
      <c r="CN314" s="49">
        <v>1398</v>
      </c>
      <c r="CO314" s="49">
        <v>1450</v>
      </c>
      <c r="CP314" s="49">
        <v>1544</v>
      </c>
      <c r="CQ314" s="49">
        <v>1501</v>
      </c>
      <c r="CR314" s="49">
        <v>1466</v>
      </c>
      <c r="CS314" s="49">
        <v>1503</v>
      </c>
      <c r="CT314" s="49">
        <v>1441</v>
      </c>
      <c r="CU314" s="49">
        <v>1390</v>
      </c>
      <c r="CV314" s="49">
        <v>1331</v>
      </c>
      <c r="CW314" s="49">
        <v>1229</v>
      </c>
      <c r="CX314" s="49">
        <v>1216</v>
      </c>
      <c r="CY314" s="49">
        <v>1144</v>
      </c>
      <c r="CZ314" s="17" t="s">
        <v>358</v>
      </c>
      <c r="DE314" t="s">
        <v>359</v>
      </c>
      <c r="DG314" t="s">
        <v>358</v>
      </c>
      <c r="DI314">
        <v>38900</v>
      </c>
      <c r="DJ314">
        <v>39400</v>
      </c>
      <c r="DK314">
        <v>39500</v>
      </c>
      <c r="DL314">
        <v>40000</v>
      </c>
      <c r="DM314">
        <v>38700</v>
      </c>
      <c r="DN314">
        <v>37600</v>
      </c>
      <c r="DO314">
        <v>39100</v>
      </c>
      <c r="DP314">
        <v>39900</v>
      </c>
      <c r="DQ314">
        <v>40200</v>
      </c>
      <c r="DR314">
        <v>39900</v>
      </c>
      <c r="DS314">
        <v>39900</v>
      </c>
      <c r="DT314">
        <v>38700</v>
      </c>
      <c r="DU314">
        <v>38200</v>
      </c>
      <c r="DV314">
        <v>39300</v>
      </c>
      <c r="DW314">
        <v>39000</v>
      </c>
      <c r="DX314">
        <v>39600</v>
      </c>
      <c r="DY314">
        <v>40000</v>
      </c>
      <c r="DZ314">
        <v>40100</v>
      </c>
      <c r="EA314">
        <v>41600</v>
      </c>
      <c r="EB314">
        <v>41500</v>
      </c>
      <c r="EC314">
        <v>42400</v>
      </c>
      <c r="ED314">
        <v>42900</v>
      </c>
      <c r="EE314">
        <v>40400</v>
      </c>
      <c r="EF314">
        <v>41400</v>
      </c>
      <c r="EG314">
        <v>39500</v>
      </c>
      <c r="EH314">
        <v>37500</v>
      </c>
      <c r="EI314">
        <v>38500</v>
      </c>
      <c r="EJ314" s="19">
        <v>37300</v>
      </c>
      <c r="EK314" s="19">
        <v>38500</v>
      </c>
      <c r="EL314" s="19">
        <v>38900</v>
      </c>
      <c r="EM314" s="19"/>
      <c r="EO314" s="31">
        <f t="shared" si="120"/>
        <v>2.2622107969151671E-2</v>
      </c>
      <c r="EP314" s="31">
        <f t="shared" si="121"/>
        <v>2.1319796954314719E-2</v>
      </c>
      <c r="EQ314" s="31">
        <f t="shared" si="122"/>
        <v>2.3164556962025316E-2</v>
      </c>
      <c r="ER314" s="31">
        <f t="shared" si="123"/>
        <v>2.3400000000000001E-2</v>
      </c>
      <c r="ES314" s="31">
        <f t="shared" si="124"/>
        <v>2.3488372093023256E-2</v>
      </c>
      <c r="ET314" s="31">
        <f t="shared" si="125"/>
        <v>2.2872340425531913E-2</v>
      </c>
      <c r="EU314" s="31">
        <f t="shared" si="126"/>
        <v>2.3861892583120204E-2</v>
      </c>
      <c r="EV314" s="31">
        <f t="shared" si="127"/>
        <v>1.9824561403508772E-2</v>
      </c>
      <c r="EW314" s="31">
        <f t="shared" si="128"/>
        <v>1.9800995024875621E-2</v>
      </c>
      <c r="EX314" s="31">
        <f t="shared" si="129"/>
        <v>2.0325814536340851E-2</v>
      </c>
      <c r="EY314" s="31">
        <f t="shared" si="130"/>
        <v>2.3333333333333334E-2</v>
      </c>
      <c r="EZ314" s="31">
        <f t="shared" si="131"/>
        <v>3.1912144702842378E-2</v>
      </c>
      <c r="FA314" s="31">
        <f t="shared" si="132"/>
        <v>4.405759162303665E-2</v>
      </c>
      <c r="FB314" s="31">
        <f t="shared" si="133"/>
        <v>4.4631043256997453E-2</v>
      </c>
      <c r="FC314" s="31">
        <f t="shared" si="134"/>
        <v>4.1974358974358972E-2</v>
      </c>
      <c r="FD314" s="31">
        <f t="shared" si="135"/>
        <v>4.3156565656565657E-2</v>
      </c>
      <c r="FE314" s="31">
        <f t="shared" si="136"/>
        <v>4.4450000000000003E-2</v>
      </c>
      <c r="FF314" s="31">
        <f t="shared" si="137"/>
        <v>3.8329177057356612E-2</v>
      </c>
      <c r="FG314" s="31">
        <f t="shared" si="138"/>
        <v>3.4759615384615382E-2</v>
      </c>
      <c r="FH314" s="31">
        <f t="shared" si="139"/>
        <v>3.3710843373493976E-2</v>
      </c>
      <c r="FI314" s="31">
        <f t="shared" si="140"/>
        <v>3.7004716981132078E-2</v>
      </c>
      <c r="FJ314" s="31">
        <f t="shared" si="141"/>
        <v>3.4568764568764572E-2</v>
      </c>
      <c r="FK314" s="31">
        <f t="shared" si="142"/>
        <v>3.683168316831683E-2</v>
      </c>
      <c r="FL314" s="31">
        <f t="shared" si="143"/>
        <v>3.6642512077294687E-2</v>
      </c>
      <c r="FM314" s="50">
        <f t="shared" si="144"/>
        <v>4.2329113924050636E-2</v>
      </c>
      <c r="FN314" s="50">
        <f t="shared" si="145"/>
        <v>4.0133333333333333E-2</v>
      </c>
      <c r="FO314" s="50">
        <f t="shared" si="146"/>
        <v>3.7506493506493509E-2</v>
      </c>
      <c r="FP314" s="50">
        <f t="shared" si="147"/>
        <v>3.7479892761394101E-2</v>
      </c>
      <c r="FQ314" s="50">
        <f t="shared" si="148"/>
        <v>3.8987012987012987E-2</v>
      </c>
      <c r="FR314" s="50">
        <f t="shared" si="149"/>
        <v>3.7043701799485858E-2</v>
      </c>
    </row>
    <row r="315" spans="1:174" ht="14">
      <c r="A315" s="17" t="s">
        <v>359</v>
      </c>
      <c r="B315" s="19">
        <v>984</v>
      </c>
      <c r="C315" s="19">
        <v>1030</v>
      </c>
      <c r="D315" s="19">
        <v>1086</v>
      </c>
      <c r="E315" s="19">
        <v>1009</v>
      </c>
      <c r="F315" s="19">
        <v>1055</v>
      </c>
      <c r="G315" s="19">
        <v>1134</v>
      </c>
      <c r="H315" s="19">
        <v>1104</v>
      </c>
      <c r="I315" s="19">
        <v>1157</v>
      </c>
      <c r="J315" s="19">
        <v>1210</v>
      </c>
      <c r="K315" s="19">
        <v>1252</v>
      </c>
      <c r="L315" s="19">
        <v>1210</v>
      </c>
      <c r="M315" s="19">
        <v>1173</v>
      </c>
      <c r="N315" s="19">
        <v>1101</v>
      </c>
      <c r="O315" s="19">
        <v>1096</v>
      </c>
      <c r="P315" s="19">
        <v>1141</v>
      </c>
      <c r="Q315" s="19">
        <v>1113</v>
      </c>
      <c r="R315" s="19">
        <v>1109</v>
      </c>
      <c r="S315" s="19">
        <v>1100</v>
      </c>
      <c r="T315" s="19">
        <v>1146</v>
      </c>
      <c r="U315" s="19">
        <v>1195</v>
      </c>
      <c r="V315" s="19">
        <v>1210</v>
      </c>
      <c r="W315" s="19">
        <v>1220</v>
      </c>
      <c r="X315" s="19">
        <v>1171</v>
      </c>
      <c r="Y315" s="19">
        <v>1115</v>
      </c>
      <c r="Z315" s="19">
        <v>1030</v>
      </c>
      <c r="AA315" s="19">
        <v>1061</v>
      </c>
      <c r="AB315" s="19">
        <v>1126</v>
      </c>
      <c r="AC315" s="19">
        <v>1145</v>
      </c>
      <c r="AD315" s="19">
        <v>1192</v>
      </c>
      <c r="AE315" s="19">
        <v>1117</v>
      </c>
      <c r="AF315" s="19">
        <v>1012</v>
      </c>
      <c r="AG315" s="19">
        <v>1057</v>
      </c>
      <c r="AH315" s="19">
        <v>1100</v>
      </c>
      <c r="AI315" s="19">
        <v>1050</v>
      </c>
      <c r="AJ315" s="19">
        <v>1100</v>
      </c>
      <c r="AK315" s="19">
        <v>1115</v>
      </c>
      <c r="AL315" s="19">
        <v>1110</v>
      </c>
      <c r="AM315" s="19">
        <v>1162</v>
      </c>
      <c r="AN315" s="19">
        <v>1259</v>
      </c>
      <c r="AO315" s="19">
        <v>1447</v>
      </c>
      <c r="AP315" s="19">
        <v>1534</v>
      </c>
      <c r="AQ315" s="19">
        <v>1635</v>
      </c>
      <c r="AR315" s="19">
        <v>1772</v>
      </c>
      <c r="AS315" s="19">
        <v>2094</v>
      </c>
      <c r="AT315" s="19">
        <v>2514</v>
      </c>
      <c r="AU315" s="19">
        <v>2669</v>
      </c>
      <c r="AV315" s="19">
        <v>2729</v>
      </c>
      <c r="AW315" s="19">
        <v>2645</v>
      </c>
      <c r="AX315" s="19">
        <v>2563</v>
      </c>
      <c r="AY315" s="19">
        <v>2489</v>
      </c>
      <c r="AZ315" s="19">
        <v>2519</v>
      </c>
      <c r="BA315" s="19">
        <v>2504</v>
      </c>
      <c r="BB315" s="19">
        <v>2546</v>
      </c>
      <c r="BC315" s="19">
        <v>2538</v>
      </c>
      <c r="BD315" s="19">
        <v>2560</v>
      </c>
      <c r="BE315" s="19">
        <v>2736</v>
      </c>
      <c r="BF315" s="19">
        <v>2715</v>
      </c>
      <c r="BG315" s="19">
        <v>2642</v>
      </c>
      <c r="BH315" s="19">
        <v>2530</v>
      </c>
      <c r="BI315" s="19">
        <v>2315</v>
      </c>
      <c r="BJ315" s="19">
        <v>2160</v>
      </c>
      <c r="BK315" s="19">
        <v>2161</v>
      </c>
      <c r="BL315" s="19">
        <v>2141</v>
      </c>
      <c r="BM315" s="19">
        <v>2110</v>
      </c>
      <c r="BN315" s="19">
        <v>1957</v>
      </c>
      <c r="BO315" s="19">
        <v>1980</v>
      </c>
      <c r="BP315" s="19">
        <v>2024</v>
      </c>
      <c r="BQ315" s="19">
        <v>2146</v>
      </c>
      <c r="BR315" s="19">
        <v>2138</v>
      </c>
      <c r="BS315" s="19">
        <v>2130</v>
      </c>
      <c r="BT315" s="19">
        <v>2064</v>
      </c>
      <c r="BU315" s="19">
        <v>2052</v>
      </c>
      <c r="BV315" s="19">
        <v>2035</v>
      </c>
      <c r="BW315" s="19">
        <v>2151</v>
      </c>
      <c r="BX315" s="19">
        <v>2170</v>
      </c>
      <c r="BY315" s="19">
        <v>2191</v>
      </c>
      <c r="BZ315" s="19">
        <v>2095</v>
      </c>
      <c r="CA315" s="19">
        <v>2108</v>
      </c>
      <c r="CB315" s="19">
        <v>2117</v>
      </c>
      <c r="CC315" s="19">
        <v>2339</v>
      </c>
      <c r="CD315" s="19">
        <v>2402</v>
      </c>
      <c r="CE315" s="19">
        <v>2373</v>
      </c>
      <c r="CF315" s="19">
        <v>2332</v>
      </c>
      <c r="CG315" s="19">
        <v>2311</v>
      </c>
      <c r="CH315" s="49">
        <v>2227</v>
      </c>
      <c r="CI315" s="49">
        <v>2275</v>
      </c>
      <c r="CJ315" s="49">
        <v>2247</v>
      </c>
      <c r="CK315" s="49">
        <v>2175</v>
      </c>
      <c r="CL315" s="49">
        <v>2178</v>
      </c>
      <c r="CM315" s="49">
        <v>2101</v>
      </c>
      <c r="CN315" s="49">
        <v>2032</v>
      </c>
      <c r="CO315" s="49">
        <v>2156</v>
      </c>
      <c r="CP315" s="49">
        <v>2300</v>
      </c>
      <c r="CQ315" s="49">
        <v>2302</v>
      </c>
      <c r="CR315" s="49">
        <v>2300</v>
      </c>
      <c r="CS315" s="49">
        <v>2178</v>
      </c>
      <c r="CT315" s="49">
        <v>2100</v>
      </c>
      <c r="CU315" s="49">
        <v>2087</v>
      </c>
      <c r="CV315" s="49">
        <v>2000</v>
      </c>
      <c r="CW315" s="49">
        <v>1891</v>
      </c>
      <c r="CX315" s="49">
        <v>1744</v>
      </c>
      <c r="CY315" s="49">
        <v>1687</v>
      </c>
      <c r="CZ315" s="17" t="s">
        <v>359</v>
      </c>
      <c r="DE315" t="s">
        <v>360</v>
      </c>
      <c r="DG315" t="s">
        <v>359</v>
      </c>
      <c r="DI315">
        <v>61600</v>
      </c>
      <c r="DJ315">
        <v>62700</v>
      </c>
      <c r="DK315">
        <v>63300</v>
      </c>
      <c r="DL315">
        <v>64400</v>
      </c>
      <c r="DM315">
        <v>63100</v>
      </c>
      <c r="DN315">
        <v>62800</v>
      </c>
      <c r="DO315">
        <v>64700</v>
      </c>
      <c r="DP315">
        <v>64200</v>
      </c>
      <c r="DQ315">
        <v>65700</v>
      </c>
      <c r="DR315">
        <v>66700</v>
      </c>
      <c r="DS315">
        <v>65800</v>
      </c>
      <c r="DT315">
        <v>64800</v>
      </c>
      <c r="DU315">
        <v>63700</v>
      </c>
      <c r="DV315">
        <v>64300</v>
      </c>
      <c r="DW315">
        <v>66100</v>
      </c>
      <c r="DX315">
        <v>66600</v>
      </c>
      <c r="DY315">
        <v>65800</v>
      </c>
      <c r="DZ315">
        <v>65400</v>
      </c>
      <c r="EA315">
        <v>65700</v>
      </c>
      <c r="EB315">
        <v>64200</v>
      </c>
      <c r="EC315">
        <v>64900</v>
      </c>
      <c r="ED315">
        <v>65500</v>
      </c>
      <c r="EE315">
        <v>66300</v>
      </c>
      <c r="EF315">
        <v>68900</v>
      </c>
      <c r="EG315">
        <v>68900</v>
      </c>
      <c r="EH315">
        <v>68000</v>
      </c>
      <c r="EI315">
        <v>67500</v>
      </c>
      <c r="EJ315" s="19">
        <v>67100</v>
      </c>
      <c r="EK315" s="19">
        <v>68400</v>
      </c>
      <c r="EL315" s="19">
        <v>68200</v>
      </c>
      <c r="EM315" s="19"/>
      <c r="EO315" s="31">
        <f t="shared" si="120"/>
        <v>2.0324675324675325E-2</v>
      </c>
      <c r="EP315" s="31">
        <f t="shared" si="121"/>
        <v>1.7559808612440192E-2</v>
      </c>
      <c r="EQ315" s="31">
        <f t="shared" si="122"/>
        <v>1.7582938388625593E-2</v>
      </c>
      <c r="ER315" s="31">
        <f t="shared" si="123"/>
        <v>1.779503105590062E-2</v>
      </c>
      <c r="ES315" s="31">
        <f t="shared" si="124"/>
        <v>1.9334389857369256E-2</v>
      </c>
      <c r="ET315" s="31">
        <f t="shared" si="125"/>
        <v>1.6401273885350318E-2</v>
      </c>
      <c r="EU315" s="31">
        <f t="shared" si="126"/>
        <v>1.7697063369397217E-2</v>
      </c>
      <c r="EV315" s="31">
        <f t="shared" si="127"/>
        <v>1.5763239875389409E-2</v>
      </c>
      <c r="EW315" s="31">
        <f t="shared" si="128"/>
        <v>1.5981735159817351E-2</v>
      </c>
      <c r="EX315" s="31">
        <f t="shared" si="129"/>
        <v>1.6641679160419792E-2</v>
      </c>
      <c r="EY315" s="31">
        <f t="shared" si="130"/>
        <v>2.1990881458966566E-2</v>
      </c>
      <c r="EZ315" s="31">
        <f t="shared" si="131"/>
        <v>2.7345679012345678E-2</v>
      </c>
      <c r="FA315" s="31">
        <f t="shared" si="132"/>
        <v>4.1899529042386183E-2</v>
      </c>
      <c r="FB315" s="31">
        <f t="shared" si="133"/>
        <v>3.986003110419907E-2</v>
      </c>
      <c r="FC315" s="31">
        <f t="shared" si="134"/>
        <v>3.7881996974281393E-2</v>
      </c>
      <c r="FD315" s="31">
        <f t="shared" si="135"/>
        <v>3.8438438438438437E-2</v>
      </c>
      <c r="FE315" s="31">
        <f t="shared" si="136"/>
        <v>4.0151975683890576E-2</v>
      </c>
      <c r="FF315" s="31">
        <f t="shared" si="137"/>
        <v>3.3027522935779818E-2</v>
      </c>
      <c r="FG315" s="31">
        <f t="shared" si="138"/>
        <v>3.211567732115677E-2</v>
      </c>
      <c r="FH315" s="31">
        <f t="shared" si="139"/>
        <v>3.1526479750778817E-2</v>
      </c>
      <c r="FI315" s="31">
        <f t="shared" si="140"/>
        <v>3.2819722650231122E-2</v>
      </c>
      <c r="FJ315" s="31">
        <f t="shared" si="141"/>
        <v>3.1068702290076335E-2</v>
      </c>
      <c r="FK315" s="31">
        <f t="shared" si="142"/>
        <v>3.3046757164404222E-2</v>
      </c>
      <c r="FL315" s="31">
        <f t="shared" si="143"/>
        <v>3.0725689404934687E-2</v>
      </c>
      <c r="FM315" s="50">
        <f t="shared" si="144"/>
        <v>3.4441219158200288E-2</v>
      </c>
      <c r="FN315" s="50">
        <f t="shared" si="145"/>
        <v>3.2750000000000001E-2</v>
      </c>
      <c r="FO315" s="50">
        <f t="shared" si="146"/>
        <v>3.2222222222222222E-2</v>
      </c>
      <c r="FP315" s="50">
        <f t="shared" si="147"/>
        <v>3.0283159463487332E-2</v>
      </c>
      <c r="FQ315" s="50">
        <f t="shared" si="148"/>
        <v>3.3654970760233917E-2</v>
      </c>
      <c r="FR315" s="50">
        <f t="shared" si="149"/>
        <v>3.0791788856304986E-2</v>
      </c>
    </row>
    <row r="316" spans="1:174" ht="14">
      <c r="A316" s="17" t="s">
        <v>360</v>
      </c>
      <c r="B316" s="19">
        <v>427</v>
      </c>
      <c r="C316" s="19">
        <v>466</v>
      </c>
      <c r="D316" s="19">
        <v>470</v>
      </c>
      <c r="E316" s="19">
        <v>490</v>
      </c>
      <c r="F316" s="19">
        <v>447</v>
      </c>
      <c r="G316" s="19">
        <v>452</v>
      </c>
      <c r="H316" s="19">
        <v>466</v>
      </c>
      <c r="I316" s="19">
        <v>523</v>
      </c>
      <c r="J316" s="19">
        <v>566</v>
      </c>
      <c r="K316" s="19">
        <v>532</v>
      </c>
      <c r="L316" s="19">
        <v>490</v>
      </c>
      <c r="M316" s="19">
        <v>456</v>
      </c>
      <c r="N316" s="19">
        <v>446</v>
      </c>
      <c r="O316" s="19">
        <v>486</v>
      </c>
      <c r="P316" s="19">
        <v>493</v>
      </c>
      <c r="Q316" s="19">
        <v>461</v>
      </c>
      <c r="R316" s="19">
        <v>420</v>
      </c>
      <c r="S316" s="19">
        <v>462</v>
      </c>
      <c r="T316" s="19">
        <v>461</v>
      </c>
      <c r="U316" s="19">
        <v>519</v>
      </c>
      <c r="V316" s="19">
        <v>554</v>
      </c>
      <c r="W316" s="19">
        <v>517</v>
      </c>
      <c r="X316" s="19">
        <v>410</v>
      </c>
      <c r="Y316" s="19">
        <v>365</v>
      </c>
      <c r="Z316" s="19">
        <v>342</v>
      </c>
      <c r="AA316" s="19">
        <v>363</v>
      </c>
      <c r="AB316" s="19">
        <v>366</v>
      </c>
      <c r="AC316" s="19">
        <v>355</v>
      </c>
      <c r="AD316" s="19">
        <v>367</v>
      </c>
      <c r="AE316" s="19">
        <v>361</v>
      </c>
      <c r="AF316" s="19">
        <v>356</v>
      </c>
      <c r="AG316" s="19">
        <v>395</v>
      </c>
      <c r="AH316" s="19">
        <v>419</v>
      </c>
      <c r="AI316" s="19">
        <v>405</v>
      </c>
      <c r="AJ316" s="19">
        <v>392</v>
      </c>
      <c r="AK316" s="19">
        <v>358</v>
      </c>
      <c r="AL316" s="19">
        <v>371</v>
      </c>
      <c r="AM316" s="19">
        <v>404</v>
      </c>
      <c r="AN316" s="19">
        <v>426</v>
      </c>
      <c r="AO316" s="19">
        <v>420</v>
      </c>
      <c r="AP316" s="19">
        <v>442</v>
      </c>
      <c r="AQ316" s="19">
        <v>523</v>
      </c>
      <c r="AR316" s="19">
        <v>603</v>
      </c>
      <c r="AS316" s="19">
        <v>737</v>
      </c>
      <c r="AT316" s="19">
        <v>891</v>
      </c>
      <c r="AU316" s="19">
        <v>926</v>
      </c>
      <c r="AV316" s="19">
        <v>858</v>
      </c>
      <c r="AW316" s="19">
        <v>817</v>
      </c>
      <c r="AX316" s="19">
        <v>789</v>
      </c>
      <c r="AY316" s="19">
        <v>797</v>
      </c>
      <c r="AZ316" s="19">
        <v>809</v>
      </c>
      <c r="BA316" s="19">
        <v>788</v>
      </c>
      <c r="BB316" s="19">
        <v>759</v>
      </c>
      <c r="BC316" s="19">
        <v>778</v>
      </c>
      <c r="BD316" s="19">
        <v>796</v>
      </c>
      <c r="BE316" s="19">
        <v>911</v>
      </c>
      <c r="BF316" s="19">
        <v>951</v>
      </c>
      <c r="BG316" s="19">
        <v>892</v>
      </c>
      <c r="BH316" s="19">
        <v>880</v>
      </c>
      <c r="BI316" s="19">
        <v>741</v>
      </c>
      <c r="BJ316" s="19">
        <v>707</v>
      </c>
      <c r="BK316" s="19">
        <v>727</v>
      </c>
      <c r="BL316" s="19">
        <v>781</v>
      </c>
      <c r="BM316" s="19">
        <v>744</v>
      </c>
      <c r="BN316" s="19">
        <v>741</v>
      </c>
      <c r="BO316" s="19">
        <v>718</v>
      </c>
      <c r="BP316" s="19">
        <v>768</v>
      </c>
      <c r="BQ316" s="19">
        <v>849</v>
      </c>
      <c r="BR316" s="19">
        <v>873</v>
      </c>
      <c r="BS316" s="19">
        <v>853</v>
      </c>
      <c r="BT316" s="19">
        <v>790</v>
      </c>
      <c r="BU316" s="19">
        <v>761</v>
      </c>
      <c r="BV316" s="19">
        <v>735</v>
      </c>
      <c r="BW316" s="19">
        <v>789</v>
      </c>
      <c r="BX316" s="19">
        <v>833</v>
      </c>
      <c r="BY316" s="19">
        <v>842</v>
      </c>
      <c r="BZ316" s="19">
        <v>828</v>
      </c>
      <c r="CA316" s="19">
        <v>848</v>
      </c>
      <c r="CB316" s="19">
        <v>917</v>
      </c>
      <c r="CC316" s="19">
        <v>995</v>
      </c>
      <c r="CD316" s="19">
        <v>1046</v>
      </c>
      <c r="CE316" s="19">
        <v>1021</v>
      </c>
      <c r="CF316" s="19">
        <v>926</v>
      </c>
      <c r="CG316" s="19">
        <v>831</v>
      </c>
      <c r="CH316" s="49">
        <v>812</v>
      </c>
      <c r="CI316" s="49">
        <v>848</v>
      </c>
      <c r="CJ316" s="49">
        <v>834</v>
      </c>
      <c r="CK316" s="49">
        <v>780</v>
      </c>
      <c r="CL316" s="49">
        <v>801</v>
      </c>
      <c r="CM316" s="49">
        <v>786</v>
      </c>
      <c r="CN316" s="49">
        <v>830</v>
      </c>
      <c r="CO316" s="49">
        <v>900</v>
      </c>
      <c r="CP316" s="49">
        <v>922</v>
      </c>
      <c r="CQ316" s="49">
        <v>850</v>
      </c>
      <c r="CR316" s="49">
        <v>778</v>
      </c>
      <c r="CS316" s="49">
        <v>739</v>
      </c>
      <c r="CT316" s="49">
        <v>679</v>
      </c>
      <c r="CU316" s="49">
        <v>673</v>
      </c>
      <c r="CV316" s="49">
        <v>652</v>
      </c>
      <c r="CW316" s="49">
        <v>572</v>
      </c>
      <c r="CX316" s="49">
        <v>563</v>
      </c>
      <c r="CY316" s="49">
        <v>578</v>
      </c>
      <c r="CZ316" s="17" t="s">
        <v>360</v>
      </c>
      <c r="DE316" t="s">
        <v>361</v>
      </c>
      <c r="DG316" t="s">
        <v>360</v>
      </c>
      <c r="DI316">
        <v>49900</v>
      </c>
      <c r="DJ316">
        <v>49500</v>
      </c>
      <c r="DK316">
        <v>49700</v>
      </c>
      <c r="DL316">
        <v>48600</v>
      </c>
      <c r="DM316">
        <v>49100</v>
      </c>
      <c r="DN316">
        <v>49400</v>
      </c>
      <c r="DO316">
        <v>46900</v>
      </c>
      <c r="DP316">
        <v>47900</v>
      </c>
      <c r="DQ316">
        <v>48800</v>
      </c>
      <c r="DR316">
        <v>49100</v>
      </c>
      <c r="DS316">
        <v>51100</v>
      </c>
      <c r="DT316">
        <v>50200</v>
      </c>
      <c r="DU316">
        <v>49500</v>
      </c>
      <c r="DV316">
        <v>49100</v>
      </c>
      <c r="DW316">
        <v>48400</v>
      </c>
      <c r="DX316">
        <v>49700</v>
      </c>
      <c r="DY316">
        <v>48300</v>
      </c>
      <c r="DZ316">
        <v>48600</v>
      </c>
      <c r="EA316">
        <v>49000</v>
      </c>
      <c r="EB316">
        <v>48500</v>
      </c>
      <c r="EC316">
        <v>48800</v>
      </c>
      <c r="ED316">
        <v>49900</v>
      </c>
      <c r="EE316">
        <v>48800</v>
      </c>
      <c r="EF316">
        <v>47800</v>
      </c>
      <c r="EG316">
        <v>48400</v>
      </c>
      <c r="EH316">
        <v>48000</v>
      </c>
      <c r="EI316">
        <v>48500</v>
      </c>
      <c r="EJ316" s="19">
        <v>49800</v>
      </c>
      <c r="EK316" s="19">
        <v>50200</v>
      </c>
      <c r="EL316" s="19">
        <v>50100</v>
      </c>
      <c r="EM316" s="19"/>
      <c r="EO316" s="31">
        <f t="shared" si="120"/>
        <v>1.0661322645290581E-2</v>
      </c>
      <c r="EP316" s="31">
        <f t="shared" si="121"/>
        <v>9.0101010101010098E-3</v>
      </c>
      <c r="EQ316" s="31">
        <f t="shared" si="122"/>
        <v>9.275653923541247E-3</v>
      </c>
      <c r="ER316" s="31">
        <f t="shared" si="123"/>
        <v>9.4855967078189309E-3</v>
      </c>
      <c r="ES316" s="31">
        <f t="shared" si="124"/>
        <v>1.0529531568228105E-2</v>
      </c>
      <c r="ET316" s="31">
        <f t="shared" si="125"/>
        <v>6.9230769230769233E-3</v>
      </c>
      <c r="EU316" s="31">
        <f t="shared" si="126"/>
        <v>7.5692963752665241E-3</v>
      </c>
      <c r="EV316" s="31">
        <f t="shared" si="127"/>
        <v>7.4321503131524009E-3</v>
      </c>
      <c r="EW316" s="31">
        <f t="shared" si="128"/>
        <v>8.2991803278688516E-3</v>
      </c>
      <c r="EX316" s="31">
        <f t="shared" si="129"/>
        <v>7.5560081466395108E-3</v>
      </c>
      <c r="EY316" s="31">
        <f t="shared" si="130"/>
        <v>8.21917808219178E-3</v>
      </c>
      <c r="EZ316" s="31">
        <f t="shared" si="131"/>
        <v>1.201195219123506E-2</v>
      </c>
      <c r="FA316" s="31">
        <f t="shared" si="132"/>
        <v>1.8707070707070707E-2</v>
      </c>
      <c r="FB316" s="31">
        <f t="shared" si="133"/>
        <v>1.6069246435845213E-2</v>
      </c>
      <c r="FC316" s="31">
        <f t="shared" si="134"/>
        <v>1.6280991735537192E-2</v>
      </c>
      <c r="FD316" s="31">
        <f t="shared" si="135"/>
        <v>1.6016096579476863E-2</v>
      </c>
      <c r="FE316" s="31">
        <f t="shared" si="136"/>
        <v>1.846790890269151E-2</v>
      </c>
      <c r="FF316" s="31">
        <f t="shared" si="137"/>
        <v>1.4547325102880659E-2</v>
      </c>
      <c r="FG316" s="31">
        <f t="shared" si="138"/>
        <v>1.5183673469387754E-2</v>
      </c>
      <c r="FH316" s="31">
        <f t="shared" si="139"/>
        <v>1.5835051546391754E-2</v>
      </c>
      <c r="FI316" s="31">
        <f t="shared" si="140"/>
        <v>1.7479508196721311E-2</v>
      </c>
      <c r="FJ316" s="31">
        <f t="shared" si="141"/>
        <v>1.4729458917835671E-2</v>
      </c>
      <c r="FK316" s="31">
        <f t="shared" si="142"/>
        <v>1.7254098360655737E-2</v>
      </c>
      <c r="FL316" s="31">
        <f t="shared" si="143"/>
        <v>1.9184100418410042E-2</v>
      </c>
      <c r="FM316" s="50">
        <f t="shared" si="144"/>
        <v>2.1095041322314049E-2</v>
      </c>
      <c r="FN316" s="50">
        <f t="shared" si="145"/>
        <v>1.6916666666666667E-2</v>
      </c>
      <c r="FO316" s="50">
        <f t="shared" si="146"/>
        <v>1.6082474226804123E-2</v>
      </c>
      <c r="FP316" s="50">
        <f t="shared" si="147"/>
        <v>1.6666666666666666E-2</v>
      </c>
      <c r="FQ316" s="50">
        <f t="shared" si="148"/>
        <v>1.693227091633466E-2</v>
      </c>
      <c r="FR316" s="50">
        <f t="shared" si="149"/>
        <v>1.3552894211576846E-2</v>
      </c>
    </row>
    <row r="317" spans="1:174" ht="14">
      <c r="A317" s="17" t="s">
        <v>361</v>
      </c>
      <c r="B317" s="19">
        <v>4609</v>
      </c>
      <c r="C317" s="19">
        <v>4613</v>
      </c>
      <c r="D317" s="19">
        <v>4714</v>
      </c>
      <c r="E317" s="19">
        <v>4408</v>
      </c>
      <c r="F317" s="19">
        <v>4413</v>
      </c>
      <c r="G317" s="19">
        <v>4434</v>
      </c>
      <c r="H317" s="19">
        <v>4367</v>
      </c>
      <c r="I317" s="19">
        <v>4992</v>
      </c>
      <c r="J317" s="19">
        <v>5101</v>
      </c>
      <c r="K317" s="19">
        <v>5093</v>
      </c>
      <c r="L317" s="19">
        <v>4777</v>
      </c>
      <c r="M317" s="19">
        <v>4684</v>
      </c>
      <c r="N317" s="19">
        <v>4740</v>
      </c>
      <c r="O317" s="19">
        <v>4797</v>
      </c>
      <c r="P317" s="19">
        <v>4788</v>
      </c>
      <c r="Q317" s="19">
        <v>4534</v>
      </c>
      <c r="R317" s="19">
        <v>4539</v>
      </c>
      <c r="S317" s="19">
        <v>4521</v>
      </c>
      <c r="T317" s="19">
        <v>4456</v>
      </c>
      <c r="U317" s="19">
        <v>4825</v>
      </c>
      <c r="V317" s="19">
        <v>4857</v>
      </c>
      <c r="W317" s="19">
        <v>4747</v>
      </c>
      <c r="X317" s="19">
        <v>4477</v>
      </c>
      <c r="Y317" s="19">
        <v>4241</v>
      </c>
      <c r="Z317" s="19">
        <v>4003</v>
      </c>
      <c r="AA317" s="19">
        <v>4032</v>
      </c>
      <c r="AB317" s="19">
        <v>4075</v>
      </c>
      <c r="AC317" s="19">
        <v>3739</v>
      </c>
      <c r="AD317" s="19">
        <v>3571</v>
      </c>
      <c r="AE317" s="19">
        <v>3517</v>
      </c>
      <c r="AF317" s="19">
        <v>3457</v>
      </c>
      <c r="AG317" s="19">
        <v>3816</v>
      </c>
      <c r="AH317" s="19">
        <v>3990</v>
      </c>
      <c r="AI317" s="19">
        <v>3970</v>
      </c>
      <c r="AJ317" s="19">
        <v>3823</v>
      </c>
      <c r="AK317" s="19">
        <v>3829</v>
      </c>
      <c r="AL317" s="19">
        <v>3961</v>
      </c>
      <c r="AM317" s="19">
        <v>4194</v>
      </c>
      <c r="AN317" s="19">
        <v>4547</v>
      </c>
      <c r="AO317" s="19">
        <v>4682</v>
      </c>
      <c r="AP317" s="19">
        <v>4857</v>
      </c>
      <c r="AQ317" s="19">
        <v>5361</v>
      </c>
      <c r="AR317" s="19">
        <v>5894</v>
      </c>
      <c r="AS317" s="19">
        <v>6501</v>
      </c>
      <c r="AT317" s="19">
        <v>7603</v>
      </c>
      <c r="AU317" s="19">
        <v>8015</v>
      </c>
      <c r="AV317" s="19">
        <v>8227</v>
      </c>
      <c r="AW317" s="19">
        <v>8475</v>
      </c>
      <c r="AX317" s="19">
        <v>8641</v>
      </c>
      <c r="AY317" s="19">
        <v>8877</v>
      </c>
      <c r="AZ317" s="19">
        <v>9191</v>
      </c>
      <c r="BA317" s="19">
        <v>8905</v>
      </c>
      <c r="BB317" s="19">
        <v>8871</v>
      </c>
      <c r="BC317" s="19">
        <v>9033</v>
      </c>
      <c r="BD317" s="19">
        <v>9258</v>
      </c>
      <c r="BE317" s="19">
        <v>9877</v>
      </c>
      <c r="BF317" s="19">
        <v>9955</v>
      </c>
      <c r="BG317" s="19">
        <v>9821</v>
      </c>
      <c r="BH317" s="19">
        <v>9292</v>
      </c>
      <c r="BI317" s="19">
        <v>9054</v>
      </c>
      <c r="BJ317" s="19">
        <v>8866</v>
      </c>
      <c r="BK317" s="19">
        <v>9033</v>
      </c>
      <c r="BL317" s="19">
        <v>9112</v>
      </c>
      <c r="BM317" s="19">
        <v>8510</v>
      </c>
      <c r="BN317" s="19">
        <v>8669</v>
      </c>
      <c r="BO317" s="19">
        <v>8698</v>
      </c>
      <c r="BP317" s="19">
        <v>8940</v>
      </c>
      <c r="BQ317" s="19">
        <v>9407</v>
      </c>
      <c r="BR317" s="19">
        <v>9470</v>
      </c>
      <c r="BS317" s="19">
        <v>9333</v>
      </c>
      <c r="BT317" s="19">
        <v>9043</v>
      </c>
      <c r="BU317" s="19">
        <v>8961</v>
      </c>
      <c r="BV317" s="19">
        <v>9129</v>
      </c>
      <c r="BW317" s="19">
        <v>9571</v>
      </c>
      <c r="BX317" s="19">
        <v>9548</v>
      </c>
      <c r="BY317" s="19">
        <v>8992</v>
      </c>
      <c r="BZ317" s="19">
        <v>8958</v>
      </c>
      <c r="CA317" s="19">
        <v>8916</v>
      </c>
      <c r="CB317" s="19">
        <v>8976</v>
      </c>
      <c r="CC317" s="19">
        <v>9584</v>
      </c>
      <c r="CD317" s="19">
        <v>9768</v>
      </c>
      <c r="CE317" s="19">
        <v>9780</v>
      </c>
      <c r="CF317" s="19">
        <v>9327</v>
      </c>
      <c r="CG317" s="19">
        <v>9202</v>
      </c>
      <c r="CH317" s="49">
        <v>9305</v>
      </c>
      <c r="CI317" s="49">
        <v>9544</v>
      </c>
      <c r="CJ317" s="49">
        <v>9513</v>
      </c>
      <c r="CK317" s="49">
        <v>8967</v>
      </c>
      <c r="CL317" s="49">
        <v>8844</v>
      </c>
      <c r="CM317" s="49">
        <v>8832</v>
      </c>
      <c r="CN317" s="49">
        <v>8767</v>
      </c>
      <c r="CO317" s="49">
        <v>9274</v>
      </c>
      <c r="CP317" s="49">
        <v>9392</v>
      </c>
      <c r="CQ317" s="49">
        <v>9326</v>
      </c>
      <c r="CR317" s="49">
        <v>8986</v>
      </c>
      <c r="CS317" s="49">
        <v>8847</v>
      </c>
      <c r="CT317" s="49">
        <v>8904</v>
      </c>
      <c r="CU317" s="49">
        <v>8851</v>
      </c>
      <c r="CV317" s="49">
        <v>8784</v>
      </c>
      <c r="CW317" s="49">
        <v>7756</v>
      </c>
      <c r="CX317" s="49">
        <v>7501</v>
      </c>
      <c r="CY317" s="49">
        <v>7131</v>
      </c>
      <c r="CZ317" s="17" t="s">
        <v>361</v>
      </c>
      <c r="DE317" t="s">
        <v>362</v>
      </c>
      <c r="DG317" t="s">
        <v>361</v>
      </c>
      <c r="DI317">
        <v>151500</v>
      </c>
      <c r="DJ317">
        <v>151200</v>
      </c>
      <c r="DK317">
        <v>152600</v>
      </c>
      <c r="DL317">
        <v>156300</v>
      </c>
      <c r="DM317">
        <v>154900</v>
      </c>
      <c r="DN317">
        <v>156700</v>
      </c>
      <c r="DO317">
        <v>159900</v>
      </c>
      <c r="DP317">
        <v>158900</v>
      </c>
      <c r="DQ317">
        <v>158200</v>
      </c>
      <c r="DR317">
        <v>156700</v>
      </c>
      <c r="DS317">
        <v>155700</v>
      </c>
      <c r="DT317">
        <v>154400</v>
      </c>
      <c r="DU317">
        <v>154900</v>
      </c>
      <c r="DV317">
        <v>152500</v>
      </c>
      <c r="DW317">
        <v>154700</v>
      </c>
      <c r="DX317">
        <v>155800</v>
      </c>
      <c r="DY317">
        <v>154400</v>
      </c>
      <c r="DZ317">
        <v>156500</v>
      </c>
      <c r="EA317">
        <v>158200</v>
      </c>
      <c r="EB317">
        <v>155700</v>
      </c>
      <c r="EC317">
        <v>155800</v>
      </c>
      <c r="ED317">
        <v>154800</v>
      </c>
      <c r="EE317">
        <v>153800</v>
      </c>
      <c r="EF317">
        <v>157800</v>
      </c>
      <c r="EG317">
        <v>158100</v>
      </c>
      <c r="EH317">
        <v>158900</v>
      </c>
      <c r="EI317">
        <v>157700</v>
      </c>
      <c r="EJ317" s="19">
        <v>159600</v>
      </c>
      <c r="EK317" s="19">
        <v>159100</v>
      </c>
      <c r="EL317" s="19">
        <v>160500</v>
      </c>
      <c r="EM317" s="19"/>
      <c r="EO317" s="31">
        <f t="shared" si="120"/>
        <v>3.3617161716171615E-2</v>
      </c>
      <c r="EP317" s="31">
        <f t="shared" si="121"/>
        <v>3.1349206349206349E-2</v>
      </c>
      <c r="EQ317" s="31">
        <f t="shared" si="122"/>
        <v>2.9711664482306683E-2</v>
      </c>
      <c r="ER317" s="31">
        <f t="shared" si="123"/>
        <v>2.8509277031349967E-2</v>
      </c>
      <c r="ES317" s="31">
        <f t="shared" si="124"/>
        <v>3.064557779212395E-2</v>
      </c>
      <c r="ET317" s="31">
        <f t="shared" si="125"/>
        <v>2.5545628589661775E-2</v>
      </c>
      <c r="EU317" s="31">
        <f t="shared" si="126"/>
        <v>2.3383364602876797E-2</v>
      </c>
      <c r="EV317" s="31">
        <f t="shared" si="127"/>
        <v>2.1755821271239772E-2</v>
      </c>
      <c r="EW317" s="31">
        <f t="shared" si="128"/>
        <v>2.5094816687737043E-2</v>
      </c>
      <c r="EX317" s="31">
        <f t="shared" si="129"/>
        <v>2.5277600510529675E-2</v>
      </c>
      <c r="EY317" s="31">
        <f t="shared" si="130"/>
        <v>3.0070648683365446E-2</v>
      </c>
      <c r="EZ317" s="31">
        <f t="shared" si="131"/>
        <v>3.8173575129533677E-2</v>
      </c>
      <c r="FA317" s="31">
        <f t="shared" si="132"/>
        <v>5.1743060038734669E-2</v>
      </c>
      <c r="FB317" s="31">
        <f t="shared" si="133"/>
        <v>5.6662295081967212E-2</v>
      </c>
      <c r="FC317" s="31">
        <f t="shared" si="134"/>
        <v>5.756302521008403E-2</v>
      </c>
      <c r="FD317" s="31">
        <f t="shared" si="135"/>
        <v>5.9422336328626445E-2</v>
      </c>
      <c r="FE317" s="31">
        <f t="shared" si="136"/>
        <v>6.3607512953367876E-2</v>
      </c>
      <c r="FF317" s="31">
        <f t="shared" si="137"/>
        <v>5.6651757188498401E-2</v>
      </c>
      <c r="FG317" s="31">
        <f t="shared" si="138"/>
        <v>5.3792667509481668E-2</v>
      </c>
      <c r="FH317" s="31">
        <f t="shared" si="139"/>
        <v>5.7418111753371866E-2</v>
      </c>
      <c r="FI317" s="31">
        <f t="shared" si="140"/>
        <v>5.9903722721437742E-2</v>
      </c>
      <c r="FJ317" s="31">
        <f t="shared" si="141"/>
        <v>5.8972868217054261E-2</v>
      </c>
      <c r="FK317" s="31">
        <f t="shared" si="142"/>
        <v>5.8465539661898568E-2</v>
      </c>
      <c r="FL317" s="31">
        <f t="shared" si="143"/>
        <v>5.6882129277566543E-2</v>
      </c>
      <c r="FM317" s="50">
        <f t="shared" si="144"/>
        <v>6.1859582542694497E-2</v>
      </c>
      <c r="FN317" s="50">
        <f t="shared" si="145"/>
        <v>5.8558842039018254E-2</v>
      </c>
      <c r="FO317" s="50">
        <f t="shared" si="146"/>
        <v>5.6861128725428027E-2</v>
      </c>
      <c r="FP317" s="50">
        <f t="shared" si="147"/>
        <v>5.4931077694235587E-2</v>
      </c>
      <c r="FQ317" s="50">
        <f t="shared" si="148"/>
        <v>5.8617221873035828E-2</v>
      </c>
      <c r="FR317" s="50">
        <f t="shared" si="149"/>
        <v>5.5476635514018692E-2</v>
      </c>
    </row>
    <row r="318" spans="1:174" ht="14">
      <c r="A318" s="17" t="s">
        <v>362</v>
      </c>
      <c r="B318" s="19">
        <v>788</v>
      </c>
      <c r="C318" s="19">
        <v>829</v>
      </c>
      <c r="D318" s="19">
        <v>850</v>
      </c>
      <c r="E318" s="19">
        <v>835</v>
      </c>
      <c r="F318" s="19">
        <v>851</v>
      </c>
      <c r="G318" s="19">
        <v>852</v>
      </c>
      <c r="H318" s="19">
        <v>877</v>
      </c>
      <c r="I318" s="19">
        <v>973</v>
      </c>
      <c r="J318" s="19">
        <v>1013</v>
      </c>
      <c r="K318" s="19">
        <v>1000</v>
      </c>
      <c r="L318" s="19">
        <v>980</v>
      </c>
      <c r="M318" s="19">
        <v>909</v>
      </c>
      <c r="N318" s="19">
        <v>892</v>
      </c>
      <c r="O318" s="19">
        <v>838</v>
      </c>
      <c r="P318" s="19">
        <v>850</v>
      </c>
      <c r="Q318" s="19">
        <v>907</v>
      </c>
      <c r="R318" s="19">
        <v>918</v>
      </c>
      <c r="S318" s="19">
        <v>893</v>
      </c>
      <c r="T318" s="19">
        <v>897</v>
      </c>
      <c r="U318" s="19">
        <v>1015</v>
      </c>
      <c r="V318" s="19">
        <v>1005</v>
      </c>
      <c r="W318" s="19">
        <v>961</v>
      </c>
      <c r="X318" s="19">
        <v>892</v>
      </c>
      <c r="Y318" s="19">
        <v>860</v>
      </c>
      <c r="Z318" s="19">
        <v>765</v>
      </c>
      <c r="AA318" s="19">
        <v>787</v>
      </c>
      <c r="AB318" s="19">
        <v>797</v>
      </c>
      <c r="AC318" s="19">
        <v>793</v>
      </c>
      <c r="AD318" s="19">
        <v>754</v>
      </c>
      <c r="AE318" s="19">
        <v>755</v>
      </c>
      <c r="AF318" s="19">
        <v>772</v>
      </c>
      <c r="AG318" s="19">
        <v>837</v>
      </c>
      <c r="AH318" s="19">
        <v>859</v>
      </c>
      <c r="AI318" s="19">
        <v>805</v>
      </c>
      <c r="AJ318" s="19">
        <v>818</v>
      </c>
      <c r="AK318" s="19">
        <v>800</v>
      </c>
      <c r="AL318" s="19">
        <v>779</v>
      </c>
      <c r="AM318" s="19">
        <v>850</v>
      </c>
      <c r="AN318" s="19">
        <v>887</v>
      </c>
      <c r="AO318" s="19">
        <v>910</v>
      </c>
      <c r="AP318" s="19">
        <v>945</v>
      </c>
      <c r="AQ318" s="19">
        <v>1037</v>
      </c>
      <c r="AR318" s="19">
        <v>1139</v>
      </c>
      <c r="AS318" s="19">
        <v>1410</v>
      </c>
      <c r="AT318" s="19">
        <v>1645</v>
      </c>
      <c r="AU318" s="19">
        <v>1758</v>
      </c>
      <c r="AV318" s="19">
        <v>1747</v>
      </c>
      <c r="AW318" s="19">
        <v>1700</v>
      </c>
      <c r="AX318" s="19">
        <v>1629</v>
      </c>
      <c r="AY318" s="19">
        <v>1663</v>
      </c>
      <c r="AZ318" s="19">
        <v>1718</v>
      </c>
      <c r="BA318" s="19">
        <v>1737</v>
      </c>
      <c r="BB318" s="19">
        <v>1693</v>
      </c>
      <c r="BC318" s="19">
        <v>1698</v>
      </c>
      <c r="BD318" s="19">
        <v>1676</v>
      </c>
      <c r="BE318" s="19">
        <v>1832</v>
      </c>
      <c r="BF318" s="19">
        <v>1867</v>
      </c>
      <c r="BG318" s="19">
        <v>1761</v>
      </c>
      <c r="BH318" s="19">
        <v>1699</v>
      </c>
      <c r="BI318" s="19">
        <v>1525</v>
      </c>
      <c r="BJ318" s="19">
        <v>1442</v>
      </c>
      <c r="BK318" s="19">
        <v>1446</v>
      </c>
      <c r="BL318" s="19">
        <v>1426</v>
      </c>
      <c r="BM318" s="19">
        <v>1416</v>
      </c>
      <c r="BN318" s="19">
        <v>1469</v>
      </c>
      <c r="BO318" s="19">
        <v>1407</v>
      </c>
      <c r="BP318" s="19">
        <v>1363</v>
      </c>
      <c r="BQ318" s="19">
        <v>1494</v>
      </c>
      <c r="BR318" s="19">
        <v>1570</v>
      </c>
      <c r="BS318" s="19">
        <v>1508</v>
      </c>
      <c r="BT318" s="19">
        <v>1496</v>
      </c>
      <c r="BU318" s="19">
        <v>1483</v>
      </c>
      <c r="BV318" s="19">
        <v>1454</v>
      </c>
      <c r="BW318" s="19">
        <v>1528</v>
      </c>
      <c r="BX318" s="19">
        <v>1591</v>
      </c>
      <c r="BY318" s="19">
        <v>1581</v>
      </c>
      <c r="BZ318" s="19">
        <v>1541</v>
      </c>
      <c r="CA318" s="19">
        <v>1540</v>
      </c>
      <c r="CB318" s="19">
        <v>1569</v>
      </c>
      <c r="CC318" s="19">
        <v>1676</v>
      </c>
      <c r="CD318" s="19">
        <v>1733</v>
      </c>
      <c r="CE318" s="19">
        <v>1694</v>
      </c>
      <c r="CF318" s="19">
        <v>1610</v>
      </c>
      <c r="CG318" s="19">
        <v>1583</v>
      </c>
      <c r="CH318" s="49">
        <v>1530</v>
      </c>
      <c r="CI318" s="49">
        <v>1498</v>
      </c>
      <c r="CJ318" s="49">
        <v>1537</v>
      </c>
      <c r="CK318" s="49">
        <v>1495</v>
      </c>
      <c r="CL318" s="49">
        <v>1510</v>
      </c>
      <c r="CM318" s="49">
        <v>1506</v>
      </c>
      <c r="CN318" s="49">
        <v>1513</v>
      </c>
      <c r="CO318" s="49">
        <v>1612</v>
      </c>
      <c r="CP318" s="49">
        <v>1650</v>
      </c>
      <c r="CQ318" s="49">
        <v>1585</v>
      </c>
      <c r="CR318" s="49">
        <v>1538</v>
      </c>
      <c r="CS318" s="49">
        <v>1477</v>
      </c>
      <c r="CT318" s="49">
        <v>1366</v>
      </c>
      <c r="CU318" s="49">
        <v>1352</v>
      </c>
      <c r="CV318" s="49">
        <v>1304</v>
      </c>
      <c r="CW318" s="49">
        <v>1248</v>
      </c>
      <c r="CX318" s="49">
        <v>1205</v>
      </c>
      <c r="CY318" s="49">
        <v>1164</v>
      </c>
      <c r="CZ318" s="17" t="s">
        <v>362</v>
      </c>
      <c r="DE318" t="s">
        <v>363</v>
      </c>
      <c r="DG318" t="s">
        <v>362</v>
      </c>
      <c r="DI318">
        <v>54800</v>
      </c>
      <c r="DJ318">
        <v>55300</v>
      </c>
      <c r="DK318">
        <v>57900</v>
      </c>
      <c r="DL318">
        <v>58700</v>
      </c>
      <c r="DM318">
        <v>59100</v>
      </c>
      <c r="DN318">
        <v>60300</v>
      </c>
      <c r="DO318">
        <v>59900</v>
      </c>
      <c r="DP318">
        <v>58200</v>
      </c>
      <c r="DQ318">
        <v>57700</v>
      </c>
      <c r="DR318">
        <v>57100</v>
      </c>
      <c r="DS318">
        <v>55400</v>
      </c>
      <c r="DT318">
        <v>55200</v>
      </c>
      <c r="DU318">
        <v>56900</v>
      </c>
      <c r="DV318">
        <v>56700</v>
      </c>
      <c r="DW318">
        <v>59100</v>
      </c>
      <c r="DX318">
        <v>60700</v>
      </c>
      <c r="DY318">
        <v>58000</v>
      </c>
      <c r="DZ318">
        <v>57800</v>
      </c>
      <c r="EA318">
        <v>57900</v>
      </c>
      <c r="EB318">
        <v>58900</v>
      </c>
      <c r="EC318">
        <v>60200</v>
      </c>
      <c r="ED318">
        <v>62700</v>
      </c>
      <c r="EE318">
        <v>61200</v>
      </c>
      <c r="EF318">
        <v>60400</v>
      </c>
      <c r="EG318">
        <v>62100</v>
      </c>
      <c r="EH318">
        <v>61500</v>
      </c>
      <c r="EI318">
        <v>63600</v>
      </c>
      <c r="EJ318" s="19">
        <v>65700</v>
      </c>
      <c r="EK318" s="19">
        <v>65800</v>
      </c>
      <c r="EL318" s="19">
        <v>64000</v>
      </c>
      <c r="EM318" s="19"/>
      <c r="EO318" s="31">
        <f t="shared" si="120"/>
        <v>1.824817518248175E-2</v>
      </c>
      <c r="EP318" s="31">
        <f t="shared" si="121"/>
        <v>1.6130198915009043E-2</v>
      </c>
      <c r="EQ318" s="31">
        <f t="shared" si="122"/>
        <v>1.5664939550949913E-2</v>
      </c>
      <c r="ER318" s="31">
        <f t="shared" si="123"/>
        <v>1.5281090289608177E-2</v>
      </c>
      <c r="ES318" s="31">
        <f t="shared" si="124"/>
        <v>1.626057529610829E-2</v>
      </c>
      <c r="ET318" s="31">
        <f t="shared" si="125"/>
        <v>1.2686567164179104E-2</v>
      </c>
      <c r="EU318" s="31">
        <f t="shared" si="126"/>
        <v>1.3238731218697829E-2</v>
      </c>
      <c r="EV318" s="31">
        <f t="shared" si="127"/>
        <v>1.3264604810996564E-2</v>
      </c>
      <c r="EW318" s="31">
        <f t="shared" si="128"/>
        <v>1.3951473136915077E-2</v>
      </c>
      <c r="EX318" s="31">
        <f t="shared" si="129"/>
        <v>1.3642732049036778E-2</v>
      </c>
      <c r="EY318" s="31">
        <f t="shared" si="130"/>
        <v>1.6425992779783394E-2</v>
      </c>
      <c r="EZ318" s="31">
        <f t="shared" si="131"/>
        <v>2.0634057971014492E-2</v>
      </c>
      <c r="FA318" s="31">
        <f t="shared" si="132"/>
        <v>3.0896309314586996E-2</v>
      </c>
      <c r="FB318" s="31">
        <f t="shared" si="133"/>
        <v>2.8730158730158731E-2</v>
      </c>
      <c r="FC318" s="31">
        <f t="shared" si="134"/>
        <v>2.9390862944162436E-2</v>
      </c>
      <c r="FD318" s="31">
        <f t="shared" si="135"/>
        <v>2.7611202635914333E-2</v>
      </c>
      <c r="FE318" s="31">
        <f t="shared" si="136"/>
        <v>3.0362068965517242E-2</v>
      </c>
      <c r="FF318" s="31">
        <f t="shared" si="137"/>
        <v>2.4948096885813148E-2</v>
      </c>
      <c r="FG318" s="31">
        <f t="shared" si="138"/>
        <v>2.4455958549222799E-2</v>
      </c>
      <c r="FH318" s="31">
        <f t="shared" si="139"/>
        <v>2.3140916808149406E-2</v>
      </c>
      <c r="FI318" s="31">
        <f t="shared" si="140"/>
        <v>2.5049833887043189E-2</v>
      </c>
      <c r="FJ318" s="31">
        <f t="shared" si="141"/>
        <v>2.3189792663476875E-2</v>
      </c>
      <c r="FK318" s="31">
        <f t="shared" si="142"/>
        <v>2.5833333333333333E-2</v>
      </c>
      <c r="FL318" s="31">
        <f t="shared" si="143"/>
        <v>2.5976821192052982E-2</v>
      </c>
      <c r="FM318" s="50">
        <f t="shared" si="144"/>
        <v>2.7278582930756842E-2</v>
      </c>
      <c r="FN318" s="50">
        <f t="shared" si="145"/>
        <v>2.4878048780487806E-2</v>
      </c>
      <c r="FO318" s="50">
        <f t="shared" si="146"/>
        <v>2.3506289308176102E-2</v>
      </c>
      <c r="FP318" s="50">
        <f t="shared" si="147"/>
        <v>2.3028919330289194E-2</v>
      </c>
      <c r="FQ318" s="50">
        <f t="shared" si="148"/>
        <v>2.4088145896656536E-2</v>
      </c>
      <c r="FR318" s="50">
        <f t="shared" si="149"/>
        <v>2.1343750000000002E-2</v>
      </c>
    </row>
    <row r="319" spans="1:174" ht="14">
      <c r="A319" s="17" t="s">
        <v>363</v>
      </c>
      <c r="B319" s="19">
        <v>376</v>
      </c>
      <c r="C319" s="19">
        <v>377</v>
      </c>
      <c r="D319" s="19">
        <v>379</v>
      </c>
      <c r="E319" s="19">
        <v>368</v>
      </c>
      <c r="F319" s="19">
        <v>349</v>
      </c>
      <c r="G319" s="19">
        <v>361</v>
      </c>
      <c r="H319" s="19">
        <v>398</v>
      </c>
      <c r="I319" s="19">
        <v>414</v>
      </c>
      <c r="J319" s="19">
        <v>441</v>
      </c>
      <c r="K319" s="19">
        <v>461</v>
      </c>
      <c r="L319" s="19">
        <v>458</v>
      </c>
      <c r="M319" s="19">
        <v>441</v>
      </c>
      <c r="N319" s="19">
        <v>444</v>
      </c>
      <c r="O319" s="19">
        <v>441</v>
      </c>
      <c r="P319" s="19">
        <v>451</v>
      </c>
      <c r="Q319" s="19">
        <v>446</v>
      </c>
      <c r="R319" s="19">
        <v>430</v>
      </c>
      <c r="S319" s="19">
        <v>435</v>
      </c>
      <c r="T319" s="19">
        <v>435</v>
      </c>
      <c r="U319" s="19">
        <v>478</v>
      </c>
      <c r="V319" s="19">
        <v>490</v>
      </c>
      <c r="W319" s="19">
        <v>464</v>
      </c>
      <c r="X319" s="19">
        <v>472</v>
      </c>
      <c r="Y319" s="19">
        <v>429</v>
      </c>
      <c r="Z319" s="19">
        <v>415</v>
      </c>
      <c r="AA319" s="19">
        <v>425</v>
      </c>
      <c r="AB319" s="19">
        <v>452</v>
      </c>
      <c r="AC319" s="19">
        <v>410</v>
      </c>
      <c r="AD319" s="19">
        <v>403</v>
      </c>
      <c r="AE319" s="19">
        <v>366</v>
      </c>
      <c r="AF319" s="19">
        <v>366</v>
      </c>
      <c r="AG319" s="19">
        <v>383</v>
      </c>
      <c r="AH319" s="19">
        <v>395</v>
      </c>
      <c r="AI319" s="19">
        <v>381</v>
      </c>
      <c r="AJ319" s="19">
        <v>369</v>
      </c>
      <c r="AK319" s="19">
        <v>384</v>
      </c>
      <c r="AL319" s="19">
        <v>408</v>
      </c>
      <c r="AM319" s="19">
        <v>443</v>
      </c>
      <c r="AN319" s="19">
        <v>486</v>
      </c>
      <c r="AO319" s="19">
        <v>510</v>
      </c>
      <c r="AP319" s="19">
        <v>561</v>
      </c>
      <c r="AQ319" s="19">
        <v>606</v>
      </c>
      <c r="AR319" s="19">
        <v>700</v>
      </c>
      <c r="AS319" s="19">
        <v>891</v>
      </c>
      <c r="AT319" s="19">
        <v>1142</v>
      </c>
      <c r="AU319" s="19">
        <v>1215</v>
      </c>
      <c r="AV319" s="19">
        <v>1290</v>
      </c>
      <c r="AW319" s="19">
        <v>1342</v>
      </c>
      <c r="AX319" s="19">
        <v>1281</v>
      </c>
      <c r="AY319" s="19">
        <v>1265</v>
      </c>
      <c r="AZ319" s="19">
        <v>1308</v>
      </c>
      <c r="BA319" s="19">
        <v>1270</v>
      </c>
      <c r="BB319" s="19">
        <v>1200</v>
      </c>
      <c r="BC319" s="19">
        <v>1103</v>
      </c>
      <c r="BD319" s="19">
        <v>1051</v>
      </c>
      <c r="BE319" s="19">
        <v>1126</v>
      </c>
      <c r="BF319" s="19">
        <v>1069</v>
      </c>
      <c r="BG319" s="19">
        <v>1020</v>
      </c>
      <c r="BH319" s="19">
        <v>966</v>
      </c>
      <c r="BI319" s="19">
        <v>904</v>
      </c>
      <c r="BJ319" s="19">
        <v>791</v>
      </c>
      <c r="BK319" s="19">
        <v>813</v>
      </c>
      <c r="BL319" s="19">
        <v>824</v>
      </c>
      <c r="BM319" s="19">
        <v>790</v>
      </c>
      <c r="BN319" s="19">
        <v>763</v>
      </c>
      <c r="BO319" s="19">
        <v>730</v>
      </c>
      <c r="BP319" s="19">
        <v>758</v>
      </c>
      <c r="BQ319" s="19">
        <v>823</v>
      </c>
      <c r="BR319" s="19">
        <v>854</v>
      </c>
      <c r="BS319" s="19">
        <v>818</v>
      </c>
      <c r="BT319" s="19">
        <v>793</v>
      </c>
      <c r="BU319" s="19">
        <v>752</v>
      </c>
      <c r="BV319" s="19">
        <v>763</v>
      </c>
      <c r="BW319" s="19">
        <v>793</v>
      </c>
      <c r="BX319" s="19">
        <v>822</v>
      </c>
      <c r="BY319" s="19">
        <v>814</v>
      </c>
      <c r="BZ319" s="19">
        <v>785</v>
      </c>
      <c r="CA319" s="19">
        <v>766</v>
      </c>
      <c r="CB319" s="19">
        <v>747</v>
      </c>
      <c r="CC319" s="19">
        <v>812</v>
      </c>
      <c r="CD319" s="19">
        <v>823</v>
      </c>
      <c r="CE319" s="19">
        <v>798</v>
      </c>
      <c r="CF319" s="19">
        <v>792</v>
      </c>
      <c r="CG319" s="19">
        <v>761</v>
      </c>
      <c r="CH319" s="49">
        <v>744</v>
      </c>
      <c r="CI319" s="49">
        <v>765</v>
      </c>
      <c r="CJ319" s="49">
        <v>732</v>
      </c>
      <c r="CK319" s="49">
        <v>736</v>
      </c>
      <c r="CL319" s="49">
        <v>699</v>
      </c>
      <c r="CM319" s="49">
        <v>648</v>
      </c>
      <c r="CN319" s="49">
        <v>659</v>
      </c>
      <c r="CO319" s="49">
        <v>698</v>
      </c>
      <c r="CP319" s="49">
        <v>735</v>
      </c>
      <c r="CQ319" s="49">
        <v>740</v>
      </c>
      <c r="CR319" s="49">
        <v>730</v>
      </c>
      <c r="CS319" s="49">
        <v>698</v>
      </c>
      <c r="CT319" s="49">
        <v>674</v>
      </c>
      <c r="CU319" s="49">
        <v>634</v>
      </c>
      <c r="CV319" s="49">
        <v>628</v>
      </c>
      <c r="CW319" s="49">
        <v>577</v>
      </c>
      <c r="CX319" s="49">
        <v>564</v>
      </c>
      <c r="CY319" s="49">
        <v>510</v>
      </c>
      <c r="CZ319" s="17" t="s">
        <v>363</v>
      </c>
      <c r="DE319" t="s">
        <v>364</v>
      </c>
      <c r="DG319" t="s">
        <v>363</v>
      </c>
      <c r="DI319">
        <v>49600</v>
      </c>
      <c r="DJ319">
        <v>49800</v>
      </c>
      <c r="DK319">
        <v>49200</v>
      </c>
      <c r="DL319">
        <v>49600</v>
      </c>
      <c r="DM319">
        <v>49000</v>
      </c>
      <c r="DN319">
        <v>48500</v>
      </c>
      <c r="DO319">
        <v>48600</v>
      </c>
      <c r="DP319">
        <v>47300</v>
      </c>
      <c r="DQ319">
        <v>47200</v>
      </c>
      <c r="DR319">
        <v>45900</v>
      </c>
      <c r="DS319">
        <v>45100</v>
      </c>
      <c r="DT319">
        <v>46600</v>
      </c>
      <c r="DU319">
        <v>45800</v>
      </c>
      <c r="DV319">
        <v>46300</v>
      </c>
      <c r="DW319">
        <v>45000</v>
      </c>
      <c r="DX319">
        <v>43800</v>
      </c>
      <c r="DY319">
        <v>44800</v>
      </c>
      <c r="DZ319">
        <v>45800</v>
      </c>
      <c r="EA319">
        <v>46900</v>
      </c>
      <c r="EB319">
        <v>47100</v>
      </c>
      <c r="EC319">
        <v>46800</v>
      </c>
      <c r="ED319">
        <v>46600</v>
      </c>
      <c r="EE319">
        <v>46700</v>
      </c>
      <c r="EF319">
        <v>45900</v>
      </c>
      <c r="EG319">
        <v>46400</v>
      </c>
      <c r="EH319">
        <v>47400</v>
      </c>
      <c r="EI319">
        <v>48400</v>
      </c>
      <c r="EJ319" s="19">
        <v>49500</v>
      </c>
      <c r="EK319" s="19">
        <v>50500</v>
      </c>
      <c r="EL319" s="19">
        <v>51200</v>
      </c>
      <c r="EM319" s="19"/>
      <c r="EO319" s="31">
        <f t="shared" si="120"/>
        <v>9.2943548387096776E-3</v>
      </c>
      <c r="EP319" s="31">
        <f t="shared" si="121"/>
        <v>8.91566265060241E-3</v>
      </c>
      <c r="EQ319" s="31">
        <f t="shared" si="122"/>
        <v>9.0650406504065046E-3</v>
      </c>
      <c r="ER319" s="31">
        <f t="shared" si="123"/>
        <v>8.7701612903225805E-3</v>
      </c>
      <c r="ES319" s="31">
        <f t="shared" si="124"/>
        <v>9.4693877551020409E-3</v>
      </c>
      <c r="ET319" s="31">
        <f t="shared" si="125"/>
        <v>8.5567010309278348E-3</v>
      </c>
      <c r="EU319" s="31">
        <f t="shared" si="126"/>
        <v>8.4362139917695481E-3</v>
      </c>
      <c r="EV319" s="31">
        <f t="shared" si="127"/>
        <v>7.7378435517970398E-3</v>
      </c>
      <c r="EW319" s="31">
        <f t="shared" si="128"/>
        <v>8.0720338983050841E-3</v>
      </c>
      <c r="EX319" s="31">
        <f t="shared" si="129"/>
        <v>8.8888888888888889E-3</v>
      </c>
      <c r="EY319" s="31">
        <f t="shared" si="130"/>
        <v>1.1308203991130821E-2</v>
      </c>
      <c r="EZ319" s="31">
        <f t="shared" si="131"/>
        <v>1.5021459227467811E-2</v>
      </c>
      <c r="FA319" s="31">
        <f t="shared" si="132"/>
        <v>2.6528384279475983E-2</v>
      </c>
      <c r="FB319" s="31">
        <f t="shared" si="133"/>
        <v>2.7667386609071275E-2</v>
      </c>
      <c r="FC319" s="31">
        <f t="shared" si="134"/>
        <v>2.8222222222222221E-2</v>
      </c>
      <c r="FD319" s="31">
        <f t="shared" si="135"/>
        <v>2.3995433789954338E-2</v>
      </c>
      <c r="FE319" s="31">
        <f t="shared" si="136"/>
        <v>2.2767857142857142E-2</v>
      </c>
      <c r="FF319" s="31">
        <f t="shared" si="137"/>
        <v>1.7270742358078604E-2</v>
      </c>
      <c r="FG319" s="31">
        <f t="shared" si="138"/>
        <v>1.6844349680170574E-2</v>
      </c>
      <c r="FH319" s="31">
        <f t="shared" si="139"/>
        <v>1.6093418259023353E-2</v>
      </c>
      <c r="FI319" s="31">
        <f t="shared" si="140"/>
        <v>1.7478632478632478E-2</v>
      </c>
      <c r="FJ319" s="31">
        <f t="shared" si="141"/>
        <v>1.6373390557939915E-2</v>
      </c>
      <c r="FK319" s="31">
        <f t="shared" si="142"/>
        <v>1.7430406852248392E-2</v>
      </c>
      <c r="FL319" s="31">
        <f t="shared" si="143"/>
        <v>1.6274509803921568E-2</v>
      </c>
      <c r="FM319" s="50">
        <f t="shared" si="144"/>
        <v>1.7198275862068964E-2</v>
      </c>
      <c r="FN319" s="50">
        <f t="shared" si="145"/>
        <v>1.5696202531645571E-2</v>
      </c>
      <c r="FO319" s="50">
        <f t="shared" si="146"/>
        <v>1.5206611570247934E-2</v>
      </c>
      <c r="FP319" s="50">
        <f t="shared" si="147"/>
        <v>1.3313131313131313E-2</v>
      </c>
      <c r="FQ319" s="50">
        <f t="shared" si="148"/>
        <v>1.4653465346534653E-2</v>
      </c>
      <c r="FR319" s="50">
        <f t="shared" si="149"/>
        <v>1.31640625E-2</v>
      </c>
    </row>
    <row r="320" spans="1:174" ht="14">
      <c r="A320" s="17" t="s">
        <v>364</v>
      </c>
      <c r="B320" s="19">
        <v>601</v>
      </c>
      <c r="C320" s="19">
        <v>592</v>
      </c>
      <c r="D320" s="19">
        <v>613</v>
      </c>
      <c r="E320" s="19">
        <v>610</v>
      </c>
      <c r="F320" s="19">
        <v>555</v>
      </c>
      <c r="G320" s="19">
        <v>573</v>
      </c>
      <c r="H320" s="19">
        <v>578</v>
      </c>
      <c r="I320" s="19">
        <v>648</v>
      </c>
      <c r="J320" s="19">
        <v>686</v>
      </c>
      <c r="K320" s="19">
        <v>775</v>
      </c>
      <c r="L320" s="19">
        <v>760</v>
      </c>
      <c r="M320" s="19">
        <v>736</v>
      </c>
      <c r="N320" s="19">
        <v>737</v>
      </c>
      <c r="O320" s="19">
        <v>710</v>
      </c>
      <c r="P320" s="19">
        <v>684</v>
      </c>
      <c r="Q320" s="19">
        <v>672</v>
      </c>
      <c r="R320" s="19">
        <v>650</v>
      </c>
      <c r="S320" s="19">
        <v>652</v>
      </c>
      <c r="T320" s="19">
        <v>663</v>
      </c>
      <c r="U320" s="19">
        <v>693</v>
      </c>
      <c r="V320" s="19">
        <v>696</v>
      </c>
      <c r="W320" s="19">
        <v>675</v>
      </c>
      <c r="X320" s="19">
        <v>655</v>
      </c>
      <c r="Y320" s="19">
        <v>617</v>
      </c>
      <c r="Z320" s="19">
        <v>596</v>
      </c>
      <c r="AA320" s="19">
        <v>584</v>
      </c>
      <c r="AB320" s="19">
        <v>579</v>
      </c>
      <c r="AC320" s="19">
        <v>574</v>
      </c>
      <c r="AD320" s="19">
        <v>541</v>
      </c>
      <c r="AE320" s="19">
        <v>514</v>
      </c>
      <c r="AF320" s="19">
        <v>542</v>
      </c>
      <c r="AG320" s="19">
        <v>540</v>
      </c>
      <c r="AH320" s="19">
        <v>553</v>
      </c>
      <c r="AI320" s="19">
        <v>564</v>
      </c>
      <c r="AJ320" s="19">
        <v>554</v>
      </c>
      <c r="AK320" s="19">
        <v>554</v>
      </c>
      <c r="AL320" s="19">
        <v>554</v>
      </c>
      <c r="AM320" s="19">
        <v>584</v>
      </c>
      <c r="AN320" s="19">
        <v>676</v>
      </c>
      <c r="AO320" s="19">
        <v>692</v>
      </c>
      <c r="AP320" s="19">
        <v>688</v>
      </c>
      <c r="AQ320" s="19">
        <v>833</v>
      </c>
      <c r="AR320" s="19">
        <v>959</v>
      </c>
      <c r="AS320" s="19">
        <v>1177</v>
      </c>
      <c r="AT320" s="19">
        <v>1429</v>
      </c>
      <c r="AU320" s="19">
        <v>1560</v>
      </c>
      <c r="AV320" s="19">
        <v>1654</v>
      </c>
      <c r="AW320" s="19">
        <v>1646</v>
      </c>
      <c r="AX320" s="19">
        <v>1543</v>
      </c>
      <c r="AY320" s="19">
        <v>1596</v>
      </c>
      <c r="AZ320" s="19">
        <v>1609</v>
      </c>
      <c r="BA320" s="19">
        <v>1577</v>
      </c>
      <c r="BB320" s="19">
        <v>1572</v>
      </c>
      <c r="BC320" s="19">
        <v>1521</v>
      </c>
      <c r="BD320" s="19">
        <v>1418</v>
      </c>
      <c r="BE320" s="19">
        <v>1555</v>
      </c>
      <c r="BF320" s="19">
        <v>1507</v>
      </c>
      <c r="BG320" s="19">
        <v>1484</v>
      </c>
      <c r="BH320" s="19">
        <v>1484</v>
      </c>
      <c r="BI320" s="19">
        <v>1324</v>
      </c>
      <c r="BJ320" s="19">
        <v>1247</v>
      </c>
      <c r="BK320" s="19">
        <v>1273</v>
      </c>
      <c r="BL320" s="19">
        <v>1293</v>
      </c>
      <c r="BM320" s="19">
        <v>1298</v>
      </c>
      <c r="BN320" s="19">
        <v>1255</v>
      </c>
      <c r="BO320" s="19">
        <v>1186</v>
      </c>
      <c r="BP320" s="19">
        <v>1168</v>
      </c>
      <c r="BQ320" s="19">
        <v>1237</v>
      </c>
      <c r="BR320" s="19">
        <v>1299</v>
      </c>
      <c r="BS320" s="19">
        <v>1281</v>
      </c>
      <c r="BT320" s="19">
        <v>1263</v>
      </c>
      <c r="BU320" s="19">
        <v>1182</v>
      </c>
      <c r="BV320" s="19">
        <v>1146</v>
      </c>
      <c r="BW320" s="19">
        <v>1183</v>
      </c>
      <c r="BX320" s="19">
        <v>1235</v>
      </c>
      <c r="BY320" s="19">
        <v>1222</v>
      </c>
      <c r="BZ320" s="19">
        <v>1165</v>
      </c>
      <c r="CA320" s="19">
        <v>1150</v>
      </c>
      <c r="CB320" s="19">
        <v>1210</v>
      </c>
      <c r="CC320" s="19">
        <v>1235</v>
      </c>
      <c r="CD320" s="19">
        <v>1278</v>
      </c>
      <c r="CE320" s="19">
        <v>1269</v>
      </c>
      <c r="CF320" s="19">
        <v>1163</v>
      </c>
      <c r="CG320" s="19">
        <v>1136</v>
      </c>
      <c r="CH320" s="49">
        <v>1098</v>
      </c>
      <c r="CI320" s="49">
        <v>1090</v>
      </c>
      <c r="CJ320" s="49">
        <v>1107</v>
      </c>
      <c r="CK320" s="49">
        <v>1114</v>
      </c>
      <c r="CL320" s="49">
        <v>1081</v>
      </c>
      <c r="CM320" s="49">
        <v>1024</v>
      </c>
      <c r="CN320" s="49">
        <v>1022</v>
      </c>
      <c r="CO320" s="49">
        <v>1083</v>
      </c>
      <c r="CP320" s="49">
        <v>1132</v>
      </c>
      <c r="CQ320" s="49">
        <v>1132</v>
      </c>
      <c r="CR320" s="49">
        <v>1107</v>
      </c>
      <c r="CS320" s="49">
        <v>1017</v>
      </c>
      <c r="CT320" s="49">
        <v>928</v>
      </c>
      <c r="CU320" s="49">
        <v>910</v>
      </c>
      <c r="CV320" s="49">
        <v>891</v>
      </c>
      <c r="CW320" s="49">
        <v>866</v>
      </c>
      <c r="CX320" s="49">
        <v>802</v>
      </c>
      <c r="CY320" s="49">
        <v>757</v>
      </c>
      <c r="CZ320" s="17" t="s">
        <v>364</v>
      </c>
      <c r="DE320" t="s">
        <v>365</v>
      </c>
      <c r="DG320" t="s">
        <v>364</v>
      </c>
      <c r="DI320">
        <v>64600</v>
      </c>
      <c r="DJ320">
        <v>65800</v>
      </c>
      <c r="DK320">
        <v>65000</v>
      </c>
      <c r="DL320">
        <v>65500</v>
      </c>
      <c r="DM320">
        <v>66500</v>
      </c>
      <c r="DN320">
        <v>66500</v>
      </c>
      <c r="DO320">
        <v>66200</v>
      </c>
      <c r="DP320">
        <v>64900</v>
      </c>
      <c r="DQ320">
        <v>65600</v>
      </c>
      <c r="DR320">
        <v>66000</v>
      </c>
      <c r="DS320">
        <v>65500</v>
      </c>
      <c r="DT320">
        <v>65800</v>
      </c>
      <c r="DU320">
        <v>66600</v>
      </c>
      <c r="DV320">
        <v>67000</v>
      </c>
      <c r="DW320">
        <v>69000</v>
      </c>
      <c r="DX320">
        <v>69800</v>
      </c>
      <c r="DY320">
        <v>65900</v>
      </c>
      <c r="DZ320">
        <v>64100</v>
      </c>
      <c r="EA320">
        <v>63700</v>
      </c>
      <c r="EB320">
        <v>62900</v>
      </c>
      <c r="EC320">
        <v>65300</v>
      </c>
      <c r="ED320">
        <v>66100</v>
      </c>
      <c r="EE320">
        <v>65400</v>
      </c>
      <c r="EF320">
        <v>65100</v>
      </c>
      <c r="EG320">
        <v>65400</v>
      </c>
      <c r="EH320">
        <v>67100</v>
      </c>
      <c r="EI320">
        <v>67500</v>
      </c>
      <c r="EJ320" s="19">
        <v>67100</v>
      </c>
      <c r="EK320" s="19">
        <v>68600</v>
      </c>
      <c r="EL320" s="19">
        <v>66200</v>
      </c>
      <c r="EM320" s="19"/>
      <c r="EO320" s="31">
        <f t="shared" si="120"/>
        <v>1.1996904024767802E-2</v>
      </c>
      <c r="EP320" s="31">
        <f t="shared" si="121"/>
        <v>1.1200607902735563E-2</v>
      </c>
      <c r="EQ320" s="31">
        <f t="shared" si="122"/>
        <v>1.0338461538461538E-2</v>
      </c>
      <c r="ER320" s="31">
        <f t="shared" si="123"/>
        <v>1.0122137404580152E-2</v>
      </c>
      <c r="ES320" s="31">
        <f t="shared" si="124"/>
        <v>1.0150375939849625E-2</v>
      </c>
      <c r="ET320" s="31">
        <f t="shared" si="125"/>
        <v>8.9624060150375936E-3</v>
      </c>
      <c r="EU320" s="31">
        <f t="shared" si="126"/>
        <v>8.6706948640483377E-3</v>
      </c>
      <c r="EV320" s="31">
        <f t="shared" si="127"/>
        <v>8.3513097072419103E-3</v>
      </c>
      <c r="EW320" s="31">
        <f t="shared" si="128"/>
        <v>8.5975609756097568E-3</v>
      </c>
      <c r="EX320" s="31">
        <f t="shared" si="129"/>
        <v>8.3939393939393946E-3</v>
      </c>
      <c r="EY320" s="31">
        <f t="shared" si="130"/>
        <v>1.0564885496183207E-2</v>
      </c>
      <c r="EZ320" s="31">
        <f t="shared" si="131"/>
        <v>1.4574468085106382E-2</v>
      </c>
      <c r="FA320" s="31">
        <f t="shared" si="132"/>
        <v>2.3423423423423424E-2</v>
      </c>
      <c r="FB320" s="31">
        <f t="shared" si="133"/>
        <v>2.3029850746268656E-2</v>
      </c>
      <c r="FC320" s="31">
        <f t="shared" si="134"/>
        <v>2.2855072463768115E-2</v>
      </c>
      <c r="FD320" s="31">
        <f t="shared" si="135"/>
        <v>2.031518624641834E-2</v>
      </c>
      <c r="FE320" s="31">
        <f t="shared" si="136"/>
        <v>2.2518968133535659E-2</v>
      </c>
      <c r="FF320" s="31">
        <f t="shared" si="137"/>
        <v>1.9453978159126365E-2</v>
      </c>
      <c r="FG320" s="31">
        <f t="shared" si="138"/>
        <v>2.0376766091051806E-2</v>
      </c>
      <c r="FH320" s="31">
        <f t="shared" si="139"/>
        <v>1.8569157392686806E-2</v>
      </c>
      <c r="FI320" s="31">
        <f t="shared" si="140"/>
        <v>1.9617151607963245E-2</v>
      </c>
      <c r="FJ320" s="31">
        <f t="shared" si="141"/>
        <v>1.7337367624810893E-2</v>
      </c>
      <c r="FK320" s="31">
        <f t="shared" si="142"/>
        <v>1.8685015290519878E-2</v>
      </c>
      <c r="FL320" s="31">
        <f t="shared" si="143"/>
        <v>1.858678955453149E-2</v>
      </c>
      <c r="FM320" s="50">
        <f t="shared" si="144"/>
        <v>1.9403669724770641E-2</v>
      </c>
      <c r="FN320" s="50">
        <f t="shared" si="145"/>
        <v>1.6363636363636365E-2</v>
      </c>
      <c r="FO320" s="50">
        <f t="shared" si="146"/>
        <v>1.6503703703703704E-2</v>
      </c>
      <c r="FP320" s="50">
        <f t="shared" si="147"/>
        <v>1.5230998509687035E-2</v>
      </c>
      <c r="FQ320" s="50">
        <f t="shared" si="148"/>
        <v>1.6501457725947521E-2</v>
      </c>
      <c r="FR320" s="50">
        <f t="shared" si="149"/>
        <v>1.4018126888217523E-2</v>
      </c>
    </row>
    <row r="321" spans="1:174" ht="14">
      <c r="A321" s="17" t="s">
        <v>365</v>
      </c>
      <c r="B321" s="19">
        <v>755</v>
      </c>
      <c r="C321" s="19">
        <v>837</v>
      </c>
      <c r="D321" s="19">
        <v>839</v>
      </c>
      <c r="E321" s="19">
        <v>828</v>
      </c>
      <c r="F321" s="19">
        <v>836</v>
      </c>
      <c r="G321" s="19">
        <v>836</v>
      </c>
      <c r="H321" s="19">
        <v>839</v>
      </c>
      <c r="I321" s="19">
        <v>975</v>
      </c>
      <c r="J321" s="19">
        <v>988</v>
      </c>
      <c r="K321" s="19">
        <v>976</v>
      </c>
      <c r="L321" s="19">
        <v>963</v>
      </c>
      <c r="M321" s="19">
        <v>933</v>
      </c>
      <c r="N321" s="19">
        <v>918</v>
      </c>
      <c r="O321" s="19">
        <v>888</v>
      </c>
      <c r="P321" s="19">
        <v>921</v>
      </c>
      <c r="Q321" s="19">
        <v>867</v>
      </c>
      <c r="R321" s="19">
        <v>859</v>
      </c>
      <c r="S321" s="19">
        <v>866</v>
      </c>
      <c r="T321" s="19">
        <v>893</v>
      </c>
      <c r="U321" s="19">
        <v>962</v>
      </c>
      <c r="V321" s="19">
        <v>956</v>
      </c>
      <c r="W321" s="19">
        <v>922</v>
      </c>
      <c r="X321" s="19">
        <v>891</v>
      </c>
      <c r="Y321" s="19">
        <v>839</v>
      </c>
      <c r="Z321" s="19">
        <v>805</v>
      </c>
      <c r="AA321" s="19">
        <v>831</v>
      </c>
      <c r="AB321" s="19">
        <v>845</v>
      </c>
      <c r="AC321" s="19">
        <v>808</v>
      </c>
      <c r="AD321" s="19">
        <v>779</v>
      </c>
      <c r="AE321" s="19">
        <v>811</v>
      </c>
      <c r="AF321" s="19">
        <v>804</v>
      </c>
      <c r="AG321" s="19">
        <v>898</v>
      </c>
      <c r="AH321" s="19">
        <v>894</v>
      </c>
      <c r="AI321" s="19">
        <v>871</v>
      </c>
      <c r="AJ321" s="19">
        <v>859</v>
      </c>
      <c r="AK321" s="19">
        <v>843</v>
      </c>
      <c r="AL321" s="19">
        <v>858</v>
      </c>
      <c r="AM321" s="19">
        <v>904</v>
      </c>
      <c r="AN321" s="19">
        <v>1000</v>
      </c>
      <c r="AO321" s="19">
        <v>1068</v>
      </c>
      <c r="AP321" s="19">
        <v>1109</v>
      </c>
      <c r="AQ321" s="19">
        <v>1265</v>
      </c>
      <c r="AR321" s="19">
        <v>1451</v>
      </c>
      <c r="AS321" s="19">
        <v>1645</v>
      </c>
      <c r="AT321" s="19">
        <v>1878</v>
      </c>
      <c r="AU321" s="19">
        <v>1974</v>
      </c>
      <c r="AV321" s="19">
        <v>2085</v>
      </c>
      <c r="AW321" s="19">
        <v>1984</v>
      </c>
      <c r="AX321" s="19">
        <v>1889</v>
      </c>
      <c r="AY321" s="19">
        <v>1911</v>
      </c>
      <c r="AZ321" s="19">
        <v>1916</v>
      </c>
      <c r="BA321" s="19">
        <v>1846</v>
      </c>
      <c r="BB321" s="19">
        <v>1786</v>
      </c>
      <c r="BC321" s="19">
        <v>1688</v>
      </c>
      <c r="BD321" s="19">
        <v>1650</v>
      </c>
      <c r="BE321" s="19">
        <v>1860</v>
      </c>
      <c r="BF321" s="19">
        <v>1823</v>
      </c>
      <c r="BG321" s="19">
        <v>1700</v>
      </c>
      <c r="BH321" s="19">
        <v>1627</v>
      </c>
      <c r="BI321" s="19">
        <v>1556</v>
      </c>
      <c r="BJ321" s="19">
        <v>1440</v>
      </c>
      <c r="BK321" s="19">
        <v>1438</v>
      </c>
      <c r="BL321" s="19">
        <v>1468</v>
      </c>
      <c r="BM321" s="19">
        <v>1468</v>
      </c>
      <c r="BN321" s="19">
        <v>1390</v>
      </c>
      <c r="BO321" s="19">
        <v>1320</v>
      </c>
      <c r="BP321" s="19">
        <v>1354</v>
      </c>
      <c r="BQ321" s="19">
        <v>1507</v>
      </c>
      <c r="BR321" s="19">
        <v>1565</v>
      </c>
      <c r="BS321" s="19">
        <v>1549</v>
      </c>
      <c r="BT321" s="19">
        <v>1509</v>
      </c>
      <c r="BU321" s="19">
        <v>1505</v>
      </c>
      <c r="BV321" s="19">
        <v>1505</v>
      </c>
      <c r="BW321" s="19">
        <v>1545</v>
      </c>
      <c r="BX321" s="19">
        <v>1634</v>
      </c>
      <c r="BY321" s="19">
        <v>1598</v>
      </c>
      <c r="BZ321" s="19">
        <v>1491</v>
      </c>
      <c r="CA321" s="19">
        <v>1449</v>
      </c>
      <c r="CB321" s="19">
        <v>1470</v>
      </c>
      <c r="CC321" s="19">
        <v>1694</v>
      </c>
      <c r="CD321" s="19">
        <v>1677</v>
      </c>
      <c r="CE321" s="19">
        <v>1625</v>
      </c>
      <c r="CF321" s="19">
        <v>1555</v>
      </c>
      <c r="CG321" s="19">
        <v>1496</v>
      </c>
      <c r="CH321" s="49">
        <v>1448</v>
      </c>
      <c r="CI321" s="49">
        <v>1539</v>
      </c>
      <c r="CJ321" s="49">
        <v>1509</v>
      </c>
      <c r="CK321" s="49">
        <v>1474</v>
      </c>
      <c r="CL321" s="49">
        <v>1455</v>
      </c>
      <c r="CM321" s="49">
        <v>1473</v>
      </c>
      <c r="CN321" s="49">
        <v>1461</v>
      </c>
      <c r="CO321" s="49">
        <v>1615</v>
      </c>
      <c r="CP321" s="49">
        <v>1595</v>
      </c>
      <c r="CQ321" s="49">
        <v>1581</v>
      </c>
      <c r="CR321" s="49">
        <v>1532</v>
      </c>
      <c r="CS321" s="49">
        <v>1462</v>
      </c>
      <c r="CT321" s="49">
        <v>1409</v>
      </c>
      <c r="CU321" s="49">
        <v>1399</v>
      </c>
      <c r="CV321" s="49">
        <v>1354</v>
      </c>
      <c r="CW321" s="49">
        <v>1305</v>
      </c>
      <c r="CX321" s="49">
        <v>1246</v>
      </c>
      <c r="CY321" s="49">
        <v>1191</v>
      </c>
      <c r="CZ321" s="17" t="s">
        <v>365</v>
      </c>
      <c r="DE321" t="s">
        <v>366</v>
      </c>
      <c r="DG321" t="s">
        <v>365</v>
      </c>
      <c r="DI321">
        <v>55800</v>
      </c>
      <c r="DJ321">
        <v>55500</v>
      </c>
      <c r="DK321">
        <v>56600</v>
      </c>
      <c r="DL321">
        <v>56600</v>
      </c>
      <c r="DM321">
        <v>56100</v>
      </c>
      <c r="DN321">
        <v>55700</v>
      </c>
      <c r="DO321">
        <v>55700</v>
      </c>
      <c r="DP321">
        <v>57200</v>
      </c>
      <c r="DQ321">
        <v>58900</v>
      </c>
      <c r="DR321">
        <v>60000</v>
      </c>
      <c r="DS321">
        <v>58500</v>
      </c>
      <c r="DT321">
        <v>58200</v>
      </c>
      <c r="DU321">
        <v>57400</v>
      </c>
      <c r="DV321">
        <v>56700</v>
      </c>
      <c r="DW321">
        <v>57200</v>
      </c>
      <c r="DX321">
        <v>55700</v>
      </c>
      <c r="DY321">
        <v>55200</v>
      </c>
      <c r="DZ321">
        <v>55400</v>
      </c>
      <c r="EA321">
        <v>56300</v>
      </c>
      <c r="EB321">
        <v>58000</v>
      </c>
      <c r="EC321">
        <v>58200</v>
      </c>
      <c r="ED321">
        <v>57200</v>
      </c>
      <c r="EE321">
        <v>58100</v>
      </c>
      <c r="EF321">
        <v>57900</v>
      </c>
      <c r="EG321">
        <v>58800</v>
      </c>
      <c r="EH321">
        <v>59900</v>
      </c>
      <c r="EI321">
        <v>57600</v>
      </c>
      <c r="EJ321" s="19">
        <v>56700</v>
      </c>
      <c r="EK321" s="19">
        <v>55800</v>
      </c>
      <c r="EL321" s="19">
        <v>55800</v>
      </c>
      <c r="EM321" s="19"/>
      <c r="EO321" s="31">
        <f t="shared" si="120"/>
        <v>1.7491039426523299E-2</v>
      </c>
      <c r="EP321" s="31">
        <f t="shared" si="121"/>
        <v>1.6540540540540539E-2</v>
      </c>
      <c r="EQ321" s="31">
        <f t="shared" si="122"/>
        <v>1.5318021201413427E-2</v>
      </c>
      <c r="ER321" s="31">
        <f t="shared" si="123"/>
        <v>1.5777385159010601E-2</v>
      </c>
      <c r="ES321" s="31">
        <f t="shared" si="124"/>
        <v>1.6434937611408199E-2</v>
      </c>
      <c r="ET321" s="31">
        <f t="shared" si="125"/>
        <v>1.4452423698384202E-2</v>
      </c>
      <c r="EU321" s="31">
        <f t="shared" si="126"/>
        <v>1.4506283662477559E-2</v>
      </c>
      <c r="EV321" s="31">
        <f t="shared" si="127"/>
        <v>1.4055944055944056E-2</v>
      </c>
      <c r="EW321" s="31">
        <f t="shared" si="128"/>
        <v>1.4787775891341256E-2</v>
      </c>
      <c r="EX321" s="31">
        <f t="shared" si="129"/>
        <v>1.43E-2</v>
      </c>
      <c r="EY321" s="31">
        <f t="shared" si="130"/>
        <v>1.8256410256410255E-2</v>
      </c>
      <c r="EZ321" s="31">
        <f t="shared" si="131"/>
        <v>2.493127147766323E-2</v>
      </c>
      <c r="FA321" s="31">
        <f t="shared" si="132"/>
        <v>3.4390243902439027E-2</v>
      </c>
      <c r="FB321" s="31">
        <f t="shared" si="133"/>
        <v>3.3315696649029981E-2</v>
      </c>
      <c r="FC321" s="31">
        <f t="shared" si="134"/>
        <v>3.2272727272727272E-2</v>
      </c>
      <c r="FD321" s="31">
        <f t="shared" si="135"/>
        <v>2.9622980251346499E-2</v>
      </c>
      <c r="FE321" s="31">
        <f t="shared" si="136"/>
        <v>3.0797101449275364E-2</v>
      </c>
      <c r="FF321" s="31">
        <f t="shared" si="137"/>
        <v>2.5992779783393503E-2</v>
      </c>
      <c r="FG321" s="31">
        <f t="shared" si="138"/>
        <v>2.6074600355239785E-2</v>
      </c>
      <c r="FH321" s="31">
        <f t="shared" si="139"/>
        <v>2.3344827586206898E-2</v>
      </c>
      <c r="FI321" s="31">
        <f t="shared" si="140"/>
        <v>2.6615120274914091E-2</v>
      </c>
      <c r="FJ321" s="31">
        <f t="shared" si="141"/>
        <v>2.631118881118881E-2</v>
      </c>
      <c r="FK321" s="31">
        <f t="shared" si="142"/>
        <v>2.7504302925989672E-2</v>
      </c>
      <c r="FL321" s="31">
        <f t="shared" si="143"/>
        <v>2.5388601036269429E-2</v>
      </c>
      <c r="FM321" s="50">
        <f t="shared" si="144"/>
        <v>2.7636054421768707E-2</v>
      </c>
      <c r="FN321" s="50">
        <f t="shared" si="145"/>
        <v>2.4173622704507514E-2</v>
      </c>
      <c r="FO321" s="50">
        <f t="shared" si="146"/>
        <v>2.5590277777777778E-2</v>
      </c>
      <c r="FP321" s="50">
        <f t="shared" si="147"/>
        <v>2.5767195767195768E-2</v>
      </c>
      <c r="FQ321" s="50">
        <f t="shared" si="148"/>
        <v>2.8333333333333332E-2</v>
      </c>
      <c r="FR321" s="50">
        <f t="shared" si="149"/>
        <v>2.525089605734767E-2</v>
      </c>
    </row>
    <row r="322" spans="1:174" ht="14">
      <c r="A322" s="17" t="s">
        <v>366</v>
      </c>
      <c r="B322" s="19">
        <v>886</v>
      </c>
      <c r="C322" s="19">
        <v>907</v>
      </c>
      <c r="D322" s="19">
        <v>927</v>
      </c>
      <c r="E322" s="19">
        <v>1022</v>
      </c>
      <c r="F322" s="19">
        <v>911</v>
      </c>
      <c r="G322" s="19">
        <v>876</v>
      </c>
      <c r="H322" s="19">
        <v>854</v>
      </c>
      <c r="I322" s="19">
        <v>929</v>
      </c>
      <c r="J322" s="19">
        <v>1018</v>
      </c>
      <c r="K322" s="19">
        <v>1094</v>
      </c>
      <c r="L322" s="19">
        <v>1101</v>
      </c>
      <c r="M322" s="19">
        <v>1063</v>
      </c>
      <c r="N322" s="19">
        <v>1029</v>
      </c>
      <c r="O322" s="19">
        <v>1026</v>
      </c>
      <c r="P322" s="19">
        <v>1048</v>
      </c>
      <c r="Q322" s="19">
        <v>1062</v>
      </c>
      <c r="R322" s="19">
        <v>993</v>
      </c>
      <c r="S322" s="19">
        <v>979</v>
      </c>
      <c r="T322" s="19">
        <v>1038</v>
      </c>
      <c r="U322" s="19">
        <v>1081</v>
      </c>
      <c r="V322" s="19">
        <v>1077</v>
      </c>
      <c r="W322" s="19">
        <v>971</v>
      </c>
      <c r="X322" s="19">
        <v>946</v>
      </c>
      <c r="Y322" s="19">
        <v>867</v>
      </c>
      <c r="Z322" s="19">
        <v>818</v>
      </c>
      <c r="AA322" s="19">
        <v>845</v>
      </c>
      <c r="AB322" s="19">
        <v>855</v>
      </c>
      <c r="AC322" s="19">
        <v>801</v>
      </c>
      <c r="AD322" s="19">
        <v>802</v>
      </c>
      <c r="AE322" s="19">
        <v>752</v>
      </c>
      <c r="AF322" s="19">
        <v>731</v>
      </c>
      <c r="AG322" s="19">
        <v>787</v>
      </c>
      <c r="AH322" s="19">
        <v>816</v>
      </c>
      <c r="AI322" s="19">
        <v>796</v>
      </c>
      <c r="AJ322" s="19">
        <v>783</v>
      </c>
      <c r="AK322" s="19">
        <v>775</v>
      </c>
      <c r="AL322" s="19">
        <v>738</v>
      </c>
      <c r="AM322" s="19">
        <v>809</v>
      </c>
      <c r="AN322" s="19">
        <v>873</v>
      </c>
      <c r="AO322" s="19">
        <v>895</v>
      </c>
      <c r="AP322" s="19">
        <v>984</v>
      </c>
      <c r="AQ322" s="19">
        <v>1098</v>
      </c>
      <c r="AR322" s="19">
        <v>1245</v>
      </c>
      <c r="AS322" s="19">
        <v>1554</v>
      </c>
      <c r="AT322" s="19">
        <v>1944</v>
      </c>
      <c r="AU322" s="19">
        <v>2032</v>
      </c>
      <c r="AV322" s="19">
        <v>2014</v>
      </c>
      <c r="AW322" s="19">
        <v>2028</v>
      </c>
      <c r="AX322" s="19">
        <v>2043</v>
      </c>
      <c r="AY322" s="19">
        <v>2019</v>
      </c>
      <c r="AZ322" s="19">
        <v>2038</v>
      </c>
      <c r="BA322" s="19">
        <v>1930</v>
      </c>
      <c r="BB322" s="19">
        <v>1840</v>
      </c>
      <c r="BC322" s="19">
        <v>1685</v>
      </c>
      <c r="BD322" s="19">
        <v>1717</v>
      </c>
      <c r="BE322" s="19">
        <v>1954</v>
      </c>
      <c r="BF322" s="19">
        <v>2039</v>
      </c>
      <c r="BG322" s="19">
        <v>2024</v>
      </c>
      <c r="BH322" s="19">
        <v>1883</v>
      </c>
      <c r="BI322" s="19">
        <v>1725</v>
      </c>
      <c r="BJ322" s="19">
        <v>1593</v>
      </c>
      <c r="BK322" s="19">
        <v>1563</v>
      </c>
      <c r="BL322" s="19">
        <v>1624</v>
      </c>
      <c r="BM322" s="19">
        <v>1611</v>
      </c>
      <c r="BN322" s="19">
        <v>1575</v>
      </c>
      <c r="BO322" s="19">
        <v>1564</v>
      </c>
      <c r="BP322" s="19">
        <v>1525</v>
      </c>
      <c r="BQ322" s="19">
        <v>1705</v>
      </c>
      <c r="BR322" s="19">
        <v>1784</v>
      </c>
      <c r="BS322" s="19">
        <v>1798</v>
      </c>
      <c r="BT322" s="19">
        <v>1730</v>
      </c>
      <c r="BU322" s="19">
        <v>1693</v>
      </c>
      <c r="BV322" s="19">
        <v>1656</v>
      </c>
      <c r="BW322" s="19">
        <v>1667</v>
      </c>
      <c r="BX322" s="19">
        <v>1792</v>
      </c>
      <c r="BY322" s="19">
        <v>1725</v>
      </c>
      <c r="BZ322" s="19">
        <v>1651</v>
      </c>
      <c r="CA322" s="19">
        <v>1675</v>
      </c>
      <c r="CB322" s="19">
        <v>1716</v>
      </c>
      <c r="CC322" s="19">
        <v>1922</v>
      </c>
      <c r="CD322" s="19">
        <v>2018</v>
      </c>
      <c r="CE322" s="19">
        <v>1987</v>
      </c>
      <c r="CF322" s="19">
        <v>1875</v>
      </c>
      <c r="CG322" s="19">
        <v>1840</v>
      </c>
      <c r="CH322" s="49">
        <v>1770</v>
      </c>
      <c r="CI322" s="49">
        <v>1765</v>
      </c>
      <c r="CJ322" s="49">
        <v>1761</v>
      </c>
      <c r="CK322" s="49">
        <v>1690</v>
      </c>
      <c r="CL322" s="49">
        <v>1635</v>
      </c>
      <c r="CM322" s="49">
        <v>1649</v>
      </c>
      <c r="CN322" s="49">
        <v>1622</v>
      </c>
      <c r="CO322" s="49">
        <v>1679</v>
      </c>
      <c r="CP322" s="49">
        <v>1776</v>
      </c>
      <c r="CQ322" s="49">
        <v>1732</v>
      </c>
      <c r="CR322" s="49">
        <v>1674</v>
      </c>
      <c r="CS322" s="49">
        <v>1617</v>
      </c>
      <c r="CT322" s="49">
        <v>1513</v>
      </c>
      <c r="CU322" s="49">
        <v>1487</v>
      </c>
      <c r="CV322" s="49">
        <v>1469</v>
      </c>
      <c r="CW322" s="49">
        <v>1359</v>
      </c>
      <c r="CX322" s="49">
        <v>1320</v>
      </c>
      <c r="CY322" s="49">
        <v>1285</v>
      </c>
      <c r="CZ322" s="17" t="s">
        <v>366</v>
      </c>
      <c r="DE322" t="s">
        <v>367</v>
      </c>
      <c r="DG322" t="s">
        <v>366</v>
      </c>
      <c r="DI322">
        <v>75000</v>
      </c>
      <c r="DJ322">
        <v>74800</v>
      </c>
      <c r="DK322">
        <v>76600</v>
      </c>
      <c r="DL322">
        <v>75400</v>
      </c>
      <c r="DM322">
        <v>75500</v>
      </c>
      <c r="DN322">
        <v>76200</v>
      </c>
      <c r="DO322">
        <v>77500</v>
      </c>
      <c r="DP322">
        <v>78100</v>
      </c>
      <c r="DQ322">
        <v>78200</v>
      </c>
      <c r="DR322">
        <v>77500</v>
      </c>
      <c r="DS322">
        <v>79100</v>
      </c>
      <c r="DT322">
        <v>80200</v>
      </c>
      <c r="DU322">
        <v>79300</v>
      </c>
      <c r="DV322">
        <v>79100</v>
      </c>
      <c r="DW322">
        <v>77600</v>
      </c>
      <c r="DX322">
        <v>76900</v>
      </c>
      <c r="DY322">
        <v>76900</v>
      </c>
      <c r="DZ322">
        <v>78900</v>
      </c>
      <c r="EA322">
        <v>78900</v>
      </c>
      <c r="EB322">
        <v>79100</v>
      </c>
      <c r="EC322">
        <v>75600</v>
      </c>
      <c r="ED322">
        <v>74500</v>
      </c>
      <c r="EE322">
        <v>73500</v>
      </c>
      <c r="EF322">
        <v>73700</v>
      </c>
      <c r="EG322">
        <v>72700</v>
      </c>
      <c r="EH322">
        <v>71600</v>
      </c>
      <c r="EI322">
        <v>69800</v>
      </c>
      <c r="EJ322" s="19">
        <v>71200</v>
      </c>
      <c r="EK322" s="19">
        <v>75100</v>
      </c>
      <c r="EL322" s="19">
        <v>74900</v>
      </c>
      <c r="EM322" s="19"/>
      <c r="EO322" s="31">
        <f t="shared" si="120"/>
        <v>1.4586666666666666E-2</v>
      </c>
      <c r="EP322" s="31">
        <f t="shared" si="121"/>
        <v>1.3756684491978609E-2</v>
      </c>
      <c r="EQ322" s="31">
        <f t="shared" si="122"/>
        <v>1.3864229765013055E-2</v>
      </c>
      <c r="ER322" s="31">
        <f t="shared" si="123"/>
        <v>1.376657824933687E-2</v>
      </c>
      <c r="ES322" s="31">
        <f t="shared" si="124"/>
        <v>1.286092715231788E-2</v>
      </c>
      <c r="ET322" s="31">
        <f t="shared" si="125"/>
        <v>1.0734908136482939E-2</v>
      </c>
      <c r="EU322" s="31">
        <f t="shared" si="126"/>
        <v>1.0335483870967742E-2</v>
      </c>
      <c r="EV322" s="31">
        <f t="shared" si="127"/>
        <v>9.3597951344430216E-3</v>
      </c>
      <c r="EW322" s="31">
        <f t="shared" si="128"/>
        <v>1.0179028132992327E-2</v>
      </c>
      <c r="EX322" s="31">
        <f t="shared" si="129"/>
        <v>9.52258064516129E-3</v>
      </c>
      <c r="EY322" s="31">
        <f t="shared" si="130"/>
        <v>1.1314791403286978E-2</v>
      </c>
      <c r="EZ322" s="31">
        <f t="shared" si="131"/>
        <v>1.5523690773067332E-2</v>
      </c>
      <c r="FA322" s="31">
        <f t="shared" si="132"/>
        <v>2.562421185372005E-2</v>
      </c>
      <c r="FB322" s="31">
        <f t="shared" si="133"/>
        <v>2.5828065739570163E-2</v>
      </c>
      <c r="FC322" s="31">
        <f t="shared" si="134"/>
        <v>2.4871134020618555E-2</v>
      </c>
      <c r="FD322" s="31">
        <f t="shared" si="135"/>
        <v>2.2327698309492848E-2</v>
      </c>
      <c r="FE322" s="31">
        <f t="shared" si="136"/>
        <v>2.6319895968790637E-2</v>
      </c>
      <c r="FF322" s="31">
        <f t="shared" si="137"/>
        <v>2.0190114068441064E-2</v>
      </c>
      <c r="FG322" s="31">
        <f t="shared" si="138"/>
        <v>2.0418250950570344E-2</v>
      </c>
      <c r="FH322" s="31">
        <f t="shared" si="139"/>
        <v>1.9279393173198482E-2</v>
      </c>
      <c r="FI322" s="31">
        <f t="shared" si="140"/>
        <v>2.3783068783068784E-2</v>
      </c>
      <c r="FJ322" s="31">
        <f t="shared" si="141"/>
        <v>2.2228187919463089E-2</v>
      </c>
      <c r="FK322" s="31">
        <f t="shared" si="142"/>
        <v>2.3469387755102041E-2</v>
      </c>
      <c r="FL322" s="31">
        <f t="shared" si="143"/>
        <v>2.3283582089552238E-2</v>
      </c>
      <c r="FM322" s="50">
        <f t="shared" si="144"/>
        <v>2.7331499312242092E-2</v>
      </c>
      <c r="FN322" s="50">
        <f t="shared" si="145"/>
        <v>2.4720670391061454E-2</v>
      </c>
      <c r="FO322" s="50">
        <f t="shared" si="146"/>
        <v>2.4212034383954154E-2</v>
      </c>
      <c r="FP322" s="50">
        <f t="shared" si="147"/>
        <v>2.2780898876404495E-2</v>
      </c>
      <c r="FQ322" s="50">
        <f t="shared" si="148"/>
        <v>2.3062583222370172E-2</v>
      </c>
      <c r="FR322" s="50">
        <f t="shared" si="149"/>
        <v>2.0200267022696929E-2</v>
      </c>
    </row>
    <row r="323" spans="1:174" ht="14">
      <c r="A323" s="17" t="s">
        <v>367</v>
      </c>
      <c r="B323" s="19">
        <v>954</v>
      </c>
      <c r="C323" s="19">
        <v>1016</v>
      </c>
      <c r="D323" s="19">
        <v>1049</v>
      </c>
      <c r="E323" s="19">
        <v>1013</v>
      </c>
      <c r="F323" s="19">
        <v>1005</v>
      </c>
      <c r="G323" s="19">
        <v>1011</v>
      </c>
      <c r="H323" s="19">
        <v>1045</v>
      </c>
      <c r="I323" s="19">
        <v>1113</v>
      </c>
      <c r="J323" s="19">
        <v>1180</v>
      </c>
      <c r="K323" s="19">
        <v>1177</v>
      </c>
      <c r="L323" s="19">
        <v>1260</v>
      </c>
      <c r="M323" s="19">
        <v>1187</v>
      </c>
      <c r="N323" s="19">
        <v>1138</v>
      </c>
      <c r="O323" s="19">
        <v>1150</v>
      </c>
      <c r="P323" s="19">
        <v>1155</v>
      </c>
      <c r="Q323" s="19">
        <v>1165</v>
      </c>
      <c r="R323" s="19">
        <v>1113</v>
      </c>
      <c r="S323" s="19">
        <v>1066</v>
      </c>
      <c r="T323" s="19">
        <v>1072</v>
      </c>
      <c r="U323" s="19">
        <v>1144</v>
      </c>
      <c r="V323" s="19">
        <v>1132</v>
      </c>
      <c r="W323" s="19">
        <v>1096</v>
      </c>
      <c r="X323" s="19">
        <v>1050</v>
      </c>
      <c r="Y323" s="19">
        <v>981</v>
      </c>
      <c r="Z323" s="19">
        <v>939</v>
      </c>
      <c r="AA323" s="19">
        <v>971</v>
      </c>
      <c r="AB323" s="19">
        <v>979</v>
      </c>
      <c r="AC323" s="19">
        <v>922</v>
      </c>
      <c r="AD323" s="19">
        <v>890</v>
      </c>
      <c r="AE323" s="19">
        <v>894</v>
      </c>
      <c r="AF323" s="19">
        <v>930</v>
      </c>
      <c r="AG323" s="19">
        <v>993</v>
      </c>
      <c r="AH323" s="19">
        <v>1037</v>
      </c>
      <c r="AI323" s="19">
        <v>1026</v>
      </c>
      <c r="AJ323" s="19">
        <v>1022</v>
      </c>
      <c r="AK323" s="19">
        <v>1014</v>
      </c>
      <c r="AL323" s="19">
        <v>998</v>
      </c>
      <c r="AM323" s="19">
        <v>1080</v>
      </c>
      <c r="AN323" s="19">
        <v>1165</v>
      </c>
      <c r="AO323" s="19">
        <v>1209</v>
      </c>
      <c r="AP323" s="19">
        <v>1256</v>
      </c>
      <c r="AQ323" s="19">
        <v>1372</v>
      </c>
      <c r="AR323" s="19">
        <v>1543</v>
      </c>
      <c r="AS323" s="19">
        <v>1731</v>
      </c>
      <c r="AT323" s="19">
        <v>2009</v>
      </c>
      <c r="AU323" s="19">
        <v>2101</v>
      </c>
      <c r="AV323" s="19">
        <v>2168</v>
      </c>
      <c r="AW323" s="19">
        <v>2087</v>
      </c>
      <c r="AX323" s="19">
        <v>2123</v>
      </c>
      <c r="AY323" s="19">
        <v>2140</v>
      </c>
      <c r="AZ323" s="19">
        <v>2221</v>
      </c>
      <c r="BA323" s="19">
        <v>2187</v>
      </c>
      <c r="BB323" s="19">
        <v>2121</v>
      </c>
      <c r="BC323" s="19">
        <v>2126</v>
      </c>
      <c r="BD323" s="19">
        <v>2110</v>
      </c>
      <c r="BE323" s="19">
        <v>2187</v>
      </c>
      <c r="BF323" s="19">
        <v>2191</v>
      </c>
      <c r="BG323" s="19">
        <v>2095</v>
      </c>
      <c r="BH323" s="19">
        <v>2035</v>
      </c>
      <c r="BI323" s="19">
        <v>1854</v>
      </c>
      <c r="BJ323" s="19">
        <v>1762</v>
      </c>
      <c r="BK323" s="19">
        <v>1764</v>
      </c>
      <c r="BL323" s="19">
        <v>1770</v>
      </c>
      <c r="BM323" s="19">
        <v>1743</v>
      </c>
      <c r="BN323" s="19">
        <v>1654</v>
      </c>
      <c r="BO323" s="19">
        <v>1658</v>
      </c>
      <c r="BP323" s="19">
        <v>1669</v>
      </c>
      <c r="BQ323" s="19">
        <v>1770</v>
      </c>
      <c r="BR323" s="19">
        <v>1777</v>
      </c>
      <c r="BS323" s="19">
        <v>1767</v>
      </c>
      <c r="BT323" s="19">
        <v>1825</v>
      </c>
      <c r="BU323" s="19">
        <v>1753</v>
      </c>
      <c r="BV323" s="19">
        <v>1726</v>
      </c>
      <c r="BW323" s="19">
        <v>1744</v>
      </c>
      <c r="BX323" s="19">
        <v>1777</v>
      </c>
      <c r="BY323" s="19">
        <v>1824</v>
      </c>
      <c r="BZ323" s="19">
        <v>1783</v>
      </c>
      <c r="CA323" s="19">
        <v>1725</v>
      </c>
      <c r="CB323" s="19">
        <v>1747</v>
      </c>
      <c r="CC323" s="19">
        <v>1896</v>
      </c>
      <c r="CD323" s="19">
        <v>1914</v>
      </c>
      <c r="CE323" s="19">
        <v>1807</v>
      </c>
      <c r="CF323" s="19">
        <v>1711</v>
      </c>
      <c r="CG323" s="19">
        <v>1685</v>
      </c>
      <c r="CH323" s="49">
        <v>1662</v>
      </c>
      <c r="CI323" s="49">
        <v>1707</v>
      </c>
      <c r="CJ323" s="49">
        <v>1735</v>
      </c>
      <c r="CK323" s="49">
        <v>1694</v>
      </c>
      <c r="CL323" s="49">
        <v>1696</v>
      </c>
      <c r="CM323" s="49">
        <v>1657</v>
      </c>
      <c r="CN323" s="49">
        <v>1646</v>
      </c>
      <c r="CO323" s="49">
        <v>1735</v>
      </c>
      <c r="CP323" s="49">
        <v>1737</v>
      </c>
      <c r="CQ323" s="49">
        <v>1726</v>
      </c>
      <c r="CR323" s="49">
        <v>1679</v>
      </c>
      <c r="CS323" s="49">
        <v>1613</v>
      </c>
      <c r="CT323" s="49">
        <v>1555</v>
      </c>
      <c r="CU323" s="49">
        <v>1540</v>
      </c>
      <c r="CV323" s="49">
        <v>1497</v>
      </c>
      <c r="CW323" s="49">
        <v>1442</v>
      </c>
      <c r="CX323" s="49">
        <v>1360</v>
      </c>
      <c r="CY323" s="49">
        <v>1265</v>
      </c>
      <c r="CZ323" s="17" t="s">
        <v>367</v>
      </c>
      <c r="DE323" t="s">
        <v>368</v>
      </c>
      <c r="DG323" t="s">
        <v>367</v>
      </c>
      <c r="DI323">
        <v>54200</v>
      </c>
      <c r="DJ323">
        <v>53700</v>
      </c>
      <c r="DK323">
        <v>52500</v>
      </c>
      <c r="DL323">
        <v>52500</v>
      </c>
      <c r="DM323">
        <v>51300</v>
      </c>
      <c r="DN323">
        <v>50500</v>
      </c>
      <c r="DO323">
        <v>49700</v>
      </c>
      <c r="DP323">
        <v>52000</v>
      </c>
      <c r="DQ323">
        <v>53400</v>
      </c>
      <c r="DR323">
        <v>54400</v>
      </c>
      <c r="DS323">
        <v>54300</v>
      </c>
      <c r="DT323">
        <v>54300</v>
      </c>
      <c r="DU323">
        <v>55800</v>
      </c>
      <c r="DV323">
        <v>55100</v>
      </c>
      <c r="DW323">
        <v>54300</v>
      </c>
      <c r="DX323">
        <v>56500</v>
      </c>
      <c r="DY323">
        <v>55300</v>
      </c>
      <c r="DZ323">
        <v>54500</v>
      </c>
      <c r="EA323">
        <v>54100</v>
      </c>
      <c r="EB323">
        <v>51200</v>
      </c>
      <c r="EC323">
        <v>51400</v>
      </c>
      <c r="ED323">
        <v>51300</v>
      </c>
      <c r="EE323">
        <v>51100</v>
      </c>
      <c r="EF323">
        <v>52000</v>
      </c>
      <c r="EG323">
        <v>51300</v>
      </c>
      <c r="EH323">
        <v>51200</v>
      </c>
      <c r="EI323">
        <v>51100</v>
      </c>
      <c r="EJ323" s="19">
        <v>51000</v>
      </c>
      <c r="EK323" s="19">
        <v>51100</v>
      </c>
      <c r="EL323" s="19">
        <v>50000</v>
      </c>
      <c r="EM323" s="19"/>
      <c r="EO323" s="31">
        <f t="shared" si="120"/>
        <v>2.1715867158671586E-2</v>
      </c>
      <c r="EP323" s="31">
        <f t="shared" si="121"/>
        <v>2.1191806331471136E-2</v>
      </c>
      <c r="EQ323" s="31">
        <f t="shared" si="122"/>
        <v>2.2190476190476191E-2</v>
      </c>
      <c r="ER323" s="31">
        <f t="shared" si="123"/>
        <v>2.0419047619047618E-2</v>
      </c>
      <c r="ES323" s="31">
        <f t="shared" si="124"/>
        <v>2.1364522417153996E-2</v>
      </c>
      <c r="ET323" s="31">
        <f t="shared" si="125"/>
        <v>1.8594059405940593E-2</v>
      </c>
      <c r="EU323" s="31">
        <f t="shared" si="126"/>
        <v>1.8551307847082494E-2</v>
      </c>
      <c r="EV323" s="31">
        <f t="shared" si="127"/>
        <v>1.7884615384615384E-2</v>
      </c>
      <c r="EW323" s="31">
        <f t="shared" si="128"/>
        <v>1.9213483146067415E-2</v>
      </c>
      <c r="EX323" s="31">
        <f t="shared" si="129"/>
        <v>1.8345588235294117E-2</v>
      </c>
      <c r="EY323" s="31">
        <f t="shared" si="130"/>
        <v>2.2265193370165744E-2</v>
      </c>
      <c r="EZ323" s="31">
        <f t="shared" si="131"/>
        <v>2.8416206261510129E-2</v>
      </c>
      <c r="FA323" s="31">
        <f t="shared" si="132"/>
        <v>3.7652329749103944E-2</v>
      </c>
      <c r="FB323" s="31">
        <f t="shared" si="133"/>
        <v>3.8529945553539023E-2</v>
      </c>
      <c r="FC323" s="31">
        <f t="shared" si="134"/>
        <v>4.0276243093922651E-2</v>
      </c>
      <c r="FD323" s="31">
        <f t="shared" si="135"/>
        <v>3.7345132743362833E-2</v>
      </c>
      <c r="FE323" s="31">
        <f t="shared" si="136"/>
        <v>3.7884267631103072E-2</v>
      </c>
      <c r="FF323" s="31">
        <f t="shared" si="137"/>
        <v>3.2330275229357795E-2</v>
      </c>
      <c r="FG323" s="31">
        <f t="shared" si="138"/>
        <v>3.2218114602587798E-2</v>
      </c>
      <c r="FH323" s="31">
        <f t="shared" si="139"/>
        <v>3.2597656250000002E-2</v>
      </c>
      <c r="FI323" s="31">
        <f t="shared" si="140"/>
        <v>3.4377431906614783E-2</v>
      </c>
      <c r="FJ323" s="31">
        <f t="shared" si="141"/>
        <v>3.3645224171539964E-2</v>
      </c>
      <c r="FK323" s="31">
        <f t="shared" si="142"/>
        <v>3.5694716242661448E-2</v>
      </c>
      <c r="FL323" s="31">
        <f t="shared" si="143"/>
        <v>3.3596153846153845E-2</v>
      </c>
      <c r="FM323" s="50">
        <f t="shared" si="144"/>
        <v>3.5224171539961012E-2</v>
      </c>
      <c r="FN323" s="50">
        <f t="shared" si="145"/>
        <v>3.2460937500000002E-2</v>
      </c>
      <c r="FO323" s="50">
        <f t="shared" si="146"/>
        <v>3.3150684931506851E-2</v>
      </c>
      <c r="FP323" s="50">
        <f t="shared" si="147"/>
        <v>3.2274509803921568E-2</v>
      </c>
      <c r="FQ323" s="50">
        <f t="shared" si="148"/>
        <v>3.3776908023483369E-2</v>
      </c>
      <c r="FR323" s="50">
        <f t="shared" si="149"/>
        <v>3.1099999999999999E-2</v>
      </c>
    </row>
    <row r="324" spans="1:174" ht="14">
      <c r="A324" s="17" t="s">
        <v>368</v>
      </c>
      <c r="B324" s="19">
        <v>4012</v>
      </c>
      <c r="C324" s="19">
        <v>3989</v>
      </c>
      <c r="D324" s="19">
        <v>4086</v>
      </c>
      <c r="E324" s="19">
        <v>3881</v>
      </c>
      <c r="F324" s="19">
        <v>3846</v>
      </c>
      <c r="G324" s="19">
        <v>3848</v>
      </c>
      <c r="H324" s="19">
        <v>3953</v>
      </c>
      <c r="I324" s="19">
        <v>4214</v>
      </c>
      <c r="J324" s="19">
        <v>4317</v>
      </c>
      <c r="K324" s="19">
        <v>4412</v>
      </c>
      <c r="L324" s="19">
        <v>4358</v>
      </c>
      <c r="M324" s="19">
        <v>4334</v>
      </c>
      <c r="N324" s="19">
        <v>4238</v>
      </c>
      <c r="O324" s="19">
        <v>4162</v>
      </c>
      <c r="P324" s="19">
        <v>4094</v>
      </c>
      <c r="Q324" s="19">
        <v>4123</v>
      </c>
      <c r="R324" s="19">
        <v>4092</v>
      </c>
      <c r="S324" s="19">
        <v>4187</v>
      </c>
      <c r="T324" s="19">
        <v>4484</v>
      </c>
      <c r="U324" s="19">
        <v>4747</v>
      </c>
      <c r="V324" s="19">
        <v>4646</v>
      </c>
      <c r="W324" s="19">
        <v>4450</v>
      </c>
      <c r="X324" s="19">
        <v>4372</v>
      </c>
      <c r="Y324" s="19">
        <v>4197</v>
      </c>
      <c r="Z324" s="19">
        <v>4011</v>
      </c>
      <c r="AA324" s="19">
        <v>4035</v>
      </c>
      <c r="AB324" s="19">
        <v>3885</v>
      </c>
      <c r="AC324" s="19">
        <v>3660</v>
      </c>
      <c r="AD324" s="19">
        <v>3645</v>
      </c>
      <c r="AE324" s="19">
        <v>3777</v>
      </c>
      <c r="AF324" s="19">
        <v>4000</v>
      </c>
      <c r="AG324" s="19">
        <v>4287</v>
      </c>
      <c r="AH324" s="19">
        <v>4281</v>
      </c>
      <c r="AI324" s="19">
        <v>4243</v>
      </c>
      <c r="AJ324" s="19">
        <v>4157</v>
      </c>
      <c r="AK324" s="19">
        <v>4182</v>
      </c>
      <c r="AL324" s="19">
        <v>4053</v>
      </c>
      <c r="AM324" s="19">
        <v>4055</v>
      </c>
      <c r="AN324" s="19">
        <v>4201</v>
      </c>
      <c r="AO324" s="19">
        <v>4371</v>
      </c>
      <c r="AP324" s="19">
        <v>4489</v>
      </c>
      <c r="AQ324" s="19">
        <v>4886</v>
      </c>
      <c r="AR324" s="19">
        <v>5339</v>
      </c>
      <c r="AS324" s="19">
        <v>5933</v>
      </c>
      <c r="AT324" s="19">
        <v>6363</v>
      </c>
      <c r="AU324" s="19">
        <v>6474</v>
      </c>
      <c r="AV324" s="19">
        <v>6637</v>
      </c>
      <c r="AW324" s="19">
        <v>6568</v>
      </c>
      <c r="AX324" s="19">
        <v>6339</v>
      </c>
      <c r="AY324" s="19">
        <v>6382</v>
      </c>
      <c r="AZ324" s="19">
        <v>6292</v>
      </c>
      <c r="BA324" s="19">
        <v>6274</v>
      </c>
      <c r="BB324" s="19">
        <v>6310</v>
      </c>
      <c r="BC324" s="19">
        <v>6402</v>
      </c>
      <c r="BD324" s="19">
        <v>6590</v>
      </c>
      <c r="BE324" s="19">
        <v>6921</v>
      </c>
      <c r="BF324" s="19">
        <v>6780</v>
      </c>
      <c r="BG324" s="19">
        <v>6452</v>
      </c>
      <c r="BH324" s="19">
        <v>6333</v>
      </c>
      <c r="BI324" s="19">
        <v>6177</v>
      </c>
      <c r="BJ324" s="19">
        <v>6116</v>
      </c>
      <c r="BK324" s="19">
        <v>6042</v>
      </c>
      <c r="BL324" s="19">
        <v>5979</v>
      </c>
      <c r="BM324" s="19">
        <v>6095</v>
      </c>
      <c r="BN324" s="19">
        <v>6064</v>
      </c>
      <c r="BO324" s="19">
        <v>5868</v>
      </c>
      <c r="BP324" s="19">
        <v>5841</v>
      </c>
      <c r="BQ324" s="19">
        <v>6043</v>
      </c>
      <c r="BR324" s="19">
        <v>6030</v>
      </c>
      <c r="BS324" s="19">
        <v>5911</v>
      </c>
      <c r="BT324" s="19">
        <v>6032</v>
      </c>
      <c r="BU324" s="19">
        <v>6006</v>
      </c>
      <c r="BV324" s="19">
        <v>6095</v>
      </c>
      <c r="BW324" s="19">
        <v>6415</v>
      </c>
      <c r="BX324" s="19">
        <v>6536</v>
      </c>
      <c r="BY324" s="19">
        <v>6654</v>
      </c>
      <c r="BZ324" s="19">
        <v>6675</v>
      </c>
      <c r="CA324" s="19">
        <v>6696</v>
      </c>
      <c r="CB324" s="19">
        <v>6730</v>
      </c>
      <c r="CC324" s="19">
        <v>7227</v>
      </c>
      <c r="CD324" s="19">
        <v>7178</v>
      </c>
      <c r="CE324" s="19">
        <v>7119</v>
      </c>
      <c r="CF324" s="19">
        <v>7083</v>
      </c>
      <c r="CG324" s="19">
        <v>7038</v>
      </c>
      <c r="CH324" s="49">
        <v>6960</v>
      </c>
      <c r="CI324" s="49">
        <v>6991</v>
      </c>
      <c r="CJ324" s="49">
        <v>6934</v>
      </c>
      <c r="CK324" s="49">
        <v>7145</v>
      </c>
      <c r="CL324" s="49">
        <v>7282</v>
      </c>
      <c r="CM324" s="49">
        <v>7238</v>
      </c>
      <c r="CN324" s="49">
        <v>7248</v>
      </c>
      <c r="CO324" s="49">
        <v>7578</v>
      </c>
      <c r="CP324" s="49">
        <v>7470</v>
      </c>
      <c r="CQ324" s="49">
        <v>7217</v>
      </c>
      <c r="CR324" s="49">
        <v>7066</v>
      </c>
      <c r="CS324" s="49">
        <v>6904</v>
      </c>
      <c r="CT324" s="49">
        <v>6661</v>
      </c>
      <c r="CU324" s="49">
        <v>6505</v>
      </c>
      <c r="CV324" s="49">
        <v>6292</v>
      </c>
      <c r="CW324" s="49">
        <v>6062</v>
      </c>
      <c r="CX324" s="49">
        <v>5910</v>
      </c>
      <c r="CY324" s="49">
        <v>5734</v>
      </c>
      <c r="CZ324" s="17" t="s">
        <v>368</v>
      </c>
      <c r="DE324" t="s">
        <v>369</v>
      </c>
      <c r="DG324" t="s">
        <v>368</v>
      </c>
      <c r="DI324">
        <v>69100</v>
      </c>
      <c r="DJ324">
        <v>69600</v>
      </c>
      <c r="DK324">
        <v>69300</v>
      </c>
      <c r="DL324">
        <v>68800</v>
      </c>
      <c r="DM324">
        <v>67900</v>
      </c>
      <c r="DN324">
        <v>67400</v>
      </c>
      <c r="DO324">
        <v>68300</v>
      </c>
      <c r="DP324">
        <v>69400</v>
      </c>
      <c r="DQ324">
        <v>70800</v>
      </c>
      <c r="DR324">
        <v>70300</v>
      </c>
      <c r="DS324">
        <v>70300</v>
      </c>
      <c r="DT324">
        <v>70600</v>
      </c>
      <c r="DU324">
        <v>70500</v>
      </c>
      <c r="DV324">
        <v>69800</v>
      </c>
      <c r="DW324">
        <v>71500</v>
      </c>
      <c r="DX324">
        <v>72400</v>
      </c>
      <c r="DY324">
        <v>72200</v>
      </c>
      <c r="DZ324">
        <v>72600</v>
      </c>
      <c r="EA324">
        <v>72200</v>
      </c>
      <c r="EB324">
        <v>73100</v>
      </c>
      <c r="EC324">
        <v>73700</v>
      </c>
      <c r="ED324">
        <v>75100</v>
      </c>
      <c r="EE324">
        <v>74700</v>
      </c>
      <c r="EF324">
        <v>73300</v>
      </c>
      <c r="EG324">
        <v>73700</v>
      </c>
      <c r="EH324">
        <v>74200</v>
      </c>
      <c r="EI324">
        <v>75000</v>
      </c>
      <c r="EJ324" s="19">
        <v>74900</v>
      </c>
      <c r="EK324" s="19">
        <v>74600</v>
      </c>
      <c r="EL324" s="19">
        <v>74900</v>
      </c>
      <c r="EM324" s="19"/>
      <c r="EO324" s="31">
        <f t="shared" si="120"/>
        <v>6.3849493487698986E-2</v>
      </c>
      <c r="EP324" s="31">
        <f t="shared" si="121"/>
        <v>6.0890804597701152E-2</v>
      </c>
      <c r="EQ324" s="31">
        <f t="shared" si="122"/>
        <v>5.9494949494949496E-2</v>
      </c>
      <c r="ER324" s="31">
        <f t="shared" si="123"/>
        <v>6.517441860465116E-2</v>
      </c>
      <c r="ES324" s="31">
        <f t="shared" si="124"/>
        <v>6.5537555228276881E-2</v>
      </c>
      <c r="ET324" s="31">
        <f t="shared" si="125"/>
        <v>5.9510385756676561E-2</v>
      </c>
      <c r="EU324" s="31">
        <f t="shared" si="126"/>
        <v>5.3587115666178624E-2</v>
      </c>
      <c r="EV324" s="31">
        <f t="shared" si="127"/>
        <v>5.7636887608069162E-2</v>
      </c>
      <c r="EW324" s="31">
        <f t="shared" si="128"/>
        <v>5.9929378531073448E-2</v>
      </c>
      <c r="EX324" s="31">
        <f t="shared" si="129"/>
        <v>5.7652916073968705E-2</v>
      </c>
      <c r="EY324" s="31">
        <f t="shared" si="130"/>
        <v>6.217638691322902E-2</v>
      </c>
      <c r="EZ324" s="31">
        <f t="shared" si="131"/>
        <v>7.5623229461756369E-2</v>
      </c>
      <c r="FA324" s="31">
        <f t="shared" si="132"/>
        <v>9.1829787234042559E-2</v>
      </c>
      <c r="FB324" s="31">
        <f t="shared" si="133"/>
        <v>9.081661891117479E-2</v>
      </c>
      <c r="FC324" s="31">
        <f t="shared" si="134"/>
        <v>8.7748251748251752E-2</v>
      </c>
      <c r="FD324" s="31">
        <f t="shared" si="135"/>
        <v>9.1022099447513813E-2</v>
      </c>
      <c r="FE324" s="31">
        <f t="shared" si="136"/>
        <v>8.9362880886426591E-2</v>
      </c>
      <c r="FF324" s="31">
        <f t="shared" si="137"/>
        <v>8.4242424242424244E-2</v>
      </c>
      <c r="FG324" s="31">
        <f t="shared" si="138"/>
        <v>8.4418282548476456E-2</v>
      </c>
      <c r="FH324" s="31">
        <f t="shared" si="139"/>
        <v>7.9904240766073872E-2</v>
      </c>
      <c r="FI324" s="31">
        <f t="shared" si="140"/>
        <v>8.020352781546812E-2</v>
      </c>
      <c r="FJ324" s="31">
        <f t="shared" si="141"/>
        <v>8.1158455392809581E-2</v>
      </c>
      <c r="FK324" s="31">
        <f t="shared" si="142"/>
        <v>8.9076305220883528E-2</v>
      </c>
      <c r="FL324" s="31">
        <f t="shared" si="143"/>
        <v>9.1814461118690308E-2</v>
      </c>
      <c r="FM324" s="50">
        <f t="shared" si="144"/>
        <v>9.6594301221166898E-2</v>
      </c>
      <c r="FN324" s="50">
        <f t="shared" si="145"/>
        <v>9.3800539083557954E-2</v>
      </c>
      <c r="FO324" s="50">
        <f t="shared" si="146"/>
        <v>9.5266666666666666E-2</v>
      </c>
      <c r="FP324" s="50">
        <f t="shared" si="147"/>
        <v>9.6769025367156203E-2</v>
      </c>
      <c r="FQ324" s="50">
        <f t="shared" si="148"/>
        <v>9.6742627345844504E-2</v>
      </c>
      <c r="FR324" s="50">
        <f t="shared" si="149"/>
        <v>8.8931909212283042E-2</v>
      </c>
    </row>
    <row r="325" spans="1:174" ht="14">
      <c r="A325" s="17" t="s">
        <v>369</v>
      </c>
      <c r="B325" s="19">
        <v>2999</v>
      </c>
      <c r="C325" s="19">
        <v>3086</v>
      </c>
      <c r="D325" s="19">
        <v>3058</v>
      </c>
      <c r="E325" s="19">
        <v>3065</v>
      </c>
      <c r="F325" s="19">
        <v>2950</v>
      </c>
      <c r="G325" s="19">
        <v>3023</v>
      </c>
      <c r="H325" s="19">
        <v>3153</v>
      </c>
      <c r="I325" s="19">
        <v>3489</v>
      </c>
      <c r="J325" s="19">
        <v>3596</v>
      </c>
      <c r="K325" s="19">
        <v>3684</v>
      </c>
      <c r="L325" s="19">
        <v>3734</v>
      </c>
      <c r="M325" s="19">
        <v>3749</v>
      </c>
      <c r="N325" s="19">
        <v>3637</v>
      </c>
      <c r="O325" s="19">
        <v>3756</v>
      </c>
      <c r="P325" s="19">
        <v>3664</v>
      </c>
      <c r="Q325" s="19">
        <v>3563</v>
      </c>
      <c r="R325" s="19">
        <v>3442</v>
      </c>
      <c r="S325" s="19">
        <v>3246</v>
      </c>
      <c r="T325" s="19">
        <v>3195</v>
      </c>
      <c r="U325" s="19">
        <v>3433</v>
      </c>
      <c r="V325" s="19">
        <v>3554</v>
      </c>
      <c r="W325" s="19">
        <v>3570</v>
      </c>
      <c r="X325" s="19">
        <v>3546</v>
      </c>
      <c r="Y325" s="19">
        <v>3407</v>
      </c>
      <c r="Z325" s="19">
        <v>3387</v>
      </c>
      <c r="AA325" s="19">
        <v>3317</v>
      </c>
      <c r="AB325" s="19">
        <v>3232</v>
      </c>
      <c r="AC325" s="19">
        <v>2991</v>
      </c>
      <c r="AD325" s="19">
        <v>2995</v>
      </c>
      <c r="AE325" s="19">
        <v>3007</v>
      </c>
      <c r="AF325" s="19">
        <v>3000</v>
      </c>
      <c r="AG325" s="19">
        <v>3120</v>
      </c>
      <c r="AH325" s="19">
        <v>3286</v>
      </c>
      <c r="AI325" s="19">
        <v>3316</v>
      </c>
      <c r="AJ325" s="19">
        <v>3390</v>
      </c>
      <c r="AK325" s="19">
        <v>3370</v>
      </c>
      <c r="AL325" s="19">
        <v>3541</v>
      </c>
      <c r="AM325" s="19">
        <v>3585</v>
      </c>
      <c r="AN325" s="19">
        <v>3699</v>
      </c>
      <c r="AO325" s="19">
        <v>3742</v>
      </c>
      <c r="AP325" s="19">
        <v>3832</v>
      </c>
      <c r="AQ325" s="19">
        <v>4508</v>
      </c>
      <c r="AR325" s="19">
        <v>4753</v>
      </c>
      <c r="AS325" s="19">
        <v>5230</v>
      </c>
      <c r="AT325" s="19">
        <v>5932</v>
      </c>
      <c r="AU325" s="19">
        <v>6298</v>
      </c>
      <c r="AV325" s="19">
        <v>6321</v>
      </c>
      <c r="AW325" s="19">
        <v>6427</v>
      </c>
      <c r="AX325" s="19">
        <v>6595</v>
      </c>
      <c r="AY325" s="19">
        <v>6651</v>
      </c>
      <c r="AZ325" s="19">
        <v>6803</v>
      </c>
      <c r="BA325" s="19">
        <v>6639</v>
      </c>
      <c r="BB325" s="19">
        <v>6607</v>
      </c>
      <c r="BC325" s="19">
        <v>6753</v>
      </c>
      <c r="BD325" s="19">
        <v>6691</v>
      </c>
      <c r="BE325" s="19">
        <v>6993</v>
      </c>
      <c r="BF325" s="19">
        <v>6495</v>
      </c>
      <c r="BG325" s="19">
        <v>6225</v>
      </c>
      <c r="BH325" s="19">
        <v>5887</v>
      </c>
      <c r="BI325" s="19">
        <v>5674</v>
      </c>
      <c r="BJ325" s="19">
        <v>5200</v>
      </c>
      <c r="BK325" s="19">
        <v>5118</v>
      </c>
      <c r="BL325" s="19">
        <v>5135</v>
      </c>
      <c r="BM325" s="19">
        <v>5039</v>
      </c>
      <c r="BN325" s="19">
        <v>4828</v>
      </c>
      <c r="BO325" s="19">
        <v>4741</v>
      </c>
      <c r="BP325" s="19">
        <v>4902</v>
      </c>
      <c r="BQ325" s="19">
        <v>5211</v>
      </c>
      <c r="BR325" s="19">
        <v>5490</v>
      </c>
      <c r="BS325" s="19">
        <v>5517</v>
      </c>
      <c r="BT325" s="19">
        <v>5641</v>
      </c>
      <c r="BU325" s="19">
        <v>5627</v>
      </c>
      <c r="BV325" s="19">
        <v>5362</v>
      </c>
      <c r="BW325" s="19">
        <v>5359</v>
      </c>
      <c r="BX325" s="19">
        <v>5581</v>
      </c>
      <c r="BY325" s="19">
        <v>5643</v>
      </c>
      <c r="BZ325" s="19">
        <v>5743</v>
      </c>
      <c r="CA325" s="19">
        <v>5722</v>
      </c>
      <c r="CB325" s="19">
        <v>5729</v>
      </c>
      <c r="CC325" s="19">
        <v>5870</v>
      </c>
      <c r="CD325" s="19">
        <v>6145</v>
      </c>
      <c r="CE325" s="19">
        <v>6236</v>
      </c>
      <c r="CF325" s="19">
        <v>5690</v>
      </c>
      <c r="CG325" s="19">
        <v>5677</v>
      </c>
      <c r="CH325" s="49">
        <v>5439</v>
      </c>
      <c r="CI325" s="49">
        <v>5362</v>
      </c>
      <c r="CJ325" s="49">
        <v>5425</v>
      </c>
      <c r="CK325" s="49">
        <v>5347</v>
      </c>
      <c r="CL325" s="49">
        <v>5195</v>
      </c>
      <c r="CM325" s="49">
        <v>5250</v>
      </c>
      <c r="CN325" s="49">
        <v>5276</v>
      </c>
      <c r="CO325" s="49">
        <v>5646</v>
      </c>
      <c r="CP325" s="49">
        <v>5744</v>
      </c>
      <c r="CQ325" s="49">
        <v>5723</v>
      </c>
      <c r="CR325" s="49">
        <v>5478</v>
      </c>
      <c r="CS325" s="49">
        <v>5165</v>
      </c>
      <c r="CT325" s="49">
        <v>4887</v>
      </c>
      <c r="CU325" s="49">
        <v>4697</v>
      </c>
      <c r="CV325" s="49">
        <v>4574</v>
      </c>
      <c r="CW325" s="49">
        <v>4445</v>
      </c>
      <c r="CX325" s="49">
        <v>4227</v>
      </c>
      <c r="CY325" s="49">
        <v>4151</v>
      </c>
      <c r="CZ325" s="17" t="s">
        <v>369</v>
      </c>
      <c r="DE325" t="s">
        <v>370</v>
      </c>
      <c r="DG325" t="s">
        <v>369</v>
      </c>
      <c r="DI325">
        <v>116200</v>
      </c>
      <c r="DJ325">
        <v>117100</v>
      </c>
      <c r="DK325">
        <v>117900</v>
      </c>
      <c r="DL325">
        <v>119700</v>
      </c>
      <c r="DM325">
        <v>122700</v>
      </c>
      <c r="DN325">
        <v>123300</v>
      </c>
      <c r="DO325">
        <v>123700</v>
      </c>
      <c r="DP325">
        <v>125700</v>
      </c>
      <c r="DQ325">
        <v>121700</v>
      </c>
      <c r="DR325">
        <v>124600</v>
      </c>
      <c r="DS325">
        <v>126900</v>
      </c>
      <c r="DT325">
        <v>127100</v>
      </c>
      <c r="DU325">
        <v>128900</v>
      </c>
      <c r="DV325">
        <v>125800</v>
      </c>
      <c r="DW325">
        <v>126900</v>
      </c>
      <c r="DX325">
        <v>125400</v>
      </c>
      <c r="DY325">
        <v>124200</v>
      </c>
      <c r="DZ325">
        <v>122100</v>
      </c>
      <c r="EA325">
        <v>122200</v>
      </c>
      <c r="EB325">
        <v>122700</v>
      </c>
      <c r="EC325">
        <v>123700</v>
      </c>
      <c r="ED325">
        <v>128100</v>
      </c>
      <c r="EE325">
        <v>127000</v>
      </c>
      <c r="EF325">
        <v>128200</v>
      </c>
      <c r="EG325">
        <v>128000</v>
      </c>
      <c r="EH325">
        <v>125600</v>
      </c>
      <c r="EI325">
        <v>128900</v>
      </c>
      <c r="EJ325" s="19">
        <v>127300</v>
      </c>
      <c r="EK325" s="19">
        <v>128500</v>
      </c>
      <c r="EL325" s="19">
        <v>130700</v>
      </c>
      <c r="EM325" s="19"/>
      <c r="EO325" s="31">
        <f t="shared" si="120"/>
        <v>3.1703958691910498E-2</v>
      </c>
      <c r="EP325" s="31">
        <f t="shared" si="121"/>
        <v>3.1058923996584116E-2</v>
      </c>
      <c r="EQ325" s="31">
        <f t="shared" si="122"/>
        <v>3.0220525869380833E-2</v>
      </c>
      <c r="ER325" s="31">
        <f t="shared" si="123"/>
        <v>2.669172932330827E-2</v>
      </c>
      <c r="ES325" s="31">
        <f t="shared" si="124"/>
        <v>2.9095354523227385E-2</v>
      </c>
      <c r="ET325" s="31">
        <f t="shared" si="125"/>
        <v>2.7469586374695865E-2</v>
      </c>
      <c r="EU325" s="31">
        <f t="shared" si="126"/>
        <v>2.4179466451091348E-2</v>
      </c>
      <c r="EV325" s="31">
        <f t="shared" si="127"/>
        <v>2.386634844868735E-2</v>
      </c>
      <c r="EW325" s="31">
        <f t="shared" si="128"/>
        <v>2.7247329498767462E-2</v>
      </c>
      <c r="EX325" s="31">
        <f t="shared" si="129"/>
        <v>2.8418940609951846E-2</v>
      </c>
      <c r="EY325" s="31">
        <f t="shared" si="130"/>
        <v>2.9487785657998426E-2</v>
      </c>
      <c r="EZ325" s="31">
        <f t="shared" si="131"/>
        <v>3.7395751376868611E-2</v>
      </c>
      <c r="FA325" s="31">
        <f t="shared" si="132"/>
        <v>4.885958107059736E-2</v>
      </c>
      <c r="FB325" s="31">
        <f t="shared" si="133"/>
        <v>5.2424483306836245E-2</v>
      </c>
      <c r="FC325" s="31">
        <f t="shared" si="134"/>
        <v>5.231678486997636E-2</v>
      </c>
      <c r="FD325" s="31">
        <f t="shared" si="135"/>
        <v>5.3357256778309409E-2</v>
      </c>
      <c r="FE325" s="31">
        <f t="shared" si="136"/>
        <v>5.0120772946859904E-2</v>
      </c>
      <c r="FF325" s="31">
        <f t="shared" si="137"/>
        <v>4.2588042588042586E-2</v>
      </c>
      <c r="FG325" s="31">
        <f t="shared" si="138"/>
        <v>4.1235679214402618E-2</v>
      </c>
      <c r="FH325" s="31">
        <f t="shared" si="139"/>
        <v>3.9951100244498779E-2</v>
      </c>
      <c r="FI325" s="31">
        <f t="shared" si="140"/>
        <v>4.4599838318512532E-2</v>
      </c>
      <c r="FJ325" s="31">
        <f t="shared" si="141"/>
        <v>4.185792349726776E-2</v>
      </c>
      <c r="FK325" s="31">
        <f t="shared" si="142"/>
        <v>4.4433070866141733E-2</v>
      </c>
      <c r="FL325" s="31">
        <f t="shared" si="143"/>
        <v>4.4687987519500781E-2</v>
      </c>
      <c r="FM325" s="50">
        <f t="shared" si="144"/>
        <v>4.8718749999999998E-2</v>
      </c>
      <c r="FN325" s="50">
        <f t="shared" si="145"/>
        <v>4.3304140127388535E-2</v>
      </c>
      <c r="FO325" s="50">
        <f t="shared" si="146"/>
        <v>4.1481768813033358E-2</v>
      </c>
      <c r="FP325" s="50">
        <f t="shared" si="147"/>
        <v>4.1445404556166535E-2</v>
      </c>
      <c r="FQ325" s="50">
        <f t="shared" si="148"/>
        <v>4.4536964980544748E-2</v>
      </c>
      <c r="FR325" s="50">
        <f t="shared" si="149"/>
        <v>3.7390971690895176E-2</v>
      </c>
    </row>
    <row r="326" spans="1:174" ht="14">
      <c r="A326" s="17" t="s">
        <v>370</v>
      </c>
      <c r="B326" s="19">
        <v>2569</v>
      </c>
      <c r="C326" s="19">
        <v>2571</v>
      </c>
      <c r="D326" s="19">
        <v>2636</v>
      </c>
      <c r="E326" s="19">
        <v>2681</v>
      </c>
      <c r="F326" s="19">
        <v>2746</v>
      </c>
      <c r="G326" s="19">
        <v>2781</v>
      </c>
      <c r="H326" s="19">
        <v>2814</v>
      </c>
      <c r="I326" s="19">
        <v>2953</v>
      </c>
      <c r="J326" s="19">
        <v>3052</v>
      </c>
      <c r="K326" s="19">
        <v>3108</v>
      </c>
      <c r="L326" s="19">
        <v>3083</v>
      </c>
      <c r="M326" s="19">
        <v>2987</v>
      </c>
      <c r="N326" s="19">
        <v>2883</v>
      </c>
      <c r="O326" s="19">
        <v>2896</v>
      </c>
      <c r="P326" s="19">
        <v>2726</v>
      </c>
      <c r="Q326" s="19">
        <v>2799</v>
      </c>
      <c r="R326" s="19">
        <v>2954</v>
      </c>
      <c r="S326" s="19">
        <v>3010</v>
      </c>
      <c r="T326" s="19">
        <v>3101</v>
      </c>
      <c r="U326" s="19">
        <v>3227</v>
      </c>
      <c r="V326" s="19">
        <v>3315</v>
      </c>
      <c r="W326" s="19">
        <v>3201</v>
      </c>
      <c r="X326" s="19">
        <v>3046</v>
      </c>
      <c r="Y326" s="19">
        <v>2993</v>
      </c>
      <c r="Z326" s="19">
        <v>2787</v>
      </c>
      <c r="AA326" s="19">
        <v>2697</v>
      </c>
      <c r="AB326" s="19">
        <v>2610</v>
      </c>
      <c r="AC326" s="19">
        <v>2547</v>
      </c>
      <c r="AD326" s="19">
        <v>2406</v>
      </c>
      <c r="AE326" s="19">
        <v>2366</v>
      </c>
      <c r="AF326" s="19">
        <v>2514</v>
      </c>
      <c r="AG326" s="19">
        <v>2547</v>
      </c>
      <c r="AH326" s="19">
        <v>2575</v>
      </c>
      <c r="AI326" s="19">
        <v>2568</v>
      </c>
      <c r="AJ326" s="19">
        <v>2550</v>
      </c>
      <c r="AK326" s="19">
        <v>2527</v>
      </c>
      <c r="AL326" s="19">
        <v>2473</v>
      </c>
      <c r="AM326" s="19">
        <v>2602</v>
      </c>
      <c r="AN326" s="19">
        <v>2815</v>
      </c>
      <c r="AO326" s="19">
        <v>2871</v>
      </c>
      <c r="AP326" s="19">
        <v>3037</v>
      </c>
      <c r="AQ326" s="19">
        <v>3275</v>
      </c>
      <c r="AR326" s="19">
        <v>3589</v>
      </c>
      <c r="AS326" s="19">
        <v>3916</v>
      </c>
      <c r="AT326" s="19">
        <v>4462</v>
      </c>
      <c r="AU326" s="19">
        <v>4701</v>
      </c>
      <c r="AV326" s="19">
        <v>4928</v>
      </c>
      <c r="AW326" s="19">
        <v>4958</v>
      </c>
      <c r="AX326" s="19">
        <v>4897</v>
      </c>
      <c r="AY326" s="19">
        <v>4911</v>
      </c>
      <c r="AZ326" s="19">
        <v>5038</v>
      </c>
      <c r="BA326" s="19">
        <v>4984</v>
      </c>
      <c r="BB326" s="19">
        <v>4995</v>
      </c>
      <c r="BC326" s="19">
        <v>4930</v>
      </c>
      <c r="BD326" s="19">
        <v>4977</v>
      </c>
      <c r="BE326" s="19">
        <v>5173</v>
      </c>
      <c r="BF326" s="19">
        <v>5118</v>
      </c>
      <c r="BG326" s="19">
        <v>5078</v>
      </c>
      <c r="BH326" s="19">
        <v>4973</v>
      </c>
      <c r="BI326" s="19">
        <v>4795</v>
      </c>
      <c r="BJ326" s="19">
        <v>4619</v>
      </c>
      <c r="BK326" s="19">
        <v>4647</v>
      </c>
      <c r="BL326" s="19">
        <v>4767</v>
      </c>
      <c r="BM326" s="19">
        <v>4634</v>
      </c>
      <c r="BN326" s="19">
        <v>4559</v>
      </c>
      <c r="BO326" s="19">
        <v>4529</v>
      </c>
      <c r="BP326" s="19">
        <v>4621</v>
      </c>
      <c r="BQ326" s="19">
        <v>4799</v>
      </c>
      <c r="BR326" s="19">
        <v>4873</v>
      </c>
      <c r="BS326" s="19">
        <v>4851</v>
      </c>
      <c r="BT326" s="19">
        <v>4771</v>
      </c>
      <c r="BU326" s="19">
        <v>4776</v>
      </c>
      <c r="BV326" s="19">
        <v>4761</v>
      </c>
      <c r="BW326" s="19">
        <v>5000</v>
      </c>
      <c r="BX326" s="19">
        <v>5102</v>
      </c>
      <c r="BY326" s="19">
        <v>5160</v>
      </c>
      <c r="BZ326" s="19">
        <v>5259</v>
      </c>
      <c r="CA326" s="19">
        <v>5281</v>
      </c>
      <c r="CB326" s="19">
        <v>5343</v>
      </c>
      <c r="CC326" s="19">
        <v>5533</v>
      </c>
      <c r="CD326" s="19">
        <v>5647</v>
      </c>
      <c r="CE326" s="19">
        <v>5651</v>
      </c>
      <c r="CF326" s="19">
        <v>5453</v>
      </c>
      <c r="CG326" s="19">
        <v>5290</v>
      </c>
      <c r="CH326" s="49">
        <v>5242</v>
      </c>
      <c r="CI326" s="49">
        <v>5195</v>
      </c>
      <c r="CJ326" s="49">
        <v>5131</v>
      </c>
      <c r="CK326" s="49">
        <v>5083</v>
      </c>
      <c r="CL326" s="49">
        <v>4975</v>
      </c>
      <c r="CM326" s="49">
        <v>5074</v>
      </c>
      <c r="CN326" s="49">
        <v>5005</v>
      </c>
      <c r="CO326" s="49">
        <v>4997</v>
      </c>
      <c r="CP326" s="49">
        <v>5167</v>
      </c>
      <c r="CQ326" s="49">
        <v>5039</v>
      </c>
      <c r="CR326" s="49">
        <v>4804</v>
      </c>
      <c r="CS326" s="49">
        <v>4640</v>
      </c>
      <c r="CT326" s="49">
        <v>4436</v>
      </c>
      <c r="CU326" s="49">
        <v>4384</v>
      </c>
      <c r="CV326" s="49">
        <v>4296</v>
      </c>
      <c r="CW326" s="49">
        <v>4151</v>
      </c>
      <c r="CX326" s="49">
        <v>4081</v>
      </c>
      <c r="CY326" s="49">
        <v>3973</v>
      </c>
      <c r="CZ326" s="17" t="s">
        <v>370</v>
      </c>
      <c r="DE326" t="s">
        <v>371</v>
      </c>
      <c r="DG326" t="s">
        <v>370</v>
      </c>
      <c r="DI326">
        <v>74500</v>
      </c>
      <c r="DJ326">
        <v>74800</v>
      </c>
      <c r="DK326">
        <v>75300</v>
      </c>
      <c r="DL326">
        <v>77400</v>
      </c>
      <c r="DM326">
        <v>78700</v>
      </c>
      <c r="DN326">
        <v>78700</v>
      </c>
      <c r="DO326">
        <v>78600</v>
      </c>
      <c r="DP326">
        <v>78100</v>
      </c>
      <c r="DQ326">
        <v>78500</v>
      </c>
      <c r="DR326">
        <v>78200</v>
      </c>
      <c r="DS326">
        <v>77400</v>
      </c>
      <c r="DT326">
        <v>78900</v>
      </c>
      <c r="DU326">
        <v>79100</v>
      </c>
      <c r="DV326">
        <v>78900</v>
      </c>
      <c r="DW326">
        <v>81100</v>
      </c>
      <c r="DX326">
        <v>80500</v>
      </c>
      <c r="DY326">
        <v>79900</v>
      </c>
      <c r="DZ326">
        <v>79100</v>
      </c>
      <c r="EA326">
        <v>78500</v>
      </c>
      <c r="EB326">
        <v>79100</v>
      </c>
      <c r="EC326">
        <v>78200</v>
      </c>
      <c r="ED326">
        <v>78700</v>
      </c>
      <c r="EE326">
        <v>77500</v>
      </c>
      <c r="EF326">
        <v>77200</v>
      </c>
      <c r="EG326">
        <v>78400</v>
      </c>
      <c r="EH326">
        <v>77700</v>
      </c>
      <c r="EI326">
        <v>78200</v>
      </c>
      <c r="EJ326" s="19">
        <v>78200</v>
      </c>
      <c r="EK326" s="19">
        <v>78800</v>
      </c>
      <c r="EL326" s="19">
        <v>80700</v>
      </c>
      <c r="EM326" s="19"/>
      <c r="EO326" s="31">
        <f t="shared" si="120"/>
        <v>4.171812080536913E-2</v>
      </c>
      <c r="EP326" s="31">
        <f t="shared" si="121"/>
        <v>3.8542780748663102E-2</v>
      </c>
      <c r="EQ326" s="31">
        <f t="shared" si="122"/>
        <v>3.7171314741035855E-2</v>
      </c>
      <c r="ER326" s="31">
        <f t="shared" si="123"/>
        <v>4.0064599483204136E-2</v>
      </c>
      <c r="ES326" s="31">
        <f t="shared" si="124"/>
        <v>4.0673443456162646E-2</v>
      </c>
      <c r="ET326" s="31">
        <f t="shared" si="125"/>
        <v>3.5412960609911052E-2</v>
      </c>
      <c r="EU326" s="31">
        <f t="shared" si="126"/>
        <v>3.2404580152671753E-2</v>
      </c>
      <c r="EV326" s="31">
        <f t="shared" si="127"/>
        <v>3.2189500640204864E-2</v>
      </c>
      <c r="EW326" s="31">
        <f t="shared" si="128"/>
        <v>3.2713375796178341E-2</v>
      </c>
      <c r="EX326" s="31">
        <f t="shared" si="129"/>
        <v>3.1624040920716114E-2</v>
      </c>
      <c r="EY326" s="31">
        <f t="shared" si="130"/>
        <v>3.7093023255813956E-2</v>
      </c>
      <c r="EZ326" s="31">
        <f t="shared" si="131"/>
        <v>4.5487959442332068E-2</v>
      </c>
      <c r="FA326" s="31">
        <f t="shared" si="132"/>
        <v>5.9431099873577753E-2</v>
      </c>
      <c r="FB326" s="31">
        <f t="shared" si="133"/>
        <v>6.2065906210392902E-2</v>
      </c>
      <c r="FC326" s="31">
        <f t="shared" si="134"/>
        <v>6.145499383477189E-2</v>
      </c>
      <c r="FD326" s="31">
        <f t="shared" si="135"/>
        <v>6.1826086956521739E-2</v>
      </c>
      <c r="FE326" s="31">
        <f t="shared" si="136"/>
        <v>6.3554443053817272E-2</v>
      </c>
      <c r="FF326" s="31">
        <f t="shared" si="137"/>
        <v>5.8394437420986094E-2</v>
      </c>
      <c r="FG326" s="31">
        <f t="shared" si="138"/>
        <v>5.9031847133757961E-2</v>
      </c>
      <c r="FH326" s="31">
        <f t="shared" si="139"/>
        <v>5.8419721871049303E-2</v>
      </c>
      <c r="FI326" s="31">
        <f t="shared" si="140"/>
        <v>6.2033248081841436E-2</v>
      </c>
      <c r="FJ326" s="31">
        <f t="shared" si="141"/>
        <v>6.0495552731893262E-2</v>
      </c>
      <c r="FK326" s="31">
        <f t="shared" si="142"/>
        <v>6.6580645161290322E-2</v>
      </c>
      <c r="FL326" s="31">
        <f t="shared" si="143"/>
        <v>6.9209844559585496E-2</v>
      </c>
      <c r="FM326" s="50">
        <f t="shared" si="144"/>
        <v>7.2079081632653058E-2</v>
      </c>
      <c r="FN326" s="50">
        <f t="shared" si="145"/>
        <v>6.7464607464607459E-2</v>
      </c>
      <c r="FO326" s="50">
        <f t="shared" si="146"/>
        <v>6.5000000000000002E-2</v>
      </c>
      <c r="FP326" s="50">
        <f t="shared" si="147"/>
        <v>6.4002557544757033E-2</v>
      </c>
      <c r="FQ326" s="50">
        <f t="shared" si="148"/>
        <v>6.394670050761421E-2</v>
      </c>
      <c r="FR326" s="50">
        <f t="shared" si="149"/>
        <v>5.496902106567534E-2</v>
      </c>
    </row>
    <row r="327" spans="1:174" ht="14">
      <c r="A327" s="17" t="s">
        <v>371</v>
      </c>
      <c r="B327" s="19">
        <v>9075</v>
      </c>
      <c r="C327" s="19">
        <v>8996</v>
      </c>
      <c r="D327" s="19">
        <v>8975</v>
      </c>
      <c r="E327" s="19">
        <v>9035</v>
      </c>
      <c r="F327" s="19">
        <v>9116</v>
      </c>
      <c r="G327" s="19">
        <v>8800</v>
      </c>
      <c r="H327" s="19">
        <v>8768</v>
      </c>
      <c r="I327" s="19">
        <v>8806</v>
      </c>
      <c r="J327" s="19">
        <v>8824</v>
      </c>
      <c r="K327" s="19">
        <v>8807</v>
      </c>
      <c r="L327" s="19">
        <v>8579</v>
      </c>
      <c r="M327" s="19">
        <v>8513</v>
      </c>
      <c r="N327" s="19">
        <v>8293</v>
      </c>
      <c r="O327" s="19">
        <v>8199</v>
      </c>
      <c r="P327" s="19">
        <v>8317</v>
      </c>
      <c r="Q327" s="19">
        <v>8431</v>
      </c>
      <c r="R327" s="19">
        <v>8272</v>
      </c>
      <c r="S327" s="19">
        <v>8176</v>
      </c>
      <c r="T327" s="19">
        <v>7988</v>
      </c>
      <c r="U327" s="19">
        <v>7915</v>
      </c>
      <c r="V327" s="19">
        <v>8015</v>
      </c>
      <c r="W327" s="19">
        <v>7975</v>
      </c>
      <c r="X327" s="19">
        <v>7811</v>
      </c>
      <c r="Y327" s="19">
        <v>7723</v>
      </c>
      <c r="Z327" s="19">
        <v>7360</v>
      </c>
      <c r="AA327" s="19">
        <v>7298</v>
      </c>
      <c r="AB327" s="19">
        <v>7217</v>
      </c>
      <c r="AC327" s="19">
        <v>7173</v>
      </c>
      <c r="AD327" s="19">
        <v>7006</v>
      </c>
      <c r="AE327" s="19">
        <v>6678</v>
      </c>
      <c r="AF327" s="19">
        <v>6415</v>
      </c>
      <c r="AG327" s="19">
        <v>6393</v>
      </c>
      <c r="AH327" s="19">
        <v>6444</v>
      </c>
      <c r="AI327" s="19">
        <v>6397</v>
      </c>
      <c r="AJ327" s="19">
        <v>6290</v>
      </c>
      <c r="AK327" s="19">
        <v>6450</v>
      </c>
      <c r="AL327" s="19">
        <v>6355</v>
      </c>
      <c r="AM327" s="19">
        <v>6528</v>
      </c>
      <c r="AN327" s="19">
        <v>6598</v>
      </c>
      <c r="AO327" s="19">
        <v>6781</v>
      </c>
      <c r="AP327" s="19">
        <v>6728</v>
      </c>
      <c r="AQ327" s="19">
        <v>6980</v>
      </c>
      <c r="AR327" s="19">
        <v>7408</v>
      </c>
      <c r="AS327" s="19">
        <v>7447</v>
      </c>
      <c r="AT327" s="19">
        <v>8192</v>
      </c>
      <c r="AU327" s="19">
        <v>8686</v>
      </c>
      <c r="AV327" s="19">
        <v>9030</v>
      </c>
      <c r="AW327" s="19">
        <v>9340</v>
      </c>
      <c r="AX327" s="19">
        <v>9255</v>
      </c>
      <c r="AY327" s="19">
        <v>9334</v>
      </c>
      <c r="AZ327" s="19">
        <v>9714</v>
      </c>
      <c r="BA327" s="19">
        <v>9824</v>
      </c>
      <c r="BB327" s="19">
        <v>9954</v>
      </c>
      <c r="BC327" s="19">
        <v>9797</v>
      </c>
      <c r="BD327" s="19">
        <v>9610</v>
      </c>
      <c r="BE327" s="19">
        <v>9897</v>
      </c>
      <c r="BF327" s="19">
        <v>10182</v>
      </c>
      <c r="BG327" s="19">
        <v>10149</v>
      </c>
      <c r="BH327" s="19">
        <v>9993</v>
      </c>
      <c r="BI327" s="19">
        <v>10045</v>
      </c>
      <c r="BJ327" s="19">
        <v>9742</v>
      </c>
      <c r="BK327" s="19">
        <v>9696</v>
      </c>
      <c r="BL327" s="19">
        <v>9886</v>
      </c>
      <c r="BM327" s="19">
        <v>9983</v>
      </c>
      <c r="BN327" s="19">
        <v>9846</v>
      </c>
      <c r="BO327" s="19">
        <v>9861</v>
      </c>
      <c r="BP327" s="19">
        <v>9864</v>
      </c>
      <c r="BQ327" s="19">
        <v>10164</v>
      </c>
      <c r="BR327" s="19">
        <v>10370</v>
      </c>
      <c r="BS327" s="19">
        <v>10509</v>
      </c>
      <c r="BT327" s="19">
        <v>10642</v>
      </c>
      <c r="BU327" s="19">
        <v>10704</v>
      </c>
      <c r="BV327" s="19">
        <v>10721</v>
      </c>
      <c r="BW327" s="19">
        <v>11022</v>
      </c>
      <c r="BX327" s="19">
        <v>11314</v>
      </c>
      <c r="BY327" s="19">
        <v>11478</v>
      </c>
      <c r="BZ327" s="19">
        <v>11483</v>
      </c>
      <c r="CA327" s="19">
        <v>11298</v>
      </c>
      <c r="CB327" s="19">
        <v>11125</v>
      </c>
      <c r="CC327" s="19">
        <v>11104</v>
      </c>
      <c r="CD327" s="19">
        <v>11207</v>
      </c>
      <c r="CE327" s="19">
        <v>11128</v>
      </c>
      <c r="CF327" s="19">
        <v>10936</v>
      </c>
      <c r="CG327" s="19">
        <v>11045</v>
      </c>
      <c r="CH327" s="49">
        <v>10839</v>
      </c>
      <c r="CI327" s="49">
        <v>10978</v>
      </c>
      <c r="CJ327" s="49">
        <v>10673</v>
      </c>
      <c r="CK327" s="49">
        <v>10802</v>
      </c>
      <c r="CL327" s="49">
        <v>10944</v>
      </c>
      <c r="CM327" s="49">
        <v>10771</v>
      </c>
      <c r="CN327" s="49">
        <v>10442</v>
      </c>
      <c r="CO327" s="49">
        <v>10678</v>
      </c>
      <c r="CP327" s="49">
        <v>10781</v>
      </c>
      <c r="CQ327" s="49">
        <v>10647</v>
      </c>
      <c r="CR327" s="49">
        <v>10453</v>
      </c>
      <c r="CS327" s="49">
        <v>10175</v>
      </c>
      <c r="CT327" s="49">
        <v>9916</v>
      </c>
      <c r="CU327" s="49">
        <v>9684</v>
      </c>
      <c r="CV327" s="49">
        <v>9596</v>
      </c>
      <c r="CW327" s="49">
        <v>9204</v>
      </c>
      <c r="CX327" s="49">
        <v>8864</v>
      </c>
      <c r="CY327" s="49">
        <v>8564</v>
      </c>
      <c r="CZ327" s="17" t="s">
        <v>371</v>
      </c>
      <c r="DE327" t="s">
        <v>372</v>
      </c>
      <c r="DG327" t="s">
        <v>371</v>
      </c>
      <c r="DI327">
        <v>132500</v>
      </c>
      <c r="DJ327">
        <v>135400</v>
      </c>
      <c r="DK327">
        <v>136100</v>
      </c>
      <c r="DL327">
        <v>141300</v>
      </c>
      <c r="DM327">
        <v>140300</v>
      </c>
      <c r="DN327">
        <v>142300</v>
      </c>
      <c r="DO327">
        <v>143500</v>
      </c>
      <c r="DP327">
        <v>146600</v>
      </c>
      <c r="DQ327">
        <v>147300</v>
      </c>
      <c r="DR327">
        <v>149800</v>
      </c>
      <c r="DS327">
        <v>150400</v>
      </c>
      <c r="DT327">
        <v>151900</v>
      </c>
      <c r="DU327">
        <v>154100</v>
      </c>
      <c r="DV327">
        <v>152600</v>
      </c>
      <c r="DW327">
        <v>153900</v>
      </c>
      <c r="DX327">
        <v>155600</v>
      </c>
      <c r="DY327">
        <v>158300</v>
      </c>
      <c r="DZ327">
        <v>157700</v>
      </c>
      <c r="EA327">
        <v>159400</v>
      </c>
      <c r="EB327">
        <v>163900</v>
      </c>
      <c r="EC327">
        <v>162000</v>
      </c>
      <c r="ED327">
        <v>161300</v>
      </c>
      <c r="EE327">
        <v>160100</v>
      </c>
      <c r="EF327">
        <v>155100</v>
      </c>
      <c r="EG327">
        <v>158900</v>
      </c>
      <c r="EH327">
        <v>161400</v>
      </c>
      <c r="EI327">
        <v>160400</v>
      </c>
      <c r="EJ327" s="19">
        <v>164200</v>
      </c>
      <c r="EK327" s="19">
        <v>164700</v>
      </c>
      <c r="EL327" s="19">
        <v>161100</v>
      </c>
      <c r="EM327" s="19"/>
      <c r="EO327" s="31">
        <f t="shared" si="120"/>
        <v>6.6467924528301886E-2</v>
      </c>
      <c r="EP327" s="31">
        <f t="shared" si="121"/>
        <v>6.1248153618906939E-2</v>
      </c>
      <c r="EQ327" s="31">
        <f t="shared" si="122"/>
        <v>6.1947097722263041E-2</v>
      </c>
      <c r="ER327" s="31">
        <f t="shared" si="123"/>
        <v>5.6532200990799718E-2</v>
      </c>
      <c r="ES327" s="31">
        <f t="shared" si="124"/>
        <v>5.684248039914469E-2</v>
      </c>
      <c r="ET327" s="31">
        <f t="shared" si="125"/>
        <v>5.1721714687280394E-2</v>
      </c>
      <c r="EU327" s="31">
        <f t="shared" si="126"/>
        <v>4.9986062717770036E-2</v>
      </c>
      <c r="EV327" s="31">
        <f t="shared" si="127"/>
        <v>4.3758526603001363E-2</v>
      </c>
      <c r="EW327" s="31">
        <f t="shared" si="128"/>
        <v>4.3428377460964021E-2</v>
      </c>
      <c r="EX327" s="31">
        <f t="shared" si="129"/>
        <v>4.2423230974632846E-2</v>
      </c>
      <c r="EY327" s="31">
        <f t="shared" si="130"/>
        <v>4.5086436170212768E-2</v>
      </c>
      <c r="EZ327" s="31">
        <f t="shared" si="131"/>
        <v>4.8768926925608955E-2</v>
      </c>
      <c r="FA327" s="31">
        <f t="shared" si="132"/>
        <v>5.6365996106424399E-2</v>
      </c>
      <c r="FB327" s="31">
        <f t="shared" si="133"/>
        <v>6.0648754914809963E-2</v>
      </c>
      <c r="FC327" s="31">
        <f t="shared" si="134"/>
        <v>6.3833658219623127E-2</v>
      </c>
      <c r="FD327" s="31">
        <f t="shared" si="135"/>
        <v>6.1760925449871468E-2</v>
      </c>
      <c r="FE327" s="31">
        <f t="shared" si="136"/>
        <v>6.4112444725205303E-2</v>
      </c>
      <c r="FF327" s="31">
        <f t="shared" si="137"/>
        <v>6.1775523145212431E-2</v>
      </c>
      <c r="FG327" s="31">
        <f t="shared" si="138"/>
        <v>6.2628607277289833E-2</v>
      </c>
      <c r="FH327" s="31">
        <f t="shared" si="139"/>
        <v>6.0183038438071997E-2</v>
      </c>
      <c r="FI327" s="31">
        <f t="shared" si="140"/>
        <v>6.487037037037037E-2</v>
      </c>
      <c r="FJ327" s="31">
        <f t="shared" si="141"/>
        <v>6.6466212027278357E-2</v>
      </c>
      <c r="FK327" s="31">
        <f t="shared" si="142"/>
        <v>7.1692692067457833E-2</v>
      </c>
      <c r="FL327" s="31">
        <f t="shared" si="143"/>
        <v>7.1727917472598324E-2</v>
      </c>
      <c r="FM327" s="50">
        <f t="shared" si="144"/>
        <v>7.0031466331025805E-2</v>
      </c>
      <c r="FN327" s="50">
        <f t="shared" si="145"/>
        <v>6.7156133828996281E-2</v>
      </c>
      <c r="FO327" s="50">
        <f t="shared" si="146"/>
        <v>6.7344139650872811E-2</v>
      </c>
      <c r="FP327" s="50">
        <f t="shared" si="147"/>
        <v>6.3593179049939094E-2</v>
      </c>
      <c r="FQ327" s="50">
        <f t="shared" si="148"/>
        <v>6.4644808743169399E-2</v>
      </c>
      <c r="FR327" s="50">
        <f t="shared" si="149"/>
        <v>6.1551831160769711E-2</v>
      </c>
    </row>
    <row r="328" spans="1:174" ht="14">
      <c r="A328" s="17" t="s">
        <v>372</v>
      </c>
      <c r="B328" s="19">
        <v>802</v>
      </c>
      <c r="C328" s="19">
        <v>834</v>
      </c>
      <c r="D328" s="19">
        <v>784</v>
      </c>
      <c r="E328" s="19">
        <v>829</v>
      </c>
      <c r="F328" s="19">
        <v>827</v>
      </c>
      <c r="G328" s="19">
        <v>837</v>
      </c>
      <c r="H328" s="19">
        <v>821</v>
      </c>
      <c r="I328" s="19">
        <v>848</v>
      </c>
      <c r="J328" s="19">
        <v>852</v>
      </c>
      <c r="K328" s="19">
        <v>842</v>
      </c>
      <c r="L328" s="19">
        <v>792</v>
      </c>
      <c r="M328" s="19">
        <v>784</v>
      </c>
      <c r="N328" s="19">
        <v>757</v>
      </c>
      <c r="O328" s="19">
        <v>782</v>
      </c>
      <c r="P328" s="19">
        <v>684</v>
      </c>
      <c r="Q328" s="19">
        <v>792</v>
      </c>
      <c r="R328" s="19">
        <v>765</v>
      </c>
      <c r="S328" s="19">
        <v>702</v>
      </c>
      <c r="T328" s="19">
        <v>707</v>
      </c>
      <c r="U328" s="19">
        <v>734</v>
      </c>
      <c r="V328" s="19">
        <v>749</v>
      </c>
      <c r="W328" s="19">
        <v>718</v>
      </c>
      <c r="X328" s="19">
        <v>676</v>
      </c>
      <c r="Y328" s="19">
        <v>681</v>
      </c>
      <c r="Z328" s="19">
        <v>609</v>
      </c>
      <c r="AA328" s="19">
        <v>625</v>
      </c>
      <c r="AB328" s="19">
        <v>628</v>
      </c>
      <c r="AC328" s="19">
        <v>565</v>
      </c>
      <c r="AD328" s="19">
        <v>598</v>
      </c>
      <c r="AE328" s="19">
        <v>608</v>
      </c>
      <c r="AF328" s="19">
        <v>557</v>
      </c>
      <c r="AG328" s="19">
        <v>643</v>
      </c>
      <c r="AH328" s="19">
        <v>579</v>
      </c>
      <c r="AI328" s="19">
        <v>553</v>
      </c>
      <c r="AJ328" s="19">
        <v>580</v>
      </c>
      <c r="AK328" s="19">
        <v>579</v>
      </c>
      <c r="AL328" s="19">
        <v>547</v>
      </c>
      <c r="AM328" s="19">
        <v>577</v>
      </c>
      <c r="AN328" s="19">
        <v>646</v>
      </c>
      <c r="AO328" s="19">
        <v>654</v>
      </c>
      <c r="AP328" s="19">
        <v>694</v>
      </c>
      <c r="AQ328" s="19">
        <v>784</v>
      </c>
      <c r="AR328" s="19">
        <v>887</v>
      </c>
      <c r="AS328" s="19">
        <v>1016</v>
      </c>
      <c r="AT328" s="19">
        <v>1273</v>
      </c>
      <c r="AU328" s="19">
        <v>1377</v>
      </c>
      <c r="AV328" s="19">
        <v>1411</v>
      </c>
      <c r="AW328" s="19">
        <v>1428</v>
      </c>
      <c r="AX328" s="19">
        <v>1513</v>
      </c>
      <c r="AY328" s="19">
        <v>1516</v>
      </c>
      <c r="AZ328" s="19">
        <v>1513</v>
      </c>
      <c r="BA328" s="19">
        <v>1550</v>
      </c>
      <c r="BB328" s="19">
        <v>1512</v>
      </c>
      <c r="BC328" s="19">
        <v>1521</v>
      </c>
      <c r="BD328" s="19">
        <v>1470</v>
      </c>
      <c r="BE328" s="19">
        <v>1597</v>
      </c>
      <c r="BF328" s="19">
        <v>1681</v>
      </c>
      <c r="BG328" s="19">
        <v>1560</v>
      </c>
      <c r="BH328" s="19">
        <v>1528</v>
      </c>
      <c r="BI328" s="19">
        <v>1462</v>
      </c>
      <c r="BJ328" s="19">
        <v>1363</v>
      </c>
      <c r="BK328" s="19">
        <v>1314</v>
      </c>
      <c r="BL328" s="19">
        <v>1296</v>
      </c>
      <c r="BM328" s="19">
        <v>1305</v>
      </c>
      <c r="BN328" s="19">
        <v>1270</v>
      </c>
      <c r="BO328" s="19">
        <v>1260</v>
      </c>
      <c r="BP328" s="19">
        <v>1293</v>
      </c>
      <c r="BQ328" s="19">
        <v>1363</v>
      </c>
      <c r="BR328" s="19">
        <v>1348</v>
      </c>
      <c r="BS328" s="19">
        <v>1340</v>
      </c>
      <c r="BT328" s="19">
        <v>1363</v>
      </c>
      <c r="BU328" s="19">
        <v>1390</v>
      </c>
      <c r="BV328" s="19">
        <v>1380</v>
      </c>
      <c r="BW328" s="19">
        <v>1366</v>
      </c>
      <c r="BX328" s="19">
        <v>1338</v>
      </c>
      <c r="BY328" s="19">
        <v>1377</v>
      </c>
      <c r="BZ328" s="19">
        <v>1370</v>
      </c>
      <c r="CA328" s="19">
        <v>1339</v>
      </c>
      <c r="CB328" s="19">
        <v>1345</v>
      </c>
      <c r="CC328" s="19">
        <v>1376</v>
      </c>
      <c r="CD328" s="19">
        <v>1388</v>
      </c>
      <c r="CE328" s="19">
        <v>1407</v>
      </c>
      <c r="CF328" s="19">
        <v>1301</v>
      </c>
      <c r="CG328" s="19">
        <v>1260</v>
      </c>
      <c r="CH328" s="49">
        <v>1242</v>
      </c>
      <c r="CI328" s="49">
        <v>1213</v>
      </c>
      <c r="CJ328" s="49">
        <v>1172</v>
      </c>
      <c r="CK328" s="49">
        <v>1222</v>
      </c>
      <c r="CL328" s="49">
        <v>1232</v>
      </c>
      <c r="CM328" s="49">
        <v>1184</v>
      </c>
      <c r="CN328" s="49">
        <v>1160</v>
      </c>
      <c r="CO328" s="49">
        <v>1224</v>
      </c>
      <c r="CP328" s="49">
        <v>1290</v>
      </c>
      <c r="CQ328" s="49">
        <v>1241</v>
      </c>
      <c r="CR328" s="49">
        <v>1185</v>
      </c>
      <c r="CS328" s="49">
        <v>1141</v>
      </c>
      <c r="CT328" s="49">
        <v>1065</v>
      </c>
      <c r="CU328" s="49">
        <v>1038</v>
      </c>
      <c r="CV328" s="49">
        <v>944</v>
      </c>
      <c r="CW328" s="49">
        <v>905</v>
      </c>
      <c r="CX328" s="49">
        <v>882</v>
      </c>
      <c r="CY328" s="49">
        <v>849</v>
      </c>
      <c r="CZ328" s="17" t="s">
        <v>372</v>
      </c>
      <c r="DE328" t="s">
        <v>373</v>
      </c>
      <c r="DG328" t="s">
        <v>372</v>
      </c>
      <c r="DI328">
        <v>45300</v>
      </c>
      <c r="DJ328">
        <v>45200</v>
      </c>
      <c r="DK328">
        <v>45000</v>
      </c>
      <c r="DL328">
        <v>45800</v>
      </c>
      <c r="DM328">
        <v>45500</v>
      </c>
      <c r="DN328">
        <v>45700</v>
      </c>
      <c r="DO328">
        <v>45600</v>
      </c>
      <c r="DP328">
        <v>45900</v>
      </c>
      <c r="DQ328">
        <v>47100</v>
      </c>
      <c r="DR328">
        <v>47200</v>
      </c>
      <c r="DS328">
        <v>46700</v>
      </c>
      <c r="DT328">
        <v>48100</v>
      </c>
      <c r="DU328">
        <v>48000</v>
      </c>
      <c r="DV328">
        <v>47800</v>
      </c>
      <c r="DW328">
        <v>47400</v>
      </c>
      <c r="DX328">
        <v>48100</v>
      </c>
      <c r="DY328">
        <v>47000</v>
      </c>
      <c r="DZ328">
        <v>46000</v>
      </c>
      <c r="EA328">
        <v>45900</v>
      </c>
      <c r="EB328">
        <v>45800</v>
      </c>
      <c r="EC328">
        <v>47000</v>
      </c>
      <c r="ED328">
        <v>49700</v>
      </c>
      <c r="EE328">
        <v>51700</v>
      </c>
      <c r="EF328">
        <v>52100</v>
      </c>
      <c r="EG328">
        <v>55000</v>
      </c>
      <c r="EH328">
        <v>54700</v>
      </c>
      <c r="EI328">
        <v>54200</v>
      </c>
      <c r="EJ328" s="19">
        <v>52000</v>
      </c>
      <c r="EK328" s="19">
        <v>51500</v>
      </c>
      <c r="EL328" s="19">
        <v>49500</v>
      </c>
      <c r="EM328" s="19"/>
      <c r="EO328" s="31">
        <f t="shared" ref="EO328:EO391" si="150">K328/DI328</f>
        <v>1.858719646799117E-2</v>
      </c>
      <c r="EP328" s="31">
        <f t="shared" ref="EP328:EP391" si="151">N328/DJ328</f>
        <v>1.6747787610619468E-2</v>
      </c>
      <c r="EQ328" s="31">
        <f t="shared" ref="EQ328:EQ391" si="152">Q328/DK328</f>
        <v>1.7600000000000001E-2</v>
      </c>
      <c r="ER328" s="31">
        <f t="shared" ref="ER328:ER391" si="153">T328/DL328</f>
        <v>1.5436681222707424E-2</v>
      </c>
      <c r="ES328" s="31">
        <f t="shared" ref="ES328:ES391" si="154">W328/DM328</f>
        <v>1.5780219780219779E-2</v>
      </c>
      <c r="ET328" s="31">
        <f t="shared" ref="ET328:ET391" si="155">Z328/DN328</f>
        <v>1.3326039387308534E-2</v>
      </c>
      <c r="EU328" s="31">
        <f t="shared" ref="EU328:EU391" si="156">AC328/DO328</f>
        <v>1.2390350877192983E-2</v>
      </c>
      <c r="EV328" s="31">
        <f t="shared" ref="EV328:EV391" si="157">AF328/DP328</f>
        <v>1.2135076252723311E-2</v>
      </c>
      <c r="EW328" s="31">
        <f t="shared" ref="EW328:EW391" si="158">AI328/DQ328</f>
        <v>1.1740976645435244E-2</v>
      </c>
      <c r="EX328" s="31">
        <f t="shared" ref="EX328:EX391" si="159">AL328/DR328</f>
        <v>1.1588983050847457E-2</v>
      </c>
      <c r="EY328" s="31">
        <f t="shared" ref="EY328:EY391" si="160">AO328/DS328</f>
        <v>1.4004282655246253E-2</v>
      </c>
      <c r="EZ328" s="31">
        <f t="shared" ref="EZ328:EZ391" si="161">AR328/DT328</f>
        <v>1.8440748440748441E-2</v>
      </c>
      <c r="FA328" s="31">
        <f t="shared" ref="FA328:FA391" si="162">AU328/DU328</f>
        <v>2.8687500000000001E-2</v>
      </c>
      <c r="FB328" s="31">
        <f t="shared" ref="FB328:FB391" si="163">AX328/DV328</f>
        <v>3.1652719665271965E-2</v>
      </c>
      <c r="FC328" s="31">
        <f t="shared" ref="FC328:FC391" si="164">BA328/DW328</f>
        <v>3.2700421940928273E-2</v>
      </c>
      <c r="FD328" s="31">
        <f t="shared" ref="FD328:FD391" si="165">BD328/DX328</f>
        <v>3.0561330561330563E-2</v>
      </c>
      <c r="FE328" s="31">
        <f t="shared" ref="FE328:FE391" si="166">BG328/DY328</f>
        <v>3.3191489361702124E-2</v>
      </c>
      <c r="FF328" s="31">
        <f t="shared" ref="FF328:FF391" si="167">BJ328/DZ328</f>
        <v>2.9630434782608697E-2</v>
      </c>
      <c r="FG328" s="31">
        <f t="shared" ref="FG328:FG391" si="168">BM328/EA328</f>
        <v>2.8431372549019607E-2</v>
      </c>
      <c r="FH328" s="31">
        <f t="shared" ref="FH328:FH391" si="169">BP328/EB328</f>
        <v>2.8231441048034933E-2</v>
      </c>
      <c r="FI328" s="31">
        <f t="shared" ref="FI328:FI391" si="170">BS328/EC328</f>
        <v>2.8510638297872339E-2</v>
      </c>
      <c r="FJ328" s="31">
        <f t="shared" ref="FJ328:FJ391" si="171">BV328/ED328</f>
        <v>2.7766599597585512E-2</v>
      </c>
      <c r="FK328" s="31">
        <f t="shared" ref="FK328:FK391" si="172">BY328/EE328</f>
        <v>2.6634429400386846E-2</v>
      </c>
      <c r="FL328" s="31">
        <f t="shared" si="143"/>
        <v>2.5815738963531669E-2</v>
      </c>
      <c r="FM328" s="50">
        <f t="shared" si="144"/>
        <v>2.5581818181818181E-2</v>
      </c>
      <c r="FN328" s="50">
        <f t="shared" si="145"/>
        <v>2.2705667276051188E-2</v>
      </c>
      <c r="FO328" s="50">
        <f t="shared" si="146"/>
        <v>2.2546125461254611E-2</v>
      </c>
      <c r="FP328" s="50">
        <f t="shared" si="147"/>
        <v>2.2307692307692306E-2</v>
      </c>
      <c r="FQ328" s="50">
        <f t="shared" si="148"/>
        <v>2.4097087378640778E-2</v>
      </c>
      <c r="FR328" s="50">
        <f t="shared" si="149"/>
        <v>2.1515151515151515E-2</v>
      </c>
    </row>
    <row r="329" spans="1:174" ht="14">
      <c r="A329" s="17" t="s">
        <v>373</v>
      </c>
      <c r="B329" s="19">
        <v>740</v>
      </c>
      <c r="C329" s="19">
        <v>818</v>
      </c>
      <c r="D329" s="19">
        <v>792</v>
      </c>
      <c r="E329" s="19">
        <v>794</v>
      </c>
      <c r="F329" s="19">
        <v>778</v>
      </c>
      <c r="G329" s="19">
        <v>753</v>
      </c>
      <c r="H329" s="19">
        <v>732</v>
      </c>
      <c r="I329" s="19">
        <v>798</v>
      </c>
      <c r="J329" s="19">
        <v>843</v>
      </c>
      <c r="K329" s="19">
        <v>878</v>
      </c>
      <c r="L329" s="19">
        <v>876</v>
      </c>
      <c r="M329" s="19">
        <v>841</v>
      </c>
      <c r="N329" s="19">
        <v>816</v>
      </c>
      <c r="O329" s="19">
        <v>911</v>
      </c>
      <c r="P329" s="19">
        <v>883</v>
      </c>
      <c r="Q329" s="19">
        <v>894</v>
      </c>
      <c r="R329" s="19">
        <v>857</v>
      </c>
      <c r="S329" s="19">
        <v>873</v>
      </c>
      <c r="T329" s="19">
        <v>767</v>
      </c>
      <c r="U329" s="19">
        <v>819</v>
      </c>
      <c r="V329" s="19">
        <v>818</v>
      </c>
      <c r="W329" s="19">
        <v>777</v>
      </c>
      <c r="X329" s="19">
        <v>751</v>
      </c>
      <c r="Y329" s="19">
        <v>721</v>
      </c>
      <c r="Z329" s="19">
        <v>740</v>
      </c>
      <c r="AA329" s="19">
        <v>703</v>
      </c>
      <c r="AB329" s="19">
        <v>725</v>
      </c>
      <c r="AC329" s="19">
        <v>692</v>
      </c>
      <c r="AD329" s="19">
        <v>716</v>
      </c>
      <c r="AE329" s="19">
        <v>660</v>
      </c>
      <c r="AF329" s="19">
        <v>619</v>
      </c>
      <c r="AG329" s="19">
        <v>647</v>
      </c>
      <c r="AH329" s="19">
        <v>660</v>
      </c>
      <c r="AI329" s="19">
        <v>710</v>
      </c>
      <c r="AJ329" s="19">
        <v>685</v>
      </c>
      <c r="AK329" s="19">
        <v>672</v>
      </c>
      <c r="AL329" s="19">
        <v>705</v>
      </c>
      <c r="AM329" s="19">
        <v>752</v>
      </c>
      <c r="AN329" s="19">
        <v>822</v>
      </c>
      <c r="AO329" s="19">
        <v>835</v>
      </c>
      <c r="AP329" s="19">
        <v>914</v>
      </c>
      <c r="AQ329" s="19">
        <v>968</v>
      </c>
      <c r="AR329" s="19">
        <v>1087</v>
      </c>
      <c r="AS329" s="19">
        <v>1240</v>
      </c>
      <c r="AT329" s="19">
        <v>1521</v>
      </c>
      <c r="AU329" s="19">
        <v>1612</v>
      </c>
      <c r="AV329" s="19">
        <v>1707</v>
      </c>
      <c r="AW329" s="19">
        <v>1696</v>
      </c>
      <c r="AX329" s="19">
        <v>1666</v>
      </c>
      <c r="AY329" s="19">
        <v>1728</v>
      </c>
      <c r="AZ329" s="19">
        <v>1780</v>
      </c>
      <c r="BA329" s="19">
        <v>1747</v>
      </c>
      <c r="BB329" s="19">
        <v>1793</v>
      </c>
      <c r="BC329" s="19">
        <v>1739</v>
      </c>
      <c r="BD329" s="19">
        <v>1638</v>
      </c>
      <c r="BE329" s="19">
        <v>1786</v>
      </c>
      <c r="BF329" s="19">
        <v>1762</v>
      </c>
      <c r="BG329" s="19">
        <v>1716</v>
      </c>
      <c r="BH329" s="19">
        <v>1785</v>
      </c>
      <c r="BI329" s="19">
        <v>1635</v>
      </c>
      <c r="BJ329" s="19">
        <v>1511</v>
      </c>
      <c r="BK329" s="19">
        <v>1567</v>
      </c>
      <c r="BL329" s="19">
        <v>1597</v>
      </c>
      <c r="BM329" s="19">
        <v>1566</v>
      </c>
      <c r="BN329" s="19">
        <v>1516</v>
      </c>
      <c r="BO329" s="19">
        <v>1441</v>
      </c>
      <c r="BP329" s="19">
        <v>1395</v>
      </c>
      <c r="BQ329" s="19">
        <v>1460</v>
      </c>
      <c r="BR329" s="19">
        <v>1547</v>
      </c>
      <c r="BS329" s="19">
        <v>1475</v>
      </c>
      <c r="BT329" s="19">
        <v>1447</v>
      </c>
      <c r="BU329" s="19">
        <v>1445</v>
      </c>
      <c r="BV329" s="19">
        <v>1398</v>
      </c>
      <c r="BW329" s="19">
        <v>1492</v>
      </c>
      <c r="BX329" s="19">
        <v>1564</v>
      </c>
      <c r="BY329" s="19">
        <v>1604</v>
      </c>
      <c r="BZ329" s="19">
        <v>1582</v>
      </c>
      <c r="CA329" s="19">
        <v>1596</v>
      </c>
      <c r="CB329" s="19">
        <v>1561</v>
      </c>
      <c r="CC329" s="19">
        <v>1661</v>
      </c>
      <c r="CD329" s="19">
        <v>1692</v>
      </c>
      <c r="CE329" s="19">
        <v>1618</v>
      </c>
      <c r="CF329" s="19">
        <v>1578</v>
      </c>
      <c r="CG329" s="19">
        <v>1563</v>
      </c>
      <c r="CH329" s="49">
        <v>1507</v>
      </c>
      <c r="CI329" s="49">
        <v>1557</v>
      </c>
      <c r="CJ329" s="49">
        <v>1538</v>
      </c>
      <c r="CK329" s="49">
        <v>1560</v>
      </c>
      <c r="CL329" s="49">
        <v>1519</v>
      </c>
      <c r="CM329" s="49">
        <v>1473</v>
      </c>
      <c r="CN329" s="49">
        <v>1432</v>
      </c>
      <c r="CO329" s="49">
        <v>1482</v>
      </c>
      <c r="CP329" s="49">
        <v>1574</v>
      </c>
      <c r="CQ329" s="49">
        <v>1531</v>
      </c>
      <c r="CR329" s="49">
        <v>1455</v>
      </c>
      <c r="CS329" s="49">
        <v>1403</v>
      </c>
      <c r="CT329" s="49">
        <v>1345</v>
      </c>
      <c r="CU329" s="49">
        <v>1333</v>
      </c>
      <c r="CV329" s="49">
        <v>1326</v>
      </c>
      <c r="CW329" s="49">
        <v>1280</v>
      </c>
      <c r="CX329" s="49">
        <v>1146</v>
      </c>
      <c r="CY329" s="49">
        <v>1059</v>
      </c>
      <c r="CZ329" s="17" t="s">
        <v>373</v>
      </c>
      <c r="DE329" t="s">
        <v>374</v>
      </c>
      <c r="DG329" t="s">
        <v>373</v>
      </c>
      <c r="DI329">
        <v>66400</v>
      </c>
      <c r="DJ329">
        <v>66400</v>
      </c>
      <c r="DK329">
        <v>65600</v>
      </c>
      <c r="DL329">
        <v>65200</v>
      </c>
      <c r="DM329">
        <v>66400</v>
      </c>
      <c r="DN329">
        <v>66200</v>
      </c>
      <c r="DO329">
        <v>66600</v>
      </c>
      <c r="DP329">
        <v>66300</v>
      </c>
      <c r="DQ329">
        <v>67200</v>
      </c>
      <c r="DR329">
        <v>65900</v>
      </c>
      <c r="DS329">
        <v>66300</v>
      </c>
      <c r="DT329">
        <v>67200</v>
      </c>
      <c r="DU329">
        <v>67300</v>
      </c>
      <c r="DV329">
        <v>69000</v>
      </c>
      <c r="DW329">
        <v>70000</v>
      </c>
      <c r="DX329">
        <v>70300</v>
      </c>
      <c r="DY329">
        <v>69100</v>
      </c>
      <c r="DZ329">
        <v>68600</v>
      </c>
      <c r="EA329">
        <v>67500</v>
      </c>
      <c r="EB329">
        <v>68000</v>
      </c>
      <c r="EC329">
        <v>70000</v>
      </c>
      <c r="ED329">
        <v>72300</v>
      </c>
      <c r="EE329">
        <v>74300</v>
      </c>
      <c r="EF329">
        <v>73700</v>
      </c>
      <c r="EG329">
        <v>73000</v>
      </c>
      <c r="EH329">
        <v>72700</v>
      </c>
      <c r="EI329">
        <v>72200</v>
      </c>
      <c r="EJ329" s="19">
        <v>72700</v>
      </c>
      <c r="EK329" s="19">
        <v>73500</v>
      </c>
      <c r="EL329" s="19">
        <v>74700</v>
      </c>
      <c r="EM329" s="19"/>
      <c r="EO329" s="31">
        <f t="shared" si="150"/>
        <v>1.322289156626506E-2</v>
      </c>
      <c r="EP329" s="31">
        <f t="shared" si="151"/>
        <v>1.2289156626506025E-2</v>
      </c>
      <c r="EQ329" s="31">
        <f t="shared" si="152"/>
        <v>1.3628048780487805E-2</v>
      </c>
      <c r="ER329" s="31">
        <f t="shared" si="153"/>
        <v>1.1763803680981596E-2</v>
      </c>
      <c r="ES329" s="31">
        <f t="shared" si="154"/>
        <v>1.1701807228915662E-2</v>
      </c>
      <c r="ET329" s="31">
        <f t="shared" si="155"/>
        <v>1.1178247734138972E-2</v>
      </c>
      <c r="EU329" s="31">
        <f t="shared" si="156"/>
        <v>1.0390390390390391E-2</v>
      </c>
      <c r="EV329" s="31">
        <f t="shared" si="157"/>
        <v>9.3363499245852181E-3</v>
      </c>
      <c r="EW329" s="31">
        <f t="shared" si="158"/>
        <v>1.0565476190476191E-2</v>
      </c>
      <c r="EX329" s="31">
        <f t="shared" si="159"/>
        <v>1.0698027314112291E-2</v>
      </c>
      <c r="EY329" s="31">
        <f t="shared" si="160"/>
        <v>1.2594268476621418E-2</v>
      </c>
      <c r="EZ329" s="31">
        <f t="shared" si="161"/>
        <v>1.6175595238095239E-2</v>
      </c>
      <c r="FA329" s="31">
        <f t="shared" si="162"/>
        <v>2.3952451708766715E-2</v>
      </c>
      <c r="FB329" s="31">
        <f t="shared" si="163"/>
        <v>2.4144927536231885E-2</v>
      </c>
      <c r="FC329" s="31">
        <f t="shared" si="164"/>
        <v>2.4957142857142858E-2</v>
      </c>
      <c r="FD329" s="31">
        <f t="shared" si="165"/>
        <v>2.3300142247510668E-2</v>
      </c>
      <c r="FE329" s="31">
        <f t="shared" si="166"/>
        <v>2.4833574529667148E-2</v>
      </c>
      <c r="FF329" s="31">
        <f t="shared" si="167"/>
        <v>2.2026239067055392E-2</v>
      </c>
      <c r="FG329" s="31">
        <f t="shared" si="168"/>
        <v>2.3199999999999998E-2</v>
      </c>
      <c r="FH329" s="31">
        <f t="shared" si="169"/>
        <v>2.0514705882352942E-2</v>
      </c>
      <c r="FI329" s="31">
        <f t="shared" si="170"/>
        <v>2.1071428571428571E-2</v>
      </c>
      <c r="FJ329" s="31">
        <f t="shared" si="171"/>
        <v>1.9336099585062241E-2</v>
      </c>
      <c r="FK329" s="31">
        <f t="shared" si="172"/>
        <v>2.1588156123822342E-2</v>
      </c>
      <c r="FL329" s="31">
        <f t="shared" ref="FL329:FL392" si="173">CB329/EF329</f>
        <v>2.1180461329715062E-2</v>
      </c>
      <c r="FM329" s="50">
        <f t="shared" ref="FM329:FM392" si="174">CE329/EG329</f>
        <v>2.2164383561643835E-2</v>
      </c>
      <c r="FN329" s="50">
        <f t="shared" ref="FN329:FN392" si="175">CH329/EH329</f>
        <v>2.0729023383768912E-2</v>
      </c>
      <c r="FO329" s="50">
        <f t="shared" ref="FO329:FO392" si="176">CK329/EI329</f>
        <v>2.1606648199445983E-2</v>
      </c>
      <c r="FP329" s="50">
        <f t="shared" ref="FP329:FP392" si="177">CN329/EJ329</f>
        <v>1.969738651994498E-2</v>
      </c>
      <c r="FQ329" s="50">
        <f t="shared" ref="FQ329:FQ392" si="178">CQ329/EK329</f>
        <v>2.0829931972789116E-2</v>
      </c>
      <c r="FR329" s="50">
        <f t="shared" ref="FR329:FR392" si="179">CT329/EL329</f>
        <v>1.8005354752342703E-2</v>
      </c>
    </row>
    <row r="330" spans="1:174" ht="14">
      <c r="A330" s="17" t="s">
        <v>374</v>
      </c>
      <c r="B330" s="19">
        <v>776</v>
      </c>
      <c r="C330" s="19">
        <v>770</v>
      </c>
      <c r="D330" s="19">
        <v>727</v>
      </c>
      <c r="E330" s="19">
        <v>657</v>
      </c>
      <c r="F330" s="19">
        <v>633</v>
      </c>
      <c r="G330" s="19">
        <v>726</v>
      </c>
      <c r="H330" s="19">
        <v>746</v>
      </c>
      <c r="I330" s="19">
        <v>819</v>
      </c>
      <c r="J330" s="19">
        <v>924</v>
      </c>
      <c r="K330" s="19">
        <v>1034</v>
      </c>
      <c r="L330" s="19">
        <v>1035</v>
      </c>
      <c r="M330" s="19">
        <v>1023</v>
      </c>
      <c r="N330" s="19">
        <v>1013</v>
      </c>
      <c r="O330" s="19">
        <v>1010</v>
      </c>
      <c r="P330" s="19">
        <v>1043</v>
      </c>
      <c r="Q330" s="19">
        <v>1020</v>
      </c>
      <c r="R330" s="19">
        <v>1003</v>
      </c>
      <c r="S330" s="19">
        <v>985</v>
      </c>
      <c r="T330" s="19">
        <v>976</v>
      </c>
      <c r="U330" s="19">
        <v>993</v>
      </c>
      <c r="V330" s="19">
        <v>1084</v>
      </c>
      <c r="W330" s="19">
        <v>1074</v>
      </c>
      <c r="X330" s="19">
        <v>982</v>
      </c>
      <c r="Y330" s="19">
        <v>970</v>
      </c>
      <c r="Z330" s="19">
        <v>932</v>
      </c>
      <c r="AA330" s="19">
        <v>948</v>
      </c>
      <c r="AB330" s="19">
        <v>946</v>
      </c>
      <c r="AC330" s="19">
        <v>891</v>
      </c>
      <c r="AD330" s="19">
        <v>864</v>
      </c>
      <c r="AE330" s="19">
        <v>832</v>
      </c>
      <c r="AF330" s="19">
        <v>824</v>
      </c>
      <c r="AG330" s="19">
        <v>875</v>
      </c>
      <c r="AH330" s="19">
        <v>909</v>
      </c>
      <c r="AI330" s="19">
        <v>927</v>
      </c>
      <c r="AJ330" s="19">
        <v>943</v>
      </c>
      <c r="AK330" s="19">
        <v>961</v>
      </c>
      <c r="AL330" s="19">
        <v>967</v>
      </c>
      <c r="AM330" s="19">
        <v>972</v>
      </c>
      <c r="AN330" s="19">
        <v>1077</v>
      </c>
      <c r="AO330" s="19">
        <v>1051</v>
      </c>
      <c r="AP330" s="19">
        <v>1071</v>
      </c>
      <c r="AQ330" s="19">
        <v>1210</v>
      </c>
      <c r="AR330" s="19">
        <v>1368</v>
      </c>
      <c r="AS330" s="19">
        <v>1617</v>
      </c>
      <c r="AT330" s="19">
        <v>1928</v>
      </c>
      <c r="AU330" s="19">
        <v>2017</v>
      </c>
      <c r="AV330" s="19">
        <v>2017</v>
      </c>
      <c r="AW330" s="19">
        <v>1998</v>
      </c>
      <c r="AX330" s="19">
        <v>1899</v>
      </c>
      <c r="AY330" s="19">
        <v>1829</v>
      </c>
      <c r="AZ330" s="19">
        <v>1964</v>
      </c>
      <c r="BA330" s="19">
        <v>1837</v>
      </c>
      <c r="BB330" s="19">
        <v>1726</v>
      </c>
      <c r="BC330" s="19">
        <v>1678</v>
      </c>
      <c r="BD330" s="19">
        <v>1681</v>
      </c>
      <c r="BE330" s="19">
        <v>1747</v>
      </c>
      <c r="BF330" s="19">
        <v>1736</v>
      </c>
      <c r="BG330" s="19">
        <v>1647</v>
      </c>
      <c r="BH330" s="19">
        <v>1600</v>
      </c>
      <c r="BI330" s="19">
        <v>1525</v>
      </c>
      <c r="BJ330" s="19">
        <v>1456</v>
      </c>
      <c r="BK330" s="19">
        <v>1455</v>
      </c>
      <c r="BL330" s="19">
        <v>1452</v>
      </c>
      <c r="BM330" s="19">
        <v>1465</v>
      </c>
      <c r="BN330" s="19">
        <v>1361</v>
      </c>
      <c r="BO330" s="19">
        <v>1395</v>
      </c>
      <c r="BP330" s="19">
        <v>1443</v>
      </c>
      <c r="BQ330" s="19">
        <v>1531</v>
      </c>
      <c r="BR330" s="19">
        <v>1563</v>
      </c>
      <c r="BS330" s="19">
        <v>1538</v>
      </c>
      <c r="BT330" s="19">
        <v>1560</v>
      </c>
      <c r="BU330" s="19">
        <v>1488</v>
      </c>
      <c r="BV330" s="19">
        <v>1444</v>
      </c>
      <c r="BW330" s="19">
        <v>1524</v>
      </c>
      <c r="BX330" s="19">
        <v>1547</v>
      </c>
      <c r="BY330" s="19">
        <v>1529</v>
      </c>
      <c r="BZ330" s="19">
        <v>1577</v>
      </c>
      <c r="CA330" s="19">
        <v>1559</v>
      </c>
      <c r="CB330" s="19">
        <v>1624</v>
      </c>
      <c r="CC330" s="19">
        <v>1680</v>
      </c>
      <c r="CD330" s="19">
        <v>1765</v>
      </c>
      <c r="CE330" s="19">
        <v>1774</v>
      </c>
      <c r="CF330" s="19">
        <v>1744</v>
      </c>
      <c r="CG330" s="19">
        <v>1720</v>
      </c>
      <c r="CH330" s="49">
        <v>1652</v>
      </c>
      <c r="CI330" s="49">
        <v>1664</v>
      </c>
      <c r="CJ330" s="49">
        <v>1667</v>
      </c>
      <c r="CK330" s="49">
        <v>1645</v>
      </c>
      <c r="CL330" s="49">
        <v>1566</v>
      </c>
      <c r="CM330" s="49">
        <v>1569</v>
      </c>
      <c r="CN330" s="49">
        <v>1560</v>
      </c>
      <c r="CO330" s="49">
        <v>1617</v>
      </c>
      <c r="CP330" s="49">
        <v>1637</v>
      </c>
      <c r="CQ330" s="49">
        <v>1642</v>
      </c>
      <c r="CR330" s="49">
        <v>1620</v>
      </c>
      <c r="CS330" s="49">
        <v>1570</v>
      </c>
      <c r="CT330" s="49">
        <v>1453</v>
      </c>
      <c r="CU330" s="49">
        <v>1454</v>
      </c>
      <c r="CV330" s="49">
        <v>1377</v>
      </c>
      <c r="CW330" s="49">
        <v>1302</v>
      </c>
      <c r="CX330" s="49">
        <v>1229</v>
      </c>
      <c r="CY330" s="49">
        <v>1167</v>
      </c>
      <c r="CZ330" s="17" t="s">
        <v>374</v>
      </c>
      <c r="DE330" t="s">
        <v>375</v>
      </c>
      <c r="DG330" t="s">
        <v>374</v>
      </c>
      <c r="DI330">
        <v>49600</v>
      </c>
      <c r="DJ330">
        <v>49400</v>
      </c>
      <c r="DK330">
        <v>48600</v>
      </c>
      <c r="DL330">
        <v>50000</v>
      </c>
      <c r="DM330">
        <v>50600</v>
      </c>
      <c r="DN330">
        <v>50700</v>
      </c>
      <c r="DO330">
        <v>51700</v>
      </c>
      <c r="DP330">
        <v>54400</v>
      </c>
      <c r="DQ330">
        <v>55100</v>
      </c>
      <c r="DR330">
        <v>55400</v>
      </c>
      <c r="DS330">
        <v>55800</v>
      </c>
      <c r="DT330">
        <v>55300</v>
      </c>
      <c r="DU330">
        <v>55000</v>
      </c>
      <c r="DV330">
        <v>54800</v>
      </c>
      <c r="DW330">
        <v>53200</v>
      </c>
      <c r="DX330">
        <v>50700</v>
      </c>
      <c r="DY330">
        <v>49500</v>
      </c>
      <c r="DZ330">
        <v>49800</v>
      </c>
      <c r="EA330">
        <v>50600</v>
      </c>
      <c r="EB330">
        <v>51700</v>
      </c>
      <c r="EC330">
        <v>52700</v>
      </c>
      <c r="ED330">
        <v>51200</v>
      </c>
      <c r="EE330">
        <v>49900</v>
      </c>
      <c r="EF330">
        <v>51600</v>
      </c>
      <c r="EG330">
        <v>53300</v>
      </c>
      <c r="EH330">
        <v>54200</v>
      </c>
      <c r="EI330">
        <v>56100</v>
      </c>
      <c r="EJ330" s="19">
        <v>55100</v>
      </c>
      <c r="EK330" s="19">
        <v>54500</v>
      </c>
      <c r="EL330" s="19">
        <v>54700</v>
      </c>
      <c r="EM330" s="19"/>
      <c r="EO330" s="31">
        <f t="shared" si="150"/>
        <v>2.0846774193548388E-2</v>
      </c>
      <c r="EP330" s="31">
        <f t="shared" si="151"/>
        <v>2.0506072874493929E-2</v>
      </c>
      <c r="EQ330" s="31">
        <f t="shared" si="152"/>
        <v>2.0987654320987655E-2</v>
      </c>
      <c r="ER330" s="31">
        <f t="shared" si="153"/>
        <v>1.9519999999999999E-2</v>
      </c>
      <c r="ES330" s="31">
        <f t="shared" si="154"/>
        <v>2.1225296442687749E-2</v>
      </c>
      <c r="ET330" s="31">
        <f t="shared" si="155"/>
        <v>1.8382642998027613E-2</v>
      </c>
      <c r="EU330" s="31">
        <f t="shared" si="156"/>
        <v>1.7234042553191491E-2</v>
      </c>
      <c r="EV330" s="31">
        <f t="shared" si="157"/>
        <v>1.5147058823529411E-2</v>
      </c>
      <c r="EW330" s="31">
        <f t="shared" si="158"/>
        <v>1.6823956442831217E-2</v>
      </c>
      <c r="EX330" s="31">
        <f t="shared" si="159"/>
        <v>1.7454873646209387E-2</v>
      </c>
      <c r="EY330" s="31">
        <f t="shared" si="160"/>
        <v>1.8835125448028674E-2</v>
      </c>
      <c r="EZ330" s="31">
        <f t="shared" si="161"/>
        <v>2.4737793851717902E-2</v>
      </c>
      <c r="FA330" s="31">
        <f t="shared" si="162"/>
        <v>3.6672727272727274E-2</v>
      </c>
      <c r="FB330" s="31">
        <f t="shared" si="163"/>
        <v>3.465328467153285E-2</v>
      </c>
      <c r="FC330" s="31">
        <f t="shared" si="164"/>
        <v>3.4530075187969925E-2</v>
      </c>
      <c r="FD330" s="31">
        <f t="shared" si="165"/>
        <v>3.3155818540433923E-2</v>
      </c>
      <c r="FE330" s="31">
        <f t="shared" si="166"/>
        <v>3.3272727272727273E-2</v>
      </c>
      <c r="FF330" s="31">
        <f t="shared" si="167"/>
        <v>2.9236947791164657E-2</v>
      </c>
      <c r="FG330" s="31">
        <f t="shared" si="168"/>
        <v>2.8952569169960474E-2</v>
      </c>
      <c r="FH330" s="31">
        <f t="shared" si="169"/>
        <v>2.79110251450677E-2</v>
      </c>
      <c r="FI330" s="31">
        <f t="shared" si="170"/>
        <v>2.9184060721062617E-2</v>
      </c>
      <c r="FJ330" s="31">
        <f t="shared" si="171"/>
        <v>2.8203124999999999E-2</v>
      </c>
      <c r="FK330" s="31">
        <f t="shared" si="172"/>
        <v>3.0641282565130261E-2</v>
      </c>
      <c r="FL330" s="31">
        <f t="shared" si="173"/>
        <v>3.1472868217054265E-2</v>
      </c>
      <c r="FM330" s="50">
        <f t="shared" si="174"/>
        <v>3.328330206378987E-2</v>
      </c>
      <c r="FN330" s="50">
        <f t="shared" si="175"/>
        <v>3.0479704797047969E-2</v>
      </c>
      <c r="FO330" s="50">
        <f t="shared" si="176"/>
        <v>2.9322638146167559E-2</v>
      </c>
      <c r="FP330" s="50">
        <f t="shared" si="177"/>
        <v>2.8312159709618874E-2</v>
      </c>
      <c r="FQ330" s="50">
        <f t="shared" si="178"/>
        <v>3.0128440366972476E-2</v>
      </c>
      <c r="FR330" s="50">
        <f t="shared" si="179"/>
        <v>2.656307129798903E-2</v>
      </c>
    </row>
    <row r="331" spans="1:174" ht="14">
      <c r="A331" s="17" t="s">
        <v>375</v>
      </c>
      <c r="B331" s="19">
        <v>2756</v>
      </c>
      <c r="C331" s="19">
        <v>2813</v>
      </c>
      <c r="D331" s="19">
        <v>2900</v>
      </c>
      <c r="E331" s="19">
        <v>2944</v>
      </c>
      <c r="F331" s="19">
        <v>2891</v>
      </c>
      <c r="G331" s="19">
        <v>2859</v>
      </c>
      <c r="H331" s="19">
        <v>2934</v>
      </c>
      <c r="I331" s="19">
        <v>3136</v>
      </c>
      <c r="J331" s="19">
        <v>3305</v>
      </c>
      <c r="K331" s="19">
        <v>3306</v>
      </c>
      <c r="L331" s="19">
        <v>3230</v>
      </c>
      <c r="M331" s="19">
        <v>3167</v>
      </c>
      <c r="N331" s="19">
        <v>3154</v>
      </c>
      <c r="O331" s="19">
        <v>3317</v>
      </c>
      <c r="P331" s="19">
        <v>3315</v>
      </c>
      <c r="Q331" s="19">
        <v>3308</v>
      </c>
      <c r="R331" s="19">
        <v>3188</v>
      </c>
      <c r="S331" s="19">
        <v>3166</v>
      </c>
      <c r="T331" s="19">
        <v>3120</v>
      </c>
      <c r="U331" s="19">
        <v>3309</v>
      </c>
      <c r="V331" s="19">
        <v>3394</v>
      </c>
      <c r="W331" s="19">
        <v>3286</v>
      </c>
      <c r="X331" s="19">
        <v>3261</v>
      </c>
      <c r="Y331" s="19">
        <v>3255</v>
      </c>
      <c r="Z331" s="19">
        <v>3115</v>
      </c>
      <c r="AA331" s="19">
        <v>3179</v>
      </c>
      <c r="AB331" s="19">
        <v>3249</v>
      </c>
      <c r="AC331" s="19">
        <v>3118</v>
      </c>
      <c r="AD331" s="19">
        <v>3026</v>
      </c>
      <c r="AE331" s="19">
        <v>2916</v>
      </c>
      <c r="AF331" s="19">
        <v>3012</v>
      </c>
      <c r="AG331" s="19">
        <v>3235</v>
      </c>
      <c r="AH331" s="19">
        <v>3325</v>
      </c>
      <c r="AI331" s="19">
        <v>3358</v>
      </c>
      <c r="AJ331" s="19">
        <v>3399</v>
      </c>
      <c r="AK331" s="19">
        <v>3352</v>
      </c>
      <c r="AL331" s="19">
        <v>3340</v>
      </c>
      <c r="AM331" s="19">
        <v>3460</v>
      </c>
      <c r="AN331" s="19">
        <v>3626</v>
      </c>
      <c r="AO331" s="19">
        <v>3782</v>
      </c>
      <c r="AP331" s="19">
        <v>3946</v>
      </c>
      <c r="AQ331" s="19">
        <v>4129</v>
      </c>
      <c r="AR331" s="19">
        <v>4478</v>
      </c>
      <c r="AS331" s="19">
        <v>4956</v>
      </c>
      <c r="AT331" s="19">
        <v>5418</v>
      </c>
      <c r="AU331" s="19">
        <v>5517</v>
      </c>
      <c r="AV331" s="19">
        <v>5669</v>
      </c>
      <c r="AW331" s="19">
        <v>5770</v>
      </c>
      <c r="AX331" s="19">
        <v>5676</v>
      </c>
      <c r="AY331" s="19">
        <v>5728</v>
      </c>
      <c r="AZ331" s="19">
        <v>5718</v>
      </c>
      <c r="BA331" s="19">
        <v>5709</v>
      </c>
      <c r="BB331" s="19">
        <v>5563</v>
      </c>
      <c r="BC331" s="19">
        <v>5568</v>
      </c>
      <c r="BD331" s="19">
        <v>5514</v>
      </c>
      <c r="BE331" s="19">
        <v>5800</v>
      </c>
      <c r="BF331" s="19">
        <v>5755</v>
      </c>
      <c r="BG331" s="19">
        <v>5585</v>
      </c>
      <c r="BH331" s="19">
        <v>5417</v>
      </c>
      <c r="BI331" s="19">
        <v>5134</v>
      </c>
      <c r="BJ331" s="19">
        <v>5018</v>
      </c>
      <c r="BK331" s="19">
        <v>4937</v>
      </c>
      <c r="BL331" s="19">
        <v>5052</v>
      </c>
      <c r="BM331" s="19">
        <v>5098</v>
      </c>
      <c r="BN331" s="19">
        <v>5001</v>
      </c>
      <c r="BO331" s="19">
        <v>4974</v>
      </c>
      <c r="BP331" s="19">
        <v>4875</v>
      </c>
      <c r="BQ331" s="19">
        <v>5209</v>
      </c>
      <c r="BR331" s="19">
        <v>5348</v>
      </c>
      <c r="BS331" s="19">
        <v>5260</v>
      </c>
      <c r="BT331" s="19">
        <v>5306</v>
      </c>
      <c r="BU331" s="19">
        <v>5180</v>
      </c>
      <c r="BV331" s="19">
        <v>5096</v>
      </c>
      <c r="BW331" s="19">
        <v>5234</v>
      </c>
      <c r="BX331" s="19">
        <v>5478</v>
      </c>
      <c r="BY331" s="19">
        <v>5644</v>
      </c>
      <c r="BZ331" s="19">
        <v>5541</v>
      </c>
      <c r="CA331" s="19">
        <v>5460</v>
      </c>
      <c r="CB331" s="19">
        <v>5494</v>
      </c>
      <c r="CC331" s="19">
        <v>5821</v>
      </c>
      <c r="CD331" s="19">
        <v>6011</v>
      </c>
      <c r="CE331" s="19">
        <v>5932</v>
      </c>
      <c r="CF331" s="19">
        <v>5763</v>
      </c>
      <c r="CG331" s="19">
        <v>5616</v>
      </c>
      <c r="CH331" s="49">
        <v>5546</v>
      </c>
      <c r="CI331" s="49">
        <v>5540</v>
      </c>
      <c r="CJ331" s="49">
        <v>5566</v>
      </c>
      <c r="CK331" s="49">
        <v>5567</v>
      </c>
      <c r="CL331" s="49">
        <v>5628</v>
      </c>
      <c r="CM331" s="49">
        <v>5482</v>
      </c>
      <c r="CN331" s="49">
        <v>5424</v>
      </c>
      <c r="CO331" s="49">
        <v>5656</v>
      </c>
      <c r="CP331" s="49">
        <v>5746</v>
      </c>
      <c r="CQ331" s="49">
        <v>5666</v>
      </c>
      <c r="CR331" s="49">
        <v>5450</v>
      </c>
      <c r="CS331" s="49">
        <v>5318</v>
      </c>
      <c r="CT331" s="49">
        <v>5071</v>
      </c>
      <c r="CU331" s="49">
        <v>4899</v>
      </c>
      <c r="CV331" s="49">
        <v>4778</v>
      </c>
      <c r="CW331" s="49">
        <v>4636</v>
      </c>
      <c r="CX331" s="49">
        <v>4516</v>
      </c>
      <c r="CY331" s="49">
        <v>4425</v>
      </c>
      <c r="CZ331" s="17" t="s">
        <v>375</v>
      </c>
      <c r="DE331" t="s">
        <v>376</v>
      </c>
      <c r="DG331" t="s">
        <v>375</v>
      </c>
      <c r="DI331">
        <v>83200</v>
      </c>
      <c r="DJ331">
        <v>82800</v>
      </c>
      <c r="DK331">
        <v>82500</v>
      </c>
      <c r="DL331">
        <v>81400</v>
      </c>
      <c r="DM331">
        <v>80800</v>
      </c>
      <c r="DN331">
        <v>81200</v>
      </c>
      <c r="DO331">
        <v>79700</v>
      </c>
      <c r="DP331">
        <v>80900</v>
      </c>
      <c r="DQ331">
        <v>79600</v>
      </c>
      <c r="DR331">
        <v>79500</v>
      </c>
      <c r="DS331">
        <v>80000</v>
      </c>
      <c r="DT331">
        <v>80000</v>
      </c>
      <c r="DU331">
        <v>81700</v>
      </c>
      <c r="DV331">
        <v>81100</v>
      </c>
      <c r="DW331">
        <v>81900</v>
      </c>
      <c r="DX331">
        <v>83500</v>
      </c>
      <c r="DY331">
        <v>83800</v>
      </c>
      <c r="DZ331">
        <v>85900</v>
      </c>
      <c r="EA331">
        <v>85600</v>
      </c>
      <c r="EB331">
        <v>85300</v>
      </c>
      <c r="EC331">
        <v>84800</v>
      </c>
      <c r="ED331">
        <v>83500</v>
      </c>
      <c r="EE331">
        <v>83000</v>
      </c>
      <c r="EF331">
        <v>81700</v>
      </c>
      <c r="EG331">
        <v>82500</v>
      </c>
      <c r="EH331">
        <v>81900</v>
      </c>
      <c r="EI331">
        <v>82500</v>
      </c>
      <c r="EJ331" s="19">
        <v>83400</v>
      </c>
      <c r="EK331" s="19">
        <v>84800</v>
      </c>
      <c r="EL331" s="19">
        <v>86100</v>
      </c>
      <c r="EM331" s="19"/>
      <c r="EO331" s="31">
        <f t="shared" si="150"/>
        <v>3.9735576923076922E-2</v>
      </c>
      <c r="EP331" s="31">
        <f t="shared" si="151"/>
        <v>3.8091787439613528E-2</v>
      </c>
      <c r="EQ331" s="31">
        <f t="shared" si="152"/>
        <v>4.00969696969697E-2</v>
      </c>
      <c r="ER331" s="31">
        <f t="shared" si="153"/>
        <v>3.8329238329238333E-2</v>
      </c>
      <c r="ES331" s="31">
        <f t="shared" si="154"/>
        <v>4.066831683168317E-2</v>
      </c>
      <c r="ET331" s="31">
        <f t="shared" si="155"/>
        <v>3.8362068965517242E-2</v>
      </c>
      <c r="EU331" s="31">
        <f t="shared" si="156"/>
        <v>3.9121706398996238E-2</v>
      </c>
      <c r="EV331" s="31">
        <f t="shared" si="157"/>
        <v>3.7231149567367117E-2</v>
      </c>
      <c r="EW331" s="31">
        <f t="shared" si="158"/>
        <v>4.2185929648241208E-2</v>
      </c>
      <c r="EX331" s="31">
        <f t="shared" si="159"/>
        <v>4.20125786163522E-2</v>
      </c>
      <c r="EY331" s="31">
        <f t="shared" si="160"/>
        <v>4.7274999999999998E-2</v>
      </c>
      <c r="EZ331" s="31">
        <f t="shared" si="161"/>
        <v>5.5974999999999997E-2</v>
      </c>
      <c r="FA331" s="31">
        <f t="shared" si="162"/>
        <v>6.7527539779681761E-2</v>
      </c>
      <c r="FB331" s="31">
        <f t="shared" si="163"/>
        <v>6.9987669543773126E-2</v>
      </c>
      <c r="FC331" s="31">
        <f t="shared" si="164"/>
        <v>6.9706959706959712E-2</v>
      </c>
      <c r="FD331" s="31">
        <f t="shared" si="165"/>
        <v>6.6035928143712577E-2</v>
      </c>
      <c r="FE331" s="31">
        <f t="shared" si="166"/>
        <v>6.6646778042959431E-2</v>
      </c>
      <c r="FF331" s="31">
        <f t="shared" si="167"/>
        <v>5.8416763678696158E-2</v>
      </c>
      <c r="FG331" s="31">
        <f t="shared" si="168"/>
        <v>5.955607476635514E-2</v>
      </c>
      <c r="FH331" s="31">
        <f t="shared" si="169"/>
        <v>5.7151230949589682E-2</v>
      </c>
      <c r="FI331" s="31">
        <f t="shared" si="170"/>
        <v>6.2028301886792453E-2</v>
      </c>
      <c r="FJ331" s="31">
        <f t="shared" si="171"/>
        <v>6.1029940119760477E-2</v>
      </c>
      <c r="FK331" s="31">
        <f t="shared" si="172"/>
        <v>6.8000000000000005E-2</v>
      </c>
      <c r="FL331" s="31">
        <f t="shared" si="173"/>
        <v>6.7246022031823741E-2</v>
      </c>
      <c r="FM331" s="50">
        <f t="shared" si="174"/>
        <v>7.1903030303030302E-2</v>
      </c>
      <c r="FN331" s="50">
        <f t="shared" si="175"/>
        <v>6.7716727716727723E-2</v>
      </c>
      <c r="FO331" s="50">
        <f t="shared" si="176"/>
        <v>6.7478787878787874E-2</v>
      </c>
      <c r="FP331" s="50">
        <f t="shared" si="177"/>
        <v>6.5035971223021585E-2</v>
      </c>
      <c r="FQ331" s="50">
        <f t="shared" si="178"/>
        <v>6.6816037735849057E-2</v>
      </c>
      <c r="FR331" s="50">
        <f t="shared" si="179"/>
        <v>5.8896631823461089E-2</v>
      </c>
    </row>
    <row r="332" spans="1:174" ht="14">
      <c r="A332" s="17" t="s">
        <v>376</v>
      </c>
      <c r="B332" s="19">
        <v>1187</v>
      </c>
      <c r="C332" s="19">
        <v>1203</v>
      </c>
      <c r="D332" s="19">
        <v>1212</v>
      </c>
      <c r="E332" s="19">
        <v>1192</v>
      </c>
      <c r="F332" s="19">
        <v>1159</v>
      </c>
      <c r="G332" s="19">
        <v>1174</v>
      </c>
      <c r="H332" s="19">
        <v>1204</v>
      </c>
      <c r="I332" s="19">
        <v>1364</v>
      </c>
      <c r="J332" s="19">
        <v>1428</v>
      </c>
      <c r="K332" s="19">
        <v>1421</v>
      </c>
      <c r="L332" s="19">
        <v>1459</v>
      </c>
      <c r="M332" s="19">
        <v>1485</v>
      </c>
      <c r="N332" s="19">
        <v>1471</v>
      </c>
      <c r="O332" s="19">
        <v>1528</v>
      </c>
      <c r="P332" s="19">
        <v>1546</v>
      </c>
      <c r="Q332" s="19">
        <v>1556</v>
      </c>
      <c r="R332" s="19">
        <v>1527</v>
      </c>
      <c r="S332" s="19">
        <v>1425</v>
      </c>
      <c r="T332" s="19">
        <v>1399</v>
      </c>
      <c r="U332" s="19">
        <v>1455</v>
      </c>
      <c r="V332" s="19">
        <v>1397</v>
      </c>
      <c r="W332" s="19">
        <v>1335</v>
      </c>
      <c r="X332" s="19">
        <v>1346</v>
      </c>
      <c r="Y332" s="19">
        <v>1235</v>
      </c>
      <c r="Z332" s="19">
        <v>1089</v>
      </c>
      <c r="AA332" s="19">
        <v>1006</v>
      </c>
      <c r="AB332" s="19">
        <v>995</v>
      </c>
      <c r="AC332" s="19">
        <v>921</v>
      </c>
      <c r="AD332" s="19">
        <v>898</v>
      </c>
      <c r="AE332" s="19">
        <v>888</v>
      </c>
      <c r="AF332" s="19">
        <v>910</v>
      </c>
      <c r="AG332" s="19">
        <v>1068</v>
      </c>
      <c r="AH332" s="19">
        <v>1091</v>
      </c>
      <c r="AI332" s="19">
        <v>1075</v>
      </c>
      <c r="AJ332" s="19">
        <v>1040</v>
      </c>
      <c r="AK332" s="19">
        <v>1028</v>
      </c>
      <c r="AL332" s="19">
        <v>1041</v>
      </c>
      <c r="AM332" s="19">
        <v>1122</v>
      </c>
      <c r="AN332" s="19">
        <v>1231</v>
      </c>
      <c r="AO332" s="19">
        <v>1293</v>
      </c>
      <c r="AP332" s="19">
        <v>1369</v>
      </c>
      <c r="AQ332" s="19">
        <v>1496</v>
      </c>
      <c r="AR332" s="19">
        <v>1689</v>
      </c>
      <c r="AS332" s="19">
        <v>1909</v>
      </c>
      <c r="AT332" s="19">
        <v>2246</v>
      </c>
      <c r="AU332" s="19">
        <v>2307</v>
      </c>
      <c r="AV332" s="19">
        <v>2452</v>
      </c>
      <c r="AW332" s="19">
        <v>2230</v>
      </c>
      <c r="AX332" s="19">
        <v>2163</v>
      </c>
      <c r="AY332" s="19">
        <v>2200</v>
      </c>
      <c r="AZ332" s="19">
        <v>2279</v>
      </c>
      <c r="BA332" s="19">
        <v>2249</v>
      </c>
      <c r="BB332" s="19">
        <v>2222</v>
      </c>
      <c r="BC332" s="19">
        <v>2193</v>
      </c>
      <c r="BD332" s="19">
        <v>2152</v>
      </c>
      <c r="BE332" s="19">
        <v>2210</v>
      </c>
      <c r="BF332" s="19">
        <v>2213</v>
      </c>
      <c r="BG332" s="19">
        <v>2154</v>
      </c>
      <c r="BH332" s="19">
        <v>2131</v>
      </c>
      <c r="BI332" s="19">
        <v>1924</v>
      </c>
      <c r="BJ332" s="19">
        <v>1840</v>
      </c>
      <c r="BK332" s="19">
        <v>1833</v>
      </c>
      <c r="BL332" s="19">
        <v>1837</v>
      </c>
      <c r="BM332" s="19">
        <v>1836</v>
      </c>
      <c r="BN332" s="19">
        <v>1756</v>
      </c>
      <c r="BO332" s="19">
        <v>1751</v>
      </c>
      <c r="BP332" s="19">
        <v>1789</v>
      </c>
      <c r="BQ332" s="19">
        <v>1929</v>
      </c>
      <c r="BR332" s="19">
        <v>1987</v>
      </c>
      <c r="BS332" s="19">
        <v>1916</v>
      </c>
      <c r="BT332" s="19">
        <v>1839</v>
      </c>
      <c r="BU332" s="19">
        <v>1779</v>
      </c>
      <c r="BV332" s="19">
        <v>1742</v>
      </c>
      <c r="BW332" s="19">
        <v>1848</v>
      </c>
      <c r="BX332" s="19">
        <v>1854</v>
      </c>
      <c r="BY332" s="19">
        <v>1847</v>
      </c>
      <c r="BZ332" s="19">
        <v>1796</v>
      </c>
      <c r="CA332" s="19">
        <v>1777</v>
      </c>
      <c r="CB332" s="19">
        <v>1798</v>
      </c>
      <c r="CC332" s="19">
        <v>1916</v>
      </c>
      <c r="CD332" s="19">
        <v>1935</v>
      </c>
      <c r="CE332" s="19">
        <v>1878</v>
      </c>
      <c r="CF332" s="19">
        <v>1802</v>
      </c>
      <c r="CG332" s="19">
        <v>1735</v>
      </c>
      <c r="CH332" s="49">
        <v>1713</v>
      </c>
      <c r="CI332" s="49">
        <v>1788</v>
      </c>
      <c r="CJ332" s="49">
        <v>1808</v>
      </c>
      <c r="CK332" s="49">
        <v>1738</v>
      </c>
      <c r="CL332" s="49">
        <v>1739</v>
      </c>
      <c r="CM332" s="49">
        <v>1753</v>
      </c>
      <c r="CN332" s="49">
        <v>1760</v>
      </c>
      <c r="CO332" s="49">
        <v>1906</v>
      </c>
      <c r="CP332" s="49">
        <v>1928</v>
      </c>
      <c r="CQ332" s="49">
        <v>1862</v>
      </c>
      <c r="CR332" s="49">
        <v>1711</v>
      </c>
      <c r="CS332" s="49">
        <v>1612</v>
      </c>
      <c r="CT332" s="49">
        <v>1530</v>
      </c>
      <c r="CU332" s="49">
        <v>1498</v>
      </c>
      <c r="CV332" s="49">
        <v>1510</v>
      </c>
      <c r="CW332" s="49">
        <v>1439</v>
      </c>
      <c r="CX332" s="49">
        <v>1361</v>
      </c>
      <c r="CY332" s="49">
        <v>1244</v>
      </c>
      <c r="CZ332" s="17" t="s">
        <v>376</v>
      </c>
      <c r="DE332" t="s">
        <v>377</v>
      </c>
      <c r="DG332" t="s">
        <v>376</v>
      </c>
      <c r="DI332">
        <v>61700</v>
      </c>
      <c r="DJ332">
        <v>62400</v>
      </c>
      <c r="DK332">
        <v>63900</v>
      </c>
      <c r="DL332">
        <v>65100</v>
      </c>
      <c r="DM332">
        <v>65700</v>
      </c>
      <c r="DN332">
        <v>65000</v>
      </c>
      <c r="DO332">
        <v>64300</v>
      </c>
      <c r="DP332">
        <v>63200</v>
      </c>
      <c r="DQ332">
        <v>62800</v>
      </c>
      <c r="DR332">
        <v>62000</v>
      </c>
      <c r="DS332">
        <v>62500</v>
      </c>
      <c r="DT332">
        <v>62500</v>
      </c>
      <c r="DU332">
        <v>62800</v>
      </c>
      <c r="DV332">
        <v>62200</v>
      </c>
      <c r="DW332">
        <v>60600</v>
      </c>
      <c r="DX332">
        <v>59200</v>
      </c>
      <c r="DY332">
        <v>58500</v>
      </c>
      <c r="DZ332">
        <v>59100</v>
      </c>
      <c r="EA332">
        <v>57700</v>
      </c>
      <c r="EB332">
        <v>59500</v>
      </c>
      <c r="EC332">
        <v>61600</v>
      </c>
      <c r="ED332">
        <v>62500</v>
      </c>
      <c r="EE332">
        <v>63900</v>
      </c>
      <c r="EF332">
        <v>63300</v>
      </c>
      <c r="EG332">
        <v>62700</v>
      </c>
      <c r="EH332">
        <v>62800</v>
      </c>
      <c r="EI332">
        <v>64200</v>
      </c>
      <c r="EJ332" s="19">
        <v>64900</v>
      </c>
      <c r="EK332" s="19">
        <v>65100</v>
      </c>
      <c r="EL332" s="19">
        <v>64700</v>
      </c>
      <c r="EM332" s="19"/>
      <c r="EO332" s="31">
        <f t="shared" si="150"/>
        <v>2.3030794165316046E-2</v>
      </c>
      <c r="EP332" s="31">
        <f t="shared" si="151"/>
        <v>2.3573717948717949E-2</v>
      </c>
      <c r="EQ332" s="31">
        <f t="shared" si="152"/>
        <v>2.4350547730829421E-2</v>
      </c>
      <c r="ER332" s="31">
        <f t="shared" si="153"/>
        <v>2.1490015360983102E-2</v>
      </c>
      <c r="ES332" s="31">
        <f t="shared" si="154"/>
        <v>2.0319634703196348E-2</v>
      </c>
      <c r="ET332" s="31">
        <f t="shared" si="155"/>
        <v>1.6753846153846154E-2</v>
      </c>
      <c r="EU332" s="31">
        <f t="shared" si="156"/>
        <v>1.4323483670295491E-2</v>
      </c>
      <c r="EV332" s="31">
        <f t="shared" si="157"/>
        <v>1.439873417721519E-2</v>
      </c>
      <c r="EW332" s="31">
        <f t="shared" si="158"/>
        <v>1.7117834394904458E-2</v>
      </c>
      <c r="EX332" s="31">
        <f t="shared" si="159"/>
        <v>1.679032258064516E-2</v>
      </c>
      <c r="EY332" s="31">
        <f t="shared" si="160"/>
        <v>2.0688000000000002E-2</v>
      </c>
      <c r="EZ332" s="31">
        <f t="shared" si="161"/>
        <v>2.7023999999999999E-2</v>
      </c>
      <c r="FA332" s="31">
        <f t="shared" si="162"/>
        <v>3.6735668789808919E-2</v>
      </c>
      <c r="FB332" s="31">
        <f t="shared" si="163"/>
        <v>3.4774919614147907E-2</v>
      </c>
      <c r="FC332" s="31">
        <f t="shared" si="164"/>
        <v>3.7112211221122113E-2</v>
      </c>
      <c r="FD332" s="31">
        <f t="shared" si="165"/>
        <v>3.6351351351351355E-2</v>
      </c>
      <c r="FE332" s="31">
        <f t="shared" si="166"/>
        <v>3.6820512820512817E-2</v>
      </c>
      <c r="FF332" s="31">
        <f t="shared" si="167"/>
        <v>3.1133671742808799E-2</v>
      </c>
      <c r="FG332" s="31">
        <f t="shared" si="168"/>
        <v>3.1819757365684577E-2</v>
      </c>
      <c r="FH332" s="31">
        <f t="shared" si="169"/>
        <v>3.0067226890756301E-2</v>
      </c>
      <c r="FI332" s="31">
        <f t="shared" si="170"/>
        <v>3.1103896103896102E-2</v>
      </c>
      <c r="FJ332" s="31">
        <f t="shared" si="171"/>
        <v>2.7872000000000001E-2</v>
      </c>
      <c r="FK332" s="31">
        <f t="shared" si="172"/>
        <v>2.8904538341158061E-2</v>
      </c>
      <c r="FL332" s="31">
        <f t="shared" si="173"/>
        <v>2.8404423380726698E-2</v>
      </c>
      <c r="FM332" s="50">
        <f t="shared" si="174"/>
        <v>2.9952153110047848E-2</v>
      </c>
      <c r="FN332" s="50">
        <f t="shared" si="175"/>
        <v>2.7277070063694269E-2</v>
      </c>
      <c r="FO332" s="50">
        <f t="shared" si="176"/>
        <v>2.707165109034268E-2</v>
      </c>
      <c r="FP332" s="50">
        <f t="shared" si="177"/>
        <v>2.7118644067796609E-2</v>
      </c>
      <c r="FQ332" s="50">
        <f t="shared" si="178"/>
        <v>2.8602150537634409E-2</v>
      </c>
      <c r="FR332" s="50">
        <f t="shared" si="179"/>
        <v>2.364760432766615E-2</v>
      </c>
    </row>
    <row r="333" spans="1:174" ht="14">
      <c r="A333" s="17" t="s">
        <v>377</v>
      </c>
      <c r="B333" s="19">
        <v>7644</v>
      </c>
      <c r="C333" s="19">
        <v>7935</v>
      </c>
      <c r="D333" s="19">
        <v>8170</v>
      </c>
      <c r="E333" s="19">
        <v>8052</v>
      </c>
      <c r="F333" s="19">
        <v>7827</v>
      </c>
      <c r="G333" s="19">
        <v>7896</v>
      </c>
      <c r="H333" s="19">
        <v>8318</v>
      </c>
      <c r="I333" s="19">
        <v>9013</v>
      </c>
      <c r="J333" s="19">
        <v>9447</v>
      </c>
      <c r="K333" s="19">
        <v>9584</v>
      </c>
      <c r="L333" s="19">
        <v>9836</v>
      </c>
      <c r="M333" s="19">
        <v>9631</v>
      </c>
      <c r="N333" s="19">
        <v>9036</v>
      </c>
      <c r="O333" s="19">
        <v>9247</v>
      </c>
      <c r="P333" s="19">
        <v>9295</v>
      </c>
      <c r="Q333" s="19">
        <v>9089</v>
      </c>
      <c r="R333" s="19">
        <v>8848</v>
      </c>
      <c r="S333" s="19">
        <v>8529</v>
      </c>
      <c r="T333" s="19">
        <v>8604</v>
      </c>
      <c r="U333" s="19">
        <v>9174</v>
      </c>
      <c r="V333" s="19">
        <v>9119</v>
      </c>
      <c r="W333" s="19">
        <v>9064</v>
      </c>
      <c r="X333" s="19">
        <v>8533</v>
      </c>
      <c r="Y333" s="19">
        <v>8118</v>
      </c>
      <c r="Z333" s="19">
        <v>7667</v>
      </c>
      <c r="AA333" s="19">
        <v>7613</v>
      </c>
      <c r="AB333" s="19">
        <v>7662</v>
      </c>
      <c r="AC333" s="19">
        <v>7326</v>
      </c>
      <c r="AD333" s="19">
        <v>7054</v>
      </c>
      <c r="AE333" s="19">
        <v>7066</v>
      </c>
      <c r="AF333" s="19">
        <v>7309</v>
      </c>
      <c r="AG333" s="19">
        <v>8007</v>
      </c>
      <c r="AH333" s="19">
        <v>8368</v>
      </c>
      <c r="AI333" s="19">
        <v>8136</v>
      </c>
      <c r="AJ333" s="19">
        <v>8086</v>
      </c>
      <c r="AK333" s="19">
        <v>8133</v>
      </c>
      <c r="AL333" s="19">
        <v>8163</v>
      </c>
      <c r="AM333" s="19">
        <v>8742</v>
      </c>
      <c r="AN333" s="19">
        <v>9518</v>
      </c>
      <c r="AO333" s="19">
        <v>9900</v>
      </c>
      <c r="AP333" s="19">
        <v>10489</v>
      </c>
      <c r="AQ333" s="19">
        <v>11920</v>
      </c>
      <c r="AR333" s="19">
        <v>13841</v>
      </c>
      <c r="AS333" s="19">
        <v>15743</v>
      </c>
      <c r="AT333" s="19">
        <v>19002</v>
      </c>
      <c r="AU333" s="19">
        <v>19832</v>
      </c>
      <c r="AV333" s="19">
        <v>20555</v>
      </c>
      <c r="AW333" s="19">
        <v>19039</v>
      </c>
      <c r="AX333" s="19">
        <v>18719</v>
      </c>
      <c r="AY333" s="19">
        <v>18667</v>
      </c>
      <c r="AZ333" s="19">
        <v>19005</v>
      </c>
      <c r="BA333" s="19">
        <v>18621</v>
      </c>
      <c r="BB333" s="19">
        <v>18221</v>
      </c>
      <c r="BC333" s="19">
        <v>18091</v>
      </c>
      <c r="BD333" s="19">
        <v>18060</v>
      </c>
      <c r="BE333" s="19">
        <v>18968</v>
      </c>
      <c r="BF333" s="19">
        <v>18751</v>
      </c>
      <c r="BG333" s="19">
        <v>18058</v>
      </c>
      <c r="BH333" s="19">
        <v>17357</v>
      </c>
      <c r="BI333" s="19">
        <v>16111</v>
      </c>
      <c r="BJ333" s="19">
        <v>15164</v>
      </c>
      <c r="BK333" s="19">
        <v>14998</v>
      </c>
      <c r="BL333" s="19">
        <v>15022</v>
      </c>
      <c r="BM333" s="19">
        <v>14623</v>
      </c>
      <c r="BN333" s="19">
        <v>13900</v>
      </c>
      <c r="BO333" s="19">
        <v>13877</v>
      </c>
      <c r="BP333" s="19">
        <v>14056</v>
      </c>
      <c r="BQ333" s="19">
        <v>15302</v>
      </c>
      <c r="BR333" s="19">
        <v>15581</v>
      </c>
      <c r="BS333" s="19">
        <v>15305</v>
      </c>
      <c r="BT333" s="19">
        <v>14892</v>
      </c>
      <c r="BU333" s="19">
        <v>14586</v>
      </c>
      <c r="BV333" s="19">
        <v>14207</v>
      </c>
      <c r="BW333" s="19">
        <v>14705</v>
      </c>
      <c r="BX333" s="19">
        <v>14993</v>
      </c>
      <c r="BY333" s="19">
        <v>14989</v>
      </c>
      <c r="BZ333" s="19">
        <v>14450</v>
      </c>
      <c r="CA333" s="19">
        <v>14417</v>
      </c>
      <c r="CB333" s="19">
        <v>14611</v>
      </c>
      <c r="CC333" s="19">
        <v>15964</v>
      </c>
      <c r="CD333" s="19">
        <v>16346</v>
      </c>
      <c r="CE333" s="19">
        <v>15798</v>
      </c>
      <c r="CF333" s="19">
        <v>14833</v>
      </c>
      <c r="CG333" s="19">
        <v>14457</v>
      </c>
      <c r="CH333" s="49">
        <v>14002</v>
      </c>
      <c r="CI333" s="49">
        <v>14095</v>
      </c>
      <c r="CJ333" s="49">
        <v>14149</v>
      </c>
      <c r="CK333" s="49">
        <v>13794</v>
      </c>
      <c r="CL333" s="49">
        <v>13509</v>
      </c>
      <c r="CM333" s="49">
        <v>13291</v>
      </c>
      <c r="CN333" s="49">
        <v>13312</v>
      </c>
      <c r="CO333" s="49">
        <v>14511</v>
      </c>
      <c r="CP333" s="49">
        <v>14842</v>
      </c>
      <c r="CQ333" s="49">
        <v>14441</v>
      </c>
      <c r="CR333" s="49">
        <v>13729</v>
      </c>
      <c r="CS333" s="49">
        <v>13030</v>
      </c>
      <c r="CT333" s="49">
        <v>12335</v>
      </c>
      <c r="CU333" s="49">
        <v>12165</v>
      </c>
      <c r="CV333" s="49">
        <v>11835</v>
      </c>
      <c r="CW333" s="49">
        <v>11184</v>
      </c>
      <c r="CX333" s="49">
        <v>10381</v>
      </c>
      <c r="CY333" s="49">
        <v>9548</v>
      </c>
      <c r="CZ333" s="17" t="s">
        <v>377</v>
      </c>
      <c r="DE333" t="s">
        <v>378</v>
      </c>
      <c r="DG333" t="s">
        <v>377</v>
      </c>
      <c r="DI333">
        <v>406300</v>
      </c>
      <c r="DJ333">
        <v>407200</v>
      </c>
      <c r="DK333">
        <v>409800</v>
      </c>
      <c r="DL333">
        <v>410600</v>
      </c>
      <c r="DM333">
        <v>412100</v>
      </c>
      <c r="DN333">
        <v>410900</v>
      </c>
      <c r="DO333">
        <v>405000</v>
      </c>
      <c r="DP333">
        <v>408600</v>
      </c>
      <c r="DQ333">
        <v>413100</v>
      </c>
      <c r="DR333">
        <v>417700</v>
      </c>
      <c r="DS333">
        <v>415800</v>
      </c>
      <c r="DT333">
        <v>416700</v>
      </c>
      <c r="DU333">
        <v>416300</v>
      </c>
      <c r="DV333">
        <v>414800</v>
      </c>
      <c r="DW333">
        <v>418600</v>
      </c>
      <c r="DX333">
        <v>417600</v>
      </c>
      <c r="DY333">
        <v>415900</v>
      </c>
      <c r="DZ333">
        <v>417400</v>
      </c>
      <c r="EA333">
        <v>409900</v>
      </c>
      <c r="EB333">
        <v>404000</v>
      </c>
      <c r="EC333">
        <v>404100</v>
      </c>
      <c r="ED333">
        <v>403000</v>
      </c>
      <c r="EE333">
        <v>402800</v>
      </c>
      <c r="EF333">
        <v>404100</v>
      </c>
      <c r="EG333">
        <v>402800</v>
      </c>
      <c r="EH333">
        <v>401200</v>
      </c>
      <c r="EI333">
        <v>408400</v>
      </c>
      <c r="EJ333" s="19">
        <v>407000</v>
      </c>
      <c r="EK333" s="19">
        <v>410300</v>
      </c>
      <c r="EL333" s="19">
        <v>407500</v>
      </c>
      <c r="EM333" s="19"/>
      <c r="EO333" s="31">
        <f t="shared" si="150"/>
        <v>2.358848141767167E-2</v>
      </c>
      <c r="EP333" s="31">
        <f t="shared" si="151"/>
        <v>2.2190569744597249E-2</v>
      </c>
      <c r="EQ333" s="31">
        <f t="shared" si="152"/>
        <v>2.2179111761835041E-2</v>
      </c>
      <c r="ER333" s="31">
        <f t="shared" si="153"/>
        <v>2.0954700438382854E-2</v>
      </c>
      <c r="ES333" s="31">
        <f t="shared" si="154"/>
        <v>2.199466148992963E-2</v>
      </c>
      <c r="ET333" s="31">
        <f t="shared" si="155"/>
        <v>1.8659041129228521E-2</v>
      </c>
      <c r="EU333" s="31">
        <f t="shared" si="156"/>
        <v>1.808888888888889E-2</v>
      </c>
      <c r="EV333" s="31">
        <f t="shared" si="157"/>
        <v>1.7887909936368088E-2</v>
      </c>
      <c r="EW333" s="31">
        <f t="shared" si="158"/>
        <v>1.9694989106753814E-2</v>
      </c>
      <c r="EX333" s="31">
        <f t="shared" si="159"/>
        <v>1.9542734019631313E-2</v>
      </c>
      <c r="EY333" s="31">
        <f t="shared" si="160"/>
        <v>2.3809523809523808E-2</v>
      </c>
      <c r="EZ333" s="31">
        <f t="shared" si="161"/>
        <v>3.3215742740580756E-2</v>
      </c>
      <c r="FA333" s="31">
        <f t="shared" si="162"/>
        <v>4.7638722075426375E-2</v>
      </c>
      <c r="FB333" s="31">
        <f t="shared" si="163"/>
        <v>4.5127772420443586E-2</v>
      </c>
      <c r="FC333" s="31">
        <f t="shared" si="164"/>
        <v>4.4483994266602961E-2</v>
      </c>
      <c r="FD333" s="31">
        <f t="shared" si="165"/>
        <v>4.3247126436781608E-2</v>
      </c>
      <c r="FE333" s="31">
        <f t="shared" si="166"/>
        <v>4.3419091127674919E-2</v>
      </c>
      <c r="FF333" s="31">
        <f t="shared" si="167"/>
        <v>3.6329659798754195E-2</v>
      </c>
      <c r="FG333" s="31">
        <f t="shared" si="168"/>
        <v>3.5674554769455961E-2</v>
      </c>
      <c r="FH333" s="31">
        <f t="shared" si="169"/>
        <v>3.4792079207920795E-2</v>
      </c>
      <c r="FI333" s="31">
        <f t="shared" si="170"/>
        <v>3.7874288542439988E-2</v>
      </c>
      <c r="FJ333" s="31">
        <f t="shared" si="171"/>
        <v>3.5253101736972707E-2</v>
      </c>
      <c r="FK333" s="31">
        <f t="shared" si="172"/>
        <v>3.7212015888778552E-2</v>
      </c>
      <c r="FL333" s="31">
        <f t="shared" si="173"/>
        <v>3.6156891858450876E-2</v>
      </c>
      <c r="FM333" s="50">
        <f t="shared" si="174"/>
        <v>3.9220456802383313E-2</v>
      </c>
      <c r="FN333" s="50">
        <f t="shared" si="175"/>
        <v>3.4900299102691927E-2</v>
      </c>
      <c r="FO333" s="50">
        <f t="shared" si="176"/>
        <v>3.3775710088148871E-2</v>
      </c>
      <c r="FP333" s="50">
        <f t="shared" si="177"/>
        <v>3.270761670761671E-2</v>
      </c>
      <c r="FQ333" s="50">
        <f t="shared" si="178"/>
        <v>3.5196197903972701E-2</v>
      </c>
      <c r="FR333" s="50">
        <f t="shared" si="179"/>
        <v>3.0269938650306749E-2</v>
      </c>
    </row>
    <row r="334" spans="1:174" ht="14">
      <c r="A334" s="17" t="s">
        <v>378</v>
      </c>
      <c r="B334" s="19">
        <v>525</v>
      </c>
      <c r="C334" s="19">
        <v>562</v>
      </c>
      <c r="D334" s="19">
        <v>584</v>
      </c>
      <c r="E334" s="19">
        <v>583</v>
      </c>
      <c r="F334" s="19">
        <v>583</v>
      </c>
      <c r="G334" s="19">
        <v>622</v>
      </c>
      <c r="H334" s="19">
        <v>657</v>
      </c>
      <c r="I334" s="19">
        <v>737</v>
      </c>
      <c r="J334" s="19">
        <v>741</v>
      </c>
      <c r="K334" s="19">
        <v>735</v>
      </c>
      <c r="L334" s="19">
        <v>644</v>
      </c>
      <c r="M334" s="19">
        <v>660</v>
      </c>
      <c r="N334" s="19">
        <v>599</v>
      </c>
      <c r="O334" s="19">
        <v>629</v>
      </c>
      <c r="P334" s="19">
        <v>623</v>
      </c>
      <c r="Q334" s="19">
        <v>622</v>
      </c>
      <c r="R334" s="19">
        <v>635</v>
      </c>
      <c r="S334" s="19">
        <v>649</v>
      </c>
      <c r="T334" s="19">
        <v>704</v>
      </c>
      <c r="U334" s="19">
        <v>752</v>
      </c>
      <c r="V334" s="19">
        <v>756</v>
      </c>
      <c r="W334" s="19">
        <v>721</v>
      </c>
      <c r="X334" s="19">
        <v>635</v>
      </c>
      <c r="Y334" s="19">
        <v>591</v>
      </c>
      <c r="Z334" s="19">
        <v>601</v>
      </c>
      <c r="AA334" s="19">
        <v>610</v>
      </c>
      <c r="AB334" s="19">
        <v>623</v>
      </c>
      <c r="AC334" s="19">
        <v>586</v>
      </c>
      <c r="AD334" s="19">
        <v>562</v>
      </c>
      <c r="AE334" s="19">
        <v>609</v>
      </c>
      <c r="AF334" s="19">
        <v>669</v>
      </c>
      <c r="AG334" s="19">
        <v>735</v>
      </c>
      <c r="AH334" s="19">
        <v>707</v>
      </c>
      <c r="AI334" s="19">
        <v>671</v>
      </c>
      <c r="AJ334" s="19">
        <v>667</v>
      </c>
      <c r="AK334" s="19">
        <v>662</v>
      </c>
      <c r="AL334" s="19">
        <v>626</v>
      </c>
      <c r="AM334" s="19">
        <v>687</v>
      </c>
      <c r="AN334" s="19">
        <v>753</v>
      </c>
      <c r="AO334" s="19">
        <v>760</v>
      </c>
      <c r="AP334" s="19">
        <v>805</v>
      </c>
      <c r="AQ334" s="19">
        <v>1007</v>
      </c>
      <c r="AR334" s="19">
        <v>1230</v>
      </c>
      <c r="AS334" s="19">
        <v>1447</v>
      </c>
      <c r="AT334" s="19">
        <v>1690</v>
      </c>
      <c r="AU334" s="19">
        <v>1653</v>
      </c>
      <c r="AV334" s="19">
        <v>1706</v>
      </c>
      <c r="AW334" s="19">
        <v>1600</v>
      </c>
      <c r="AX334" s="19">
        <v>1583</v>
      </c>
      <c r="AY334" s="19">
        <v>1569</v>
      </c>
      <c r="AZ334" s="19">
        <v>1543</v>
      </c>
      <c r="BA334" s="19">
        <v>1494</v>
      </c>
      <c r="BB334" s="19">
        <v>1418</v>
      </c>
      <c r="BC334" s="19">
        <v>1449</v>
      </c>
      <c r="BD334" s="19">
        <v>1486</v>
      </c>
      <c r="BE334" s="19">
        <v>1607</v>
      </c>
      <c r="BF334" s="19">
        <v>1539</v>
      </c>
      <c r="BG334" s="19">
        <v>1459</v>
      </c>
      <c r="BH334" s="19">
        <v>1329</v>
      </c>
      <c r="BI334" s="19">
        <v>1224</v>
      </c>
      <c r="BJ334" s="19">
        <v>1150</v>
      </c>
      <c r="BK334" s="19">
        <v>1133</v>
      </c>
      <c r="BL334" s="19">
        <v>1133</v>
      </c>
      <c r="BM334" s="19">
        <v>1127</v>
      </c>
      <c r="BN334" s="19">
        <v>1107</v>
      </c>
      <c r="BO334" s="19">
        <v>1145</v>
      </c>
      <c r="BP334" s="19">
        <v>1192</v>
      </c>
      <c r="BQ334" s="19">
        <v>1328</v>
      </c>
      <c r="BR334" s="19">
        <v>1328</v>
      </c>
      <c r="BS334" s="19">
        <v>1305</v>
      </c>
      <c r="BT334" s="19">
        <v>1158</v>
      </c>
      <c r="BU334" s="19">
        <v>1125</v>
      </c>
      <c r="BV334" s="19">
        <v>1088</v>
      </c>
      <c r="BW334" s="19">
        <v>1157</v>
      </c>
      <c r="BX334" s="19">
        <v>1216</v>
      </c>
      <c r="BY334" s="19">
        <v>1254</v>
      </c>
      <c r="BZ334" s="19">
        <v>1226</v>
      </c>
      <c r="CA334" s="19">
        <v>1306</v>
      </c>
      <c r="CB334" s="19">
        <v>1324</v>
      </c>
      <c r="CC334" s="19">
        <v>1426</v>
      </c>
      <c r="CD334" s="19">
        <v>1413</v>
      </c>
      <c r="CE334" s="19">
        <v>1324</v>
      </c>
      <c r="CF334" s="19">
        <v>1190</v>
      </c>
      <c r="CG334" s="19">
        <v>1162</v>
      </c>
      <c r="CH334" s="49">
        <v>1114</v>
      </c>
      <c r="CI334" s="49">
        <v>1155</v>
      </c>
      <c r="CJ334" s="49">
        <v>1141</v>
      </c>
      <c r="CK334" s="49">
        <v>1177</v>
      </c>
      <c r="CL334" s="49">
        <v>1135</v>
      </c>
      <c r="CM334" s="49">
        <v>1166</v>
      </c>
      <c r="CN334" s="49">
        <v>1240</v>
      </c>
      <c r="CO334" s="49">
        <v>1313</v>
      </c>
      <c r="CP334" s="49">
        <v>1303</v>
      </c>
      <c r="CQ334" s="49">
        <v>1204</v>
      </c>
      <c r="CR334" s="49">
        <v>1154</v>
      </c>
      <c r="CS334" s="49">
        <v>1094</v>
      </c>
      <c r="CT334" s="49">
        <v>1033</v>
      </c>
      <c r="CU334" s="49">
        <v>1031</v>
      </c>
      <c r="CV334" s="49">
        <v>974</v>
      </c>
      <c r="CW334" s="49">
        <v>992</v>
      </c>
      <c r="CX334" s="49">
        <v>931</v>
      </c>
      <c r="CY334" s="49">
        <v>884</v>
      </c>
      <c r="CZ334" s="17" t="s">
        <v>378</v>
      </c>
      <c r="DE334" t="s">
        <v>379</v>
      </c>
      <c r="DG334" t="s">
        <v>378</v>
      </c>
      <c r="DI334">
        <v>48800</v>
      </c>
      <c r="DJ334">
        <v>48700</v>
      </c>
      <c r="DK334">
        <v>47500</v>
      </c>
      <c r="DL334">
        <v>46300</v>
      </c>
      <c r="DM334">
        <v>46300</v>
      </c>
      <c r="DN334">
        <v>46000</v>
      </c>
      <c r="DO334">
        <v>46400</v>
      </c>
      <c r="DP334">
        <v>48100</v>
      </c>
      <c r="DQ334">
        <v>47500</v>
      </c>
      <c r="DR334">
        <v>47300</v>
      </c>
      <c r="DS334">
        <v>47300</v>
      </c>
      <c r="DT334">
        <v>46800</v>
      </c>
      <c r="DU334">
        <v>46600</v>
      </c>
      <c r="DV334">
        <v>46500</v>
      </c>
      <c r="DW334">
        <v>47500</v>
      </c>
      <c r="DX334">
        <v>49000</v>
      </c>
      <c r="DY334">
        <v>47300</v>
      </c>
      <c r="DZ334">
        <v>48100</v>
      </c>
      <c r="EA334">
        <v>48200</v>
      </c>
      <c r="EB334">
        <v>47700</v>
      </c>
      <c r="EC334">
        <v>48000</v>
      </c>
      <c r="ED334">
        <v>47800</v>
      </c>
      <c r="EE334">
        <v>46700</v>
      </c>
      <c r="EF334">
        <v>46000</v>
      </c>
      <c r="EG334">
        <v>46100</v>
      </c>
      <c r="EH334">
        <v>46400</v>
      </c>
      <c r="EI334">
        <v>46200</v>
      </c>
      <c r="EJ334" s="19">
        <v>46900</v>
      </c>
      <c r="EK334" s="19">
        <v>45000</v>
      </c>
      <c r="EL334" s="19">
        <v>45400</v>
      </c>
      <c r="EM334" s="19"/>
      <c r="EO334" s="31">
        <f t="shared" si="150"/>
        <v>1.5061475409836066E-2</v>
      </c>
      <c r="EP334" s="31">
        <f t="shared" si="151"/>
        <v>1.2299794661190966E-2</v>
      </c>
      <c r="EQ334" s="31">
        <f t="shared" si="152"/>
        <v>1.3094736842105263E-2</v>
      </c>
      <c r="ER334" s="31">
        <f t="shared" si="153"/>
        <v>1.5205183585313175E-2</v>
      </c>
      <c r="ES334" s="31">
        <f t="shared" si="154"/>
        <v>1.5572354211663067E-2</v>
      </c>
      <c r="ET334" s="31">
        <f t="shared" si="155"/>
        <v>1.3065217391304347E-2</v>
      </c>
      <c r="EU334" s="31">
        <f t="shared" si="156"/>
        <v>1.2629310344827586E-2</v>
      </c>
      <c r="EV334" s="31">
        <f t="shared" si="157"/>
        <v>1.3908523908523908E-2</v>
      </c>
      <c r="EW334" s="31">
        <f t="shared" si="158"/>
        <v>1.4126315789473685E-2</v>
      </c>
      <c r="EX334" s="31">
        <f t="shared" si="159"/>
        <v>1.3234672304439747E-2</v>
      </c>
      <c r="EY334" s="31">
        <f t="shared" si="160"/>
        <v>1.6067653276955602E-2</v>
      </c>
      <c r="EZ334" s="31">
        <f t="shared" si="161"/>
        <v>2.6282051282051282E-2</v>
      </c>
      <c r="FA334" s="31">
        <f t="shared" si="162"/>
        <v>3.5472103004291843E-2</v>
      </c>
      <c r="FB334" s="31">
        <f t="shared" si="163"/>
        <v>3.4043010752688174E-2</v>
      </c>
      <c r="FC334" s="31">
        <f t="shared" si="164"/>
        <v>3.1452631578947371E-2</v>
      </c>
      <c r="FD334" s="31">
        <f t="shared" si="165"/>
        <v>3.0326530612244898E-2</v>
      </c>
      <c r="FE334" s="31">
        <f t="shared" si="166"/>
        <v>3.0845665961945032E-2</v>
      </c>
      <c r="FF334" s="31">
        <f t="shared" si="167"/>
        <v>2.390852390852391E-2</v>
      </c>
      <c r="FG334" s="31">
        <f t="shared" si="168"/>
        <v>2.3381742738589211E-2</v>
      </c>
      <c r="FH334" s="31">
        <f t="shared" si="169"/>
        <v>2.49895178197065E-2</v>
      </c>
      <c r="FI334" s="31">
        <f t="shared" si="170"/>
        <v>2.71875E-2</v>
      </c>
      <c r="FJ334" s="31">
        <f t="shared" si="171"/>
        <v>2.2761506276150627E-2</v>
      </c>
      <c r="FK334" s="31">
        <f t="shared" si="172"/>
        <v>2.6852248394004283E-2</v>
      </c>
      <c r="FL334" s="31">
        <f t="shared" si="173"/>
        <v>2.8782608695652172E-2</v>
      </c>
      <c r="FM334" s="50">
        <f t="shared" si="174"/>
        <v>2.8720173535791756E-2</v>
      </c>
      <c r="FN334" s="50">
        <f t="shared" si="175"/>
        <v>2.4008620689655171E-2</v>
      </c>
      <c r="FO334" s="50">
        <f t="shared" si="176"/>
        <v>2.5476190476190475E-2</v>
      </c>
      <c r="FP334" s="50">
        <f t="shared" si="177"/>
        <v>2.6439232409381664E-2</v>
      </c>
      <c r="FQ334" s="50">
        <f t="shared" si="178"/>
        <v>2.6755555555555557E-2</v>
      </c>
      <c r="FR334" s="50">
        <f t="shared" si="179"/>
        <v>2.275330396475771E-2</v>
      </c>
    </row>
    <row r="335" spans="1:174" ht="14">
      <c r="A335" s="17" t="s">
        <v>379</v>
      </c>
      <c r="B335" s="19">
        <v>947</v>
      </c>
      <c r="C335" s="19">
        <v>920</v>
      </c>
      <c r="D335" s="19">
        <v>961</v>
      </c>
      <c r="E335" s="19">
        <v>949</v>
      </c>
      <c r="F335" s="19">
        <v>903</v>
      </c>
      <c r="G335" s="19">
        <v>849</v>
      </c>
      <c r="H335" s="19">
        <v>858</v>
      </c>
      <c r="I335" s="19">
        <v>1004</v>
      </c>
      <c r="J335" s="19">
        <v>1145</v>
      </c>
      <c r="K335" s="19">
        <v>1201</v>
      </c>
      <c r="L335" s="19">
        <v>1172</v>
      </c>
      <c r="M335" s="19">
        <v>1160</v>
      </c>
      <c r="N335" s="19">
        <v>1119</v>
      </c>
      <c r="O335" s="19">
        <v>1179</v>
      </c>
      <c r="P335" s="19">
        <v>1214</v>
      </c>
      <c r="Q335" s="19">
        <v>1187</v>
      </c>
      <c r="R335" s="19">
        <v>1162</v>
      </c>
      <c r="S335" s="19">
        <v>1100</v>
      </c>
      <c r="T335" s="19">
        <v>1057</v>
      </c>
      <c r="U335" s="19">
        <v>1164</v>
      </c>
      <c r="V335" s="19">
        <v>1190</v>
      </c>
      <c r="W335" s="19">
        <v>1198</v>
      </c>
      <c r="X335" s="19">
        <v>1119</v>
      </c>
      <c r="Y335" s="19">
        <v>1103</v>
      </c>
      <c r="Z335" s="19">
        <v>1077</v>
      </c>
      <c r="AA335" s="19">
        <v>1077</v>
      </c>
      <c r="AB335" s="19">
        <v>1052</v>
      </c>
      <c r="AC335" s="19">
        <v>1017</v>
      </c>
      <c r="AD335" s="19">
        <v>988</v>
      </c>
      <c r="AE335" s="19">
        <v>863</v>
      </c>
      <c r="AF335" s="19">
        <v>824</v>
      </c>
      <c r="AG335" s="19">
        <v>935</v>
      </c>
      <c r="AH335" s="19">
        <v>1017</v>
      </c>
      <c r="AI335" s="19">
        <v>1044</v>
      </c>
      <c r="AJ335" s="19">
        <v>1048</v>
      </c>
      <c r="AK335" s="19">
        <v>1043</v>
      </c>
      <c r="AL335" s="19">
        <v>984</v>
      </c>
      <c r="AM335" s="19">
        <v>1025</v>
      </c>
      <c r="AN335" s="19">
        <v>1079</v>
      </c>
      <c r="AO335" s="19">
        <v>1111</v>
      </c>
      <c r="AP335" s="19">
        <v>1096</v>
      </c>
      <c r="AQ335" s="19">
        <v>1227</v>
      </c>
      <c r="AR335" s="19">
        <v>1306</v>
      </c>
      <c r="AS335" s="19">
        <v>1523</v>
      </c>
      <c r="AT335" s="19">
        <v>1858</v>
      </c>
      <c r="AU335" s="19">
        <v>2020</v>
      </c>
      <c r="AV335" s="19">
        <v>2074</v>
      </c>
      <c r="AW335" s="19">
        <v>2127</v>
      </c>
      <c r="AX335" s="19">
        <v>2114</v>
      </c>
      <c r="AY335" s="19">
        <v>2125</v>
      </c>
      <c r="AZ335" s="19">
        <v>2139</v>
      </c>
      <c r="BA335" s="19">
        <v>2110</v>
      </c>
      <c r="BB335" s="19">
        <v>2117</v>
      </c>
      <c r="BC335" s="19">
        <v>2056</v>
      </c>
      <c r="BD335" s="19">
        <v>2035</v>
      </c>
      <c r="BE335" s="19">
        <v>2203</v>
      </c>
      <c r="BF335" s="19">
        <v>2251</v>
      </c>
      <c r="BG335" s="19">
        <v>2245</v>
      </c>
      <c r="BH335" s="19">
        <v>2255</v>
      </c>
      <c r="BI335" s="19">
        <v>2210</v>
      </c>
      <c r="BJ335" s="19">
        <v>2094</v>
      </c>
      <c r="BK335" s="19">
        <v>2047</v>
      </c>
      <c r="BL335" s="19">
        <v>2054</v>
      </c>
      <c r="BM335" s="19">
        <v>2036</v>
      </c>
      <c r="BN335" s="19">
        <v>1968</v>
      </c>
      <c r="BO335" s="19">
        <v>1935</v>
      </c>
      <c r="BP335" s="19">
        <v>1972</v>
      </c>
      <c r="BQ335" s="19">
        <v>2031</v>
      </c>
      <c r="BR335" s="19">
        <v>2120</v>
      </c>
      <c r="BS335" s="19">
        <v>2100</v>
      </c>
      <c r="BT335" s="19">
        <v>2094</v>
      </c>
      <c r="BU335" s="19">
        <v>2084</v>
      </c>
      <c r="BV335" s="19">
        <v>2081</v>
      </c>
      <c r="BW335" s="19">
        <v>2196</v>
      </c>
      <c r="BX335" s="19">
        <v>2231</v>
      </c>
      <c r="BY335" s="19">
        <v>2193</v>
      </c>
      <c r="BZ335" s="19">
        <v>2155</v>
      </c>
      <c r="CA335" s="19">
        <v>2112</v>
      </c>
      <c r="CB335" s="19">
        <v>2174</v>
      </c>
      <c r="CC335" s="19">
        <v>2343</v>
      </c>
      <c r="CD335" s="19">
        <v>2435</v>
      </c>
      <c r="CE335" s="19">
        <v>2406</v>
      </c>
      <c r="CF335" s="19">
        <v>2333</v>
      </c>
      <c r="CG335" s="19">
        <v>2272</v>
      </c>
      <c r="CH335" s="49">
        <v>2226</v>
      </c>
      <c r="CI335" s="49">
        <v>2222</v>
      </c>
      <c r="CJ335" s="49">
        <v>2169</v>
      </c>
      <c r="CK335" s="49">
        <v>2227</v>
      </c>
      <c r="CL335" s="49">
        <v>2166</v>
      </c>
      <c r="CM335" s="49">
        <v>2166</v>
      </c>
      <c r="CN335" s="49">
        <v>2170</v>
      </c>
      <c r="CO335" s="49">
        <v>2240</v>
      </c>
      <c r="CP335" s="49">
        <v>2295</v>
      </c>
      <c r="CQ335" s="49">
        <v>2253</v>
      </c>
      <c r="CR335" s="49">
        <v>2140</v>
      </c>
      <c r="CS335" s="49">
        <v>2059</v>
      </c>
      <c r="CT335" s="49">
        <v>2005</v>
      </c>
      <c r="CU335" s="49">
        <v>1951</v>
      </c>
      <c r="CV335" s="49">
        <v>1964</v>
      </c>
      <c r="CW335" s="49">
        <v>1879</v>
      </c>
      <c r="CX335" s="49">
        <v>1761</v>
      </c>
      <c r="CY335" s="49">
        <v>1710</v>
      </c>
      <c r="CZ335" s="17" t="s">
        <v>379</v>
      </c>
      <c r="DE335" t="s">
        <v>380</v>
      </c>
      <c r="DG335" t="s">
        <v>379</v>
      </c>
      <c r="DI335">
        <v>45200</v>
      </c>
      <c r="DJ335">
        <v>43900</v>
      </c>
      <c r="DK335">
        <v>41200</v>
      </c>
      <c r="DL335">
        <v>41100</v>
      </c>
      <c r="DM335">
        <v>40600</v>
      </c>
      <c r="DN335">
        <v>39200</v>
      </c>
      <c r="DO335">
        <v>41900</v>
      </c>
      <c r="DP335">
        <v>42800</v>
      </c>
      <c r="DQ335">
        <v>42700</v>
      </c>
      <c r="DR335">
        <v>44300</v>
      </c>
      <c r="DS335">
        <v>44400</v>
      </c>
      <c r="DT335">
        <v>44100</v>
      </c>
      <c r="DU335">
        <v>44200</v>
      </c>
      <c r="DV335">
        <v>45200</v>
      </c>
      <c r="DW335">
        <v>45400</v>
      </c>
      <c r="DX335">
        <v>43100</v>
      </c>
      <c r="DY335">
        <v>43500</v>
      </c>
      <c r="DZ335">
        <v>44700</v>
      </c>
      <c r="EA335">
        <v>43500</v>
      </c>
      <c r="EB335">
        <v>44900</v>
      </c>
      <c r="EC335">
        <v>43700</v>
      </c>
      <c r="ED335">
        <v>41800</v>
      </c>
      <c r="EE335">
        <v>41700</v>
      </c>
      <c r="EF335">
        <v>40300</v>
      </c>
      <c r="EG335">
        <v>40700</v>
      </c>
      <c r="EH335">
        <v>42700</v>
      </c>
      <c r="EI335">
        <v>42600</v>
      </c>
      <c r="EJ335" s="19">
        <v>44200</v>
      </c>
      <c r="EK335" s="19">
        <v>43600</v>
      </c>
      <c r="EL335" s="19">
        <v>43800</v>
      </c>
      <c r="EM335" s="19"/>
      <c r="EO335" s="31">
        <f t="shared" si="150"/>
        <v>2.6570796460176991E-2</v>
      </c>
      <c r="EP335" s="31">
        <f t="shared" si="151"/>
        <v>2.5489749430523918E-2</v>
      </c>
      <c r="EQ335" s="31">
        <f t="shared" si="152"/>
        <v>2.8810679611650486E-2</v>
      </c>
      <c r="ER335" s="31">
        <f t="shared" si="153"/>
        <v>2.5717761557177615E-2</v>
      </c>
      <c r="ES335" s="31">
        <f t="shared" si="154"/>
        <v>2.9507389162561577E-2</v>
      </c>
      <c r="ET335" s="31">
        <f t="shared" si="155"/>
        <v>2.7474489795918367E-2</v>
      </c>
      <c r="EU335" s="31">
        <f t="shared" si="156"/>
        <v>2.4272076372315037E-2</v>
      </c>
      <c r="EV335" s="31">
        <f t="shared" si="157"/>
        <v>1.9252336448598129E-2</v>
      </c>
      <c r="EW335" s="31">
        <f t="shared" si="158"/>
        <v>2.4449648711943793E-2</v>
      </c>
      <c r="EX335" s="31">
        <f t="shared" si="159"/>
        <v>2.2212189616252823E-2</v>
      </c>
      <c r="EY335" s="31">
        <f t="shared" si="160"/>
        <v>2.5022522522522524E-2</v>
      </c>
      <c r="EZ335" s="31">
        <f t="shared" si="161"/>
        <v>2.9614512471655328E-2</v>
      </c>
      <c r="FA335" s="31">
        <f t="shared" si="162"/>
        <v>4.5701357466063346E-2</v>
      </c>
      <c r="FB335" s="31">
        <f t="shared" si="163"/>
        <v>4.6769911504424777E-2</v>
      </c>
      <c r="FC335" s="31">
        <f t="shared" si="164"/>
        <v>4.6475770925110134E-2</v>
      </c>
      <c r="FD335" s="31">
        <f t="shared" si="165"/>
        <v>4.7215777262180972E-2</v>
      </c>
      <c r="FE335" s="31">
        <f t="shared" si="166"/>
        <v>5.1609195402298851E-2</v>
      </c>
      <c r="FF335" s="31">
        <f t="shared" si="167"/>
        <v>4.6845637583892617E-2</v>
      </c>
      <c r="FG335" s="31">
        <f t="shared" si="168"/>
        <v>4.6804597701149427E-2</v>
      </c>
      <c r="FH335" s="31">
        <f t="shared" si="169"/>
        <v>4.3919821826280625E-2</v>
      </c>
      <c r="FI335" s="31">
        <f t="shared" si="170"/>
        <v>4.8054919908466817E-2</v>
      </c>
      <c r="FJ335" s="31">
        <f t="shared" si="171"/>
        <v>4.9784688995215313E-2</v>
      </c>
      <c r="FK335" s="31">
        <f t="shared" si="172"/>
        <v>5.2589928057553956E-2</v>
      </c>
      <c r="FL335" s="31">
        <f t="shared" si="173"/>
        <v>5.3945409429280396E-2</v>
      </c>
      <c r="FM335" s="50">
        <f t="shared" si="174"/>
        <v>5.9115479115479118E-2</v>
      </c>
      <c r="FN335" s="50">
        <f t="shared" si="175"/>
        <v>5.2131147540983608E-2</v>
      </c>
      <c r="FO335" s="50">
        <f t="shared" si="176"/>
        <v>5.2276995305164317E-2</v>
      </c>
      <c r="FP335" s="50">
        <f t="shared" si="177"/>
        <v>4.9095022624434388E-2</v>
      </c>
      <c r="FQ335" s="50">
        <f t="shared" si="178"/>
        <v>5.1674311926605501E-2</v>
      </c>
      <c r="FR335" s="50">
        <f t="shared" si="179"/>
        <v>4.5776255707762559E-2</v>
      </c>
    </row>
    <row r="336" spans="1:174" ht="14">
      <c r="A336" s="17" t="s">
        <v>380</v>
      </c>
      <c r="B336" s="19">
        <v>1081</v>
      </c>
      <c r="C336" s="19">
        <v>1109</v>
      </c>
      <c r="D336" s="19">
        <v>1110</v>
      </c>
      <c r="E336" s="19">
        <v>1064</v>
      </c>
      <c r="F336" s="19">
        <v>1010</v>
      </c>
      <c r="G336" s="19">
        <v>1019</v>
      </c>
      <c r="H336" s="19">
        <v>1034</v>
      </c>
      <c r="I336" s="19">
        <v>1132</v>
      </c>
      <c r="J336" s="19">
        <v>1196</v>
      </c>
      <c r="K336" s="19">
        <v>1173</v>
      </c>
      <c r="L336" s="19">
        <v>1065</v>
      </c>
      <c r="M336" s="19">
        <v>1045</v>
      </c>
      <c r="N336" s="19">
        <v>1023</v>
      </c>
      <c r="O336" s="19">
        <v>1045</v>
      </c>
      <c r="P336" s="19">
        <v>1061</v>
      </c>
      <c r="Q336" s="19">
        <v>1031</v>
      </c>
      <c r="R336" s="19">
        <v>1031</v>
      </c>
      <c r="S336" s="19">
        <v>1033</v>
      </c>
      <c r="T336" s="19">
        <v>1027</v>
      </c>
      <c r="U336" s="19">
        <v>1101</v>
      </c>
      <c r="V336" s="19">
        <v>1074</v>
      </c>
      <c r="W336" s="19">
        <v>1075</v>
      </c>
      <c r="X336" s="19">
        <v>1060</v>
      </c>
      <c r="Y336" s="19">
        <v>1022</v>
      </c>
      <c r="Z336" s="19">
        <v>907</v>
      </c>
      <c r="AA336" s="19">
        <v>906</v>
      </c>
      <c r="AB336" s="19">
        <v>941</v>
      </c>
      <c r="AC336" s="19">
        <v>862</v>
      </c>
      <c r="AD336" s="19">
        <v>824</v>
      </c>
      <c r="AE336" s="19">
        <v>808</v>
      </c>
      <c r="AF336" s="19">
        <v>856</v>
      </c>
      <c r="AG336" s="19">
        <v>895</v>
      </c>
      <c r="AH336" s="19">
        <v>922</v>
      </c>
      <c r="AI336" s="19">
        <v>882</v>
      </c>
      <c r="AJ336" s="19">
        <v>845</v>
      </c>
      <c r="AK336" s="19">
        <v>837</v>
      </c>
      <c r="AL336" s="19">
        <v>895</v>
      </c>
      <c r="AM336" s="19">
        <v>985</v>
      </c>
      <c r="AN336" s="19">
        <v>1021</v>
      </c>
      <c r="AO336" s="19">
        <v>1055</v>
      </c>
      <c r="AP336" s="19">
        <v>1147</v>
      </c>
      <c r="AQ336" s="19">
        <v>1262</v>
      </c>
      <c r="AR336" s="19">
        <v>1426</v>
      </c>
      <c r="AS336" s="19">
        <v>1578</v>
      </c>
      <c r="AT336" s="19">
        <v>1766</v>
      </c>
      <c r="AU336" s="19">
        <v>1840</v>
      </c>
      <c r="AV336" s="19">
        <v>1802</v>
      </c>
      <c r="AW336" s="19">
        <v>1771</v>
      </c>
      <c r="AX336" s="19">
        <v>1744</v>
      </c>
      <c r="AY336" s="19">
        <v>1774</v>
      </c>
      <c r="AZ336" s="19">
        <v>1804</v>
      </c>
      <c r="BA336" s="19">
        <v>1737</v>
      </c>
      <c r="BB336" s="19">
        <v>1749</v>
      </c>
      <c r="BC336" s="19">
        <v>1785</v>
      </c>
      <c r="BD336" s="19">
        <v>1836</v>
      </c>
      <c r="BE336" s="19">
        <v>2020</v>
      </c>
      <c r="BF336" s="19">
        <v>2024</v>
      </c>
      <c r="BG336" s="19">
        <v>1973</v>
      </c>
      <c r="BH336" s="19">
        <v>1833</v>
      </c>
      <c r="BI336" s="19">
        <v>1783</v>
      </c>
      <c r="BJ336" s="19">
        <v>1756</v>
      </c>
      <c r="BK336" s="19">
        <v>1765</v>
      </c>
      <c r="BL336" s="19">
        <v>1853</v>
      </c>
      <c r="BM336" s="19">
        <v>1774</v>
      </c>
      <c r="BN336" s="19">
        <v>1739</v>
      </c>
      <c r="BO336" s="19">
        <v>1825</v>
      </c>
      <c r="BP336" s="19">
        <v>1960</v>
      </c>
      <c r="BQ336" s="19">
        <v>2149</v>
      </c>
      <c r="BR336" s="19">
        <v>2127</v>
      </c>
      <c r="BS336" s="19">
        <v>2032</v>
      </c>
      <c r="BT336" s="19">
        <v>1904</v>
      </c>
      <c r="BU336" s="19">
        <v>1915</v>
      </c>
      <c r="BV336" s="19">
        <v>1934</v>
      </c>
      <c r="BW336" s="19">
        <v>1985</v>
      </c>
      <c r="BX336" s="19">
        <v>1994</v>
      </c>
      <c r="BY336" s="19">
        <v>1861</v>
      </c>
      <c r="BZ336" s="19">
        <v>1815</v>
      </c>
      <c r="CA336" s="19">
        <v>1863</v>
      </c>
      <c r="CB336" s="19">
        <v>1948</v>
      </c>
      <c r="CC336" s="19">
        <v>2052</v>
      </c>
      <c r="CD336" s="19">
        <v>2106</v>
      </c>
      <c r="CE336" s="19">
        <v>2051</v>
      </c>
      <c r="CF336" s="19">
        <v>1920</v>
      </c>
      <c r="CG336" s="19">
        <v>1891</v>
      </c>
      <c r="CH336" s="49">
        <v>1915</v>
      </c>
      <c r="CI336" s="49">
        <v>1918</v>
      </c>
      <c r="CJ336" s="49">
        <v>1968</v>
      </c>
      <c r="CK336" s="49">
        <v>1839</v>
      </c>
      <c r="CL336" s="49">
        <v>1844</v>
      </c>
      <c r="CM336" s="49">
        <v>1876</v>
      </c>
      <c r="CN336" s="49">
        <v>1866</v>
      </c>
      <c r="CO336" s="49">
        <v>1893</v>
      </c>
      <c r="CP336" s="49">
        <v>1927</v>
      </c>
      <c r="CQ336" s="49">
        <v>1868</v>
      </c>
      <c r="CR336" s="49">
        <v>1767</v>
      </c>
      <c r="CS336" s="49">
        <v>1701</v>
      </c>
      <c r="CT336" s="49">
        <v>1671</v>
      </c>
      <c r="CU336" s="49">
        <v>1733</v>
      </c>
      <c r="CV336" s="49">
        <v>1734</v>
      </c>
      <c r="CW336" s="49">
        <v>1576</v>
      </c>
      <c r="CX336" s="49">
        <v>1526</v>
      </c>
      <c r="CY336" s="49">
        <v>1512</v>
      </c>
      <c r="CZ336" s="17" t="s">
        <v>380</v>
      </c>
      <c r="DE336" t="s">
        <v>381</v>
      </c>
      <c r="DG336" t="s">
        <v>380</v>
      </c>
      <c r="DI336">
        <v>42900</v>
      </c>
      <c r="DJ336">
        <v>42800</v>
      </c>
      <c r="DK336">
        <v>43100</v>
      </c>
      <c r="DL336">
        <v>43200</v>
      </c>
      <c r="DM336">
        <v>43200</v>
      </c>
      <c r="DN336">
        <v>43700</v>
      </c>
      <c r="DO336">
        <v>44400</v>
      </c>
      <c r="DP336">
        <v>44500</v>
      </c>
      <c r="DQ336">
        <v>44700</v>
      </c>
      <c r="DR336">
        <v>44400</v>
      </c>
      <c r="DS336">
        <v>44200</v>
      </c>
      <c r="DT336">
        <v>44100</v>
      </c>
      <c r="DU336">
        <v>44700</v>
      </c>
      <c r="DV336">
        <v>44200</v>
      </c>
      <c r="DW336">
        <v>44500</v>
      </c>
      <c r="DX336">
        <v>44900</v>
      </c>
      <c r="DY336">
        <v>43900</v>
      </c>
      <c r="DZ336">
        <v>44300</v>
      </c>
      <c r="EA336">
        <v>43100</v>
      </c>
      <c r="EB336">
        <v>43100</v>
      </c>
      <c r="EC336">
        <v>43200</v>
      </c>
      <c r="ED336">
        <v>43000</v>
      </c>
      <c r="EE336">
        <v>42900</v>
      </c>
      <c r="EF336">
        <v>43400</v>
      </c>
      <c r="EG336">
        <v>43200</v>
      </c>
      <c r="EH336">
        <v>43400</v>
      </c>
      <c r="EI336">
        <v>43000</v>
      </c>
      <c r="EJ336" s="19">
        <v>42100</v>
      </c>
      <c r="EK336" s="19">
        <v>43100</v>
      </c>
      <c r="EL336" s="19">
        <v>43600</v>
      </c>
      <c r="EM336" s="19"/>
      <c r="EO336" s="31">
        <f t="shared" si="150"/>
        <v>2.7342657342657343E-2</v>
      </c>
      <c r="EP336" s="31">
        <f t="shared" si="151"/>
        <v>2.3901869158878503E-2</v>
      </c>
      <c r="EQ336" s="31">
        <f t="shared" si="152"/>
        <v>2.3921113689095129E-2</v>
      </c>
      <c r="ER336" s="31">
        <f t="shared" si="153"/>
        <v>2.3773148148148147E-2</v>
      </c>
      <c r="ES336" s="31">
        <f t="shared" si="154"/>
        <v>2.4884259259259259E-2</v>
      </c>
      <c r="ET336" s="31">
        <f t="shared" si="155"/>
        <v>2.0755148741418764E-2</v>
      </c>
      <c r="EU336" s="31">
        <f t="shared" si="156"/>
        <v>1.9414414414414414E-2</v>
      </c>
      <c r="EV336" s="31">
        <f t="shared" si="157"/>
        <v>1.9235955056179775E-2</v>
      </c>
      <c r="EW336" s="31">
        <f t="shared" si="158"/>
        <v>1.9731543624161074E-2</v>
      </c>
      <c r="EX336" s="31">
        <f t="shared" si="159"/>
        <v>2.0157657657657656E-2</v>
      </c>
      <c r="EY336" s="31">
        <f t="shared" si="160"/>
        <v>2.3868778280542985E-2</v>
      </c>
      <c r="EZ336" s="31">
        <f t="shared" si="161"/>
        <v>3.2335600907029478E-2</v>
      </c>
      <c r="FA336" s="31">
        <f t="shared" si="162"/>
        <v>4.116331096196868E-2</v>
      </c>
      <c r="FB336" s="31">
        <f t="shared" si="163"/>
        <v>3.9457013574660631E-2</v>
      </c>
      <c r="FC336" s="31">
        <f t="shared" si="164"/>
        <v>3.9033707865168542E-2</v>
      </c>
      <c r="FD336" s="31">
        <f t="shared" si="165"/>
        <v>4.0890868596881957E-2</v>
      </c>
      <c r="FE336" s="31">
        <f t="shared" si="166"/>
        <v>4.4943052391799541E-2</v>
      </c>
      <c r="FF336" s="31">
        <f t="shared" si="167"/>
        <v>3.9638826185101582E-2</v>
      </c>
      <c r="FG336" s="31">
        <f t="shared" si="168"/>
        <v>4.1160092807424595E-2</v>
      </c>
      <c r="FH336" s="31">
        <f t="shared" si="169"/>
        <v>4.5475638051044084E-2</v>
      </c>
      <c r="FI336" s="31">
        <f t="shared" si="170"/>
        <v>4.7037037037037037E-2</v>
      </c>
      <c r="FJ336" s="31">
        <f t="shared" si="171"/>
        <v>4.4976744186046511E-2</v>
      </c>
      <c r="FK336" s="31">
        <f t="shared" si="172"/>
        <v>4.337995337995338E-2</v>
      </c>
      <c r="FL336" s="31">
        <f t="shared" si="173"/>
        <v>4.4884792626728114E-2</v>
      </c>
      <c r="FM336" s="50">
        <f t="shared" si="174"/>
        <v>4.7476851851851853E-2</v>
      </c>
      <c r="FN336" s="50">
        <f t="shared" si="175"/>
        <v>4.4124423963133638E-2</v>
      </c>
      <c r="FO336" s="50">
        <f t="shared" si="176"/>
        <v>4.2767441860465119E-2</v>
      </c>
      <c r="FP336" s="50">
        <f t="shared" si="177"/>
        <v>4.4323040380047508E-2</v>
      </c>
      <c r="FQ336" s="50">
        <f t="shared" si="178"/>
        <v>4.3341067285382832E-2</v>
      </c>
      <c r="FR336" s="50">
        <f t="shared" si="179"/>
        <v>3.8325688073394495E-2</v>
      </c>
    </row>
    <row r="337" spans="1:174" ht="14">
      <c r="A337" s="17" t="s">
        <v>381</v>
      </c>
      <c r="B337" s="19">
        <v>2396</v>
      </c>
      <c r="C337" s="19">
        <v>2444</v>
      </c>
      <c r="D337" s="19">
        <v>2572</v>
      </c>
      <c r="E337" s="19">
        <v>2540</v>
      </c>
      <c r="F337" s="19">
        <v>2579</v>
      </c>
      <c r="G337" s="19">
        <v>2561</v>
      </c>
      <c r="H337" s="19">
        <v>2558</v>
      </c>
      <c r="I337" s="19">
        <v>2770</v>
      </c>
      <c r="J337" s="19">
        <v>2941</v>
      </c>
      <c r="K337" s="19">
        <v>2903</v>
      </c>
      <c r="L337" s="19">
        <v>2799</v>
      </c>
      <c r="M337" s="19">
        <v>2748</v>
      </c>
      <c r="N337" s="19">
        <v>2767</v>
      </c>
      <c r="O337" s="19">
        <v>2867</v>
      </c>
      <c r="P337" s="19">
        <v>2954</v>
      </c>
      <c r="Q337" s="19">
        <v>2881</v>
      </c>
      <c r="R337" s="19">
        <v>2880</v>
      </c>
      <c r="S337" s="19">
        <v>2815</v>
      </c>
      <c r="T337" s="19">
        <v>2859</v>
      </c>
      <c r="U337" s="19">
        <v>3057</v>
      </c>
      <c r="V337" s="19">
        <v>3107</v>
      </c>
      <c r="W337" s="19">
        <v>3078</v>
      </c>
      <c r="X337" s="19">
        <v>3026</v>
      </c>
      <c r="Y337" s="19">
        <v>2899</v>
      </c>
      <c r="Z337" s="19">
        <v>2830</v>
      </c>
      <c r="AA337" s="19">
        <v>2894</v>
      </c>
      <c r="AB337" s="19">
        <v>2959</v>
      </c>
      <c r="AC337" s="19">
        <v>2877</v>
      </c>
      <c r="AD337" s="19">
        <v>2814</v>
      </c>
      <c r="AE337" s="19">
        <v>2803</v>
      </c>
      <c r="AF337" s="19">
        <v>2809</v>
      </c>
      <c r="AG337" s="19">
        <v>2985</v>
      </c>
      <c r="AH337" s="19">
        <v>3056</v>
      </c>
      <c r="AI337" s="19">
        <v>3020</v>
      </c>
      <c r="AJ337" s="19">
        <v>3017</v>
      </c>
      <c r="AK337" s="19">
        <v>3055</v>
      </c>
      <c r="AL337" s="19">
        <v>3078</v>
      </c>
      <c r="AM337" s="19">
        <v>3278</v>
      </c>
      <c r="AN337" s="19">
        <v>3441</v>
      </c>
      <c r="AO337" s="19">
        <v>3563</v>
      </c>
      <c r="AP337" s="19">
        <v>3700</v>
      </c>
      <c r="AQ337" s="19">
        <v>4130</v>
      </c>
      <c r="AR337" s="19">
        <v>4387</v>
      </c>
      <c r="AS337" s="19">
        <v>5018</v>
      </c>
      <c r="AT337" s="19">
        <v>5800</v>
      </c>
      <c r="AU337" s="19">
        <v>6094</v>
      </c>
      <c r="AV337" s="19">
        <v>6297</v>
      </c>
      <c r="AW337" s="19">
        <v>6311</v>
      </c>
      <c r="AX337" s="19">
        <v>6367</v>
      </c>
      <c r="AY337" s="19">
        <v>6480</v>
      </c>
      <c r="AZ337" s="19">
        <v>6616</v>
      </c>
      <c r="BA337" s="19">
        <v>6582</v>
      </c>
      <c r="BB337" s="19">
        <v>6562</v>
      </c>
      <c r="BC337" s="19">
        <v>6497</v>
      </c>
      <c r="BD337" s="19">
        <v>6297</v>
      </c>
      <c r="BE337" s="19">
        <v>6810</v>
      </c>
      <c r="BF337" s="19">
        <v>6821</v>
      </c>
      <c r="BG337" s="19">
        <v>6584</v>
      </c>
      <c r="BH337" s="19">
        <v>6358</v>
      </c>
      <c r="BI337" s="19">
        <v>6158</v>
      </c>
      <c r="BJ337" s="19">
        <v>5913</v>
      </c>
      <c r="BK337" s="19">
        <v>5871</v>
      </c>
      <c r="BL337" s="19">
        <v>5833</v>
      </c>
      <c r="BM337" s="19">
        <v>5725</v>
      </c>
      <c r="BN337" s="19">
        <v>5487</v>
      </c>
      <c r="BO337" s="19">
        <v>5450</v>
      </c>
      <c r="BP337" s="19">
        <v>5353</v>
      </c>
      <c r="BQ337" s="19">
        <v>5767</v>
      </c>
      <c r="BR337" s="19">
        <v>5865</v>
      </c>
      <c r="BS337" s="19">
        <v>5684</v>
      </c>
      <c r="BT337" s="19">
        <v>5692</v>
      </c>
      <c r="BU337" s="19">
        <v>5667</v>
      </c>
      <c r="BV337" s="19">
        <v>5566</v>
      </c>
      <c r="BW337" s="19">
        <v>5900</v>
      </c>
      <c r="BX337" s="19">
        <v>6009</v>
      </c>
      <c r="BY337" s="19">
        <v>6090</v>
      </c>
      <c r="BZ337" s="19">
        <v>6083</v>
      </c>
      <c r="CA337" s="19">
        <v>6036</v>
      </c>
      <c r="CB337" s="19">
        <v>6032</v>
      </c>
      <c r="CC337" s="19">
        <v>6400</v>
      </c>
      <c r="CD337" s="19">
        <v>6450</v>
      </c>
      <c r="CE337" s="19">
        <v>6325</v>
      </c>
      <c r="CF337" s="19">
        <v>6209</v>
      </c>
      <c r="CG337" s="19">
        <v>6124</v>
      </c>
      <c r="CH337" s="49">
        <v>6022</v>
      </c>
      <c r="CI337" s="49">
        <v>6018</v>
      </c>
      <c r="CJ337" s="49">
        <v>6032</v>
      </c>
      <c r="CK337" s="49">
        <v>5990</v>
      </c>
      <c r="CL337" s="49">
        <v>5976</v>
      </c>
      <c r="CM337" s="49">
        <v>5930</v>
      </c>
      <c r="CN337" s="49">
        <v>5727</v>
      </c>
      <c r="CO337" s="49">
        <v>6007</v>
      </c>
      <c r="CP337" s="49">
        <v>6081</v>
      </c>
      <c r="CQ337" s="49">
        <v>6100</v>
      </c>
      <c r="CR337" s="49">
        <v>5917</v>
      </c>
      <c r="CS337" s="49">
        <v>5740</v>
      </c>
      <c r="CT337" s="49">
        <v>5530</v>
      </c>
      <c r="CU337" s="49">
        <v>5548</v>
      </c>
      <c r="CV337" s="49">
        <v>5561</v>
      </c>
      <c r="CW337" s="49">
        <v>5373</v>
      </c>
      <c r="CX337" s="49">
        <v>5215</v>
      </c>
      <c r="CY337" s="49">
        <v>5062</v>
      </c>
      <c r="CZ337" s="17" t="s">
        <v>381</v>
      </c>
      <c r="DE337" t="s">
        <v>382</v>
      </c>
      <c r="DG337" t="s">
        <v>381</v>
      </c>
      <c r="DI337">
        <v>144500</v>
      </c>
      <c r="DJ337">
        <v>147400</v>
      </c>
      <c r="DK337">
        <v>146400</v>
      </c>
      <c r="DL337">
        <v>146000</v>
      </c>
      <c r="DM337">
        <v>146700</v>
      </c>
      <c r="DN337">
        <v>145100</v>
      </c>
      <c r="DO337">
        <v>144400</v>
      </c>
      <c r="DP337">
        <v>144700</v>
      </c>
      <c r="DQ337">
        <v>144700</v>
      </c>
      <c r="DR337">
        <v>141000</v>
      </c>
      <c r="DS337">
        <v>140400</v>
      </c>
      <c r="DT337">
        <v>141700</v>
      </c>
      <c r="DU337">
        <v>139800</v>
      </c>
      <c r="DV337">
        <v>142700</v>
      </c>
      <c r="DW337">
        <v>143300</v>
      </c>
      <c r="DX337">
        <v>142100</v>
      </c>
      <c r="DY337">
        <v>142500</v>
      </c>
      <c r="DZ337">
        <v>142800</v>
      </c>
      <c r="EA337">
        <v>142300</v>
      </c>
      <c r="EB337">
        <v>142800</v>
      </c>
      <c r="EC337">
        <v>143900</v>
      </c>
      <c r="ED337">
        <v>141900</v>
      </c>
      <c r="EE337">
        <v>141900</v>
      </c>
      <c r="EF337">
        <v>139600</v>
      </c>
      <c r="EG337">
        <v>138700</v>
      </c>
      <c r="EH337">
        <v>138900</v>
      </c>
      <c r="EI337">
        <v>138000</v>
      </c>
      <c r="EJ337" s="19">
        <v>141800</v>
      </c>
      <c r="EK337" s="19">
        <v>143400</v>
      </c>
      <c r="EL337" s="19">
        <v>143500</v>
      </c>
      <c r="EM337" s="19"/>
      <c r="EO337" s="31">
        <f t="shared" si="150"/>
        <v>2.0089965397923876E-2</v>
      </c>
      <c r="EP337" s="31">
        <f t="shared" si="151"/>
        <v>1.8772048846675712E-2</v>
      </c>
      <c r="EQ337" s="31">
        <f t="shared" si="152"/>
        <v>1.9678961748633879E-2</v>
      </c>
      <c r="ER337" s="31">
        <f t="shared" si="153"/>
        <v>1.9582191780821916E-2</v>
      </c>
      <c r="ES337" s="31">
        <f t="shared" si="154"/>
        <v>2.0981595092024539E-2</v>
      </c>
      <c r="ET337" s="31">
        <f t="shared" si="155"/>
        <v>1.9503790489317711E-2</v>
      </c>
      <c r="EU337" s="31">
        <f t="shared" si="156"/>
        <v>1.992382271468144E-2</v>
      </c>
      <c r="EV337" s="31">
        <f t="shared" si="157"/>
        <v>1.9412577747062888E-2</v>
      </c>
      <c r="EW337" s="31">
        <f t="shared" si="158"/>
        <v>2.0870767104353836E-2</v>
      </c>
      <c r="EX337" s="31">
        <f t="shared" si="159"/>
        <v>2.1829787234042553E-2</v>
      </c>
      <c r="EY337" s="31">
        <f t="shared" si="160"/>
        <v>2.5377492877492878E-2</v>
      </c>
      <c r="EZ337" s="31">
        <f t="shared" si="161"/>
        <v>3.0959774170783345E-2</v>
      </c>
      <c r="FA337" s="31">
        <f t="shared" si="162"/>
        <v>4.3590844062947068E-2</v>
      </c>
      <c r="FB337" s="31">
        <f t="shared" si="163"/>
        <v>4.4618079887876666E-2</v>
      </c>
      <c r="FC337" s="31">
        <f t="shared" si="164"/>
        <v>4.5931612002791347E-2</v>
      </c>
      <c r="FD337" s="31">
        <f t="shared" si="165"/>
        <v>4.4313863476425054E-2</v>
      </c>
      <c r="FE337" s="31">
        <f t="shared" si="166"/>
        <v>4.6203508771929823E-2</v>
      </c>
      <c r="FF337" s="31">
        <f t="shared" si="167"/>
        <v>4.1407563025210085E-2</v>
      </c>
      <c r="FG337" s="31">
        <f t="shared" si="168"/>
        <v>4.0231904427266339E-2</v>
      </c>
      <c r="FH337" s="31">
        <f t="shared" si="169"/>
        <v>3.7485994397759105E-2</v>
      </c>
      <c r="FI337" s="31">
        <f t="shared" si="170"/>
        <v>3.9499652536483666E-2</v>
      </c>
      <c r="FJ337" s="31">
        <f t="shared" si="171"/>
        <v>3.9224806201550388E-2</v>
      </c>
      <c r="FK337" s="31">
        <f t="shared" si="172"/>
        <v>4.2917547568710357E-2</v>
      </c>
      <c r="FL337" s="31">
        <f t="shared" si="173"/>
        <v>4.3209169054441263E-2</v>
      </c>
      <c r="FM337" s="50">
        <f t="shared" si="174"/>
        <v>4.5602018745493869E-2</v>
      </c>
      <c r="FN337" s="50">
        <f t="shared" si="175"/>
        <v>4.3354931605471561E-2</v>
      </c>
      <c r="FO337" s="50">
        <f t="shared" si="176"/>
        <v>4.3405797101449275E-2</v>
      </c>
      <c r="FP337" s="50">
        <f t="shared" si="177"/>
        <v>4.0387870239774332E-2</v>
      </c>
      <c r="FQ337" s="50">
        <f t="shared" si="178"/>
        <v>4.2538354253835425E-2</v>
      </c>
      <c r="FR337" s="50">
        <f t="shared" si="179"/>
        <v>3.8536585365853658E-2</v>
      </c>
    </row>
    <row r="338" spans="1:174" ht="14">
      <c r="A338" s="17" t="s">
        <v>382</v>
      </c>
      <c r="B338" s="19">
        <v>3238</v>
      </c>
      <c r="C338" s="19">
        <v>3259</v>
      </c>
      <c r="D338" s="19">
        <v>3324</v>
      </c>
      <c r="E338" s="19">
        <v>3237</v>
      </c>
      <c r="F338" s="19">
        <v>3245</v>
      </c>
      <c r="G338" s="19">
        <v>3348</v>
      </c>
      <c r="H338" s="19">
        <v>3448</v>
      </c>
      <c r="I338" s="19">
        <v>3768</v>
      </c>
      <c r="J338" s="19">
        <v>3960</v>
      </c>
      <c r="K338" s="19">
        <v>3930</v>
      </c>
      <c r="L338" s="19">
        <v>3809</v>
      </c>
      <c r="M338" s="19">
        <v>3769</v>
      </c>
      <c r="N338" s="19">
        <v>3789</v>
      </c>
      <c r="O338" s="19">
        <v>3880</v>
      </c>
      <c r="P338" s="19">
        <v>3815</v>
      </c>
      <c r="Q338" s="19">
        <v>3837</v>
      </c>
      <c r="R338" s="19">
        <v>3811</v>
      </c>
      <c r="S338" s="19">
        <v>3833</v>
      </c>
      <c r="T338" s="19">
        <v>3930</v>
      </c>
      <c r="U338" s="19">
        <v>4167</v>
      </c>
      <c r="V338" s="19">
        <v>4235</v>
      </c>
      <c r="W338" s="19">
        <v>4074</v>
      </c>
      <c r="X338" s="19">
        <v>3848</v>
      </c>
      <c r="Y338" s="19">
        <v>3615</v>
      </c>
      <c r="Z338" s="19">
        <v>3512</v>
      </c>
      <c r="AA338" s="19">
        <v>3614</v>
      </c>
      <c r="AB338" s="19">
        <v>3658</v>
      </c>
      <c r="AC338" s="19">
        <v>3534</v>
      </c>
      <c r="AD338" s="19">
        <v>3494</v>
      </c>
      <c r="AE338" s="19">
        <v>3432</v>
      </c>
      <c r="AF338" s="19">
        <v>3544</v>
      </c>
      <c r="AG338" s="19">
        <v>3708</v>
      </c>
      <c r="AH338" s="19">
        <v>3819</v>
      </c>
      <c r="AI338" s="19">
        <v>3726</v>
      </c>
      <c r="AJ338" s="19">
        <v>3669</v>
      </c>
      <c r="AK338" s="19">
        <v>3620</v>
      </c>
      <c r="AL338" s="19">
        <v>3626</v>
      </c>
      <c r="AM338" s="19">
        <v>3787</v>
      </c>
      <c r="AN338" s="19">
        <v>4024</v>
      </c>
      <c r="AO338" s="19">
        <v>4082</v>
      </c>
      <c r="AP338" s="19">
        <v>4286</v>
      </c>
      <c r="AQ338" s="19">
        <v>4492</v>
      </c>
      <c r="AR338" s="19">
        <v>4838</v>
      </c>
      <c r="AS338" s="19">
        <v>5537</v>
      </c>
      <c r="AT338" s="19">
        <v>6072</v>
      </c>
      <c r="AU338" s="19">
        <v>6155</v>
      </c>
      <c r="AV338" s="19">
        <v>6208</v>
      </c>
      <c r="AW338" s="19">
        <v>6211</v>
      </c>
      <c r="AX338" s="19">
        <v>6247</v>
      </c>
      <c r="AY338" s="19">
        <v>6286</v>
      </c>
      <c r="AZ338" s="19">
        <v>6627</v>
      </c>
      <c r="BA338" s="19">
        <v>6657</v>
      </c>
      <c r="BB338" s="19">
        <v>6700</v>
      </c>
      <c r="BC338" s="19">
        <v>6685</v>
      </c>
      <c r="BD338" s="19">
        <v>6796</v>
      </c>
      <c r="BE338" s="19">
        <v>7116</v>
      </c>
      <c r="BF338" s="19">
        <v>6973</v>
      </c>
      <c r="BG338" s="19">
        <v>6692</v>
      </c>
      <c r="BH338" s="19">
        <v>6405</v>
      </c>
      <c r="BI338" s="19">
        <v>6180</v>
      </c>
      <c r="BJ338" s="19">
        <v>6022</v>
      </c>
      <c r="BK338" s="19">
        <v>5995</v>
      </c>
      <c r="BL338" s="19">
        <v>6087</v>
      </c>
      <c r="BM338" s="19">
        <v>6137</v>
      </c>
      <c r="BN338" s="19">
        <v>6158</v>
      </c>
      <c r="BO338" s="19">
        <v>6151</v>
      </c>
      <c r="BP338" s="19">
        <v>6223</v>
      </c>
      <c r="BQ338" s="19">
        <v>6543</v>
      </c>
      <c r="BR338" s="19">
        <v>6596</v>
      </c>
      <c r="BS338" s="19">
        <v>6608</v>
      </c>
      <c r="BT338" s="19">
        <v>6634</v>
      </c>
      <c r="BU338" s="19">
        <v>6491</v>
      </c>
      <c r="BV338" s="19">
        <v>6469</v>
      </c>
      <c r="BW338" s="19">
        <v>6467</v>
      </c>
      <c r="BX338" s="19">
        <v>6634</v>
      </c>
      <c r="BY338" s="19">
        <v>6687</v>
      </c>
      <c r="BZ338" s="19">
        <v>6621</v>
      </c>
      <c r="CA338" s="19">
        <v>6588</v>
      </c>
      <c r="CB338" s="19">
        <v>6786</v>
      </c>
      <c r="CC338" s="19">
        <v>7227</v>
      </c>
      <c r="CD338" s="19">
        <v>7338</v>
      </c>
      <c r="CE338" s="19">
        <v>7320</v>
      </c>
      <c r="CF338" s="19">
        <v>7261</v>
      </c>
      <c r="CG338" s="19">
        <v>7155</v>
      </c>
      <c r="CH338" s="49">
        <v>7121</v>
      </c>
      <c r="CI338" s="49">
        <v>7158</v>
      </c>
      <c r="CJ338" s="49">
        <v>7244</v>
      </c>
      <c r="CK338" s="49">
        <v>7282</v>
      </c>
      <c r="CL338" s="49">
        <v>7265</v>
      </c>
      <c r="CM338" s="49">
        <v>7166</v>
      </c>
      <c r="CN338" s="49">
        <v>7124</v>
      </c>
      <c r="CO338" s="49">
        <v>7370</v>
      </c>
      <c r="CP338" s="49">
        <v>7249</v>
      </c>
      <c r="CQ338" s="49">
        <v>7146</v>
      </c>
      <c r="CR338" s="49">
        <v>7011</v>
      </c>
      <c r="CS338" s="49">
        <v>6914</v>
      </c>
      <c r="CT338" s="49">
        <v>6707</v>
      </c>
      <c r="CU338" s="49">
        <v>6586</v>
      </c>
      <c r="CV338" s="49">
        <v>6543</v>
      </c>
      <c r="CW338" s="49">
        <v>6221</v>
      </c>
      <c r="CX338" s="49">
        <v>5985</v>
      </c>
      <c r="CY338" s="49">
        <v>5862</v>
      </c>
      <c r="CZ338" s="17" t="s">
        <v>382</v>
      </c>
      <c r="DE338" t="s">
        <v>383</v>
      </c>
      <c r="DG338" t="s">
        <v>382</v>
      </c>
      <c r="DI338">
        <v>91400</v>
      </c>
      <c r="DJ338">
        <v>91000</v>
      </c>
      <c r="DK338">
        <v>90800</v>
      </c>
      <c r="DL338">
        <v>90700</v>
      </c>
      <c r="DM338">
        <v>91200</v>
      </c>
      <c r="DN338">
        <v>91500</v>
      </c>
      <c r="DO338">
        <v>91400</v>
      </c>
      <c r="DP338">
        <v>90800</v>
      </c>
      <c r="DQ338">
        <v>92300</v>
      </c>
      <c r="DR338">
        <v>88300</v>
      </c>
      <c r="DS338">
        <v>89900</v>
      </c>
      <c r="DT338">
        <v>90500</v>
      </c>
      <c r="DU338">
        <v>90900</v>
      </c>
      <c r="DV338">
        <v>93200</v>
      </c>
      <c r="DW338">
        <v>94100</v>
      </c>
      <c r="DX338">
        <v>93200</v>
      </c>
      <c r="DY338">
        <v>95100</v>
      </c>
      <c r="DZ338">
        <v>94700</v>
      </c>
      <c r="EA338">
        <v>95500</v>
      </c>
      <c r="EB338">
        <v>95300</v>
      </c>
      <c r="EC338">
        <v>96300</v>
      </c>
      <c r="ED338">
        <v>94600</v>
      </c>
      <c r="EE338">
        <v>95200</v>
      </c>
      <c r="EF338">
        <v>96400</v>
      </c>
      <c r="EG338">
        <v>94500</v>
      </c>
      <c r="EH338">
        <v>96000</v>
      </c>
      <c r="EI338">
        <v>94900</v>
      </c>
      <c r="EJ338" s="19">
        <v>95000</v>
      </c>
      <c r="EK338" s="19">
        <v>96400</v>
      </c>
      <c r="EL338" s="19">
        <v>97100</v>
      </c>
      <c r="EM338" s="19"/>
      <c r="EO338" s="31">
        <f t="shared" si="150"/>
        <v>4.2997811816192562E-2</v>
      </c>
      <c r="EP338" s="31">
        <f t="shared" si="151"/>
        <v>4.1637362637362639E-2</v>
      </c>
      <c r="EQ338" s="31">
        <f t="shared" si="152"/>
        <v>4.2257709251101325E-2</v>
      </c>
      <c r="ER338" s="31">
        <f t="shared" si="153"/>
        <v>4.3329658213891953E-2</v>
      </c>
      <c r="ES338" s="31">
        <f t="shared" si="154"/>
        <v>4.4671052631578945E-2</v>
      </c>
      <c r="ET338" s="31">
        <f t="shared" si="155"/>
        <v>3.8382513661202183E-2</v>
      </c>
      <c r="EU338" s="31">
        <f t="shared" si="156"/>
        <v>3.8665207877461708E-2</v>
      </c>
      <c r="EV338" s="31">
        <f t="shared" si="157"/>
        <v>3.9030837004405287E-2</v>
      </c>
      <c r="EW338" s="31">
        <f t="shared" si="158"/>
        <v>4.0368364030335863E-2</v>
      </c>
      <c r="EX338" s="31">
        <f t="shared" si="159"/>
        <v>4.1064552661381655E-2</v>
      </c>
      <c r="EY338" s="31">
        <f t="shared" si="160"/>
        <v>4.5406006674082316E-2</v>
      </c>
      <c r="EZ338" s="31">
        <f t="shared" si="161"/>
        <v>5.34585635359116E-2</v>
      </c>
      <c r="FA338" s="31">
        <f t="shared" si="162"/>
        <v>6.7711771177117713E-2</v>
      </c>
      <c r="FB338" s="31">
        <f t="shared" si="163"/>
        <v>6.7027896995708158E-2</v>
      </c>
      <c r="FC338" s="31">
        <f t="shared" si="164"/>
        <v>7.0743889479277358E-2</v>
      </c>
      <c r="FD338" s="31">
        <f t="shared" si="165"/>
        <v>7.2918454935622323E-2</v>
      </c>
      <c r="FE338" s="31">
        <f t="shared" si="166"/>
        <v>7.036803364879074E-2</v>
      </c>
      <c r="FF338" s="31">
        <f t="shared" si="167"/>
        <v>6.3590285110876457E-2</v>
      </c>
      <c r="FG338" s="31">
        <f t="shared" si="168"/>
        <v>6.4261780104712035E-2</v>
      </c>
      <c r="FH338" s="31">
        <f t="shared" si="169"/>
        <v>6.5299055613850993E-2</v>
      </c>
      <c r="FI338" s="31">
        <f t="shared" si="170"/>
        <v>6.8618899273104883E-2</v>
      </c>
      <c r="FJ338" s="31">
        <f t="shared" si="171"/>
        <v>6.838266384778012E-2</v>
      </c>
      <c r="FK338" s="31">
        <f t="shared" si="172"/>
        <v>7.0241596638655465E-2</v>
      </c>
      <c r="FL338" s="31">
        <f t="shared" si="173"/>
        <v>7.0394190871369292E-2</v>
      </c>
      <c r="FM338" s="50">
        <f t="shared" si="174"/>
        <v>7.7460317460317465E-2</v>
      </c>
      <c r="FN338" s="50">
        <f t="shared" si="175"/>
        <v>7.4177083333333338E-2</v>
      </c>
      <c r="FO338" s="50">
        <f t="shared" si="176"/>
        <v>7.6733403582718657E-2</v>
      </c>
      <c r="FP338" s="50">
        <f t="shared" si="177"/>
        <v>7.4989473684210523E-2</v>
      </c>
      <c r="FQ338" s="50">
        <f t="shared" si="178"/>
        <v>7.4128630705394188E-2</v>
      </c>
      <c r="FR338" s="50">
        <f t="shared" si="179"/>
        <v>6.9073120494335741E-2</v>
      </c>
    </row>
    <row r="339" spans="1:174" ht="14">
      <c r="A339" s="17" t="s">
        <v>383</v>
      </c>
      <c r="B339" s="19">
        <v>4070</v>
      </c>
      <c r="C339" s="19">
        <v>4259</v>
      </c>
      <c r="D339" s="19">
        <v>4454</v>
      </c>
      <c r="E339" s="19">
        <v>4506</v>
      </c>
      <c r="F339" s="19">
        <v>4420</v>
      </c>
      <c r="G339" s="19">
        <v>4383</v>
      </c>
      <c r="H339" s="19">
        <v>4532</v>
      </c>
      <c r="I339" s="19">
        <v>4923</v>
      </c>
      <c r="J339" s="19">
        <v>4983</v>
      </c>
      <c r="K339" s="19">
        <v>5208</v>
      </c>
      <c r="L339" s="19">
        <v>5042</v>
      </c>
      <c r="M339" s="19">
        <v>5078</v>
      </c>
      <c r="N339" s="19">
        <v>4919</v>
      </c>
      <c r="O339" s="19">
        <v>5048</v>
      </c>
      <c r="P339" s="19">
        <v>4877</v>
      </c>
      <c r="Q339" s="19">
        <v>4727</v>
      </c>
      <c r="R339" s="19">
        <v>4605</v>
      </c>
      <c r="S339" s="19">
        <v>4571</v>
      </c>
      <c r="T339" s="19">
        <v>4729</v>
      </c>
      <c r="U339" s="19">
        <v>5111</v>
      </c>
      <c r="V339" s="19">
        <v>5221</v>
      </c>
      <c r="W339" s="19">
        <v>5164</v>
      </c>
      <c r="X339" s="19">
        <v>4845</v>
      </c>
      <c r="Y339" s="19">
        <v>4669</v>
      </c>
      <c r="Z339" s="19">
        <v>4529</v>
      </c>
      <c r="AA339" s="19">
        <v>4570</v>
      </c>
      <c r="AB339" s="19">
        <v>4611</v>
      </c>
      <c r="AC339" s="19">
        <v>4380</v>
      </c>
      <c r="AD339" s="19">
        <v>4249</v>
      </c>
      <c r="AE339" s="19">
        <v>4152</v>
      </c>
      <c r="AF339" s="19">
        <v>4242</v>
      </c>
      <c r="AG339" s="19">
        <v>4617</v>
      </c>
      <c r="AH339" s="19">
        <v>4862</v>
      </c>
      <c r="AI339" s="19">
        <v>5015</v>
      </c>
      <c r="AJ339" s="19">
        <v>5034</v>
      </c>
      <c r="AK339" s="19">
        <v>4930</v>
      </c>
      <c r="AL339" s="19">
        <v>4826</v>
      </c>
      <c r="AM339" s="19">
        <v>4992</v>
      </c>
      <c r="AN339" s="19">
        <v>5211</v>
      </c>
      <c r="AO339" s="19">
        <v>5253</v>
      </c>
      <c r="AP339" s="19">
        <v>5376</v>
      </c>
      <c r="AQ339" s="19">
        <v>5806</v>
      </c>
      <c r="AR339" s="19">
        <v>6534</v>
      </c>
      <c r="AS339" s="19">
        <v>7435</v>
      </c>
      <c r="AT339" s="19">
        <v>8758</v>
      </c>
      <c r="AU339" s="19">
        <v>8901</v>
      </c>
      <c r="AV339" s="19">
        <v>9428</v>
      </c>
      <c r="AW339" s="19">
        <v>8981</v>
      </c>
      <c r="AX339" s="19">
        <v>8843</v>
      </c>
      <c r="AY339" s="19">
        <v>8778</v>
      </c>
      <c r="AZ339" s="19">
        <v>8872</v>
      </c>
      <c r="BA339" s="19">
        <v>8842</v>
      </c>
      <c r="BB339" s="19">
        <v>8738</v>
      </c>
      <c r="BC339" s="19">
        <v>8576</v>
      </c>
      <c r="BD339" s="19">
        <v>8506</v>
      </c>
      <c r="BE339" s="19">
        <v>9056</v>
      </c>
      <c r="BF339" s="19">
        <v>8995</v>
      </c>
      <c r="BG339" s="19">
        <v>8691</v>
      </c>
      <c r="BH339" s="19">
        <v>8370</v>
      </c>
      <c r="BI339" s="19">
        <v>7824</v>
      </c>
      <c r="BJ339" s="19">
        <v>7481</v>
      </c>
      <c r="BK339" s="19">
        <v>7355</v>
      </c>
      <c r="BL339" s="19">
        <v>7408</v>
      </c>
      <c r="BM339" s="19">
        <v>7331</v>
      </c>
      <c r="BN339" s="19">
        <v>7073</v>
      </c>
      <c r="BO339" s="19">
        <v>7047</v>
      </c>
      <c r="BP339" s="19">
        <v>7174</v>
      </c>
      <c r="BQ339" s="19">
        <v>7960</v>
      </c>
      <c r="BR339" s="19">
        <v>8166</v>
      </c>
      <c r="BS339" s="19">
        <v>8046</v>
      </c>
      <c r="BT339" s="19">
        <v>8035</v>
      </c>
      <c r="BU339" s="19">
        <v>7806</v>
      </c>
      <c r="BV339" s="19">
        <v>7622</v>
      </c>
      <c r="BW339" s="19">
        <v>7756</v>
      </c>
      <c r="BX339" s="19">
        <v>7879</v>
      </c>
      <c r="BY339" s="19">
        <v>7887</v>
      </c>
      <c r="BZ339" s="19">
        <v>7892</v>
      </c>
      <c r="CA339" s="19">
        <v>7890</v>
      </c>
      <c r="CB339" s="19">
        <v>8059</v>
      </c>
      <c r="CC339" s="19">
        <v>8721</v>
      </c>
      <c r="CD339" s="19">
        <v>8841</v>
      </c>
      <c r="CE339" s="19">
        <v>8685</v>
      </c>
      <c r="CF339" s="19">
        <v>8368</v>
      </c>
      <c r="CG339" s="19">
        <v>8164</v>
      </c>
      <c r="CH339" s="49">
        <v>8110</v>
      </c>
      <c r="CI339" s="49">
        <v>8043</v>
      </c>
      <c r="CJ339" s="49">
        <v>8099</v>
      </c>
      <c r="CK339" s="49">
        <v>7899</v>
      </c>
      <c r="CL339" s="49">
        <v>7783</v>
      </c>
      <c r="CM339" s="49">
        <v>7776</v>
      </c>
      <c r="CN339" s="49">
        <v>7813</v>
      </c>
      <c r="CO339" s="49">
        <v>8416</v>
      </c>
      <c r="CP339" s="49">
        <v>8626</v>
      </c>
      <c r="CQ339" s="49">
        <v>8505</v>
      </c>
      <c r="CR339" s="49">
        <v>8209</v>
      </c>
      <c r="CS339" s="49">
        <v>8068</v>
      </c>
      <c r="CT339" s="49">
        <v>7758</v>
      </c>
      <c r="CU339" s="49">
        <v>7545</v>
      </c>
      <c r="CV339" s="49">
        <v>7287</v>
      </c>
      <c r="CW339" s="49">
        <v>7115</v>
      </c>
      <c r="CX339" s="49">
        <v>6690</v>
      </c>
      <c r="CY339" s="49">
        <v>6478</v>
      </c>
      <c r="CZ339" s="17" t="s">
        <v>383</v>
      </c>
      <c r="DE339" t="s">
        <v>384</v>
      </c>
      <c r="DG339" t="s">
        <v>383</v>
      </c>
      <c r="DI339">
        <v>108300</v>
      </c>
      <c r="DJ339">
        <v>111300</v>
      </c>
      <c r="DK339">
        <v>110500</v>
      </c>
      <c r="DL339">
        <v>110300</v>
      </c>
      <c r="DM339">
        <v>112400</v>
      </c>
      <c r="DN339">
        <v>111600</v>
      </c>
      <c r="DO339">
        <v>110800</v>
      </c>
      <c r="DP339">
        <v>112700</v>
      </c>
      <c r="DQ339">
        <v>110300</v>
      </c>
      <c r="DR339">
        <v>111200</v>
      </c>
      <c r="DS339">
        <v>111700</v>
      </c>
      <c r="DT339">
        <v>112100</v>
      </c>
      <c r="DU339">
        <v>115500</v>
      </c>
      <c r="DV339">
        <v>113400</v>
      </c>
      <c r="DW339">
        <v>113900</v>
      </c>
      <c r="DX339">
        <v>112200</v>
      </c>
      <c r="DY339">
        <v>111900</v>
      </c>
      <c r="DZ339">
        <v>112100</v>
      </c>
      <c r="EA339">
        <v>110700</v>
      </c>
      <c r="EB339">
        <v>111600</v>
      </c>
      <c r="EC339">
        <v>111800</v>
      </c>
      <c r="ED339">
        <v>113300</v>
      </c>
      <c r="EE339">
        <v>114400</v>
      </c>
      <c r="EF339">
        <v>113700</v>
      </c>
      <c r="EG339">
        <v>113300</v>
      </c>
      <c r="EH339">
        <v>108200</v>
      </c>
      <c r="EI339">
        <v>107700</v>
      </c>
      <c r="EJ339" s="19">
        <v>107600</v>
      </c>
      <c r="EK339" s="19">
        <v>108300</v>
      </c>
      <c r="EL339" s="19">
        <v>113000</v>
      </c>
      <c r="EM339" s="19"/>
      <c r="EO339" s="31">
        <f t="shared" si="150"/>
        <v>4.8088642659279777E-2</v>
      </c>
      <c r="EP339" s="31">
        <f t="shared" si="151"/>
        <v>4.4195867026055706E-2</v>
      </c>
      <c r="EQ339" s="31">
        <f t="shared" si="152"/>
        <v>4.2778280542986429E-2</v>
      </c>
      <c r="ER339" s="31">
        <f t="shared" si="153"/>
        <v>4.2873980054397097E-2</v>
      </c>
      <c r="ES339" s="31">
        <f t="shared" si="154"/>
        <v>4.5943060498220639E-2</v>
      </c>
      <c r="ET339" s="31">
        <f t="shared" si="155"/>
        <v>4.0582437275985664E-2</v>
      </c>
      <c r="EU339" s="31">
        <f t="shared" si="156"/>
        <v>3.9530685920577617E-2</v>
      </c>
      <c r="EV339" s="31">
        <f t="shared" si="157"/>
        <v>3.7639751552795031E-2</v>
      </c>
      <c r="EW339" s="31">
        <f t="shared" si="158"/>
        <v>4.5466908431550317E-2</v>
      </c>
      <c r="EX339" s="31">
        <f t="shared" si="159"/>
        <v>4.3399280575539566E-2</v>
      </c>
      <c r="EY339" s="31">
        <f t="shared" si="160"/>
        <v>4.702775290957923E-2</v>
      </c>
      <c r="EZ339" s="31">
        <f t="shared" si="161"/>
        <v>5.8287243532560214E-2</v>
      </c>
      <c r="FA339" s="31">
        <f t="shared" si="162"/>
        <v>7.7064935064935058E-2</v>
      </c>
      <c r="FB339" s="31">
        <f t="shared" si="163"/>
        <v>7.7980599647266308E-2</v>
      </c>
      <c r="FC339" s="31">
        <f t="shared" si="164"/>
        <v>7.7629499561018431E-2</v>
      </c>
      <c r="FD339" s="31">
        <f t="shared" si="165"/>
        <v>7.581105169340463E-2</v>
      </c>
      <c r="FE339" s="31">
        <f t="shared" si="166"/>
        <v>7.7667560321715817E-2</v>
      </c>
      <c r="FF339" s="31">
        <f t="shared" si="167"/>
        <v>6.6735057983942914E-2</v>
      </c>
      <c r="FG339" s="31">
        <f t="shared" si="168"/>
        <v>6.6224028906955737E-2</v>
      </c>
      <c r="FH339" s="31">
        <f t="shared" si="169"/>
        <v>6.4283154121863806E-2</v>
      </c>
      <c r="FI339" s="31">
        <f t="shared" si="170"/>
        <v>7.196779964221825E-2</v>
      </c>
      <c r="FJ339" s="31">
        <f t="shared" si="171"/>
        <v>6.7272727272727276E-2</v>
      </c>
      <c r="FK339" s="31">
        <f t="shared" si="172"/>
        <v>6.8942307692307692E-2</v>
      </c>
      <c r="FL339" s="31">
        <f t="shared" si="173"/>
        <v>7.087950747581355E-2</v>
      </c>
      <c r="FM339" s="50">
        <f t="shared" si="174"/>
        <v>7.6654898499558699E-2</v>
      </c>
      <c r="FN339" s="50">
        <f t="shared" si="175"/>
        <v>7.4953789279112754E-2</v>
      </c>
      <c r="FO339" s="50">
        <f t="shared" si="176"/>
        <v>7.334261838440112E-2</v>
      </c>
      <c r="FP339" s="50">
        <f t="shared" si="177"/>
        <v>7.2611524163568766E-2</v>
      </c>
      <c r="FQ339" s="50">
        <f t="shared" si="178"/>
        <v>7.8531855955678673E-2</v>
      </c>
      <c r="FR339" s="50">
        <f t="shared" si="179"/>
        <v>6.8654867256637164E-2</v>
      </c>
    </row>
    <row r="340" spans="1:174" ht="14">
      <c r="A340" s="17" t="s">
        <v>384</v>
      </c>
      <c r="B340" s="19">
        <v>700</v>
      </c>
      <c r="C340" s="19">
        <v>689</v>
      </c>
      <c r="D340" s="19">
        <v>724</v>
      </c>
      <c r="E340" s="19">
        <v>744</v>
      </c>
      <c r="F340" s="19">
        <v>746</v>
      </c>
      <c r="G340" s="19">
        <v>747</v>
      </c>
      <c r="H340" s="19">
        <v>777</v>
      </c>
      <c r="I340" s="19">
        <v>864</v>
      </c>
      <c r="J340" s="19">
        <v>915</v>
      </c>
      <c r="K340" s="19">
        <v>929</v>
      </c>
      <c r="L340" s="19">
        <v>936</v>
      </c>
      <c r="M340" s="19">
        <v>879</v>
      </c>
      <c r="N340" s="19">
        <v>865</v>
      </c>
      <c r="O340" s="19">
        <v>862</v>
      </c>
      <c r="P340" s="19">
        <v>897</v>
      </c>
      <c r="Q340" s="19">
        <v>866</v>
      </c>
      <c r="R340" s="19">
        <v>871</v>
      </c>
      <c r="S340" s="19">
        <v>866</v>
      </c>
      <c r="T340" s="19">
        <v>892</v>
      </c>
      <c r="U340" s="19">
        <v>948</v>
      </c>
      <c r="V340" s="19">
        <v>953</v>
      </c>
      <c r="W340" s="19">
        <v>923</v>
      </c>
      <c r="X340" s="19">
        <v>900</v>
      </c>
      <c r="Y340" s="19">
        <v>868</v>
      </c>
      <c r="Z340" s="19">
        <v>845</v>
      </c>
      <c r="AA340" s="19">
        <v>841</v>
      </c>
      <c r="AB340" s="19">
        <v>827</v>
      </c>
      <c r="AC340" s="19">
        <v>798</v>
      </c>
      <c r="AD340" s="19">
        <v>772</v>
      </c>
      <c r="AE340" s="19">
        <v>722</v>
      </c>
      <c r="AF340" s="19">
        <v>688</v>
      </c>
      <c r="AG340" s="19">
        <v>721</v>
      </c>
      <c r="AH340" s="19">
        <v>726</v>
      </c>
      <c r="AI340" s="19">
        <v>730</v>
      </c>
      <c r="AJ340" s="19">
        <v>729</v>
      </c>
      <c r="AK340" s="19">
        <v>704</v>
      </c>
      <c r="AL340" s="19">
        <v>691</v>
      </c>
      <c r="AM340" s="19">
        <v>748</v>
      </c>
      <c r="AN340" s="19">
        <v>774</v>
      </c>
      <c r="AO340" s="19">
        <v>792</v>
      </c>
      <c r="AP340" s="19">
        <v>813</v>
      </c>
      <c r="AQ340" s="19">
        <v>911</v>
      </c>
      <c r="AR340" s="19">
        <v>1047</v>
      </c>
      <c r="AS340" s="19">
        <v>1301</v>
      </c>
      <c r="AT340" s="19">
        <v>1606</v>
      </c>
      <c r="AU340" s="19">
        <v>1696</v>
      </c>
      <c r="AV340" s="19">
        <v>1788</v>
      </c>
      <c r="AW340" s="19">
        <v>1750</v>
      </c>
      <c r="AX340" s="19">
        <v>1687</v>
      </c>
      <c r="AY340" s="19">
        <v>1692</v>
      </c>
      <c r="AZ340" s="19">
        <v>1720</v>
      </c>
      <c r="BA340" s="19">
        <v>1711</v>
      </c>
      <c r="BB340" s="19">
        <v>1612</v>
      </c>
      <c r="BC340" s="19">
        <v>1559</v>
      </c>
      <c r="BD340" s="19">
        <v>1505</v>
      </c>
      <c r="BE340" s="19">
        <v>1599</v>
      </c>
      <c r="BF340" s="19">
        <v>1599</v>
      </c>
      <c r="BG340" s="19">
        <v>1518</v>
      </c>
      <c r="BH340" s="19">
        <v>1440</v>
      </c>
      <c r="BI340" s="19">
        <v>1299</v>
      </c>
      <c r="BJ340" s="19">
        <v>1236</v>
      </c>
      <c r="BK340" s="19">
        <v>1161</v>
      </c>
      <c r="BL340" s="19">
        <v>1156</v>
      </c>
      <c r="BM340" s="19">
        <v>1175</v>
      </c>
      <c r="BN340" s="19">
        <v>1072</v>
      </c>
      <c r="BO340" s="19">
        <v>1019</v>
      </c>
      <c r="BP340" s="19">
        <v>1022</v>
      </c>
      <c r="BQ340" s="19">
        <v>1123</v>
      </c>
      <c r="BR340" s="19">
        <v>1175</v>
      </c>
      <c r="BS340" s="19">
        <v>1146</v>
      </c>
      <c r="BT340" s="19">
        <v>1087</v>
      </c>
      <c r="BU340" s="19">
        <v>1068</v>
      </c>
      <c r="BV340" s="19">
        <v>1020</v>
      </c>
      <c r="BW340" s="19">
        <v>1069</v>
      </c>
      <c r="BX340" s="19">
        <v>1102</v>
      </c>
      <c r="BY340" s="19">
        <v>1076</v>
      </c>
      <c r="BZ340" s="19">
        <v>1080</v>
      </c>
      <c r="CA340" s="19">
        <v>1069</v>
      </c>
      <c r="CB340" s="19">
        <v>1076</v>
      </c>
      <c r="CC340" s="19">
        <v>1181</v>
      </c>
      <c r="CD340" s="19">
        <v>1192</v>
      </c>
      <c r="CE340" s="19">
        <v>1140</v>
      </c>
      <c r="CF340" s="19">
        <v>1082</v>
      </c>
      <c r="CG340" s="19">
        <v>1015</v>
      </c>
      <c r="CH340" s="49">
        <v>990</v>
      </c>
      <c r="CI340" s="49">
        <v>977</v>
      </c>
      <c r="CJ340" s="49">
        <v>1010</v>
      </c>
      <c r="CK340" s="49">
        <v>1010</v>
      </c>
      <c r="CL340" s="49">
        <v>956</v>
      </c>
      <c r="CM340" s="49">
        <v>886</v>
      </c>
      <c r="CN340" s="49">
        <v>874</v>
      </c>
      <c r="CO340" s="49">
        <v>939</v>
      </c>
      <c r="CP340" s="49">
        <v>998</v>
      </c>
      <c r="CQ340" s="49">
        <v>926</v>
      </c>
      <c r="CR340" s="49">
        <v>912</v>
      </c>
      <c r="CS340" s="49">
        <v>821</v>
      </c>
      <c r="CT340" s="49">
        <v>756</v>
      </c>
      <c r="CU340" s="49">
        <v>723</v>
      </c>
      <c r="CV340" s="49">
        <v>731</v>
      </c>
      <c r="CW340" s="49">
        <v>659</v>
      </c>
      <c r="CX340" s="49">
        <v>629</v>
      </c>
      <c r="CY340" s="49">
        <v>610</v>
      </c>
      <c r="CZ340" s="17" t="s">
        <v>384</v>
      </c>
      <c r="DE340" t="s">
        <v>385</v>
      </c>
      <c r="DG340" t="s">
        <v>384</v>
      </c>
      <c r="DI340">
        <v>58900</v>
      </c>
      <c r="DJ340">
        <v>60400</v>
      </c>
      <c r="DK340">
        <v>60400</v>
      </c>
      <c r="DL340">
        <v>60000</v>
      </c>
      <c r="DM340">
        <v>60900</v>
      </c>
      <c r="DN340">
        <v>59700</v>
      </c>
      <c r="DO340">
        <v>60200</v>
      </c>
      <c r="DP340">
        <v>60800</v>
      </c>
      <c r="DQ340">
        <v>59700</v>
      </c>
      <c r="DR340">
        <v>59800</v>
      </c>
      <c r="DS340">
        <v>61500</v>
      </c>
      <c r="DT340">
        <v>62100</v>
      </c>
      <c r="DU340">
        <v>61600</v>
      </c>
      <c r="DV340">
        <v>60800</v>
      </c>
      <c r="DW340">
        <v>61400</v>
      </c>
      <c r="DX340">
        <v>61100</v>
      </c>
      <c r="DY340">
        <v>62400</v>
      </c>
      <c r="DZ340">
        <v>61900</v>
      </c>
      <c r="EA340">
        <v>60100</v>
      </c>
      <c r="EB340">
        <v>57600</v>
      </c>
      <c r="EC340">
        <v>57100</v>
      </c>
      <c r="ED340">
        <v>56400</v>
      </c>
      <c r="EE340">
        <v>55300</v>
      </c>
      <c r="EF340">
        <v>57000</v>
      </c>
      <c r="EG340">
        <v>56000</v>
      </c>
      <c r="EH340">
        <v>56800</v>
      </c>
      <c r="EI340">
        <v>55500</v>
      </c>
      <c r="EJ340" s="19">
        <v>56200</v>
      </c>
      <c r="EK340" s="19">
        <v>54600</v>
      </c>
      <c r="EL340" s="19">
        <v>55300</v>
      </c>
      <c r="EM340" s="19"/>
      <c r="EO340" s="31">
        <f t="shared" si="150"/>
        <v>1.5772495755517826E-2</v>
      </c>
      <c r="EP340" s="31">
        <f t="shared" si="151"/>
        <v>1.4321192052980132E-2</v>
      </c>
      <c r="EQ340" s="31">
        <f t="shared" si="152"/>
        <v>1.4337748344370861E-2</v>
      </c>
      <c r="ER340" s="31">
        <f t="shared" si="153"/>
        <v>1.4866666666666667E-2</v>
      </c>
      <c r="ES340" s="31">
        <f t="shared" si="154"/>
        <v>1.5155993431855501E-2</v>
      </c>
      <c r="ET340" s="31">
        <f t="shared" si="155"/>
        <v>1.4154103852596314E-2</v>
      </c>
      <c r="EU340" s="31">
        <f t="shared" si="156"/>
        <v>1.3255813953488372E-2</v>
      </c>
      <c r="EV340" s="31">
        <f t="shared" si="157"/>
        <v>1.1315789473684211E-2</v>
      </c>
      <c r="EW340" s="31">
        <f t="shared" si="158"/>
        <v>1.2227805695142379E-2</v>
      </c>
      <c r="EX340" s="31">
        <f t="shared" si="159"/>
        <v>1.1555183946488294E-2</v>
      </c>
      <c r="EY340" s="31">
        <f t="shared" si="160"/>
        <v>1.2878048780487804E-2</v>
      </c>
      <c r="EZ340" s="31">
        <f t="shared" si="161"/>
        <v>1.6859903381642512E-2</v>
      </c>
      <c r="FA340" s="31">
        <f t="shared" si="162"/>
        <v>2.7532467532467533E-2</v>
      </c>
      <c r="FB340" s="31">
        <f t="shared" si="163"/>
        <v>2.774671052631579E-2</v>
      </c>
      <c r="FC340" s="31">
        <f t="shared" si="164"/>
        <v>2.7866449511400652E-2</v>
      </c>
      <c r="FD340" s="31">
        <f t="shared" si="165"/>
        <v>2.4631751227495908E-2</v>
      </c>
      <c r="FE340" s="31">
        <f t="shared" si="166"/>
        <v>2.4326923076923076E-2</v>
      </c>
      <c r="FF340" s="31">
        <f t="shared" si="167"/>
        <v>1.9967689822294021E-2</v>
      </c>
      <c r="FG340" s="31">
        <f t="shared" si="168"/>
        <v>1.9550748752079867E-2</v>
      </c>
      <c r="FH340" s="31">
        <f t="shared" si="169"/>
        <v>1.7743055555555557E-2</v>
      </c>
      <c r="FI340" s="31">
        <f t="shared" si="170"/>
        <v>2.0070052539404554E-2</v>
      </c>
      <c r="FJ340" s="31">
        <f t="shared" si="171"/>
        <v>1.8085106382978722E-2</v>
      </c>
      <c r="FK340" s="31">
        <f t="shared" si="172"/>
        <v>1.9457504520795661E-2</v>
      </c>
      <c r="FL340" s="31">
        <f t="shared" si="173"/>
        <v>1.8877192982456142E-2</v>
      </c>
      <c r="FM340" s="50">
        <f t="shared" si="174"/>
        <v>2.0357142857142858E-2</v>
      </c>
      <c r="FN340" s="50">
        <f t="shared" si="175"/>
        <v>1.7429577464788733E-2</v>
      </c>
      <c r="FO340" s="50">
        <f t="shared" si="176"/>
        <v>1.81981981981982E-2</v>
      </c>
      <c r="FP340" s="50">
        <f t="shared" si="177"/>
        <v>1.5551601423487545E-2</v>
      </c>
      <c r="FQ340" s="50">
        <f t="shared" si="178"/>
        <v>1.6959706959706961E-2</v>
      </c>
      <c r="FR340" s="50">
        <f t="shared" si="179"/>
        <v>1.3670886075949367E-2</v>
      </c>
    </row>
    <row r="341" spans="1:174" ht="14">
      <c r="A341" s="17" t="s">
        <v>385</v>
      </c>
      <c r="B341" s="19">
        <v>783</v>
      </c>
      <c r="C341" s="19">
        <v>859</v>
      </c>
      <c r="D341" s="19">
        <v>909</v>
      </c>
      <c r="E341" s="19">
        <v>855</v>
      </c>
      <c r="F341" s="19">
        <v>821</v>
      </c>
      <c r="G341" s="19">
        <v>792</v>
      </c>
      <c r="H341" s="19">
        <v>812</v>
      </c>
      <c r="I341" s="19">
        <v>952</v>
      </c>
      <c r="J341" s="19">
        <v>963</v>
      </c>
      <c r="K341" s="19">
        <v>927</v>
      </c>
      <c r="L341" s="19">
        <v>907</v>
      </c>
      <c r="M341" s="19">
        <v>886</v>
      </c>
      <c r="N341" s="19">
        <v>803</v>
      </c>
      <c r="O341" s="19">
        <v>827</v>
      </c>
      <c r="P341" s="19">
        <v>908</v>
      </c>
      <c r="Q341" s="19">
        <v>898</v>
      </c>
      <c r="R341" s="19">
        <v>825</v>
      </c>
      <c r="S341" s="19">
        <v>850</v>
      </c>
      <c r="T341" s="19">
        <v>811</v>
      </c>
      <c r="U341" s="19">
        <v>801</v>
      </c>
      <c r="V341" s="19">
        <v>760</v>
      </c>
      <c r="W341" s="19">
        <v>766</v>
      </c>
      <c r="X341" s="19">
        <v>786</v>
      </c>
      <c r="Y341" s="19">
        <v>797</v>
      </c>
      <c r="Z341" s="19">
        <v>722</v>
      </c>
      <c r="AA341" s="19">
        <v>722</v>
      </c>
      <c r="AB341" s="19">
        <v>728</v>
      </c>
      <c r="AC341" s="19">
        <v>715</v>
      </c>
      <c r="AD341" s="19">
        <v>695</v>
      </c>
      <c r="AE341" s="19">
        <v>681</v>
      </c>
      <c r="AF341" s="19">
        <v>673</v>
      </c>
      <c r="AG341" s="19">
        <v>717</v>
      </c>
      <c r="AH341" s="19">
        <v>724</v>
      </c>
      <c r="AI341" s="19">
        <v>687</v>
      </c>
      <c r="AJ341" s="19">
        <v>700</v>
      </c>
      <c r="AK341" s="19">
        <v>694</v>
      </c>
      <c r="AL341" s="19">
        <v>685</v>
      </c>
      <c r="AM341" s="19">
        <v>733</v>
      </c>
      <c r="AN341" s="19">
        <v>868</v>
      </c>
      <c r="AO341" s="19">
        <v>866</v>
      </c>
      <c r="AP341" s="19">
        <v>908</v>
      </c>
      <c r="AQ341" s="19">
        <v>1072</v>
      </c>
      <c r="AR341" s="19">
        <v>1175</v>
      </c>
      <c r="AS341" s="19">
        <v>1369</v>
      </c>
      <c r="AT341" s="19">
        <v>1697</v>
      </c>
      <c r="AU341" s="19">
        <v>1916</v>
      </c>
      <c r="AV341" s="19">
        <v>1952</v>
      </c>
      <c r="AW341" s="19">
        <v>2044</v>
      </c>
      <c r="AX341" s="19">
        <v>2062</v>
      </c>
      <c r="AY341" s="19">
        <v>2037</v>
      </c>
      <c r="AZ341" s="19">
        <v>2059</v>
      </c>
      <c r="BA341" s="19">
        <v>2040</v>
      </c>
      <c r="BB341" s="19">
        <v>1961</v>
      </c>
      <c r="BC341" s="19">
        <v>1935</v>
      </c>
      <c r="BD341" s="19">
        <v>1850</v>
      </c>
      <c r="BE341" s="19">
        <v>1951</v>
      </c>
      <c r="BF341" s="19">
        <v>1940</v>
      </c>
      <c r="BG341" s="19">
        <v>1807</v>
      </c>
      <c r="BH341" s="19">
        <v>1736</v>
      </c>
      <c r="BI341" s="19">
        <v>1635</v>
      </c>
      <c r="BJ341" s="19">
        <v>1541</v>
      </c>
      <c r="BK341" s="19">
        <v>1546</v>
      </c>
      <c r="BL341" s="19">
        <v>1558</v>
      </c>
      <c r="BM341" s="19">
        <v>1463</v>
      </c>
      <c r="BN341" s="19">
        <v>1409</v>
      </c>
      <c r="BO341" s="19">
        <v>1374</v>
      </c>
      <c r="BP341" s="19">
        <v>1357</v>
      </c>
      <c r="BQ341" s="19">
        <v>1427</v>
      </c>
      <c r="BR341" s="19">
        <v>1453</v>
      </c>
      <c r="BS341" s="19">
        <v>1427</v>
      </c>
      <c r="BT341" s="19">
        <v>1360</v>
      </c>
      <c r="BU341" s="19">
        <v>1282</v>
      </c>
      <c r="BV341" s="19">
        <v>1244</v>
      </c>
      <c r="BW341" s="19">
        <v>1380</v>
      </c>
      <c r="BX341" s="19">
        <v>1413</v>
      </c>
      <c r="BY341" s="19">
        <v>1440</v>
      </c>
      <c r="BZ341" s="19">
        <v>1347</v>
      </c>
      <c r="CA341" s="19">
        <v>1356</v>
      </c>
      <c r="CB341" s="19">
        <v>1359</v>
      </c>
      <c r="CC341" s="19">
        <v>1507</v>
      </c>
      <c r="CD341" s="19">
        <v>1538</v>
      </c>
      <c r="CE341" s="19">
        <v>1561</v>
      </c>
      <c r="CF341" s="19">
        <v>1524</v>
      </c>
      <c r="CG341" s="19">
        <v>1494</v>
      </c>
      <c r="CH341" s="49">
        <v>1459</v>
      </c>
      <c r="CI341" s="49">
        <v>1483</v>
      </c>
      <c r="CJ341" s="49">
        <v>1479</v>
      </c>
      <c r="CK341" s="49">
        <v>1463</v>
      </c>
      <c r="CL341" s="49">
        <v>1536</v>
      </c>
      <c r="CM341" s="49">
        <v>1510</v>
      </c>
      <c r="CN341" s="49">
        <v>1448</v>
      </c>
      <c r="CO341" s="49">
        <v>1477</v>
      </c>
      <c r="CP341" s="49">
        <v>1438</v>
      </c>
      <c r="CQ341" s="49">
        <v>1391</v>
      </c>
      <c r="CR341" s="49">
        <v>1395</v>
      </c>
      <c r="CS341" s="49">
        <v>1370</v>
      </c>
      <c r="CT341" s="49">
        <v>1245</v>
      </c>
      <c r="CU341" s="49">
        <v>1201</v>
      </c>
      <c r="CV341" s="49">
        <v>1202</v>
      </c>
      <c r="CW341" s="49">
        <v>1188</v>
      </c>
      <c r="CX341" s="49">
        <v>1132</v>
      </c>
      <c r="CY341" s="49">
        <v>1079</v>
      </c>
      <c r="CZ341" s="17" t="s">
        <v>385</v>
      </c>
      <c r="DE341" t="s">
        <v>386</v>
      </c>
      <c r="DG341" t="s">
        <v>385</v>
      </c>
      <c r="DI341">
        <v>56500</v>
      </c>
      <c r="DJ341">
        <v>54100</v>
      </c>
      <c r="DK341">
        <v>53800</v>
      </c>
      <c r="DL341">
        <v>54100</v>
      </c>
      <c r="DM341">
        <v>54300</v>
      </c>
      <c r="DN341">
        <v>56000</v>
      </c>
      <c r="DO341">
        <v>57500</v>
      </c>
      <c r="DP341">
        <v>56700</v>
      </c>
      <c r="DQ341">
        <v>58100</v>
      </c>
      <c r="DR341">
        <v>57200</v>
      </c>
      <c r="DS341">
        <v>58700</v>
      </c>
      <c r="DT341">
        <v>57700</v>
      </c>
      <c r="DU341">
        <v>57700</v>
      </c>
      <c r="DV341">
        <v>57400</v>
      </c>
      <c r="DW341">
        <v>57000</v>
      </c>
      <c r="DX341">
        <v>56900</v>
      </c>
      <c r="DY341">
        <v>57600</v>
      </c>
      <c r="DZ341">
        <v>56500</v>
      </c>
      <c r="EA341">
        <v>56900</v>
      </c>
      <c r="EB341">
        <v>58000</v>
      </c>
      <c r="EC341">
        <v>56900</v>
      </c>
      <c r="ED341">
        <v>58100</v>
      </c>
      <c r="EE341">
        <v>58500</v>
      </c>
      <c r="EF341">
        <v>57300</v>
      </c>
      <c r="EG341">
        <v>57400</v>
      </c>
      <c r="EH341">
        <v>59500</v>
      </c>
      <c r="EI341">
        <v>58800</v>
      </c>
      <c r="EJ341" s="19">
        <v>57900</v>
      </c>
      <c r="EK341" s="19">
        <v>58500</v>
      </c>
      <c r="EL341" s="19">
        <v>56900</v>
      </c>
      <c r="EM341" s="19"/>
      <c r="EO341" s="31">
        <f t="shared" si="150"/>
        <v>1.6407079646017699E-2</v>
      </c>
      <c r="EP341" s="31">
        <f t="shared" si="151"/>
        <v>1.4842883548983363E-2</v>
      </c>
      <c r="EQ341" s="31">
        <f t="shared" si="152"/>
        <v>1.6691449814126395E-2</v>
      </c>
      <c r="ER341" s="31">
        <f t="shared" si="153"/>
        <v>1.499075785582255E-2</v>
      </c>
      <c r="ES341" s="31">
        <f t="shared" si="154"/>
        <v>1.4106813996316759E-2</v>
      </c>
      <c r="ET341" s="31">
        <f t="shared" si="155"/>
        <v>1.2892857142857143E-2</v>
      </c>
      <c r="EU341" s="31">
        <f t="shared" si="156"/>
        <v>1.2434782608695653E-2</v>
      </c>
      <c r="EV341" s="31">
        <f t="shared" si="157"/>
        <v>1.1869488536155203E-2</v>
      </c>
      <c r="EW341" s="31">
        <f t="shared" si="158"/>
        <v>1.1824440619621342E-2</v>
      </c>
      <c r="EX341" s="31">
        <f t="shared" si="159"/>
        <v>1.1975524475524475E-2</v>
      </c>
      <c r="EY341" s="31">
        <f t="shared" si="160"/>
        <v>1.475298126064736E-2</v>
      </c>
      <c r="EZ341" s="31">
        <f t="shared" si="161"/>
        <v>2.0363951473136917E-2</v>
      </c>
      <c r="FA341" s="31">
        <f t="shared" si="162"/>
        <v>3.320623916811092E-2</v>
      </c>
      <c r="FB341" s="31">
        <f t="shared" si="163"/>
        <v>3.5923344947735192E-2</v>
      </c>
      <c r="FC341" s="31">
        <f t="shared" si="164"/>
        <v>3.5789473684210524E-2</v>
      </c>
      <c r="FD341" s="31">
        <f t="shared" si="165"/>
        <v>3.2513181019332163E-2</v>
      </c>
      <c r="FE341" s="31">
        <f t="shared" si="166"/>
        <v>3.1371527777777776E-2</v>
      </c>
      <c r="FF341" s="31">
        <f t="shared" si="167"/>
        <v>2.7274336283185839E-2</v>
      </c>
      <c r="FG341" s="31">
        <f t="shared" si="168"/>
        <v>2.5711775043936732E-2</v>
      </c>
      <c r="FH341" s="31">
        <f t="shared" si="169"/>
        <v>2.3396551724137932E-2</v>
      </c>
      <c r="FI341" s="31">
        <f t="shared" si="170"/>
        <v>2.5079086115992969E-2</v>
      </c>
      <c r="FJ341" s="31">
        <f t="shared" si="171"/>
        <v>2.1411359724612736E-2</v>
      </c>
      <c r="FK341" s="31">
        <f t="shared" si="172"/>
        <v>2.4615384615384615E-2</v>
      </c>
      <c r="FL341" s="31">
        <f t="shared" si="173"/>
        <v>2.3717277486910996E-2</v>
      </c>
      <c r="FM341" s="50">
        <f t="shared" si="174"/>
        <v>2.7195121951219512E-2</v>
      </c>
      <c r="FN341" s="50">
        <f t="shared" si="175"/>
        <v>2.4521008403361345E-2</v>
      </c>
      <c r="FO341" s="50">
        <f t="shared" si="176"/>
        <v>2.4880952380952382E-2</v>
      </c>
      <c r="FP341" s="50">
        <f t="shared" si="177"/>
        <v>2.5008635578583766E-2</v>
      </c>
      <c r="FQ341" s="50">
        <f t="shared" si="178"/>
        <v>2.3777777777777776E-2</v>
      </c>
      <c r="FR341" s="50">
        <f t="shared" si="179"/>
        <v>2.1880492091388402E-2</v>
      </c>
    </row>
    <row r="342" spans="1:174" ht="14">
      <c r="A342" s="17" t="s">
        <v>386</v>
      </c>
      <c r="B342" s="19">
        <v>7081</v>
      </c>
      <c r="C342" s="19">
        <v>7200</v>
      </c>
      <c r="D342" s="19">
        <v>6831</v>
      </c>
      <c r="E342" s="19">
        <v>6408</v>
      </c>
      <c r="F342" s="19">
        <v>6321</v>
      </c>
      <c r="G342" s="19">
        <v>6967</v>
      </c>
      <c r="H342" s="19">
        <v>7173</v>
      </c>
      <c r="I342" s="19">
        <v>7916</v>
      </c>
      <c r="J342" s="19">
        <v>8421</v>
      </c>
      <c r="K342" s="19">
        <v>8659</v>
      </c>
      <c r="L342" s="19">
        <v>8489</v>
      </c>
      <c r="M342" s="19">
        <v>8288</v>
      </c>
      <c r="N342" s="19">
        <v>7970</v>
      </c>
      <c r="O342" s="19">
        <v>8205</v>
      </c>
      <c r="P342" s="19">
        <v>8282</v>
      </c>
      <c r="Q342" s="19">
        <v>8270</v>
      </c>
      <c r="R342" s="19">
        <v>8129</v>
      </c>
      <c r="S342" s="19">
        <v>8251</v>
      </c>
      <c r="T342" s="19">
        <v>8183</v>
      </c>
      <c r="U342" s="19">
        <v>8720</v>
      </c>
      <c r="V342" s="19">
        <v>9114</v>
      </c>
      <c r="W342" s="19">
        <v>8836</v>
      </c>
      <c r="X342" s="19">
        <v>8128</v>
      </c>
      <c r="Y342" s="19">
        <v>7930</v>
      </c>
      <c r="Z342" s="19">
        <v>7623</v>
      </c>
      <c r="AA342" s="19">
        <v>7722</v>
      </c>
      <c r="AB342" s="19">
        <v>7628</v>
      </c>
      <c r="AC342" s="19">
        <v>7296</v>
      </c>
      <c r="AD342" s="19">
        <v>7061</v>
      </c>
      <c r="AE342" s="19">
        <v>6842</v>
      </c>
      <c r="AF342" s="19">
        <v>6820</v>
      </c>
      <c r="AG342" s="19">
        <v>7289</v>
      </c>
      <c r="AH342" s="19">
        <v>7529</v>
      </c>
      <c r="AI342" s="19">
        <v>7360</v>
      </c>
      <c r="AJ342" s="19">
        <v>7327</v>
      </c>
      <c r="AK342" s="19">
        <v>7345</v>
      </c>
      <c r="AL342" s="19">
        <v>7365</v>
      </c>
      <c r="AM342" s="19">
        <v>7566</v>
      </c>
      <c r="AN342" s="19">
        <v>8318</v>
      </c>
      <c r="AO342" s="19">
        <v>8187</v>
      </c>
      <c r="AP342" s="19">
        <v>8486</v>
      </c>
      <c r="AQ342" s="19">
        <v>9344</v>
      </c>
      <c r="AR342" s="19">
        <v>10262</v>
      </c>
      <c r="AS342" s="19">
        <v>12008</v>
      </c>
      <c r="AT342" s="19">
        <v>14082</v>
      </c>
      <c r="AU342" s="19">
        <v>14764</v>
      </c>
      <c r="AV342" s="19">
        <v>14488</v>
      </c>
      <c r="AW342" s="19">
        <v>14209</v>
      </c>
      <c r="AX342" s="19">
        <v>13634</v>
      </c>
      <c r="AY342" s="19">
        <v>13500</v>
      </c>
      <c r="AZ342" s="19">
        <v>13750</v>
      </c>
      <c r="BA342" s="19">
        <v>13536</v>
      </c>
      <c r="BB342" s="19">
        <v>13225</v>
      </c>
      <c r="BC342" s="19">
        <v>13115</v>
      </c>
      <c r="BD342" s="19">
        <v>12985</v>
      </c>
      <c r="BE342" s="19">
        <v>13945</v>
      </c>
      <c r="BF342" s="19">
        <v>13931</v>
      </c>
      <c r="BG342" s="19">
        <v>13287</v>
      </c>
      <c r="BH342" s="19">
        <v>12795</v>
      </c>
      <c r="BI342" s="19">
        <v>12240</v>
      </c>
      <c r="BJ342" s="19">
        <v>11633</v>
      </c>
      <c r="BK342" s="19">
        <v>11907</v>
      </c>
      <c r="BL342" s="19">
        <v>12346</v>
      </c>
      <c r="BM342" s="19">
        <v>12325</v>
      </c>
      <c r="BN342" s="19">
        <v>12036</v>
      </c>
      <c r="BO342" s="19">
        <v>12065</v>
      </c>
      <c r="BP342" s="19">
        <v>12013</v>
      </c>
      <c r="BQ342" s="19">
        <v>13043</v>
      </c>
      <c r="BR342" s="19">
        <v>13290</v>
      </c>
      <c r="BS342" s="19">
        <v>13182</v>
      </c>
      <c r="BT342" s="19">
        <v>13019</v>
      </c>
      <c r="BU342" s="19">
        <v>12598</v>
      </c>
      <c r="BV342" s="19">
        <v>12515</v>
      </c>
      <c r="BW342" s="19">
        <v>12952</v>
      </c>
      <c r="BX342" s="19">
        <v>13200</v>
      </c>
      <c r="BY342" s="19">
        <v>13142</v>
      </c>
      <c r="BZ342" s="19">
        <v>13283</v>
      </c>
      <c r="CA342" s="19">
        <v>13393</v>
      </c>
      <c r="CB342" s="19">
        <v>13622</v>
      </c>
      <c r="CC342" s="19">
        <v>14443</v>
      </c>
      <c r="CD342" s="19">
        <v>14955</v>
      </c>
      <c r="CE342" s="19">
        <v>14818</v>
      </c>
      <c r="CF342" s="19">
        <v>14234</v>
      </c>
      <c r="CG342" s="19">
        <v>14010</v>
      </c>
      <c r="CH342" s="49">
        <v>13673</v>
      </c>
      <c r="CI342" s="49">
        <v>13489</v>
      </c>
      <c r="CJ342" s="49">
        <v>13348</v>
      </c>
      <c r="CK342" s="49">
        <v>13332</v>
      </c>
      <c r="CL342" s="49">
        <v>13070</v>
      </c>
      <c r="CM342" s="49">
        <v>12990</v>
      </c>
      <c r="CN342" s="49">
        <v>12897</v>
      </c>
      <c r="CO342" s="49">
        <v>13402</v>
      </c>
      <c r="CP342" s="49">
        <v>13628</v>
      </c>
      <c r="CQ342" s="49">
        <v>13235</v>
      </c>
      <c r="CR342" s="49">
        <v>12697</v>
      </c>
      <c r="CS342" s="49">
        <v>12210</v>
      </c>
      <c r="CT342" s="49">
        <v>11577</v>
      </c>
      <c r="CU342" s="49">
        <v>11218</v>
      </c>
      <c r="CV342" s="49">
        <v>10895</v>
      </c>
      <c r="CW342" s="49">
        <v>10401</v>
      </c>
      <c r="CX342" s="49">
        <v>9857</v>
      </c>
      <c r="CY342" s="49">
        <v>9607</v>
      </c>
      <c r="CZ342" s="17" t="s">
        <v>386</v>
      </c>
      <c r="DE342" t="s">
        <v>387</v>
      </c>
      <c r="DG342" t="s">
        <v>386</v>
      </c>
      <c r="DI342">
        <v>336300</v>
      </c>
      <c r="DJ342">
        <v>340600</v>
      </c>
      <c r="DK342">
        <v>340200</v>
      </c>
      <c r="DL342">
        <v>340100</v>
      </c>
      <c r="DM342">
        <v>343000</v>
      </c>
      <c r="DN342">
        <v>341200</v>
      </c>
      <c r="DO342">
        <v>337800</v>
      </c>
      <c r="DP342">
        <v>344600</v>
      </c>
      <c r="DQ342">
        <v>349400</v>
      </c>
      <c r="DR342">
        <v>354000</v>
      </c>
      <c r="DS342">
        <v>360900</v>
      </c>
      <c r="DT342">
        <v>354600</v>
      </c>
      <c r="DU342">
        <v>354900</v>
      </c>
      <c r="DV342">
        <v>353600</v>
      </c>
      <c r="DW342">
        <v>352300</v>
      </c>
      <c r="DX342">
        <v>349700</v>
      </c>
      <c r="DY342">
        <v>347400</v>
      </c>
      <c r="DZ342">
        <v>344100</v>
      </c>
      <c r="EA342">
        <v>345000</v>
      </c>
      <c r="EB342">
        <v>345000</v>
      </c>
      <c r="EC342">
        <v>348500</v>
      </c>
      <c r="ED342">
        <v>345100</v>
      </c>
      <c r="EE342">
        <v>343500</v>
      </c>
      <c r="EF342">
        <v>354400</v>
      </c>
      <c r="EG342">
        <v>359300</v>
      </c>
      <c r="EH342">
        <v>364400</v>
      </c>
      <c r="EI342">
        <v>365500</v>
      </c>
      <c r="EJ342" s="19">
        <v>360700</v>
      </c>
      <c r="EK342" s="19">
        <v>358600</v>
      </c>
      <c r="EL342" s="19">
        <v>359700</v>
      </c>
      <c r="EM342" s="19"/>
      <c r="EO342" s="31">
        <f t="shared" si="150"/>
        <v>2.574784418673803E-2</v>
      </c>
      <c r="EP342" s="31">
        <f t="shared" si="151"/>
        <v>2.3399882560187903E-2</v>
      </c>
      <c r="EQ342" s="31">
        <f t="shared" si="152"/>
        <v>2.4309229864785422E-2</v>
      </c>
      <c r="ER342" s="31">
        <f t="shared" si="153"/>
        <v>2.4060570420464569E-2</v>
      </c>
      <c r="ES342" s="31">
        <f t="shared" si="154"/>
        <v>2.5760932944606414E-2</v>
      </c>
      <c r="ET342" s="31">
        <f t="shared" si="155"/>
        <v>2.2341735052754982E-2</v>
      </c>
      <c r="EU342" s="31">
        <f t="shared" si="156"/>
        <v>2.1598579040852574E-2</v>
      </c>
      <c r="EV342" s="31">
        <f t="shared" si="157"/>
        <v>1.9791062100986651E-2</v>
      </c>
      <c r="EW342" s="31">
        <f t="shared" si="158"/>
        <v>2.1064682312535776E-2</v>
      </c>
      <c r="EX342" s="31">
        <f t="shared" si="159"/>
        <v>2.0805084745762713E-2</v>
      </c>
      <c r="EY342" s="31">
        <f t="shared" si="160"/>
        <v>2.2684954280964256E-2</v>
      </c>
      <c r="EZ342" s="31">
        <f t="shared" si="161"/>
        <v>2.8939650310208686E-2</v>
      </c>
      <c r="FA342" s="31">
        <f t="shared" si="162"/>
        <v>4.1600450831220062E-2</v>
      </c>
      <c r="FB342" s="31">
        <f t="shared" si="163"/>
        <v>3.8557692307692307E-2</v>
      </c>
      <c r="FC342" s="31">
        <f t="shared" si="164"/>
        <v>3.8421799602611412E-2</v>
      </c>
      <c r="FD342" s="31">
        <f t="shared" si="165"/>
        <v>3.7131827280526164E-2</v>
      </c>
      <c r="FE342" s="31">
        <f t="shared" si="166"/>
        <v>3.8246977547495682E-2</v>
      </c>
      <c r="FF342" s="31">
        <f t="shared" si="167"/>
        <v>3.3807032839290901E-2</v>
      </c>
      <c r="FG342" s="31">
        <f t="shared" si="168"/>
        <v>3.5724637681159417E-2</v>
      </c>
      <c r="FH342" s="31">
        <f t="shared" si="169"/>
        <v>3.4820289855072462E-2</v>
      </c>
      <c r="FI342" s="31">
        <f t="shared" si="170"/>
        <v>3.7824964131994258E-2</v>
      </c>
      <c r="FJ342" s="31">
        <f t="shared" si="171"/>
        <v>3.6264850767893361E-2</v>
      </c>
      <c r="FK342" s="31">
        <f t="shared" si="172"/>
        <v>3.8259097525473074E-2</v>
      </c>
      <c r="FL342" s="31">
        <f t="shared" si="173"/>
        <v>3.8436794582392776E-2</v>
      </c>
      <c r="FM342" s="50">
        <f t="shared" si="174"/>
        <v>4.124130253270248E-2</v>
      </c>
      <c r="FN342" s="50">
        <f t="shared" si="175"/>
        <v>3.7521953896816687E-2</v>
      </c>
      <c r="FO342" s="50">
        <f t="shared" si="176"/>
        <v>3.6476060191518465E-2</v>
      </c>
      <c r="FP342" s="50">
        <f t="shared" si="177"/>
        <v>3.5755475464374825E-2</v>
      </c>
      <c r="FQ342" s="50">
        <f t="shared" si="178"/>
        <v>3.6907417735638597E-2</v>
      </c>
      <c r="FR342" s="50">
        <f t="shared" si="179"/>
        <v>3.2185154295246036E-2</v>
      </c>
    </row>
    <row r="343" spans="1:174" ht="14">
      <c r="A343" s="17" t="s">
        <v>387</v>
      </c>
      <c r="B343" s="19">
        <v>652</v>
      </c>
      <c r="C343" s="19">
        <v>659</v>
      </c>
      <c r="D343" s="19">
        <v>593</v>
      </c>
      <c r="E343" s="19">
        <v>587</v>
      </c>
      <c r="F343" s="19">
        <v>578</v>
      </c>
      <c r="G343" s="19">
        <v>698</v>
      </c>
      <c r="H343" s="19">
        <v>750</v>
      </c>
      <c r="I343" s="19">
        <v>848</v>
      </c>
      <c r="J343" s="19">
        <v>897</v>
      </c>
      <c r="K343" s="19">
        <v>899</v>
      </c>
      <c r="L343" s="19">
        <v>855</v>
      </c>
      <c r="M343" s="19">
        <v>816</v>
      </c>
      <c r="N343" s="19">
        <v>764</v>
      </c>
      <c r="O343" s="19">
        <v>781</v>
      </c>
      <c r="P343" s="19">
        <v>809</v>
      </c>
      <c r="Q343" s="19">
        <v>801</v>
      </c>
      <c r="R343" s="19">
        <v>810</v>
      </c>
      <c r="S343" s="19">
        <v>857</v>
      </c>
      <c r="T343" s="19">
        <v>834</v>
      </c>
      <c r="U343" s="19">
        <v>910</v>
      </c>
      <c r="V343" s="19">
        <v>908</v>
      </c>
      <c r="W343" s="19">
        <v>852</v>
      </c>
      <c r="X343" s="19">
        <v>760</v>
      </c>
      <c r="Y343" s="19">
        <v>713</v>
      </c>
      <c r="Z343" s="19">
        <v>678</v>
      </c>
      <c r="AA343" s="19">
        <v>691</v>
      </c>
      <c r="AB343" s="19">
        <v>688</v>
      </c>
      <c r="AC343" s="19">
        <v>649</v>
      </c>
      <c r="AD343" s="19">
        <v>654</v>
      </c>
      <c r="AE343" s="19">
        <v>642</v>
      </c>
      <c r="AF343" s="19">
        <v>636</v>
      </c>
      <c r="AG343" s="19">
        <v>685</v>
      </c>
      <c r="AH343" s="19">
        <v>706</v>
      </c>
      <c r="AI343" s="19">
        <v>661</v>
      </c>
      <c r="AJ343" s="19">
        <v>688</v>
      </c>
      <c r="AK343" s="19">
        <v>670</v>
      </c>
      <c r="AL343" s="19">
        <v>680</v>
      </c>
      <c r="AM343" s="19">
        <v>744</v>
      </c>
      <c r="AN343" s="19">
        <v>840</v>
      </c>
      <c r="AO343" s="19">
        <v>815</v>
      </c>
      <c r="AP343" s="19">
        <v>889</v>
      </c>
      <c r="AQ343" s="19">
        <v>960</v>
      </c>
      <c r="AR343" s="19">
        <v>1105</v>
      </c>
      <c r="AS343" s="19">
        <v>1292</v>
      </c>
      <c r="AT343" s="19">
        <v>1528</v>
      </c>
      <c r="AU343" s="19">
        <v>1583</v>
      </c>
      <c r="AV343" s="19">
        <v>1583</v>
      </c>
      <c r="AW343" s="19">
        <v>1538</v>
      </c>
      <c r="AX343" s="19">
        <v>1457</v>
      </c>
      <c r="AY343" s="19">
        <v>1472</v>
      </c>
      <c r="AZ343" s="19">
        <v>1492</v>
      </c>
      <c r="BA343" s="19">
        <v>1470</v>
      </c>
      <c r="BB343" s="19">
        <v>1462</v>
      </c>
      <c r="BC343" s="19">
        <v>1479</v>
      </c>
      <c r="BD343" s="19">
        <v>1448</v>
      </c>
      <c r="BE343" s="19">
        <v>1565</v>
      </c>
      <c r="BF343" s="19">
        <v>1590</v>
      </c>
      <c r="BG343" s="19">
        <v>1519</v>
      </c>
      <c r="BH343" s="19">
        <v>1419</v>
      </c>
      <c r="BI343" s="19">
        <v>1357</v>
      </c>
      <c r="BJ343" s="19">
        <v>1247</v>
      </c>
      <c r="BK343" s="19">
        <v>1259</v>
      </c>
      <c r="BL343" s="19">
        <v>1297</v>
      </c>
      <c r="BM343" s="19">
        <v>1336</v>
      </c>
      <c r="BN343" s="19">
        <v>1306</v>
      </c>
      <c r="BO343" s="19">
        <v>1337</v>
      </c>
      <c r="BP343" s="19">
        <v>1323</v>
      </c>
      <c r="BQ343" s="19">
        <v>1409</v>
      </c>
      <c r="BR343" s="19">
        <v>1410</v>
      </c>
      <c r="BS343" s="19">
        <v>1431</v>
      </c>
      <c r="BT343" s="19">
        <v>1388</v>
      </c>
      <c r="BU343" s="19">
        <v>1336</v>
      </c>
      <c r="BV343" s="19">
        <v>1314</v>
      </c>
      <c r="BW343" s="19">
        <v>1365</v>
      </c>
      <c r="BX343" s="19">
        <v>1415</v>
      </c>
      <c r="BY343" s="19">
        <v>1353</v>
      </c>
      <c r="BZ343" s="19">
        <v>1435</v>
      </c>
      <c r="CA343" s="19">
        <v>1446</v>
      </c>
      <c r="CB343" s="19">
        <v>1457</v>
      </c>
      <c r="CC343" s="19">
        <v>1528</v>
      </c>
      <c r="CD343" s="19">
        <v>1603</v>
      </c>
      <c r="CE343" s="19">
        <v>1609</v>
      </c>
      <c r="CF343" s="19">
        <v>1488</v>
      </c>
      <c r="CG343" s="19">
        <v>1459</v>
      </c>
      <c r="CH343" s="49">
        <v>1386</v>
      </c>
      <c r="CI343" s="49">
        <v>1358</v>
      </c>
      <c r="CJ343" s="49">
        <v>1329</v>
      </c>
      <c r="CK343" s="49">
        <v>1305</v>
      </c>
      <c r="CL343" s="49">
        <v>1310</v>
      </c>
      <c r="CM343" s="49">
        <v>1329</v>
      </c>
      <c r="CN343" s="49">
        <v>1278</v>
      </c>
      <c r="CO343" s="49">
        <v>1308</v>
      </c>
      <c r="CP343" s="49">
        <v>1337</v>
      </c>
      <c r="CQ343" s="49">
        <v>1260</v>
      </c>
      <c r="CR343" s="49">
        <v>1201</v>
      </c>
      <c r="CS343" s="49">
        <v>1127</v>
      </c>
      <c r="CT343" s="49">
        <v>1080</v>
      </c>
      <c r="CU343" s="49">
        <v>1085</v>
      </c>
      <c r="CV343" s="49">
        <v>1052</v>
      </c>
      <c r="CW343" s="49">
        <v>971</v>
      </c>
      <c r="CX343" s="49">
        <v>921</v>
      </c>
      <c r="CY343" s="49">
        <v>877</v>
      </c>
      <c r="CZ343" s="17" t="s">
        <v>387</v>
      </c>
      <c r="DE343" t="s">
        <v>388</v>
      </c>
      <c r="DG343" t="s">
        <v>387</v>
      </c>
      <c r="DI343">
        <v>58700</v>
      </c>
      <c r="DJ343">
        <v>58700</v>
      </c>
      <c r="DK343">
        <v>58300</v>
      </c>
      <c r="DL343">
        <v>57400</v>
      </c>
      <c r="DM343">
        <v>57100</v>
      </c>
      <c r="DN343">
        <v>56900</v>
      </c>
      <c r="DO343">
        <v>55600</v>
      </c>
      <c r="DP343">
        <v>57200</v>
      </c>
      <c r="DQ343">
        <v>57600</v>
      </c>
      <c r="DR343">
        <v>60300</v>
      </c>
      <c r="DS343">
        <v>61800</v>
      </c>
      <c r="DT343">
        <v>60200</v>
      </c>
      <c r="DU343">
        <v>59900</v>
      </c>
      <c r="DV343">
        <v>60700</v>
      </c>
      <c r="DW343">
        <v>60200</v>
      </c>
      <c r="DX343">
        <v>62100</v>
      </c>
      <c r="DY343">
        <v>63100</v>
      </c>
      <c r="DZ343">
        <v>60600</v>
      </c>
      <c r="EA343">
        <v>60100</v>
      </c>
      <c r="EB343">
        <v>59900</v>
      </c>
      <c r="EC343">
        <v>60400</v>
      </c>
      <c r="ED343">
        <v>59200</v>
      </c>
      <c r="EE343">
        <v>60900</v>
      </c>
      <c r="EF343">
        <v>62800</v>
      </c>
      <c r="EG343">
        <v>63500</v>
      </c>
      <c r="EH343">
        <v>65200</v>
      </c>
      <c r="EI343">
        <v>63300</v>
      </c>
      <c r="EJ343" s="19">
        <v>60600</v>
      </c>
      <c r="EK343" s="19">
        <v>60300</v>
      </c>
      <c r="EL343" s="19">
        <v>60100</v>
      </c>
      <c r="EM343" s="19"/>
      <c r="EO343" s="31">
        <f t="shared" si="150"/>
        <v>1.5315161839863714E-2</v>
      </c>
      <c r="EP343" s="31">
        <f t="shared" si="151"/>
        <v>1.3015332197614991E-2</v>
      </c>
      <c r="EQ343" s="31">
        <f t="shared" si="152"/>
        <v>1.3739279588336192E-2</v>
      </c>
      <c r="ER343" s="31">
        <f t="shared" si="153"/>
        <v>1.4529616724738676E-2</v>
      </c>
      <c r="ES343" s="31">
        <f t="shared" si="154"/>
        <v>1.4921190893169877E-2</v>
      </c>
      <c r="ET343" s="31">
        <f t="shared" si="155"/>
        <v>1.1915641476274165E-2</v>
      </c>
      <c r="EU343" s="31">
        <f t="shared" si="156"/>
        <v>1.1672661870503597E-2</v>
      </c>
      <c r="EV343" s="31">
        <f t="shared" si="157"/>
        <v>1.1118881118881119E-2</v>
      </c>
      <c r="EW343" s="31">
        <f t="shared" si="158"/>
        <v>1.1475694444444445E-2</v>
      </c>
      <c r="EX343" s="31">
        <f t="shared" si="159"/>
        <v>1.1276948590381426E-2</v>
      </c>
      <c r="EY343" s="31">
        <f t="shared" si="160"/>
        <v>1.3187702265372168E-2</v>
      </c>
      <c r="EZ343" s="31">
        <f t="shared" si="161"/>
        <v>1.835548172757475E-2</v>
      </c>
      <c r="FA343" s="31">
        <f t="shared" si="162"/>
        <v>2.6427378964941569E-2</v>
      </c>
      <c r="FB343" s="31">
        <f t="shared" si="163"/>
        <v>2.4003294892915979E-2</v>
      </c>
      <c r="FC343" s="31">
        <f t="shared" si="164"/>
        <v>2.441860465116279E-2</v>
      </c>
      <c r="FD343" s="31">
        <f t="shared" si="165"/>
        <v>2.3317230273752012E-2</v>
      </c>
      <c r="FE343" s="31">
        <f t="shared" si="166"/>
        <v>2.4072900158478606E-2</v>
      </c>
      <c r="FF343" s="31">
        <f t="shared" si="167"/>
        <v>2.0577557755775577E-2</v>
      </c>
      <c r="FG343" s="31">
        <f t="shared" si="168"/>
        <v>2.2229617304492511E-2</v>
      </c>
      <c r="FH343" s="31">
        <f t="shared" si="169"/>
        <v>2.2086811352253755E-2</v>
      </c>
      <c r="FI343" s="31">
        <f t="shared" si="170"/>
        <v>2.3692052980132449E-2</v>
      </c>
      <c r="FJ343" s="31">
        <f t="shared" si="171"/>
        <v>2.2195945945945945E-2</v>
      </c>
      <c r="FK343" s="31">
        <f t="shared" si="172"/>
        <v>2.2216748768472905E-2</v>
      </c>
      <c r="FL343" s="31">
        <f t="shared" si="173"/>
        <v>2.320063694267516E-2</v>
      </c>
      <c r="FM343" s="50">
        <f t="shared" si="174"/>
        <v>2.5338582677165353E-2</v>
      </c>
      <c r="FN343" s="50">
        <f t="shared" si="175"/>
        <v>2.1257668711656443E-2</v>
      </c>
      <c r="FO343" s="50">
        <f t="shared" si="176"/>
        <v>2.0616113744075831E-2</v>
      </c>
      <c r="FP343" s="50">
        <f t="shared" si="177"/>
        <v>2.108910891089109E-2</v>
      </c>
      <c r="FQ343" s="50">
        <f t="shared" si="178"/>
        <v>2.0895522388059702E-2</v>
      </c>
      <c r="FR343" s="50">
        <f t="shared" si="179"/>
        <v>1.7970049916805324E-2</v>
      </c>
    </row>
    <row r="344" spans="1:174" ht="14">
      <c r="A344" s="17" t="s">
        <v>388</v>
      </c>
      <c r="B344" s="19">
        <v>5288</v>
      </c>
      <c r="C344" s="19">
        <v>5445</v>
      </c>
      <c r="D344" s="19">
        <v>5450</v>
      </c>
      <c r="E344" s="19">
        <v>5374</v>
      </c>
      <c r="F344" s="19">
        <v>5335</v>
      </c>
      <c r="G344" s="19">
        <v>5316</v>
      </c>
      <c r="H344" s="19">
        <v>5289</v>
      </c>
      <c r="I344" s="19">
        <v>5941</v>
      </c>
      <c r="J344" s="19">
        <v>5986</v>
      </c>
      <c r="K344" s="19">
        <v>6026</v>
      </c>
      <c r="L344" s="19">
        <v>6283</v>
      </c>
      <c r="M344" s="19">
        <v>6215</v>
      </c>
      <c r="N344" s="19">
        <v>6057</v>
      </c>
      <c r="O344" s="19">
        <v>6047</v>
      </c>
      <c r="P344" s="19">
        <v>6190</v>
      </c>
      <c r="Q344" s="19">
        <v>6126</v>
      </c>
      <c r="R344" s="19">
        <v>6012</v>
      </c>
      <c r="S344" s="19">
        <v>5923</v>
      </c>
      <c r="T344" s="19">
        <v>5903</v>
      </c>
      <c r="U344" s="19">
        <v>6391</v>
      </c>
      <c r="V344" s="19">
        <v>6417</v>
      </c>
      <c r="W344" s="19">
        <v>6238</v>
      </c>
      <c r="X344" s="19">
        <v>6188</v>
      </c>
      <c r="Y344" s="19">
        <v>5971</v>
      </c>
      <c r="Z344" s="19">
        <v>5807</v>
      </c>
      <c r="AA344" s="19">
        <v>5806</v>
      </c>
      <c r="AB344" s="19">
        <v>5702</v>
      </c>
      <c r="AC344" s="19">
        <v>5585</v>
      </c>
      <c r="AD344" s="19">
        <v>5507</v>
      </c>
      <c r="AE344" s="19">
        <v>5542</v>
      </c>
      <c r="AF344" s="19">
        <v>5483</v>
      </c>
      <c r="AG344" s="19">
        <v>5994</v>
      </c>
      <c r="AH344" s="19">
        <v>6056</v>
      </c>
      <c r="AI344" s="19">
        <v>5986</v>
      </c>
      <c r="AJ344" s="19">
        <v>5890</v>
      </c>
      <c r="AK344" s="19">
        <v>5774</v>
      </c>
      <c r="AL344" s="19">
        <v>5745</v>
      </c>
      <c r="AM344" s="19">
        <v>5862</v>
      </c>
      <c r="AN344" s="19">
        <v>6213</v>
      </c>
      <c r="AO344" s="19">
        <v>6433</v>
      </c>
      <c r="AP344" s="19">
        <v>6630</v>
      </c>
      <c r="AQ344" s="19">
        <v>7361</v>
      </c>
      <c r="AR344" s="19">
        <v>7981</v>
      </c>
      <c r="AS344" s="19">
        <v>9159</v>
      </c>
      <c r="AT344" s="19">
        <v>10442</v>
      </c>
      <c r="AU344" s="19">
        <v>10874</v>
      </c>
      <c r="AV344" s="19">
        <v>11205</v>
      </c>
      <c r="AW344" s="19">
        <v>11218</v>
      </c>
      <c r="AX344" s="19">
        <v>10769</v>
      </c>
      <c r="AY344" s="19">
        <v>10644</v>
      </c>
      <c r="AZ344" s="19">
        <v>10551</v>
      </c>
      <c r="BA344" s="19">
        <v>10342</v>
      </c>
      <c r="BB344" s="19">
        <v>10296</v>
      </c>
      <c r="BC344" s="19">
        <v>10318</v>
      </c>
      <c r="BD344" s="19">
        <v>10257</v>
      </c>
      <c r="BE344" s="19">
        <v>10793</v>
      </c>
      <c r="BF344" s="19">
        <v>10532</v>
      </c>
      <c r="BG344" s="19">
        <v>10187</v>
      </c>
      <c r="BH344" s="19">
        <v>9757</v>
      </c>
      <c r="BI344" s="19">
        <v>9847</v>
      </c>
      <c r="BJ344" s="19">
        <v>9433</v>
      </c>
      <c r="BK344" s="19">
        <v>9347</v>
      </c>
      <c r="BL344" s="19">
        <v>9372</v>
      </c>
      <c r="BM344" s="19">
        <v>9303</v>
      </c>
      <c r="BN344" s="19">
        <v>9282</v>
      </c>
      <c r="BO344" s="19">
        <v>9211</v>
      </c>
      <c r="BP344" s="19">
        <v>9221</v>
      </c>
      <c r="BQ344" s="19">
        <v>9644</v>
      </c>
      <c r="BR344" s="19">
        <v>9667</v>
      </c>
      <c r="BS344" s="19">
        <v>9477</v>
      </c>
      <c r="BT344" s="19">
        <v>9670</v>
      </c>
      <c r="BU344" s="19">
        <v>9639</v>
      </c>
      <c r="BV344" s="19">
        <v>9521</v>
      </c>
      <c r="BW344" s="19">
        <v>9921</v>
      </c>
      <c r="BX344" s="19">
        <v>10114</v>
      </c>
      <c r="BY344" s="19">
        <v>10427</v>
      </c>
      <c r="BZ344" s="19">
        <v>10147</v>
      </c>
      <c r="CA344" s="19">
        <v>10154</v>
      </c>
      <c r="CB344" s="19">
        <v>10131</v>
      </c>
      <c r="CC344" s="19">
        <v>10835</v>
      </c>
      <c r="CD344" s="19">
        <v>10969</v>
      </c>
      <c r="CE344" s="19">
        <v>10786</v>
      </c>
      <c r="CF344" s="19">
        <v>10668</v>
      </c>
      <c r="CG344" s="19">
        <v>10493</v>
      </c>
      <c r="CH344" s="49">
        <v>10221</v>
      </c>
      <c r="CI344" s="49">
        <v>10156</v>
      </c>
      <c r="CJ344" s="49">
        <v>10149</v>
      </c>
      <c r="CK344" s="49">
        <v>10226</v>
      </c>
      <c r="CL344" s="49">
        <v>10335</v>
      </c>
      <c r="CM344" s="49">
        <v>10180</v>
      </c>
      <c r="CN344" s="49">
        <v>10017</v>
      </c>
      <c r="CO344" s="49">
        <v>10525</v>
      </c>
      <c r="CP344" s="49">
        <v>10471</v>
      </c>
      <c r="CQ344" s="49">
        <v>10282</v>
      </c>
      <c r="CR344" s="49">
        <v>10097</v>
      </c>
      <c r="CS344" s="49">
        <v>9796</v>
      </c>
      <c r="CT344" s="49">
        <v>9141</v>
      </c>
      <c r="CU344" s="49">
        <v>8970</v>
      </c>
      <c r="CV344" s="49">
        <v>8745</v>
      </c>
      <c r="CW344" s="49">
        <v>8497</v>
      </c>
      <c r="CX344" s="49">
        <v>8249</v>
      </c>
      <c r="CY344" s="49">
        <v>7936</v>
      </c>
      <c r="CZ344" s="17" t="s">
        <v>388</v>
      </c>
      <c r="DE344" t="s">
        <v>389</v>
      </c>
      <c r="DG344" t="s">
        <v>388</v>
      </c>
      <c r="DI344">
        <v>132700</v>
      </c>
      <c r="DJ344">
        <v>133800</v>
      </c>
      <c r="DK344">
        <v>132600</v>
      </c>
      <c r="DL344">
        <v>132700</v>
      </c>
      <c r="DM344">
        <v>132300</v>
      </c>
      <c r="DN344">
        <v>132900</v>
      </c>
      <c r="DO344">
        <v>134800</v>
      </c>
      <c r="DP344">
        <v>134200</v>
      </c>
      <c r="DQ344">
        <v>135700</v>
      </c>
      <c r="DR344">
        <v>134700</v>
      </c>
      <c r="DS344">
        <v>135400</v>
      </c>
      <c r="DT344">
        <v>137900</v>
      </c>
      <c r="DU344">
        <v>138200</v>
      </c>
      <c r="DV344">
        <v>139400</v>
      </c>
      <c r="DW344">
        <v>141100</v>
      </c>
      <c r="DX344">
        <v>138900</v>
      </c>
      <c r="DY344">
        <v>138700</v>
      </c>
      <c r="DZ344">
        <v>137400</v>
      </c>
      <c r="EA344">
        <v>135900</v>
      </c>
      <c r="EB344">
        <v>133500</v>
      </c>
      <c r="EC344">
        <v>133900</v>
      </c>
      <c r="ED344">
        <v>132500</v>
      </c>
      <c r="EE344">
        <v>132000</v>
      </c>
      <c r="EF344">
        <v>132500</v>
      </c>
      <c r="EG344">
        <v>133300</v>
      </c>
      <c r="EH344">
        <v>135800</v>
      </c>
      <c r="EI344">
        <v>135600</v>
      </c>
      <c r="EJ344" s="19">
        <v>137100</v>
      </c>
      <c r="EK344" s="19">
        <v>136300</v>
      </c>
      <c r="EL344" s="19">
        <v>137600</v>
      </c>
      <c r="EM344" s="19"/>
      <c r="EO344" s="31">
        <f t="shared" si="150"/>
        <v>4.5410700828937452E-2</v>
      </c>
      <c r="EP344" s="31">
        <f t="shared" si="151"/>
        <v>4.5269058295964122E-2</v>
      </c>
      <c r="EQ344" s="31">
        <f t="shared" si="152"/>
        <v>4.6199095022624433E-2</v>
      </c>
      <c r="ER344" s="31">
        <f t="shared" si="153"/>
        <v>4.4483798040693294E-2</v>
      </c>
      <c r="ES344" s="31">
        <f t="shared" si="154"/>
        <v>4.7150415721844294E-2</v>
      </c>
      <c r="ET344" s="31">
        <f t="shared" si="155"/>
        <v>4.3694507148231754E-2</v>
      </c>
      <c r="EU344" s="31">
        <f t="shared" si="156"/>
        <v>4.143175074183976E-2</v>
      </c>
      <c r="EV344" s="31">
        <f t="shared" si="157"/>
        <v>4.0856929955290611E-2</v>
      </c>
      <c r="EW344" s="31">
        <f t="shared" si="158"/>
        <v>4.4112011790714813E-2</v>
      </c>
      <c r="EX344" s="31">
        <f t="shared" si="159"/>
        <v>4.2650334075723828E-2</v>
      </c>
      <c r="EY344" s="31">
        <f t="shared" si="160"/>
        <v>4.7511078286558345E-2</v>
      </c>
      <c r="EZ344" s="31">
        <f t="shared" si="161"/>
        <v>5.7875271936185642E-2</v>
      </c>
      <c r="FA344" s="31">
        <f t="shared" si="162"/>
        <v>7.8683068017366131E-2</v>
      </c>
      <c r="FB344" s="31">
        <f t="shared" si="163"/>
        <v>7.7252510760401724E-2</v>
      </c>
      <c r="FC344" s="31">
        <f t="shared" si="164"/>
        <v>7.329553508150248E-2</v>
      </c>
      <c r="FD344" s="31">
        <f t="shared" si="165"/>
        <v>7.3844492440604745E-2</v>
      </c>
      <c r="FE344" s="31">
        <f t="shared" si="166"/>
        <v>7.3446286950252349E-2</v>
      </c>
      <c r="FF344" s="31">
        <f t="shared" si="167"/>
        <v>6.8653566229985447E-2</v>
      </c>
      <c r="FG344" s="31">
        <f t="shared" si="168"/>
        <v>6.8454746136865335E-2</v>
      </c>
      <c r="FH344" s="31">
        <f t="shared" si="169"/>
        <v>6.9071161048689142E-2</v>
      </c>
      <c r="FI344" s="31">
        <f t="shared" si="170"/>
        <v>7.0776699029126214E-2</v>
      </c>
      <c r="FJ344" s="31">
        <f t="shared" si="171"/>
        <v>7.1856603773584909E-2</v>
      </c>
      <c r="FK344" s="31">
        <f t="shared" si="172"/>
        <v>7.8992424242424239E-2</v>
      </c>
      <c r="FL344" s="31">
        <f t="shared" si="173"/>
        <v>7.6460377358490567E-2</v>
      </c>
      <c r="FM344" s="50">
        <f t="shared" si="174"/>
        <v>8.0915228807201797E-2</v>
      </c>
      <c r="FN344" s="50">
        <f t="shared" si="175"/>
        <v>7.5265095729013257E-2</v>
      </c>
      <c r="FO344" s="50">
        <f t="shared" si="176"/>
        <v>7.5412979351032444E-2</v>
      </c>
      <c r="FP344" s="50">
        <f t="shared" si="177"/>
        <v>7.3063457330415749E-2</v>
      </c>
      <c r="FQ344" s="50">
        <f t="shared" si="178"/>
        <v>7.5436537050623628E-2</v>
      </c>
      <c r="FR344" s="50">
        <f t="shared" si="179"/>
        <v>6.6431686046511632E-2</v>
      </c>
    </row>
    <row r="345" spans="1:174" ht="14">
      <c r="A345" s="17" t="s">
        <v>389</v>
      </c>
      <c r="B345" s="19">
        <v>5649</v>
      </c>
      <c r="C345" s="19">
        <v>5738</v>
      </c>
      <c r="D345" s="19">
        <v>5654</v>
      </c>
      <c r="E345" s="19">
        <v>5782</v>
      </c>
      <c r="F345" s="19">
        <v>5763</v>
      </c>
      <c r="G345" s="19">
        <v>5892</v>
      </c>
      <c r="H345" s="19">
        <v>6007</v>
      </c>
      <c r="I345" s="19">
        <v>6492</v>
      </c>
      <c r="J345" s="19">
        <v>6615</v>
      </c>
      <c r="K345" s="19">
        <v>6626</v>
      </c>
      <c r="L345" s="19">
        <v>6328</v>
      </c>
      <c r="M345" s="19">
        <v>6158</v>
      </c>
      <c r="N345" s="19">
        <v>5966</v>
      </c>
      <c r="O345" s="19">
        <v>6303</v>
      </c>
      <c r="P345" s="19">
        <v>5604</v>
      </c>
      <c r="Q345" s="19">
        <v>6317</v>
      </c>
      <c r="R345" s="19">
        <v>6217</v>
      </c>
      <c r="S345" s="19">
        <v>6025</v>
      </c>
      <c r="T345" s="19">
        <v>5839</v>
      </c>
      <c r="U345" s="19">
        <v>6016</v>
      </c>
      <c r="V345" s="19">
        <v>6134</v>
      </c>
      <c r="W345" s="19">
        <v>5942</v>
      </c>
      <c r="X345" s="19">
        <v>5627</v>
      </c>
      <c r="Y345" s="19">
        <v>5523</v>
      </c>
      <c r="Z345" s="19">
        <v>5291</v>
      </c>
      <c r="AA345" s="19">
        <v>5308</v>
      </c>
      <c r="AB345" s="19">
        <v>5331</v>
      </c>
      <c r="AC345" s="19">
        <v>4962</v>
      </c>
      <c r="AD345" s="19">
        <v>4874</v>
      </c>
      <c r="AE345" s="19">
        <v>4755</v>
      </c>
      <c r="AF345" s="19">
        <v>4555</v>
      </c>
      <c r="AG345" s="19">
        <v>4952</v>
      </c>
      <c r="AH345" s="19">
        <v>5001</v>
      </c>
      <c r="AI345" s="19">
        <v>4729</v>
      </c>
      <c r="AJ345" s="19">
        <v>4888</v>
      </c>
      <c r="AK345" s="19">
        <v>4855</v>
      </c>
      <c r="AL345" s="19">
        <v>4953</v>
      </c>
      <c r="AM345" s="19">
        <v>5241</v>
      </c>
      <c r="AN345" s="19">
        <v>5839</v>
      </c>
      <c r="AO345" s="19">
        <v>6092</v>
      </c>
      <c r="AP345" s="19">
        <v>6656</v>
      </c>
      <c r="AQ345" s="19">
        <v>7584</v>
      </c>
      <c r="AR345" s="19">
        <v>8470</v>
      </c>
      <c r="AS345" s="19">
        <v>9819</v>
      </c>
      <c r="AT345" s="19">
        <v>12394</v>
      </c>
      <c r="AU345" s="19">
        <v>13330</v>
      </c>
      <c r="AV345" s="19">
        <v>13783</v>
      </c>
      <c r="AW345" s="19">
        <v>13979</v>
      </c>
      <c r="AX345" s="19">
        <v>14047</v>
      </c>
      <c r="AY345" s="19">
        <v>13982</v>
      </c>
      <c r="AZ345" s="19">
        <v>14373</v>
      </c>
      <c r="BA345" s="19">
        <v>14496</v>
      </c>
      <c r="BB345" s="19">
        <v>14341</v>
      </c>
      <c r="BC345" s="19">
        <v>14206</v>
      </c>
      <c r="BD345" s="19">
        <v>13870</v>
      </c>
      <c r="BE345" s="19">
        <v>14928</v>
      </c>
      <c r="BF345" s="19">
        <v>15212</v>
      </c>
      <c r="BG345" s="19">
        <v>14450</v>
      </c>
      <c r="BH345" s="19">
        <v>13878</v>
      </c>
      <c r="BI345" s="19">
        <v>13020</v>
      </c>
      <c r="BJ345" s="19">
        <v>12277</v>
      </c>
      <c r="BK345" s="19">
        <v>12053</v>
      </c>
      <c r="BL345" s="19">
        <v>12268</v>
      </c>
      <c r="BM345" s="19">
        <v>12141</v>
      </c>
      <c r="BN345" s="19">
        <v>11918</v>
      </c>
      <c r="BO345" s="19">
        <v>11888</v>
      </c>
      <c r="BP345" s="19">
        <v>11814</v>
      </c>
      <c r="BQ345" s="19">
        <v>12446</v>
      </c>
      <c r="BR345" s="19">
        <v>12827</v>
      </c>
      <c r="BS345" s="19">
        <v>12609</v>
      </c>
      <c r="BT345" s="19">
        <v>12318</v>
      </c>
      <c r="BU345" s="19">
        <v>12486</v>
      </c>
      <c r="BV345" s="19">
        <v>12043</v>
      </c>
      <c r="BW345" s="19">
        <v>12057</v>
      </c>
      <c r="BX345" s="19">
        <v>12336</v>
      </c>
      <c r="BY345" s="19">
        <v>12346</v>
      </c>
      <c r="BZ345" s="19">
        <v>12262</v>
      </c>
      <c r="CA345" s="19">
        <v>11910</v>
      </c>
      <c r="CB345" s="19">
        <v>11952</v>
      </c>
      <c r="CC345" s="19">
        <v>12550</v>
      </c>
      <c r="CD345" s="19">
        <v>12817</v>
      </c>
      <c r="CE345" s="19">
        <v>13026</v>
      </c>
      <c r="CF345" s="19">
        <v>12026</v>
      </c>
      <c r="CG345" s="19">
        <v>12037</v>
      </c>
      <c r="CH345" s="49">
        <v>11969</v>
      </c>
      <c r="CI345" s="49">
        <v>11722</v>
      </c>
      <c r="CJ345" s="49">
        <v>11649</v>
      </c>
      <c r="CK345" s="49">
        <v>11682</v>
      </c>
      <c r="CL345" s="49">
        <v>11706</v>
      </c>
      <c r="CM345" s="49">
        <v>11421</v>
      </c>
      <c r="CN345" s="49">
        <v>11142</v>
      </c>
      <c r="CO345" s="49">
        <v>11593</v>
      </c>
      <c r="CP345" s="49">
        <v>11779</v>
      </c>
      <c r="CQ345" s="49">
        <v>11508</v>
      </c>
      <c r="CR345" s="49">
        <v>10920</v>
      </c>
      <c r="CS345" s="49">
        <v>10557</v>
      </c>
      <c r="CT345" s="49">
        <v>10043</v>
      </c>
      <c r="CU345" s="49">
        <v>9779</v>
      </c>
      <c r="CV345" s="49">
        <v>9420</v>
      </c>
      <c r="CW345" s="49">
        <v>8969</v>
      </c>
      <c r="CX345" s="49">
        <v>8589</v>
      </c>
      <c r="CY345" s="49">
        <v>8181</v>
      </c>
      <c r="CZ345" s="17" t="s">
        <v>389</v>
      </c>
      <c r="DE345" t="s">
        <v>390</v>
      </c>
      <c r="DG345" t="s">
        <v>389</v>
      </c>
      <c r="DI345">
        <v>556600</v>
      </c>
      <c r="DJ345">
        <v>554500</v>
      </c>
      <c r="DK345">
        <v>555800</v>
      </c>
      <c r="DL345">
        <v>558800</v>
      </c>
      <c r="DM345">
        <v>558400</v>
      </c>
      <c r="DN345">
        <v>559100</v>
      </c>
      <c r="DO345">
        <v>559800</v>
      </c>
      <c r="DP345">
        <v>562200</v>
      </c>
      <c r="DQ345">
        <v>561600</v>
      </c>
      <c r="DR345">
        <v>561500</v>
      </c>
      <c r="DS345">
        <v>560400</v>
      </c>
      <c r="DT345">
        <v>563000</v>
      </c>
      <c r="DU345">
        <v>562200</v>
      </c>
      <c r="DV345">
        <v>562700</v>
      </c>
      <c r="DW345">
        <v>559800</v>
      </c>
      <c r="DX345">
        <v>557600</v>
      </c>
      <c r="DY345">
        <v>559700</v>
      </c>
      <c r="DZ345">
        <v>558700</v>
      </c>
      <c r="EA345">
        <v>561000</v>
      </c>
      <c r="EB345">
        <v>565900</v>
      </c>
      <c r="EC345">
        <v>564500</v>
      </c>
      <c r="ED345">
        <v>573500</v>
      </c>
      <c r="EE345">
        <v>576000</v>
      </c>
      <c r="EF345">
        <v>571300</v>
      </c>
      <c r="EG345">
        <v>580900</v>
      </c>
      <c r="EH345">
        <v>578100</v>
      </c>
      <c r="EI345">
        <v>577800</v>
      </c>
      <c r="EJ345" s="19">
        <v>582000</v>
      </c>
      <c r="EK345" s="19">
        <v>578300</v>
      </c>
      <c r="EL345" s="19">
        <v>585400</v>
      </c>
      <c r="EM345" s="19"/>
      <c r="EO345" s="31">
        <f t="shared" si="150"/>
        <v>1.1904419690980956E-2</v>
      </c>
      <c r="EP345" s="31">
        <f t="shared" si="151"/>
        <v>1.0759242560865644E-2</v>
      </c>
      <c r="EQ345" s="31">
        <f t="shared" si="152"/>
        <v>1.1365599136379993E-2</v>
      </c>
      <c r="ER345" s="31">
        <f t="shared" si="153"/>
        <v>1.0449176807444524E-2</v>
      </c>
      <c r="ES345" s="31">
        <f t="shared" si="154"/>
        <v>1.0641117478510029E-2</v>
      </c>
      <c r="ET345" s="31">
        <f t="shared" si="155"/>
        <v>9.4634233589697726E-3</v>
      </c>
      <c r="EU345" s="31">
        <f t="shared" si="156"/>
        <v>8.8638799571275455E-3</v>
      </c>
      <c r="EV345" s="31">
        <f t="shared" si="157"/>
        <v>8.1020988971896128E-3</v>
      </c>
      <c r="EW345" s="31">
        <f t="shared" si="158"/>
        <v>8.4205840455840453E-3</v>
      </c>
      <c r="EX345" s="31">
        <f t="shared" si="159"/>
        <v>8.8210151380231517E-3</v>
      </c>
      <c r="EY345" s="31">
        <f t="shared" si="160"/>
        <v>1.0870806566738044E-2</v>
      </c>
      <c r="EZ345" s="31">
        <f t="shared" si="161"/>
        <v>1.5044404973357016E-2</v>
      </c>
      <c r="FA345" s="31">
        <f t="shared" si="162"/>
        <v>2.3710423336890787E-2</v>
      </c>
      <c r="FB345" s="31">
        <f t="shared" si="163"/>
        <v>2.4963568508974587E-2</v>
      </c>
      <c r="FC345" s="31">
        <f t="shared" si="164"/>
        <v>2.589496248660236E-2</v>
      </c>
      <c r="FD345" s="31">
        <f t="shared" si="165"/>
        <v>2.4874461979913918E-2</v>
      </c>
      <c r="FE345" s="31">
        <f t="shared" si="166"/>
        <v>2.5817402179739147E-2</v>
      </c>
      <c r="FF345" s="31">
        <f t="shared" si="167"/>
        <v>2.1974225881510649E-2</v>
      </c>
      <c r="FG345" s="31">
        <f t="shared" si="168"/>
        <v>2.1641711229946525E-2</v>
      </c>
      <c r="FH345" s="31">
        <f t="shared" si="169"/>
        <v>2.0876479943452906E-2</v>
      </c>
      <c r="FI345" s="31">
        <f t="shared" si="170"/>
        <v>2.2336581045172721E-2</v>
      </c>
      <c r="FJ345" s="31">
        <f t="shared" si="171"/>
        <v>2.0999128160418483E-2</v>
      </c>
      <c r="FK345" s="31">
        <f t="shared" si="172"/>
        <v>2.1434027777777778E-2</v>
      </c>
      <c r="FL345" s="31">
        <f t="shared" si="173"/>
        <v>2.0920707159110801E-2</v>
      </c>
      <c r="FM345" s="50">
        <f t="shared" si="174"/>
        <v>2.2423825098984336E-2</v>
      </c>
      <c r="FN345" s="50">
        <f t="shared" si="175"/>
        <v>2.0704030444559766E-2</v>
      </c>
      <c r="FO345" s="50">
        <f t="shared" si="176"/>
        <v>2.0218068535825546E-2</v>
      </c>
      <c r="FP345" s="50">
        <f t="shared" si="177"/>
        <v>1.9144329896907217E-2</v>
      </c>
      <c r="FQ345" s="50">
        <f t="shared" si="178"/>
        <v>1.9899706034929968E-2</v>
      </c>
      <c r="FR345" s="50">
        <f t="shared" si="179"/>
        <v>1.7155790912196787E-2</v>
      </c>
    </row>
    <row r="346" spans="1:174" ht="14">
      <c r="A346" s="17" t="s">
        <v>390</v>
      </c>
      <c r="B346" s="19">
        <v>372</v>
      </c>
      <c r="C346" s="19">
        <v>406</v>
      </c>
      <c r="D346" s="19">
        <v>415</v>
      </c>
      <c r="E346" s="19">
        <v>416</v>
      </c>
      <c r="F346" s="19">
        <v>406</v>
      </c>
      <c r="G346" s="19">
        <v>383</v>
      </c>
      <c r="H346" s="19">
        <v>413</v>
      </c>
      <c r="I346" s="19">
        <v>442</v>
      </c>
      <c r="J346" s="19">
        <v>463</v>
      </c>
      <c r="K346" s="19">
        <v>480</v>
      </c>
      <c r="L346" s="19">
        <v>440</v>
      </c>
      <c r="M346" s="19">
        <v>426</v>
      </c>
      <c r="N346" s="19">
        <v>407</v>
      </c>
      <c r="O346" s="19">
        <v>428</v>
      </c>
      <c r="P346" s="19">
        <v>386</v>
      </c>
      <c r="Q346" s="19">
        <v>455</v>
      </c>
      <c r="R346" s="19">
        <v>434</v>
      </c>
      <c r="S346" s="19">
        <v>419</v>
      </c>
      <c r="T346" s="19">
        <v>408</v>
      </c>
      <c r="U346" s="19">
        <v>442</v>
      </c>
      <c r="V346" s="19">
        <v>412</v>
      </c>
      <c r="W346" s="19">
        <v>393</v>
      </c>
      <c r="X346" s="19">
        <v>355</v>
      </c>
      <c r="Y346" s="19">
        <v>362</v>
      </c>
      <c r="Z346" s="19">
        <v>357</v>
      </c>
      <c r="AA346" s="19">
        <v>364</v>
      </c>
      <c r="AB346" s="19">
        <v>373</v>
      </c>
      <c r="AC346" s="19">
        <v>344</v>
      </c>
      <c r="AD346" s="19">
        <v>335</v>
      </c>
      <c r="AE346" s="19">
        <v>330</v>
      </c>
      <c r="AF346" s="19">
        <v>299</v>
      </c>
      <c r="AG346" s="19">
        <v>325</v>
      </c>
      <c r="AH346" s="19">
        <v>340</v>
      </c>
      <c r="AI346" s="19">
        <v>313</v>
      </c>
      <c r="AJ346" s="19">
        <v>317</v>
      </c>
      <c r="AK346" s="19">
        <v>328</v>
      </c>
      <c r="AL346" s="19">
        <v>336</v>
      </c>
      <c r="AM346" s="19">
        <v>368</v>
      </c>
      <c r="AN346" s="19">
        <v>427</v>
      </c>
      <c r="AO346" s="19">
        <v>451</v>
      </c>
      <c r="AP346" s="19">
        <v>502</v>
      </c>
      <c r="AQ346" s="19">
        <v>539</v>
      </c>
      <c r="AR346" s="19">
        <v>616</v>
      </c>
      <c r="AS346" s="19">
        <v>754</v>
      </c>
      <c r="AT346" s="19">
        <v>957</v>
      </c>
      <c r="AU346" s="19">
        <v>1030</v>
      </c>
      <c r="AV346" s="19">
        <v>1092</v>
      </c>
      <c r="AW346" s="19">
        <v>1068</v>
      </c>
      <c r="AX346" s="19">
        <v>1067</v>
      </c>
      <c r="AY346" s="19">
        <v>1031</v>
      </c>
      <c r="AZ346" s="19">
        <v>1057</v>
      </c>
      <c r="BA346" s="19">
        <v>1077</v>
      </c>
      <c r="BB346" s="19">
        <v>1073</v>
      </c>
      <c r="BC346" s="19">
        <v>1104</v>
      </c>
      <c r="BD346" s="19">
        <v>1063</v>
      </c>
      <c r="BE346" s="19">
        <v>1191</v>
      </c>
      <c r="BF346" s="19">
        <v>1229</v>
      </c>
      <c r="BG346" s="19">
        <v>1170</v>
      </c>
      <c r="BH346" s="19">
        <v>1089</v>
      </c>
      <c r="BI346" s="19">
        <v>1007</v>
      </c>
      <c r="BJ346" s="19">
        <v>955</v>
      </c>
      <c r="BK346" s="19">
        <v>954</v>
      </c>
      <c r="BL346" s="19">
        <v>943</v>
      </c>
      <c r="BM346" s="19">
        <v>920</v>
      </c>
      <c r="BN346" s="19">
        <v>906</v>
      </c>
      <c r="BO346" s="19">
        <v>889</v>
      </c>
      <c r="BP346" s="19">
        <v>884</v>
      </c>
      <c r="BQ346" s="19">
        <v>953</v>
      </c>
      <c r="BR346" s="19">
        <v>985</v>
      </c>
      <c r="BS346" s="19">
        <v>948</v>
      </c>
      <c r="BT346" s="19">
        <v>949</v>
      </c>
      <c r="BU346" s="19">
        <v>964</v>
      </c>
      <c r="BV346" s="19">
        <v>961</v>
      </c>
      <c r="BW346" s="19">
        <v>988</v>
      </c>
      <c r="BX346" s="19">
        <v>1012</v>
      </c>
      <c r="BY346" s="19">
        <v>1005</v>
      </c>
      <c r="BZ346" s="19">
        <v>974</v>
      </c>
      <c r="CA346" s="19">
        <v>948</v>
      </c>
      <c r="CB346" s="19">
        <v>943</v>
      </c>
      <c r="CC346" s="19">
        <v>1015</v>
      </c>
      <c r="CD346" s="19">
        <v>1032</v>
      </c>
      <c r="CE346" s="19">
        <v>1030</v>
      </c>
      <c r="CF346" s="19">
        <v>937</v>
      </c>
      <c r="CG346" s="19">
        <v>942</v>
      </c>
      <c r="CH346" s="49">
        <v>927</v>
      </c>
      <c r="CI346" s="49">
        <v>897</v>
      </c>
      <c r="CJ346" s="49">
        <v>900</v>
      </c>
      <c r="CK346" s="49">
        <v>903</v>
      </c>
      <c r="CL346" s="49">
        <v>916</v>
      </c>
      <c r="CM346" s="49">
        <v>871</v>
      </c>
      <c r="CN346" s="49">
        <v>864</v>
      </c>
      <c r="CO346" s="49">
        <v>888</v>
      </c>
      <c r="CP346" s="49">
        <v>890</v>
      </c>
      <c r="CQ346" s="49">
        <v>871</v>
      </c>
      <c r="CR346" s="49">
        <v>834</v>
      </c>
      <c r="CS346" s="49">
        <v>819</v>
      </c>
      <c r="CT346" s="49">
        <v>810</v>
      </c>
      <c r="CU346" s="49">
        <v>777</v>
      </c>
      <c r="CV346" s="49">
        <v>745</v>
      </c>
      <c r="CW346" s="49">
        <v>700</v>
      </c>
      <c r="CX346" s="49">
        <v>656</v>
      </c>
      <c r="CY346" s="49">
        <v>633</v>
      </c>
      <c r="CZ346" s="17" t="s">
        <v>390</v>
      </c>
      <c r="DE346" t="s">
        <v>391</v>
      </c>
      <c r="DG346" t="s">
        <v>390</v>
      </c>
      <c r="DI346">
        <v>44900</v>
      </c>
      <c r="DJ346">
        <v>45800</v>
      </c>
      <c r="DK346">
        <v>47100</v>
      </c>
      <c r="DL346">
        <v>48300</v>
      </c>
      <c r="DM346">
        <v>47500</v>
      </c>
      <c r="DN346">
        <v>47200</v>
      </c>
      <c r="DO346">
        <v>47100</v>
      </c>
      <c r="DP346">
        <v>46200</v>
      </c>
      <c r="DQ346">
        <v>46100</v>
      </c>
      <c r="DR346">
        <v>45200</v>
      </c>
      <c r="DS346">
        <v>46000</v>
      </c>
      <c r="DT346">
        <v>44800</v>
      </c>
      <c r="DU346">
        <v>45800</v>
      </c>
      <c r="DV346">
        <v>43500</v>
      </c>
      <c r="DW346">
        <v>42100</v>
      </c>
      <c r="DX346">
        <v>41500</v>
      </c>
      <c r="DY346">
        <v>41100</v>
      </c>
      <c r="DZ346">
        <v>43100</v>
      </c>
      <c r="EA346">
        <v>41500</v>
      </c>
      <c r="EB346">
        <v>42400</v>
      </c>
      <c r="EC346">
        <v>41100</v>
      </c>
      <c r="ED346">
        <v>41100</v>
      </c>
      <c r="EE346">
        <v>42700</v>
      </c>
      <c r="EF346">
        <v>43000</v>
      </c>
      <c r="EG346">
        <v>42400</v>
      </c>
      <c r="EH346">
        <v>41800</v>
      </c>
      <c r="EI346">
        <v>40700</v>
      </c>
      <c r="EJ346" s="19">
        <v>40300</v>
      </c>
      <c r="EK346" s="19">
        <v>40600</v>
      </c>
      <c r="EL346" s="19">
        <v>43300</v>
      </c>
      <c r="EM346" s="19"/>
      <c r="EO346" s="31">
        <f t="shared" si="150"/>
        <v>1.0690423162583519E-2</v>
      </c>
      <c r="EP346" s="31">
        <f t="shared" si="151"/>
        <v>8.8864628820960693E-3</v>
      </c>
      <c r="EQ346" s="31">
        <f t="shared" si="152"/>
        <v>9.6602972399150739E-3</v>
      </c>
      <c r="ER346" s="31">
        <f t="shared" si="153"/>
        <v>8.4472049689441001E-3</v>
      </c>
      <c r="ES346" s="31">
        <f t="shared" si="154"/>
        <v>8.273684210526315E-3</v>
      </c>
      <c r="ET346" s="31">
        <f t="shared" si="155"/>
        <v>7.5635593220338979E-3</v>
      </c>
      <c r="EU346" s="31">
        <f t="shared" si="156"/>
        <v>7.3036093418259026E-3</v>
      </c>
      <c r="EV346" s="31">
        <f t="shared" si="157"/>
        <v>6.4718614718614715E-3</v>
      </c>
      <c r="EW346" s="31">
        <f t="shared" si="158"/>
        <v>6.7895878524945772E-3</v>
      </c>
      <c r="EX346" s="31">
        <f t="shared" si="159"/>
        <v>7.4336283185840709E-3</v>
      </c>
      <c r="EY346" s="31">
        <f t="shared" si="160"/>
        <v>9.8043478260869572E-3</v>
      </c>
      <c r="EZ346" s="31">
        <f t="shared" si="161"/>
        <v>1.375E-2</v>
      </c>
      <c r="FA346" s="31">
        <f t="shared" si="162"/>
        <v>2.2489082969432313E-2</v>
      </c>
      <c r="FB346" s="31">
        <f t="shared" si="163"/>
        <v>2.4528735632183909E-2</v>
      </c>
      <c r="FC346" s="31">
        <f t="shared" si="164"/>
        <v>2.5581947743467934E-2</v>
      </c>
      <c r="FD346" s="31">
        <f t="shared" si="165"/>
        <v>2.56144578313253E-2</v>
      </c>
      <c r="FE346" s="31">
        <f t="shared" si="166"/>
        <v>2.8467153284671531E-2</v>
      </c>
      <c r="FF346" s="31">
        <f t="shared" si="167"/>
        <v>2.2157772621809745E-2</v>
      </c>
      <c r="FG346" s="31">
        <f t="shared" si="168"/>
        <v>2.2168674698795181E-2</v>
      </c>
      <c r="FH346" s="31">
        <f t="shared" si="169"/>
        <v>2.0849056603773584E-2</v>
      </c>
      <c r="FI346" s="31">
        <f t="shared" si="170"/>
        <v>2.3065693430656935E-2</v>
      </c>
      <c r="FJ346" s="31">
        <f t="shared" si="171"/>
        <v>2.3381995133819951E-2</v>
      </c>
      <c r="FK346" s="31">
        <f t="shared" si="172"/>
        <v>2.3536299765807962E-2</v>
      </c>
      <c r="FL346" s="31">
        <f t="shared" si="173"/>
        <v>2.1930232558139535E-2</v>
      </c>
      <c r="FM346" s="50">
        <f t="shared" si="174"/>
        <v>2.4292452830188681E-2</v>
      </c>
      <c r="FN346" s="50">
        <f t="shared" si="175"/>
        <v>2.2177033492822965E-2</v>
      </c>
      <c r="FO346" s="50">
        <f t="shared" si="176"/>
        <v>2.2186732186732186E-2</v>
      </c>
      <c r="FP346" s="50">
        <f t="shared" si="177"/>
        <v>2.1439205955334988E-2</v>
      </c>
      <c r="FQ346" s="50">
        <f t="shared" si="178"/>
        <v>2.1453201970443349E-2</v>
      </c>
      <c r="FR346" s="50">
        <f t="shared" si="179"/>
        <v>1.8706697459584296E-2</v>
      </c>
    </row>
    <row r="347" spans="1:174" ht="14">
      <c r="A347" s="17" t="s">
        <v>391</v>
      </c>
      <c r="B347" s="19">
        <v>2140</v>
      </c>
      <c r="C347" s="19">
        <v>2218</v>
      </c>
      <c r="D347" s="19">
        <v>2186</v>
      </c>
      <c r="E347" s="19">
        <v>2142</v>
      </c>
      <c r="F347" s="19">
        <v>2234</v>
      </c>
      <c r="G347" s="19">
        <v>2208</v>
      </c>
      <c r="H347" s="19">
        <v>2255</v>
      </c>
      <c r="I347" s="19">
        <v>2356</v>
      </c>
      <c r="J347" s="19">
        <v>2403</v>
      </c>
      <c r="K347" s="19">
        <v>2322</v>
      </c>
      <c r="L347" s="19">
        <v>2304</v>
      </c>
      <c r="M347" s="19">
        <v>2288</v>
      </c>
      <c r="N347" s="19">
        <v>2234</v>
      </c>
      <c r="O347" s="19">
        <v>2220</v>
      </c>
      <c r="P347" s="19">
        <v>1975</v>
      </c>
      <c r="Q347" s="19">
        <v>2254</v>
      </c>
      <c r="R347" s="19">
        <v>2148</v>
      </c>
      <c r="S347" s="19">
        <v>2071</v>
      </c>
      <c r="T347" s="19">
        <v>2004</v>
      </c>
      <c r="U347" s="19">
        <v>2070</v>
      </c>
      <c r="V347" s="19">
        <v>2022</v>
      </c>
      <c r="W347" s="19">
        <v>2009</v>
      </c>
      <c r="X347" s="19">
        <v>1871</v>
      </c>
      <c r="Y347" s="19">
        <v>1784</v>
      </c>
      <c r="Z347" s="19">
        <v>1679</v>
      </c>
      <c r="AA347" s="19">
        <v>1722</v>
      </c>
      <c r="AB347" s="19">
        <v>1696</v>
      </c>
      <c r="AC347" s="19">
        <v>1729</v>
      </c>
      <c r="AD347" s="19">
        <v>1665</v>
      </c>
      <c r="AE347" s="19">
        <v>1599</v>
      </c>
      <c r="AF347" s="19">
        <v>1592</v>
      </c>
      <c r="AG347" s="19">
        <v>1699</v>
      </c>
      <c r="AH347" s="19">
        <v>1711</v>
      </c>
      <c r="AI347" s="19">
        <v>1716</v>
      </c>
      <c r="AJ347" s="19">
        <v>1634</v>
      </c>
      <c r="AK347" s="19">
        <v>1680</v>
      </c>
      <c r="AL347" s="19">
        <v>1648</v>
      </c>
      <c r="AM347" s="19">
        <v>1762</v>
      </c>
      <c r="AN347" s="19">
        <v>1866</v>
      </c>
      <c r="AO347" s="19">
        <v>1936</v>
      </c>
      <c r="AP347" s="19">
        <v>1998</v>
      </c>
      <c r="AQ347" s="19">
        <v>2181</v>
      </c>
      <c r="AR347" s="19">
        <v>2390</v>
      </c>
      <c r="AS347" s="19">
        <v>2603</v>
      </c>
      <c r="AT347" s="19">
        <v>3031</v>
      </c>
      <c r="AU347" s="19">
        <v>3315</v>
      </c>
      <c r="AV347" s="19">
        <v>3441</v>
      </c>
      <c r="AW347" s="19">
        <v>3535</v>
      </c>
      <c r="AX347" s="19">
        <v>3526</v>
      </c>
      <c r="AY347" s="19">
        <v>3655</v>
      </c>
      <c r="AZ347" s="19">
        <v>3707</v>
      </c>
      <c r="BA347" s="19">
        <v>3637</v>
      </c>
      <c r="BB347" s="19">
        <v>3706</v>
      </c>
      <c r="BC347" s="19">
        <v>3587</v>
      </c>
      <c r="BD347" s="19">
        <v>3546</v>
      </c>
      <c r="BE347" s="19">
        <v>3769</v>
      </c>
      <c r="BF347" s="19">
        <v>3866</v>
      </c>
      <c r="BG347" s="19">
        <v>3643</v>
      </c>
      <c r="BH347" s="19">
        <v>3496</v>
      </c>
      <c r="BI347" s="19">
        <v>3434</v>
      </c>
      <c r="BJ347" s="19">
        <v>3303</v>
      </c>
      <c r="BK347" s="19">
        <v>3295</v>
      </c>
      <c r="BL347" s="19">
        <v>3287</v>
      </c>
      <c r="BM347" s="19">
        <v>3278</v>
      </c>
      <c r="BN347" s="19">
        <v>3255</v>
      </c>
      <c r="BO347" s="19">
        <v>3294</v>
      </c>
      <c r="BP347" s="19">
        <v>3213</v>
      </c>
      <c r="BQ347" s="19">
        <v>3278</v>
      </c>
      <c r="BR347" s="19">
        <v>3434</v>
      </c>
      <c r="BS347" s="19">
        <v>3425</v>
      </c>
      <c r="BT347" s="19">
        <v>3514</v>
      </c>
      <c r="BU347" s="19">
        <v>3430</v>
      </c>
      <c r="BV347" s="19">
        <v>3316</v>
      </c>
      <c r="BW347" s="19">
        <v>3351</v>
      </c>
      <c r="BX347" s="19">
        <v>3510</v>
      </c>
      <c r="BY347" s="19">
        <v>3484</v>
      </c>
      <c r="BZ347" s="19">
        <v>3489</v>
      </c>
      <c r="CA347" s="19">
        <v>3517</v>
      </c>
      <c r="CB347" s="19">
        <v>3545</v>
      </c>
      <c r="CC347" s="19">
        <v>3661</v>
      </c>
      <c r="CD347" s="19">
        <v>3742</v>
      </c>
      <c r="CE347" s="19">
        <v>3690</v>
      </c>
      <c r="CF347" s="19">
        <v>3563</v>
      </c>
      <c r="CG347" s="19">
        <v>3500</v>
      </c>
      <c r="CH347" s="49">
        <v>3391</v>
      </c>
      <c r="CI347" s="49">
        <v>3458</v>
      </c>
      <c r="CJ347" s="49">
        <v>3308</v>
      </c>
      <c r="CK347" s="49">
        <v>3380</v>
      </c>
      <c r="CL347" s="49">
        <v>3415</v>
      </c>
      <c r="CM347" s="49">
        <v>3388</v>
      </c>
      <c r="CN347" s="49">
        <v>3349</v>
      </c>
      <c r="CO347" s="49">
        <v>3420</v>
      </c>
      <c r="CP347" s="49">
        <v>3469</v>
      </c>
      <c r="CQ347" s="49">
        <v>3424</v>
      </c>
      <c r="CR347" s="49">
        <v>3347</v>
      </c>
      <c r="CS347" s="49">
        <v>3211</v>
      </c>
      <c r="CT347" s="49">
        <v>2997</v>
      </c>
      <c r="CU347" s="49">
        <v>2868</v>
      </c>
      <c r="CV347" s="49">
        <v>2814</v>
      </c>
      <c r="CW347" s="49">
        <v>2789</v>
      </c>
      <c r="CX347" s="49">
        <v>2677</v>
      </c>
      <c r="CY347" s="49">
        <v>2587</v>
      </c>
      <c r="CZ347" s="17" t="s">
        <v>391</v>
      </c>
      <c r="DE347" t="s">
        <v>392</v>
      </c>
      <c r="DG347" t="s">
        <v>391</v>
      </c>
      <c r="DI347">
        <v>99100</v>
      </c>
      <c r="DJ347">
        <v>99700</v>
      </c>
      <c r="DK347">
        <v>99400</v>
      </c>
      <c r="DL347">
        <v>99400</v>
      </c>
      <c r="DM347">
        <v>99800</v>
      </c>
      <c r="DN347">
        <v>100100</v>
      </c>
      <c r="DO347">
        <v>101400</v>
      </c>
      <c r="DP347">
        <v>98300</v>
      </c>
      <c r="DQ347">
        <v>97500</v>
      </c>
      <c r="DR347">
        <v>95200</v>
      </c>
      <c r="DS347">
        <v>97900</v>
      </c>
      <c r="DT347">
        <v>99600</v>
      </c>
      <c r="DU347">
        <v>100800</v>
      </c>
      <c r="DV347">
        <v>101400</v>
      </c>
      <c r="DW347">
        <v>101200</v>
      </c>
      <c r="DX347">
        <v>103000</v>
      </c>
      <c r="DY347">
        <v>104900</v>
      </c>
      <c r="DZ347">
        <v>104700</v>
      </c>
      <c r="EA347">
        <v>104400</v>
      </c>
      <c r="EB347">
        <v>104700</v>
      </c>
      <c r="EC347">
        <v>105600</v>
      </c>
      <c r="ED347">
        <v>106500</v>
      </c>
      <c r="EE347">
        <v>104800</v>
      </c>
      <c r="EF347">
        <v>102900</v>
      </c>
      <c r="EG347">
        <v>101300</v>
      </c>
      <c r="EH347">
        <v>101900</v>
      </c>
      <c r="EI347">
        <v>103600</v>
      </c>
      <c r="EJ347" s="19">
        <v>104500</v>
      </c>
      <c r="EK347" s="19">
        <v>105600</v>
      </c>
      <c r="EL347" s="19">
        <v>105100</v>
      </c>
      <c r="EM347" s="19"/>
      <c r="EO347" s="31">
        <f t="shared" si="150"/>
        <v>2.3430877901109991E-2</v>
      </c>
      <c r="EP347" s="31">
        <f t="shared" si="151"/>
        <v>2.2407221664994984E-2</v>
      </c>
      <c r="EQ347" s="31">
        <f t="shared" si="152"/>
        <v>2.2676056338028168E-2</v>
      </c>
      <c r="ER347" s="31">
        <f t="shared" si="153"/>
        <v>2.0160965794768611E-2</v>
      </c>
      <c r="ES347" s="31">
        <f t="shared" si="154"/>
        <v>2.0130260521042085E-2</v>
      </c>
      <c r="ET347" s="31">
        <f t="shared" si="155"/>
        <v>1.6773226773226773E-2</v>
      </c>
      <c r="EU347" s="31">
        <f t="shared" si="156"/>
        <v>1.7051282051282052E-2</v>
      </c>
      <c r="EV347" s="31">
        <f t="shared" si="157"/>
        <v>1.6195320447609358E-2</v>
      </c>
      <c r="EW347" s="31">
        <f t="shared" si="158"/>
        <v>1.7600000000000001E-2</v>
      </c>
      <c r="EX347" s="31">
        <f t="shared" si="159"/>
        <v>1.7310924369747901E-2</v>
      </c>
      <c r="EY347" s="31">
        <f t="shared" si="160"/>
        <v>1.9775280898876403E-2</v>
      </c>
      <c r="EZ347" s="31">
        <f t="shared" si="161"/>
        <v>2.3995983935742971E-2</v>
      </c>
      <c r="FA347" s="31">
        <f t="shared" si="162"/>
        <v>3.2886904761904763E-2</v>
      </c>
      <c r="FB347" s="31">
        <f t="shared" si="163"/>
        <v>3.4773175542406311E-2</v>
      </c>
      <c r="FC347" s="31">
        <f t="shared" si="164"/>
        <v>3.5938735177865611E-2</v>
      </c>
      <c r="FD347" s="31">
        <f t="shared" si="165"/>
        <v>3.4427184466019417E-2</v>
      </c>
      <c r="FE347" s="31">
        <f t="shared" si="166"/>
        <v>3.4728312678741657E-2</v>
      </c>
      <c r="FF347" s="31">
        <f t="shared" si="167"/>
        <v>3.1547277936962749E-2</v>
      </c>
      <c r="FG347" s="31">
        <f t="shared" si="168"/>
        <v>3.1398467432950189E-2</v>
      </c>
      <c r="FH347" s="31">
        <f t="shared" si="169"/>
        <v>3.0687679083094554E-2</v>
      </c>
      <c r="FI347" s="31">
        <f t="shared" si="170"/>
        <v>3.243371212121212E-2</v>
      </c>
      <c r="FJ347" s="31">
        <f t="shared" si="171"/>
        <v>3.1136150234741783E-2</v>
      </c>
      <c r="FK347" s="31">
        <f t="shared" si="172"/>
        <v>3.3244274809160305E-2</v>
      </c>
      <c r="FL347" s="31">
        <f t="shared" si="173"/>
        <v>3.4450923226433429E-2</v>
      </c>
      <c r="FM347" s="50">
        <f t="shared" si="174"/>
        <v>3.6426456071076009E-2</v>
      </c>
      <c r="FN347" s="50">
        <f t="shared" si="175"/>
        <v>3.3277723258096172E-2</v>
      </c>
      <c r="FO347" s="50">
        <f t="shared" si="176"/>
        <v>3.2625482625482628E-2</v>
      </c>
      <c r="FP347" s="50">
        <f t="shared" si="177"/>
        <v>3.2047846889952152E-2</v>
      </c>
      <c r="FQ347" s="50">
        <f t="shared" si="178"/>
        <v>3.2424242424242425E-2</v>
      </c>
      <c r="FR347" s="50">
        <f t="shared" si="179"/>
        <v>2.8515699333967651E-2</v>
      </c>
    </row>
    <row r="348" spans="1:174" ht="14">
      <c r="A348" s="17" t="s">
        <v>392</v>
      </c>
      <c r="B348" s="19">
        <v>1682</v>
      </c>
      <c r="C348" s="19">
        <v>1703</v>
      </c>
      <c r="D348" s="19">
        <v>1726</v>
      </c>
      <c r="E348" s="19">
        <v>1706</v>
      </c>
      <c r="F348" s="19">
        <v>1759</v>
      </c>
      <c r="G348" s="19">
        <v>1889</v>
      </c>
      <c r="H348" s="19">
        <v>1954</v>
      </c>
      <c r="I348" s="19">
        <v>2105</v>
      </c>
      <c r="J348" s="19">
        <v>2207</v>
      </c>
      <c r="K348" s="19">
        <v>2205</v>
      </c>
      <c r="L348" s="19">
        <v>2106</v>
      </c>
      <c r="M348" s="19">
        <v>2059</v>
      </c>
      <c r="N348" s="19">
        <v>2056</v>
      </c>
      <c r="O348" s="19">
        <v>2084</v>
      </c>
      <c r="P348" s="19">
        <v>2052</v>
      </c>
      <c r="Q348" s="19">
        <v>1995</v>
      </c>
      <c r="R348" s="19">
        <v>1961</v>
      </c>
      <c r="S348" s="19">
        <v>1969</v>
      </c>
      <c r="T348" s="19">
        <v>1973</v>
      </c>
      <c r="U348" s="19">
        <v>2061</v>
      </c>
      <c r="V348" s="19">
        <v>2133</v>
      </c>
      <c r="W348" s="19">
        <v>1990</v>
      </c>
      <c r="X348" s="19">
        <v>1933</v>
      </c>
      <c r="Y348" s="19">
        <v>1819</v>
      </c>
      <c r="Z348" s="19">
        <v>1730</v>
      </c>
      <c r="AA348" s="19">
        <v>1687</v>
      </c>
      <c r="AB348" s="19">
        <v>1671</v>
      </c>
      <c r="AC348" s="19">
        <v>1623</v>
      </c>
      <c r="AD348" s="19">
        <v>1606</v>
      </c>
      <c r="AE348" s="19">
        <v>1604</v>
      </c>
      <c r="AF348" s="19">
        <v>1605</v>
      </c>
      <c r="AG348" s="19">
        <v>1666</v>
      </c>
      <c r="AH348" s="19">
        <v>1649</v>
      </c>
      <c r="AI348" s="19">
        <v>1677</v>
      </c>
      <c r="AJ348" s="19">
        <v>1601</v>
      </c>
      <c r="AK348" s="19">
        <v>1559</v>
      </c>
      <c r="AL348" s="19">
        <v>1556</v>
      </c>
      <c r="AM348" s="19">
        <v>1597</v>
      </c>
      <c r="AN348" s="19">
        <v>1686</v>
      </c>
      <c r="AO348" s="19">
        <v>1690</v>
      </c>
      <c r="AP348" s="19">
        <v>1783</v>
      </c>
      <c r="AQ348" s="19">
        <v>2085</v>
      </c>
      <c r="AR348" s="19">
        <v>2381</v>
      </c>
      <c r="AS348" s="19">
        <v>2745</v>
      </c>
      <c r="AT348" s="19">
        <v>3154</v>
      </c>
      <c r="AU348" s="19">
        <v>3228</v>
      </c>
      <c r="AV348" s="19">
        <v>3157</v>
      </c>
      <c r="AW348" s="19">
        <v>3218</v>
      </c>
      <c r="AX348" s="19">
        <v>3105</v>
      </c>
      <c r="AY348" s="19">
        <v>3017</v>
      </c>
      <c r="AZ348" s="19">
        <v>3082</v>
      </c>
      <c r="BA348" s="19">
        <v>3089</v>
      </c>
      <c r="BB348" s="19">
        <v>3155</v>
      </c>
      <c r="BC348" s="19">
        <v>3180</v>
      </c>
      <c r="BD348" s="19">
        <v>3285</v>
      </c>
      <c r="BE348" s="19">
        <v>3408</v>
      </c>
      <c r="BF348" s="19">
        <v>3385</v>
      </c>
      <c r="BG348" s="19">
        <v>3316</v>
      </c>
      <c r="BH348" s="19">
        <v>3261</v>
      </c>
      <c r="BI348" s="19">
        <v>3158</v>
      </c>
      <c r="BJ348" s="19">
        <v>2954</v>
      </c>
      <c r="BK348" s="19">
        <v>2891</v>
      </c>
      <c r="BL348" s="19">
        <v>2868</v>
      </c>
      <c r="BM348" s="19">
        <v>2879</v>
      </c>
      <c r="BN348" s="19">
        <v>2880</v>
      </c>
      <c r="BO348" s="19">
        <v>2986</v>
      </c>
      <c r="BP348" s="19">
        <v>3025</v>
      </c>
      <c r="BQ348" s="19">
        <v>3138</v>
      </c>
      <c r="BR348" s="19">
        <v>3172</v>
      </c>
      <c r="BS348" s="19">
        <v>3181</v>
      </c>
      <c r="BT348" s="19">
        <v>3132</v>
      </c>
      <c r="BU348" s="19">
        <v>3066</v>
      </c>
      <c r="BV348" s="19">
        <v>3038</v>
      </c>
      <c r="BW348" s="19">
        <v>3134</v>
      </c>
      <c r="BX348" s="19">
        <v>3194</v>
      </c>
      <c r="BY348" s="19">
        <v>3266</v>
      </c>
      <c r="BZ348" s="19">
        <v>3316</v>
      </c>
      <c r="CA348" s="19">
        <v>3381</v>
      </c>
      <c r="CB348" s="19">
        <v>3434</v>
      </c>
      <c r="CC348" s="19">
        <v>3626</v>
      </c>
      <c r="CD348" s="19">
        <v>3892</v>
      </c>
      <c r="CE348" s="19">
        <v>3798</v>
      </c>
      <c r="CF348" s="19">
        <v>3600</v>
      </c>
      <c r="CG348" s="19">
        <v>3537</v>
      </c>
      <c r="CH348" s="49">
        <v>3391</v>
      </c>
      <c r="CI348" s="49">
        <v>3362</v>
      </c>
      <c r="CJ348" s="49">
        <v>3311</v>
      </c>
      <c r="CK348" s="49">
        <v>3318</v>
      </c>
      <c r="CL348" s="49">
        <v>3316</v>
      </c>
      <c r="CM348" s="49">
        <v>3348</v>
      </c>
      <c r="CN348" s="49">
        <v>3355</v>
      </c>
      <c r="CO348" s="49">
        <v>3517</v>
      </c>
      <c r="CP348" s="49">
        <v>3540</v>
      </c>
      <c r="CQ348" s="49">
        <v>3447</v>
      </c>
      <c r="CR348" s="49">
        <v>3222</v>
      </c>
      <c r="CS348" s="49">
        <v>3149</v>
      </c>
      <c r="CT348" s="49">
        <v>3014</v>
      </c>
      <c r="CU348" s="49">
        <v>2993</v>
      </c>
      <c r="CV348" s="49">
        <v>2894</v>
      </c>
      <c r="CW348" s="49">
        <v>2778</v>
      </c>
      <c r="CX348" s="49">
        <v>2732</v>
      </c>
      <c r="CY348" s="49">
        <v>2694</v>
      </c>
      <c r="CZ348" s="17" t="s">
        <v>392</v>
      </c>
      <c r="DE348" t="s">
        <v>393</v>
      </c>
      <c r="DG348" t="s">
        <v>392</v>
      </c>
      <c r="DI348">
        <v>63300</v>
      </c>
      <c r="DJ348">
        <v>63100</v>
      </c>
      <c r="DK348">
        <v>63200</v>
      </c>
      <c r="DL348">
        <v>63200</v>
      </c>
      <c r="DM348">
        <v>62400</v>
      </c>
      <c r="DN348">
        <v>62700</v>
      </c>
      <c r="DO348">
        <v>62100</v>
      </c>
      <c r="DP348">
        <v>61900</v>
      </c>
      <c r="DQ348">
        <v>62900</v>
      </c>
      <c r="DR348">
        <v>63700</v>
      </c>
      <c r="DS348">
        <v>65100</v>
      </c>
      <c r="DT348">
        <v>64600</v>
      </c>
      <c r="DU348">
        <v>64900</v>
      </c>
      <c r="DV348">
        <v>63800</v>
      </c>
      <c r="DW348">
        <v>63900</v>
      </c>
      <c r="DX348">
        <v>62400</v>
      </c>
      <c r="DY348">
        <v>62100</v>
      </c>
      <c r="DZ348">
        <v>64100</v>
      </c>
      <c r="EA348">
        <v>62900</v>
      </c>
      <c r="EB348">
        <v>62700</v>
      </c>
      <c r="EC348">
        <v>65300</v>
      </c>
      <c r="ED348">
        <v>65600</v>
      </c>
      <c r="EE348">
        <v>65400</v>
      </c>
      <c r="EF348">
        <v>66800</v>
      </c>
      <c r="EG348">
        <v>67300</v>
      </c>
      <c r="EH348">
        <v>66900</v>
      </c>
      <c r="EI348">
        <v>67400</v>
      </c>
      <c r="EJ348" s="19">
        <v>67200</v>
      </c>
      <c r="EK348" s="19">
        <v>64900</v>
      </c>
      <c r="EL348" s="19">
        <v>64300</v>
      </c>
      <c r="EM348" s="19"/>
      <c r="EO348" s="31">
        <f t="shared" si="150"/>
        <v>3.4834123222748814E-2</v>
      </c>
      <c r="EP348" s="31">
        <f t="shared" si="151"/>
        <v>3.2583201267828842E-2</v>
      </c>
      <c r="EQ348" s="31">
        <f t="shared" si="152"/>
        <v>3.1566455696202533E-2</v>
      </c>
      <c r="ER348" s="31">
        <f t="shared" si="153"/>
        <v>3.1218354430379746E-2</v>
      </c>
      <c r="ES348" s="31">
        <f t="shared" si="154"/>
        <v>3.1891025641025639E-2</v>
      </c>
      <c r="ET348" s="31">
        <f t="shared" si="155"/>
        <v>2.7591706539074959E-2</v>
      </c>
      <c r="EU348" s="31">
        <f t="shared" si="156"/>
        <v>2.6135265700483093E-2</v>
      </c>
      <c r="EV348" s="31">
        <f t="shared" si="157"/>
        <v>2.592891760904685E-2</v>
      </c>
      <c r="EW348" s="31">
        <f t="shared" si="158"/>
        <v>2.6661367249602545E-2</v>
      </c>
      <c r="EX348" s="31">
        <f t="shared" si="159"/>
        <v>2.4427001569858713E-2</v>
      </c>
      <c r="EY348" s="31">
        <f t="shared" si="160"/>
        <v>2.5960061443932411E-2</v>
      </c>
      <c r="EZ348" s="31">
        <f t="shared" si="161"/>
        <v>3.6857585139318888E-2</v>
      </c>
      <c r="FA348" s="31">
        <f t="shared" si="162"/>
        <v>4.9738058551617871E-2</v>
      </c>
      <c r="FB348" s="31">
        <f t="shared" si="163"/>
        <v>4.8667711598746083E-2</v>
      </c>
      <c r="FC348" s="31">
        <f t="shared" si="164"/>
        <v>4.8341158059467919E-2</v>
      </c>
      <c r="FD348" s="31">
        <f t="shared" si="165"/>
        <v>5.264423076923077E-2</v>
      </c>
      <c r="FE348" s="31">
        <f t="shared" si="166"/>
        <v>5.3397745571658613E-2</v>
      </c>
      <c r="FF348" s="31">
        <f t="shared" si="167"/>
        <v>4.6084243369734788E-2</v>
      </c>
      <c r="FG348" s="31">
        <f t="shared" si="168"/>
        <v>4.577106518282989E-2</v>
      </c>
      <c r="FH348" s="31">
        <f t="shared" si="169"/>
        <v>4.8245614035087717E-2</v>
      </c>
      <c r="FI348" s="31">
        <f t="shared" si="170"/>
        <v>4.871362940275651E-2</v>
      </c>
      <c r="FJ348" s="31">
        <f t="shared" si="171"/>
        <v>4.6310975609756097E-2</v>
      </c>
      <c r="FK348" s="31">
        <f t="shared" si="172"/>
        <v>4.9938837920489296E-2</v>
      </c>
      <c r="FL348" s="31">
        <f t="shared" si="173"/>
        <v>5.1407185628742517E-2</v>
      </c>
      <c r="FM348" s="50">
        <f t="shared" si="174"/>
        <v>5.6433878157503711E-2</v>
      </c>
      <c r="FN348" s="50">
        <f t="shared" si="175"/>
        <v>5.0687593423019435E-2</v>
      </c>
      <c r="FO348" s="50">
        <f t="shared" si="176"/>
        <v>4.922848664688427E-2</v>
      </c>
      <c r="FP348" s="50">
        <f t="shared" si="177"/>
        <v>4.9925595238095241E-2</v>
      </c>
      <c r="FQ348" s="50">
        <f t="shared" si="178"/>
        <v>5.3112480739599385E-2</v>
      </c>
      <c r="FR348" s="50">
        <f t="shared" si="179"/>
        <v>4.6874027993779162E-2</v>
      </c>
    </row>
    <row r="349" spans="1:174" ht="14">
      <c r="A349" s="17" t="s">
        <v>393</v>
      </c>
      <c r="B349" s="19">
        <v>3235</v>
      </c>
      <c r="C349" s="19">
        <v>3334</v>
      </c>
      <c r="D349" s="19">
        <v>3405</v>
      </c>
      <c r="E349" s="19">
        <v>3353</v>
      </c>
      <c r="F349" s="19">
        <v>3169</v>
      </c>
      <c r="G349" s="19">
        <v>3393</v>
      </c>
      <c r="H349" s="19">
        <v>3617</v>
      </c>
      <c r="I349" s="19">
        <v>3805</v>
      </c>
      <c r="J349" s="19">
        <v>3831</v>
      </c>
      <c r="K349" s="19">
        <v>3811</v>
      </c>
      <c r="L349" s="19">
        <v>3670</v>
      </c>
      <c r="M349" s="19">
        <v>3552</v>
      </c>
      <c r="N349" s="19">
        <v>3464</v>
      </c>
      <c r="O349" s="19">
        <v>3527</v>
      </c>
      <c r="P349" s="19">
        <v>3636</v>
      </c>
      <c r="Q349" s="19">
        <v>3426</v>
      </c>
      <c r="R349" s="19">
        <v>3353</v>
      </c>
      <c r="S349" s="19">
        <v>3209</v>
      </c>
      <c r="T349" s="19">
        <v>3182</v>
      </c>
      <c r="U349" s="19">
        <v>3465</v>
      </c>
      <c r="V349" s="19">
        <v>3535</v>
      </c>
      <c r="W349" s="19">
        <v>3338</v>
      </c>
      <c r="X349" s="19">
        <v>3210</v>
      </c>
      <c r="Y349" s="19">
        <v>3199</v>
      </c>
      <c r="Z349" s="19">
        <v>3118</v>
      </c>
      <c r="AA349" s="19">
        <v>3185</v>
      </c>
      <c r="AB349" s="19">
        <v>3276</v>
      </c>
      <c r="AC349" s="19">
        <v>3055</v>
      </c>
      <c r="AD349" s="19">
        <v>2918</v>
      </c>
      <c r="AE349" s="19">
        <v>2837</v>
      </c>
      <c r="AF349" s="19">
        <v>2730</v>
      </c>
      <c r="AG349" s="19">
        <v>3000</v>
      </c>
      <c r="AH349" s="19">
        <v>3150</v>
      </c>
      <c r="AI349" s="19">
        <v>3144</v>
      </c>
      <c r="AJ349" s="19">
        <v>3102</v>
      </c>
      <c r="AK349" s="19">
        <v>3030</v>
      </c>
      <c r="AL349" s="19">
        <v>3016</v>
      </c>
      <c r="AM349" s="19">
        <v>3234</v>
      </c>
      <c r="AN349" s="19">
        <v>3561</v>
      </c>
      <c r="AO349" s="19">
        <v>3515</v>
      </c>
      <c r="AP349" s="19">
        <v>3578</v>
      </c>
      <c r="AQ349" s="19">
        <v>3929</v>
      </c>
      <c r="AR349" s="19">
        <v>4194</v>
      </c>
      <c r="AS349" s="19">
        <v>4885</v>
      </c>
      <c r="AT349" s="19">
        <v>5507</v>
      </c>
      <c r="AU349" s="19">
        <v>5733</v>
      </c>
      <c r="AV349" s="19">
        <v>5852</v>
      </c>
      <c r="AW349" s="19">
        <v>5895</v>
      </c>
      <c r="AX349" s="19">
        <v>5751</v>
      </c>
      <c r="AY349" s="19">
        <v>5873</v>
      </c>
      <c r="AZ349" s="19">
        <v>5927</v>
      </c>
      <c r="BA349" s="19">
        <v>5877</v>
      </c>
      <c r="BB349" s="19">
        <v>5698</v>
      </c>
      <c r="BC349" s="19">
        <v>5557</v>
      </c>
      <c r="BD349" s="19">
        <v>5444</v>
      </c>
      <c r="BE349" s="19">
        <v>5975</v>
      </c>
      <c r="BF349" s="19">
        <v>5893</v>
      </c>
      <c r="BG349" s="19">
        <v>5837</v>
      </c>
      <c r="BH349" s="19">
        <v>5656</v>
      </c>
      <c r="BI349" s="19">
        <v>5297</v>
      </c>
      <c r="BJ349" s="19">
        <v>5078</v>
      </c>
      <c r="BK349" s="19">
        <v>5089</v>
      </c>
      <c r="BL349" s="19">
        <v>5232</v>
      </c>
      <c r="BM349" s="19">
        <v>5038</v>
      </c>
      <c r="BN349" s="19">
        <v>4895</v>
      </c>
      <c r="BO349" s="19">
        <v>4778</v>
      </c>
      <c r="BP349" s="19">
        <v>4640</v>
      </c>
      <c r="BQ349" s="19">
        <v>5216</v>
      </c>
      <c r="BR349" s="19">
        <v>5343</v>
      </c>
      <c r="BS349" s="19">
        <v>5320</v>
      </c>
      <c r="BT349" s="19">
        <v>5171</v>
      </c>
      <c r="BU349" s="19">
        <v>5225</v>
      </c>
      <c r="BV349" s="19">
        <v>5183</v>
      </c>
      <c r="BW349" s="19">
        <v>5470</v>
      </c>
      <c r="BX349" s="19">
        <v>5657</v>
      </c>
      <c r="BY349" s="19">
        <v>5552</v>
      </c>
      <c r="BZ349" s="19">
        <v>5399</v>
      </c>
      <c r="CA349" s="19">
        <v>5048</v>
      </c>
      <c r="CB349" s="19">
        <v>4794</v>
      </c>
      <c r="CC349" s="19">
        <v>5633</v>
      </c>
      <c r="CD349" s="19">
        <v>5841</v>
      </c>
      <c r="CE349" s="19">
        <v>5867</v>
      </c>
      <c r="CF349" s="19">
        <v>5618</v>
      </c>
      <c r="CG349" s="19">
        <v>5398</v>
      </c>
      <c r="CH349" s="49">
        <v>5296</v>
      </c>
      <c r="CI349" s="49">
        <v>5435</v>
      </c>
      <c r="CJ349" s="49">
        <v>5567</v>
      </c>
      <c r="CK349" s="49">
        <v>5522</v>
      </c>
      <c r="CL349" s="49">
        <v>5352</v>
      </c>
      <c r="CM349" s="49">
        <v>5012</v>
      </c>
      <c r="CN349" s="49">
        <v>4800</v>
      </c>
      <c r="CO349" s="49">
        <v>5263</v>
      </c>
      <c r="CP349" s="49">
        <v>5670</v>
      </c>
      <c r="CQ349" s="49">
        <v>5665</v>
      </c>
      <c r="CR349" s="49">
        <v>5456</v>
      </c>
      <c r="CS349" s="49">
        <v>5310</v>
      </c>
      <c r="CT349" s="49">
        <v>5034</v>
      </c>
      <c r="CU349" s="49">
        <v>4984</v>
      </c>
      <c r="CV349" s="49">
        <v>5028</v>
      </c>
      <c r="CW349" s="49">
        <v>4812</v>
      </c>
      <c r="CX349" s="49">
        <v>4578</v>
      </c>
      <c r="CY349" s="49">
        <v>4334</v>
      </c>
      <c r="CZ349" s="17" t="s">
        <v>393</v>
      </c>
      <c r="DE349" t="s">
        <v>394</v>
      </c>
      <c r="DG349" t="s">
        <v>393</v>
      </c>
      <c r="DI349">
        <v>105600</v>
      </c>
      <c r="DJ349">
        <v>105600</v>
      </c>
      <c r="DK349">
        <v>105400</v>
      </c>
      <c r="DL349">
        <v>105400</v>
      </c>
      <c r="DM349">
        <v>106000</v>
      </c>
      <c r="DN349">
        <v>105900</v>
      </c>
      <c r="DO349">
        <v>106500</v>
      </c>
      <c r="DP349">
        <v>107800</v>
      </c>
      <c r="DQ349">
        <v>107800</v>
      </c>
      <c r="DR349">
        <v>105900</v>
      </c>
      <c r="DS349">
        <v>106500</v>
      </c>
      <c r="DT349">
        <v>106100</v>
      </c>
      <c r="DU349">
        <v>104500</v>
      </c>
      <c r="DV349">
        <v>105400</v>
      </c>
      <c r="DW349">
        <v>105800</v>
      </c>
      <c r="DX349">
        <v>105800</v>
      </c>
      <c r="DY349">
        <v>106400</v>
      </c>
      <c r="DZ349">
        <v>105800</v>
      </c>
      <c r="EA349">
        <v>103500</v>
      </c>
      <c r="EB349">
        <v>99400</v>
      </c>
      <c r="EC349">
        <v>100500</v>
      </c>
      <c r="ED349">
        <v>100100</v>
      </c>
      <c r="EE349">
        <v>100800</v>
      </c>
      <c r="EF349">
        <v>104300</v>
      </c>
      <c r="EG349">
        <v>102700</v>
      </c>
      <c r="EH349">
        <v>104400</v>
      </c>
      <c r="EI349">
        <v>105200</v>
      </c>
      <c r="EJ349" s="19">
        <v>105100</v>
      </c>
      <c r="EK349" s="19">
        <v>107600</v>
      </c>
      <c r="EL349" s="19">
        <v>106700</v>
      </c>
      <c r="EM349" s="19"/>
      <c r="EO349" s="31">
        <f t="shared" si="150"/>
        <v>3.608901515151515E-2</v>
      </c>
      <c r="EP349" s="31">
        <f t="shared" si="151"/>
        <v>3.2803030303030306E-2</v>
      </c>
      <c r="EQ349" s="31">
        <f t="shared" si="152"/>
        <v>3.2504743833017075E-2</v>
      </c>
      <c r="ER349" s="31">
        <f t="shared" si="153"/>
        <v>3.0189753320683112E-2</v>
      </c>
      <c r="ES349" s="31">
        <f t="shared" si="154"/>
        <v>3.1490566037735847E-2</v>
      </c>
      <c r="ET349" s="31">
        <f t="shared" si="155"/>
        <v>2.9442870632672334E-2</v>
      </c>
      <c r="EU349" s="31">
        <f t="shared" si="156"/>
        <v>2.8685446009389673E-2</v>
      </c>
      <c r="EV349" s="31">
        <f t="shared" si="157"/>
        <v>2.5324675324675326E-2</v>
      </c>
      <c r="EW349" s="31">
        <f t="shared" si="158"/>
        <v>2.9165120593692022E-2</v>
      </c>
      <c r="EX349" s="31">
        <f t="shared" si="159"/>
        <v>2.8479697828139753E-2</v>
      </c>
      <c r="EY349" s="31">
        <f t="shared" si="160"/>
        <v>3.3004694835680748E-2</v>
      </c>
      <c r="EZ349" s="31">
        <f t="shared" si="161"/>
        <v>3.9528746465598494E-2</v>
      </c>
      <c r="FA349" s="31">
        <f t="shared" si="162"/>
        <v>5.4861244019138757E-2</v>
      </c>
      <c r="FB349" s="31">
        <f t="shared" si="163"/>
        <v>5.4563567362428844E-2</v>
      </c>
      <c r="FC349" s="31">
        <f t="shared" si="164"/>
        <v>5.5548204158790172E-2</v>
      </c>
      <c r="FD349" s="31">
        <f t="shared" si="165"/>
        <v>5.1455576559546315E-2</v>
      </c>
      <c r="FE349" s="31">
        <f t="shared" si="166"/>
        <v>5.4859022556390975E-2</v>
      </c>
      <c r="FF349" s="31">
        <f t="shared" si="167"/>
        <v>4.7996219281663519E-2</v>
      </c>
      <c r="FG349" s="31">
        <f t="shared" si="168"/>
        <v>4.8676328502415461E-2</v>
      </c>
      <c r="FH349" s="31">
        <f t="shared" si="169"/>
        <v>4.6680080482897388E-2</v>
      </c>
      <c r="FI349" s="31">
        <f t="shared" si="170"/>
        <v>5.2935323383084577E-2</v>
      </c>
      <c r="FJ349" s="31">
        <f t="shared" si="171"/>
        <v>5.1778221778221778E-2</v>
      </c>
      <c r="FK349" s="31">
        <f t="shared" si="172"/>
        <v>5.5079365079365082E-2</v>
      </c>
      <c r="FL349" s="31">
        <f t="shared" si="173"/>
        <v>4.5963566634707576E-2</v>
      </c>
      <c r="FM349" s="50">
        <f t="shared" si="174"/>
        <v>5.7127555988315482E-2</v>
      </c>
      <c r="FN349" s="50">
        <f t="shared" si="175"/>
        <v>5.0727969348659002E-2</v>
      </c>
      <c r="FO349" s="50">
        <f t="shared" si="176"/>
        <v>5.2490494296577948E-2</v>
      </c>
      <c r="FP349" s="50">
        <f t="shared" si="177"/>
        <v>4.5670789724072312E-2</v>
      </c>
      <c r="FQ349" s="50">
        <f t="shared" si="178"/>
        <v>5.2648698884758365E-2</v>
      </c>
      <c r="FR349" s="50">
        <f t="shared" si="179"/>
        <v>4.7179006560449863E-2</v>
      </c>
    </row>
    <row r="350" spans="1:174" ht="14">
      <c r="A350" s="17" t="s">
        <v>394</v>
      </c>
      <c r="B350" s="19">
        <v>2441</v>
      </c>
      <c r="C350" s="19">
        <v>2466</v>
      </c>
      <c r="D350" s="19">
        <v>2423</v>
      </c>
      <c r="E350" s="19">
        <v>2379</v>
      </c>
      <c r="F350" s="19">
        <v>2310</v>
      </c>
      <c r="G350" s="19">
        <v>2252</v>
      </c>
      <c r="H350" s="19">
        <v>2142</v>
      </c>
      <c r="I350" s="19">
        <v>2314</v>
      </c>
      <c r="J350" s="19">
        <v>2465</v>
      </c>
      <c r="K350" s="19">
        <v>2398</v>
      </c>
      <c r="L350" s="19">
        <v>2465</v>
      </c>
      <c r="M350" s="19">
        <v>2561</v>
      </c>
      <c r="N350" s="19">
        <v>2552</v>
      </c>
      <c r="O350" s="19">
        <v>2646</v>
      </c>
      <c r="P350" s="19">
        <v>2668</v>
      </c>
      <c r="Q350" s="19">
        <v>2713</v>
      </c>
      <c r="R350" s="19">
        <v>2585</v>
      </c>
      <c r="S350" s="19">
        <v>2325</v>
      </c>
      <c r="T350" s="19">
        <v>2321</v>
      </c>
      <c r="U350" s="19">
        <v>2404</v>
      </c>
      <c r="V350" s="19">
        <v>2506</v>
      </c>
      <c r="W350" s="19">
        <v>2558</v>
      </c>
      <c r="X350" s="19">
        <v>2483</v>
      </c>
      <c r="Y350" s="19">
        <v>2337</v>
      </c>
      <c r="Z350" s="19">
        <v>2166</v>
      </c>
      <c r="AA350" s="19">
        <v>2122</v>
      </c>
      <c r="AB350" s="19">
        <v>2076</v>
      </c>
      <c r="AC350" s="19">
        <v>1935</v>
      </c>
      <c r="AD350" s="19">
        <v>1754</v>
      </c>
      <c r="AE350" s="19">
        <v>1696</v>
      </c>
      <c r="AF350" s="19">
        <v>1653</v>
      </c>
      <c r="AG350" s="19">
        <v>1795</v>
      </c>
      <c r="AH350" s="19">
        <v>1926</v>
      </c>
      <c r="AI350" s="19">
        <v>2014</v>
      </c>
      <c r="AJ350" s="19">
        <v>2137</v>
      </c>
      <c r="AK350" s="19">
        <v>2248</v>
      </c>
      <c r="AL350" s="19">
        <v>2376</v>
      </c>
      <c r="AM350" s="19">
        <v>2567</v>
      </c>
      <c r="AN350" s="19">
        <v>2611</v>
      </c>
      <c r="AO350" s="19">
        <v>2682</v>
      </c>
      <c r="AP350" s="19">
        <v>2773</v>
      </c>
      <c r="AQ350" s="19">
        <v>3100</v>
      </c>
      <c r="AR350" s="19">
        <v>3427</v>
      </c>
      <c r="AS350" s="19">
        <v>4350</v>
      </c>
      <c r="AT350" s="19">
        <v>5726</v>
      </c>
      <c r="AU350" s="19">
        <v>6336</v>
      </c>
      <c r="AV350" s="19">
        <v>6574</v>
      </c>
      <c r="AW350" s="19">
        <v>6535</v>
      </c>
      <c r="AX350" s="19">
        <v>6575</v>
      </c>
      <c r="AY350" s="19">
        <v>6356</v>
      </c>
      <c r="AZ350" s="19">
        <v>6261</v>
      </c>
      <c r="BA350" s="19">
        <v>6143</v>
      </c>
      <c r="BB350" s="19">
        <v>5950</v>
      </c>
      <c r="BC350" s="19">
        <v>5739</v>
      </c>
      <c r="BD350" s="19">
        <v>5345</v>
      </c>
      <c r="BE350" s="19">
        <v>5683</v>
      </c>
      <c r="BF350" s="19">
        <v>5601</v>
      </c>
      <c r="BG350" s="19">
        <v>5370</v>
      </c>
      <c r="BH350" s="19">
        <v>5007</v>
      </c>
      <c r="BI350" s="19">
        <v>4827</v>
      </c>
      <c r="BJ350" s="19">
        <v>4673</v>
      </c>
      <c r="BK350" s="19">
        <v>4571</v>
      </c>
      <c r="BL350" s="19">
        <v>4677</v>
      </c>
      <c r="BM350" s="19">
        <v>4547</v>
      </c>
      <c r="BN350" s="19">
        <v>4379</v>
      </c>
      <c r="BO350" s="19">
        <v>4209</v>
      </c>
      <c r="BP350" s="19">
        <v>4195</v>
      </c>
      <c r="BQ350" s="19">
        <v>4456</v>
      </c>
      <c r="BR350" s="19">
        <v>4751</v>
      </c>
      <c r="BS350" s="19">
        <v>4686</v>
      </c>
      <c r="BT350" s="19">
        <v>4623</v>
      </c>
      <c r="BU350" s="19">
        <v>4484</v>
      </c>
      <c r="BV350" s="19">
        <v>4375</v>
      </c>
      <c r="BW350" s="19">
        <v>4629</v>
      </c>
      <c r="BX350" s="19">
        <v>4703</v>
      </c>
      <c r="BY350" s="19">
        <v>4827</v>
      </c>
      <c r="BZ350" s="19">
        <v>4718</v>
      </c>
      <c r="CA350" s="19">
        <v>4740</v>
      </c>
      <c r="CB350" s="19">
        <v>4716</v>
      </c>
      <c r="CC350" s="19">
        <v>5146</v>
      </c>
      <c r="CD350" s="19">
        <v>5283</v>
      </c>
      <c r="CE350" s="19">
        <v>5066</v>
      </c>
      <c r="CF350" s="19">
        <v>4877</v>
      </c>
      <c r="CG350" s="19">
        <v>4785</v>
      </c>
      <c r="CH350" s="49">
        <v>4655</v>
      </c>
      <c r="CI350" s="49">
        <v>4688</v>
      </c>
      <c r="CJ350" s="49">
        <v>4695</v>
      </c>
      <c r="CK350" s="49">
        <v>4514</v>
      </c>
      <c r="CL350" s="49">
        <v>4292</v>
      </c>
      <c r="CM350" s="49">
        <v>4095</v>
      </c>
      <c r="CN350" s="49">
        <v>3861</v>
      </c>
      <c r="CO350" s="49">
        <v>4215</v>
      </c>
      <c r="CP350" s="49">
        <v>4491</v>
      </c>
      <c r="CQ350" s="49">
        <v>4598</v>
      </c>
      <c r="CR350" s="49">
        <v>4661</v>
      </c>
      <c r="CS350" s="49">
        <v>4621</v>
      </c>
      <c r="CT350" s="49">
        <v>4387</v>
      </c>
      <c r="CU350" s="49">
        <v>4400</v>
      </c>
      <c r="CV350" s="49">
        <v>4275</v>
      </c>
      <c r="CW350" s="49">
        <v>4037</v>
      </c>
      <c r="CX350" s="49">
        <v>3707</v>
      </c>
      <c r="CY350" s="49">
        <v>3459</v>
      </c>
      <c r="CZ350" s="17" t="s">
        <v>394</v>
      </c>
      <c r="DE350" t="s">
        <v>395</v>
      </c>
      <c r="DG350" t="s">
        <v>394</v>
      </c>
      <c r="DI350">
        <v>100600</v>
      </c>
      <c r="DJ350">
        <v>101800</v>
      </c>
      <c r="DK350">
        <v>102600</v>
      </c>
      <c r="DL350">
        <v>101800</v>
      </c>
      <c r="DM350">
        <v>103700</v>
      </c>
      <c r="DN350">
        <v>106200</v>
      </c>
      <c r="DO350">
        <v>105600</v>
      </c>
      <c r="DP350">
        <v>107800</v>
      </c>
      <c r="DQ350">
        <v>108000</v>
      </c>
      <c r="DR350">
        <v>106800</v>
      </c>
      <c r="DS350">
        <v>106500</v>
      </c>
      <c r="DT350">
        <v>106800</v>
      </c>
      <c r="DU350">
        <v>108000</v>
      </c>
      <c r="DV350">
        <v>109000</v>
      </c>
      <c r="DW350">
        <v>110100</v>
      </c>
      <c r="DX350">
        <v>109500</v>
      </c>
      <c r="DY350">
        <v>109100</v>
      </c>
      <c r="DZ350">
        <v>108200</v>
      </c>
      <c r="EA350">
        <v>108200</v>
      </c>
      <c r="EB350">
        <v>108600</v>
      </c>
      <c r="EC350">
        <v>107600</v>
      </c>
      <c r="ED350">
        <v>107700</v>
      </c>
      <c r="EE350">
        <v>106100</v>
      </c>
      <c r="EF350">
        <v>106100</v>
      </c>
      <c r="EG350">
        <v>107200</v>
      </c>
      <c r="EH350">
        <v>107600</v>
      </c>
      <c r="EI350">
        <v>107100</v>
      </c>
      <c r="EJ350" s="19">
        <v>107700</v>
      </c>
      <c r="EK350" s="19">
        <v>106100</v>
      </c>
      <c r="EL350" s="19">
        <v>108400</v>
      </c>
      <c r="EM350" s="19"/>
      <c r="EO350" s="31">
        <f t="shared" si="150"/>
        <v>2.3836978131212723E-2</v>
      </c>
      <c r="EP350" s="31">
        <f t="shared" si="151"/>
        <v>2.506876227897839E-2</v>
      </c>
      <c r="EQ350" s="31">
        <f t="shared" si="152"/>
        <v>2.6442495126705653E-2</v>
      </c>
      <c r="ER350" s="31">
        <f t="shared" si="153"/>
        <v>2.2799607072691554E-2</v>
      </c>
      <c r="ES350" s="31">
        <f t="shared" si="154"/>
        <v>2.4667309546769527E-2</v>
      </c>
      <c r="ET350" s="31">
        <f t="shared" si="155"/>
        <v>2.0395480225988701E-2</v>
      </c>
      <c r="EU350" s="31">
        <f t="shared" si="156"/>
        <v>1.8323863636363635E-2</v>
      </c>
      <c r="EV350" s="31">
        <f t="shared" si="157"/>
        <v>1.5333951762523191E-2</v>
      </c>
      <c r="EW350" s="31">
        <f t="shared" si="158"/>
        <v>1.864814814814815E-2</v>
      </c>
      <c r="EX350" s="31">
        <f t="shared" si="159"/>
        <v>2.2247191011235956E-2</v>
      </c>
      <c r="EY350" s="31">
        <f t="shared" si="160"/>
        <v>2.5183098591549297E-2</v>
      </c>
      <c r="EZ350" s="31">
        <f t="shared" si="161"/>
        <v>3.2088014981273408E-2</v>
      </c>
      <c r="FA350" s="31">
        <f t="shared" si="162"/>
        <v>5.8666666666666666E-2</v>
      </c>
      <c r="FB350" s="31">
        <f t="shared" si="163"/>
        <v>6.0321100917431196E-2</v>
      </c>
      <c r="FC350" s="31">
        <f t="shared" si="164"/>
        <v>5.5794732061762033E-2</v>
      </c>
      <c r="FD350" s="31">
        <f t="shared" si="165"/>
        <v>4.8812785388127854E-2</v>
      </c>
      <c r="FE350" s="31">
        <f t="shared" si="166"/>
        <v>4.922089825847846E-2</v>
      </c>
      <c r="FF350" s="31">
        <f t="shared" si="167"/>
        <v>4.3188539741219965E-2</v>
      </c>
      <c r="FG350" s="31">
        <f t="shared" si="168"/>
        <v>4.2024029574861371E-2</v>
      </c>
      <c r="FH350" s="31">
        <f t="shared" si="169"/>
        <v>3.8627992633517495E-2</v>
      </c>
      <c r="FI350" s="31">
        <f t="shared" si="170"/>
        <v>4.355018587360595E-2</v>
      </c>
      <c r="FJ350" s="31">
        <f t="shared" si="171"/>
        <v>4.0622098421541318E-2</v>
      </c>
      <c r="FK350" s="31">
        <f t="shared" si="172"/>
        <v>4.5494816211121586E-2</v>
      </c>
      <c r="FL350" s="31">
        <f t="shared" si="173"/>
        <v>4.4448633364750238E-2</v>
      </c>
      <c r="FM350" s="50">
        <f t="shared" si="174"/>
        <v>4.7257462686567164E-2</v>
      </c>
      <c r="FN350" s="50">
        <f t="shared" si="175"/>
        <v>4.3262081784386619E-2</v>
      </c>
      <c r="FO350" s="50">
        <f t="shared" si="176"/>
        <v>4.2147525676937442E-2</v>
      </c>
      <c r="FP350" s="50">
        <f t="shared" si="177"/>
        <v>3.5849582172701948E-2</v>
      </c>
      <c r="FQ350" s="50">
        <f t="shared" si="178"/>
        <v>4.3336475023562679E-2</v>
      </c>
      <c r="FR350" s="50">
        <f t="shared" si="179"/>
        <v>4.0470479704797051E-2</v>
      </c>
    </row>
    <row r="351" spans="1:174" ht="14">
      <c r="A351" s="17" t="s">
        <v>395</v>
      </c>
      <c r="B351" s="19">
        <v>2746</v>
      </c>
      <c r="C351" s="19">
        <v>2875</v>
      </c>
      <c r="D351" s="19">
        <v>2951</v>
      </c>
      <c r="E351" s="19">
        <v>2891</v>
      </c>
      <c r="F351" s="19">
        <v>2893</v>
      </c>
      <c r="G351" s="19">
        <v>2854</v>
      </c>
      <c r="H351" s="19">
        <v>2945</v>
      </c>
      <c r="I351" s="19">
        <v>3150</v>
      </c>
      <c r="J351" s="19">
        <v>3278</v>
      </c>
      <c r="K351" s="19">
        <v>3328</v>
      </c>
      <c r="L351" s="19">
        <v>3345</v>
      </c>
      <c r="M351" s="19">
        <v>3252</v>
      </c>
      <c r="N351" s="19">
        <v>3237</v>
      </c>
      <c r="O351" s="19">
        <v>3256</v>
      </c>
      <c r="P351" s="19">
        <v>3262</v>
      </c>
      <c r="Q351" s="19">
        <v>3226</v>
      </c>
      <c r="R351" s="19">
        <v>3181</v>
      </c>
      <c r="S351" s="19">
        <v>3152</v>
      </c>
      <c r="T351" s="19">
        <v>3201</v>
      </c>
      <c r="U351" s="19">
        <v>3475</v>
      </c>
      <c r="V351" s="19">
        <v>3542</v>
      </c>
      <c r="W351" s="19">
        <v>3522</v>
      </c>
      <c r="X351" s="19">
        <v>3335</v>
      </c>
      <c r="Y351" s="19">
        <v>3277</v>
      </c>
      <c r="Z351" s="19">
        <v>3180</v>
      </c>
      <c r="AA351" s="19">
        <v>3276</v>
      </c>
      <c r="AB351" s="19">
        <v>3308</v>
      </c>
      <c r="AC351" s="19">
        <v>3265</v>
      </c>
      <c r="AD351" s="19">
        <v>3130</v>
      </c>
      <c r="AE351" s="19">
        <v>3124</v>
      </c>
      <c r="AF351" s="19">
        <v>3079</v>
      </c>
      <c r="AG351" s="19">
        <v>3272</v>
      </c>
      <c r="AH351" s="19">
        <v>3313</v>
      </c>
      <c r="AI351" s="19">
        <v>3449</v>
      </c>
      <c r="AJ351" s="19">
        <v>3473</v>
      </c>
      <c r="AK351" s="19">
        <v>3421</v>
      </c>
      <c r="AL351" s="19">
        <v>3443</v>
      </c>
      <c r="AM351" s="19">
        <v>3597</v>
      </c>
      <c r="AN351" s="19">
        <v>3822</v>
      </c>
      <c r="AO351" s="19">
        <v>3828</v>
      </c>
      <c r="AP351" s="19">
        <v>3956</v>
      </c>
      <c r="AQ351" s="19">
        <v>4420</v>
      </c>
      <c r="AR351" s="19">
        <v>4844</v>
      </c>
      <c r="AS351" s="19">
        <v>5380</v>
      </c>
      <c r="AT351" s="19">
        <v>6052</v>
      </c>
      <c r="AU351" s="19">
        <v>6352</v>
      </c>
      <c r="AV351" s="19">
        <v>6468</v>
      </c>
      <c r="AW351" s="19">
        <v>6576</v>
      </c>
      <c r="AX351" s="19">
        <v>6624</v>
      </c>
      <c r="AY351" s="19">
        <v>6718</v>
      </c>
      <c r="AZ351" s="19">
        <v>7049</v>
      </c>
      <c r="BA351" s="19">
        <v>7050</v>
      </c>
      <c r="BB351" s="19">
        <v>6940</v>
      </c>
      <c r="BC351" s="19">
        <v>6871</v>
      </c>
      <c r="BD351" s="19">
        <v>6858</v>
      </c>
      <c r="BE351" s="19">
        <v>7203</v>
      </c>
      <c r="BF351" s="19">
        <v>7220</v>
      </c>
      <c r="BG351" s="19">
        <v>6927</v>
      </c>
      <c r="BH351" s="19">
        <v>6806</v>
      </c>
      <c r="BI351" s="19">
        <v>6555</v>
      </c>
      <c r="BJ351" s="19">
        <v>6273</v>
      </c>
      <c r="BK351" s="19">
        <v>6225</v>
      </c>
      <c r="BL351" s="19">
        <v>6166</v>
      </c>
      <c r="BM351" s="19">
        <v>6074</v>
      </c>
      <c r="BN351" s="19">
        <v>5900</v>
      </c>
      <c r="BO351" s="19">
        <v>5731</v>
      </c>
      <c r="BP351" s="19">
        <v>5709</v>
      </c>
      <c r="BQ351" s="19">
        <v>6065</v>
      </c>
      <c r="BR351" s="19">
        <v>6175</v>
      </c>
      <c r="BS351" s="19">
        <v>6159</v>
      </c>
      <c r="BT351" s="19">
        <v>6421</v>
      </c>
      <c r="BU351" s="19">
        <v>6430</v>
      </c>
      <c r="BV351" s="19">
        <v>6372</v>
      </c>
      <c r="BW351" s="19">
        <v>6583</v>
      </c>
      <c r="BX351" s="19">
        <v>6778</v>
      </c>
      <c r="BY351" s="19">
        <v>6936</v>
      </c>
      <c r="BZ351" s="19">
        <v>7009</v>
      </c>
      <c r="CA351" s="19">
        <v>6980</v>
      </c>
      <c r="CB351" s="19">
        <v>7000</v>
      </c>
      <c r="CC351" s="19">
        <v>7328</v>
      </c>
      <c r="CD351" s="19">
        <v>7379</v>
      </c>
      <c r="CE351" s="19">
        <v>7302</v>
      </c>
      <c r="CF351" s="19">
        <v>7240</v>
      </c>
      <c r="CG351" s="19">
        <v>7143</v>
      </c>
      <c r="CH351" s="49">
        <v>7052</v>
      </c>
      <c r="CI351" s="49">
        <v>7039</v>
      </c>
      <c r="CJ351" s="49">
        <v>7111</v>
      </c>
      <c r="CK351" s="49">
        <v>7168</v>
      </c>
      <c r="CL351" s="49">
        <v>7173</v>
      </c>
      <c r="CM351" s="49">
        <v>7024</v>
      </c>
      <c r="CN351" s="49">
        <v>6916</v>
      </c>
      <c r="CO351" s="49">
        <v>7142</v>
      </c>
      <c r="CP351" s="49">
        <v>7302</v>
      </c>
      <c r="CQ351" s="49">
        <v>7187</v>
      </c>
      <c r="CR351" s="49">
        <v>7078</v>
      </c>
      <c r="CS351" s="49">
        <v>6957</v>
      </c>
      <c r="CT351" s="49">
        <v>6606</v>
      </c>
      <c r="CU351" s="49">
        <v>6421</v>
      </c>
      <c r="CV351" s="49">
        <v>6171</v>
      </c>
      <c r="CW351" s="49">
        <v>5791</v>
      </c>
      <c r="CX351" s="49">
        <v>5442</v>
      </c>
      <c r="CY351" s="49">
        <v>5093</v>
      </c>
      <c r="CZ351" s="17" t="s">
        <v>395</v>
      </c>
      <c r="DE351" t="s">
        <v>396</v>
      </c>
      <c r="DG351" t="s">
        <v>395</v>
      </c>
      <c r="DI351">
        <v>104900</v>
      </c>
      <c r="DJ351">
        <v>103900</v>
      </c>
      <c r="DK351">
        <v>104200</v>
      </c>
      <c r="DL351">
        <v>105300</v>
      </c>
      <c r="DM351">
        <v>105700</v>
      </c>
      <c r="DN351">
        <v>106300</v>
      </c>
      <c r="DO351">
        <v>107200</v>
      </c>
      <c r="DP351">
        <v>104900</v>
      </c>
      <c r="DQ351">
        <v>104700</v>
      </c>
      <c r="DR351">
        <v>105800</v>
      </c>
      <c r="DS351">
        <v>105100</v>
      </c>
      <c r="DT351">
        <v>105500</v>
      </c>
      <c r="DU351">
        <v>106200</v>
      </c>
      <c r="DV351">
        <v>106000</v>
      </c>
      <c r="DW351">
        <v>106100</v>
      </c>
      <c r="DX351">
        <v>107400</v>
      </c>
      <c r="DY351">
        <v>106000</v>
      </c>
      <c r="DZ351">
        <v>105200</v>
      </c>
      <c r="EA351">
        <v>105500</v>
      </c>
      <c r="EB351">
        <v>103100</v>
      </c>
      <c r="EC351">
        <v>102100</v>
      </c>
      <c r="ED351">
        <v>103200</v>
      </c>
      <c r="EE351">
        <v>102600</v>
      </c>
      <c r="EF351">
        <v>102400</v>
      </c>
      <c r="EG351">
        <v>102500</v>
      </c>
      <c r="EH351">
        <v>102800</v>
      </c>
      <c r="EI351">
        <v>103500</v>
      </c>
      <c r="EJ351" s="19">
        <v>105000</v>
      </c>
      <c r="EK351" s="19">
        <v>106800</v>
      </c>
      <c r="EL351" s="19">
        <v>108600</v>
      </c>
      <c r="EM351" s="19"/>
      <c r="EO351" s="31">
        <f t="shared" si="150"/>
        <v>3.1725452812202098E-2</v>
      </c>
      <c r="EP351" s="31">
        <f t="shared" si="151"/>
        <v>3.1154956689124158E-2</v>
      </c>
      <c r="EQ351" s="31">
        <f t="shared" si="152"/>
        <v>3.0959692898272554E-2</v>
      </c>
      <c r="ER351" s="31">
        <f t="shared" si="153"/>
        <v>3.0398860398860399E-2</v>
      </c>
      <c r="ES351" s="31">
        <f t="shared" si="154"/>
        <v>3.3320719016083251E-2</v>
      </c>
      <c r="ET351" s="31">
        <f t="shared" si="155"/>
        <v>2.991533396048918E-2</v>
      </c>
      <c r="EU351" s="31">
        <f t="shared" si="156"/>
        <v>3.0457089552238806E-2</v>
      </c>
      <c r="EV351" s="31">
        <f t="shared" si="157"/>
        <v>2.9351763584366062E-2</v>
      </c>
      <c r="EW351" s="31">
        <f t="shared" si="158"/>
        <v>3.2941738299904488E-2</v>
      </c>
      <c r="EX351" s="31">
        <f t="shared" si="159"/>
        <v>3.2542533081285442E-2</v>
      </c>
      <c r="EY351" s="31">
        <f t="shared" si="160"/>
        <v>3.6422454804947671E-2</v>
      </c>
      <c r="EZ351" s="31">
        <f t="shared" si="161"/>
        <v>4.5914691943127965E-2</v>
      </c>
      <c r="FA351" s="31">
        <f t="shared" si="162"/>
        <v>5.9811676082862524E-2</v>
      </c>
      <c r="FB351" s="31">
        <f t="shared" si="163"/>
        <v>6.2490566037735847E-2</v>
      </c>
      <c r="FC351" s="31">
        <f t="shared" si="164"/>
        <v>6.6446748350612636E-2</v>
      </c>
      <c r="FD351" s="31">
        <f t="shared" si="165"/>
        <v>6.3854748603351955E-2</v>
      </c>
      <c r="FE351" s="31">
        <f t="shared" si="166"/>
        <v>6.5349056603773589E-2</v>
      </c>
      <c r="FF351" s="31">
        <f t="shared" si="167"/>
        <v>5.9629277566539921E-2</v>
      </c>
      <c r="FG351" s="31">
        <f t="shared" si="168"/>
        <v>5.7573459715639812E-2</v>
      </c>
      <c r="FH351" s="31">
        <f t="shared" si="169"/>
        <v>5.5373423860329778E-2</v>
      </c>
      <c r="FI351" s="31">
        <f t="shared" si="170"/>
        <v>6.0323212536728697E-2</v>
      </c>
      <c r="FJ351" s="31">
        <f t="shared" si="171"/>
        <v>6.1744186046511627E-2</v>
      </c>
      <c r="FK351" s="31">
        <f t="shared" si="172"/>
        <v>6.7602339181286553E-2</v>
      </c>
      <c r="FL351" s="31">
        <f t="shared" si="173"/>
        <v>6.8359375E-2</v>
      </c>
      <c r="FM351" s="50">
        <f t="shared" si="174"/>
        <v>7.1239024390243905E-2</v>
      </c>
      <c r="FN351" s="50">
        <f t="shared" si="175"/>
        <v>6.8599221789883272E-2</v>
      </c>
      <c r="FO351" s="50">
        <f t="shared" si="176"/>
        <v>6.9256038647342991E-2</v>
      </c>
      <c r="FP351" s="50">
        <f t="shared" si="177"/>
        <v>6.5866666666666671E-2</v>
      </c>
      <c r="FQ351" s="50">
        <f t="shared" si="178"/>
        <v>6.7294007490636701E-2</v>
      </c>
      <c r="FR351" s="50">
        <f t="shared" si="179"/>
        <v>6.0828729281767954E-2</v>
      </c>
    </row>
    <row r="352" spans="1:174" ht="14">
      <c r="A352" s="17" t="s">
        <v>396</v>
      </c>
      <c r="B352" s="19">
        <v>1148</v>
      </c>
      <c r="C352" s="19">
        <v>1149</v>
      </c>
      <c r="D352" s="19">
        <v>1099</v>
      </c>
      <c r="E352" s="19">
        <v>1047</v>
      </c>
      <c r="F352" s="19">
        <v>977</v>
      </c>
      <c r="G352" s="19">
        <v>947</v>
      </c>
      <c r="H352" s="19">
        <v>1028</v>
      </c>
      <c r="I352" s="19">
        <v>1132</v>
      </c>
      <c r="J352" s="19">
        <v>1171</v>
      </c>
      <c r="K352" s="19">
        <v>1159</v>
      </c>
      <c r="L352" s="19">
        <v>1197</v>
      </c>
      <c r="M352" s="19">
        <v>1123</v>
      </c>
      <c r="N352" s="19">
        <v>1083</v>
      </c>
      <c r="O352" s="19">
        <v>1096</v>
      </c>
      <c r="P352" s="19">
        <v>1112</v>
      </c>
      <c r="Q352" s="19">
        <v>1065</v>
      </c>
      <c r="R352" s="19">
        <v>1092</v>
      </c>
      <c r="S352" s="19">
        <v>1014</v>
      </c>
      <c r="T352" s="19">
        <v>972</v>
      </c>
      <c r="U352" s="19">
        <v>1074</v>
      </c>
      <c r="V352" s="19">
        <v>1049</v>
      </c>
      <c r="W352" s="19">
        <v>1046</v>
      </c>
      <c r="X352" s="19">
        <v>1002</v>
      </c>
      <c r="Y352" s="19">
        <v>957</v>
      </c>
      <c r="Z352" s="19">
        <v>873</v>
      </c>
      <c r="AA352" s="19">
        <v>886</v>
      </c>
      <c r="AB352" s="19">
        <v>921</v>
      </c>
      <c r="AC352" s="19">
        <v>924</v>
      </c>
      <c r="AD352" s="19">
        <v>870</v>
      </c>
      <c r="AE352" s="19">
        <v>863</v>
      </c>
      <c r="AF352" s="19">
        <v>850</v>
      </c>
      <c r="AG352" s="19">
        <v>916</v>
      </c>
      <c r="AH352" s="19">
        <v>1019</v>
      </c>
      <c r="AI352" s="19">
        <v>954</v>
      </c>
      <c r="AJ352" s="19">
        <v>931</v>
      </c>
      <c r="AK352" s="19">
        <v>899</v>
      </c>
      <c r="AL352" s="19">
        <v>881</v>
      </c>
      <c r="AM352" s="19">
        <v>978</v>
      </c>
      <c r="AN352" s="19">
        <v>1076</v>
      </c>
      <c r="AO352" s="19">
        <v>1079</v>
      </c>
      <c r="AP352" s="19">
        <v>1215</v>
      </c>
      <c r="AQ352" s="19">
        <v>1398</v>
      </c>
      <c r="AR352" s="19">
        <v>1553</v>
      </c>
      <c r="AS352" s="19">
        <v>1856</v>
      </c>
      <c r="AT352" s="19">
        <v>2342</v>
      </c>
      <c r="AU352" s="19">
        <v>2549</v>
      </c>
      <c r="AV352" s="19">
        <v>2459</v>
      </c>
      <c r="AW352" s="19">
        <v>2361</v>
      </c>
      <c r="AX352" s="19">
        <v>2381</v>
      </c>
      <c r="AY352" s="19">
        <v>2372</v>
      </c>
      <c r="AZ352" s="19">
        <v>2426</v>
      </c>
      <c r="BA352" s="19">
        <v>2358</v>
      </c>
      <c r="BB352" s="19">
        <v>2316</v>
      </c>
      <c r="BC352" s="19">
        <v>2325</v>
      </c>
      <c r="BD352" s="19">
        <v>2279</v>
      </c>
      <c r="BE352" s="19">
        <v>2445</v>
      </c>
      <c r="BF352" s="19">
        <v>2418</v>
      </c>
      <c r="BG352" s="19">
        <v>2350</v>
      </c>
      <c r="BH352" s="19">
        <v>2191</v>
      </c>
      <c r="BI352" s="19">
        <v>2096</v>
      </c>
      <c r="BJ352" s="19">
        <v>1945</v>
      </c>
      <c r="BK352" s="19">
        <v>1868</v>
      </c>
      <c r="BL352" s="19">
        <v>1896</v>
      </c>
      <c r="BM352" s="19">
        <v>1844</v>
      </c>
      <c r="BN352" s="19">
        <v>1758</v>
      </c>
      <c r="BO352" s="19">
        <v>1726</v>
      </c>
      <c r="BP352" s="19">
        <v>1713</v>
      </c>
      <c r="BQ352" s="19">
        <v>1850</v>
      </c>
      <c r="BR352" s="19">
        <v>1853</v>
      </c>
      <c r="BS352" s="19">
        <v>1751</v>
      </c>
      <c r="BT352" s="19">
        <v>1602</v>
      </c>
      <c r="BU352" s="19">
        <v>1596</v>
      </c>
      <c r="BV352" s="19">
        <v>1583</v>
      </c>
      <c r="BW352" s="19">
        <v>1724</v>
      </c>
      <c r="BX352" s="19">
        <v>1758</v>
      </c>
      <c r="BY352" s="19">
        <v>1765</v>
      </c>
      <c r="BZ352" s="19">
        <v>1657</v>
      </c>
      <c r="CA352" s="19">
        <v>1710</v>
      </c>
      <c r="CB352" s="19">
        <v>1742</v>
      </c>
      <c r="CC352" s="19">
        <v>1870</v>
      </c>
      <c r="CD352" s="19">
        <v>1923</v>
      </c>
      <c r="CE352" s="19">
        <v>1856</v>
      </c>
      <c r="CF352" s="19">
        <v>1647</v>
      </c>
      <c r="CG352" s="19">
        <v>1590</v>
      </c>
      <c r="CH352" s="49">
        <v>1525</v>
      </c>
      <c r="CI352" s="49">
        <v>1491</v>
      </c>
      <c r="CJ352" s="49">
        <v>1537</v>
      </c>
      <c r="CK352" s="49">
        <v>1531</v>
      </c>
      <c r="CL352" s="49">
        <v>1474</v>
      </c>
      <c r="CM352" s="49">
        <v>1442</v>
      </c>
      <c r="CN352" s="49">
        <v>1460</v>
      </c>
      <c r="CO352" s="49">
        <v>1633</v>
      </c>
      <c r="CP352" s="49">
        <v>1595</v>
      </c>
      <c r="CQ352" s="49">
        <v>1499</v>
      </c>
      <c r="CR352" s="49">
        <v>1386</v>
      </c>
      <c r="CS352" s="49">
        <v>1279</v>
      </c>
      <c r="CT352" s="49">
        <v>1198</v>
      </c>
      <c r="CU352" s="49">
        <v>1232</v>
      </c>
      <c r="CV352" s="49">
        <v>1201</v>
      </c>
      <c r="CW352" s="49">
        <v>1103</v>
      </c>
      <c r="CX352" s="49">
        <v>1015</v>
      </c>
      <c r="CY352" s="49">
        <v>896</v>
      </c>
      <c r="CZ352" s="17" t="s">
        <v>396</v>
      </c>
      <c r="DE352" t="s">
        <v>397</v>
      </c>
      <c r="DG352" t="s">
        <v>396</v>
      </c>
      <c r="DI352">
        <v>38300</v>
      </c>
      <c r="DJ352">
        <v>39900</v>
      </c>
      <c r="DK352">
        <v>39300</v>
      </c>
      <c r="DL352">
        <v>40700</v>
      </c>
      <c r="DM352">
        <v>39800</v>
      </c>
      <c r="DN352">
        <v>38800</v>
      </c>
      <c r="DO352">
        <v>38600</v>
      </c>
      <c r="DP352">
        <v>37800</v>
      </c>
      <c r="DQ352">
        <v>38600</v>
      </c>
      <c r="DR352">
        <v>39900</v>
      </c>
      <c r="DS352">
        <v>41000</v>
      </c>
      <c r="DT352">
        <v>41900</v>
      </c>
      <c r="DU352">
        <v>40600</v>
      </c>
      <c r="DV352">
        <v>38700</v>
      </c>
      <c r="DW352">
        <v>39800</v>
      </c>
      <c r="DX352">
        <v>37400</v>
      </c>
      <c r="DY352">
        <v>38600</v>
      </c>
      <c r="DZ352">
        <v>38100</v>
      </c>
      <c r="EA352">
        <v>35500</v>
      </c>
      <c r="EB352">
        <v>34800</v>
      </c>
      <c r="EC352">
        <v>32800</v>
      </c>
      <c r="ED352">
        <v>33600</v>
      </c>
      <c r="EE352">
        <v>33500</v>
      </c>
      <c r="EF352">
        <v>34900</v>
      </c>
      <c r="EG352">
        <v>34800</v>
      </c>
      <c r="EH352">
        <v>36700</v>
      </c>
      <c r="EI352">
        <v>38600</v>
      </c>
      <c r="EJ352" s="19">
        <v>37600</v>
      </c>
      <c r="EK352" s="19">
        <v>39500</v>
      </c>
      <c r="EL352" s="19">
        <v>38000</v>
      </c>
      <c r="EM352" s="19"/>
      <c r="EO352" s="31">
        <f t="shared" si="150"/>
        <v>3.0261096605744126E-2</v>
      </c>
      <c r="EP352" s="31">
        <f t="shared" si="151"/>
        <v>2.7142857142857142E-2</v>
      </c>
      <c r="EQ352" s="31">
        <f t="shared" si="152"/>
        <v>2.7099236641221373E-2</v>
      </c>
      <c r="ER352" s="31">
        <f t="shared" si="153"/>
        <v>2.3882063882063882E-2</v>
      </c>
      <c r="ES352" s="31">
        <f t="shared" si="154"/>
        <v>2.6281407035175879E-2</v>
      </c>
      <c r="ET352" s="31">
        <f t="shared" si="155"/>
        <v>2.2499999999999999E-2</v>
      </c>
      <c r="EU352" s="31">
        <f t="shared" si="156"/>
        <v>2.3937823834196893E-2</v>
      </c>
      <c r="EV352" s="31">
        <f t="shared" si="157"/>
        <v>2.2486772486772486E-2</v>
      </c>
      <c r="EW352" s="31">
        <f t="shared" si="158"/>
        <v>2.4715025906735751E-2</v>
      </c>
      <c r="EX352" s="31">
        <f t="shared" si="159"/>
        <v>2.2080200501253134E-2</v>
      </c>
      <c r="EY352" s="31">
        <f t="shared" si="160"/>
        <v>2.6317073170731706E-2</v>
      </c>
      <c r="EZ352" s="31">
        <f t="shared" si="161"/>
        <v>3.7064439140811457E-2</v>
      </c>
      <c r="FA352" s="31">
        <f t="shared" si="162"/>
        <v>6.2783251231527087E-2</v>
      </c>
      <c r="FB352" s="31">
        <f t="shared" si="163"/>
        <v>6.1524547803617574E-2</v>
      </c>
      <c r="FC352" s="31">
        <f t="shared" si="164"/>
        <v>5.9246231155778893E-2</v>
      </c>
      <c r="FD352" s="31">
        <f t="shared" si="165"/>
        <v>6.0935828877005348E-2</v>
      </c>
      <c r="FE352" s="31">
        <f t="shared" si="166"/>
        <v>6.0880829015544043E-2</v>
      </c>
      <c r="FF352" s="31">
        <f t="shared" si="167"/>
        <v>5.1049868766404202E-2</v>
      </c>
      <c r="FG352" s="31">
        <f t="shared" si="168"/>
        <v>5.1943661971830986E-2</v>
      </c>
      <c r="FH352" s="31">
        <f t="shared" si="169"/>
        <v>4.922413793103448E-2</v>
      </c>
      <c r="FI352" s="31">
        <f t="shared" si="170"/>
        <v>5.3384146341463413E-2</v>
      </c>
      <c r="FJ352" s="31">
        <f t="shared" si="171"/>
        <v>4.7113095238095239E-2</v>
      </c>
      <c r="FK352" s="31">
        <f t="shared" si="172"/>
        <v>5.2686567164179104E-2</v>
      </c>
      <c r="FL352" s="31">
        <f t="shared" si="173"/>
        <v>4.991404011461318E-2</v>
      </c>
      <c r="FM352" s="50">
        <f t="shared" si="174"/>
        <v>5.3333333333333337E-2</v>
      </c>
      <c r="FN352" s="50">
        <f t="shared" si="175"/>
        <v>4.1553133514986379E-2</v>
      </c>
      <c r="FO352" s="50">
        <f t="shared" si="176"/>
        <v>3.9663212435233158E-2</v>
      </c>
      <c r="FP352" s="50">
        <f t="shared" si="177"/>
        <v>3.8829787234042554E-2</v>
      </c>
      <c r="FQ352" s="50">
        <f t="shared" si="178"/>
        <v>3.7949367088607598E-2</v>
      </c>
      <c r="FR352" s="50">
        <f t="shared" si="179"/>
        <v>3.1526315789473687E-2</v>
      </c>
    </row>
    <row r="353" spans="1:174" ht="14">
      <c r="A353" s="17" t="s">
        <v>397</v>
      </c>
      <c r="B353" s="19">
        <v>347</v>
      </c>
      <c r="C353" s="19">
        <v>352</v>
      </c>
      <c r="D353" s="19">
        <v>356</v>
      </c>
      <c r="E353" s="19">
        <v>369</v>
      </c>
      <c r="F353" s="19">
        <v>357</v>
      </c>
      <c r="G353" s="19">
        <v>377</v>
      </c>
      <c r="H353" s="19">
        <v>378</v>
      </c>
      <c r="I353" s="19">
        <v>399</v>
      </c>
      <c r="J353" s="19">
        <v>404</v>
      </c>
      <c r="K353" s="19">
        <v>386</v>
      </c>
      <c r="L353" s="19">
        <v>370</v>
      </c>
      <c r="M353" s="19">
        <v>374</v>
      </c>
      <c r="N353" s="19">
        <v>363</v>
      </c>
      <c r="O353" s="19">
        <v>380</v>
      </c>
      <c r="P353" s="19">
        <v>315</v>
      </c>
      <c r="Q353" s="19">
        <v>346</v>
      </c>
      <c r="R353" s="19">
        <v>356</v>
      </c>
      <c r="S353" s="19">
        <v>345</v>
      </c>
      <c r="T353" s="19">
        <v>344</v>
      </c>
      <c r="U353" s="19">
        <v>363</v>
      </c>
      <c r="V353" s="19">
        <v>387</v>
      </c>
      <c r="W353" s="19">
        <v>389</v>
      </c>
      <c r="X353" s="19">
        <v>366</v>
      </c>
      <c r="Y353" s="19">
        <v>363</v>
      </c>
      <c r="Z353" s="19">
        <v>338</v>
      </c>
      <c r="AA353" s="19">
        <v>339</v>
      </c>
      <c r="AB353" s="19">
        <v>346</v>
      </c>
      <c r="AC353" s="19">
        <v>320</v>
      </c>
      <c r="AD353" s="19">
        <v>292</v>
      </c>
      <c r="AE353" s="19">
        <v>303</v>
      </c>
      <c r="AF353" s="19">
        <v>308</v>
      </c>
      <c r="AG353" s="19">
        <v>336</v>
      </c>
      <c r="AH353" s="19">
        <v>360</v>
      </c>
      <c r="AI353" s="19">
        <v>350</v>
      </c>
      <c r="AJ353" s="19">
        <v>336</v>
      </c>
      <c r="AK353" s="19">
        <v>320</v>
      </c>
      <c r="AL353" s="19">
        <v>344</v>
      </c>
      <c r="AM353" s="19">
        <v>371</v>
      </c>
      <c r="AN353" s="19">
        <v>408</v>
      </c>
      <c r="AO353" s="19">
        <v>443</v>
      </c>
      <c r="AP353" s="19">
        <v>478</v>
      </c>
      <c r="AQ353" s="19">
        <v>571</v>
      </c>
      <c r="AR353" s="19">
        <v>640</v>
      </c>
      <c r="AS353" s="19">
        <v>740</v>
      </c>
      <c r="AT353" s="19">
        <v>946</v>
      </c>
      <c r="AU353" s="19">
        <v>962</v>
      </c>
      <c r="AV353" s="19">
        <v>986</v>
      </c>
      <c r="AW353" s="19">
        <v>972</v>
      </c>
      <c r="AX353" s="19">
        <v>948</v>
      </c>
      <c r="AY353" s="19">
        <v>921</v>
      </c>
      <c r="AZ353" s="19">
        <v>957</v>
      </c>
      <c r="BA353" s="19">
        <v>941</v>
      </c>
      <c r="BB353" s="19">
        <v>966</v>
      </c>
      <c r="BC353" s="19">
        <v>980</v>
      </c>
      <c r="BD353" s="19">
        <v>966</v>
      </c>
      <c r="BE353" s="19">
        <v>992</v>
      </c>
      <c r="BF353" s="19">
        <v>978</v>
      </c>
      <c r="BG353" s="19">
        <v>931</v>
      </c>
      <c r="BH353" s="19">
        <v>889</v>
      </c>
      <c r="BI353" s="19">
        <v>830</v>
      </c>
      <c r="BJ353" s="19">
        <v>786</v>
      </c>
      <c r="BK353" s="19">
        <v>816</v>
      </c>
      <c r="BL353" s="19">
        <v>840</v>
      </c>
      <c r="BM353" s="19">
        <v>825</v>
      </c>
      <c r="BN353" s="19">
        <v>811</v>
      </c>
      <c r="BO353" s="19">
        <v>833</v>
      </c>
      <c r="BP353" s="19">
        <v>840</v>
      </c>
      <c r="BQ353" s="19">
        <v>929</v>
      </c>
      <c r="BR353" s="19">
        <v>951</v>
      </c>
      <c r="BS353" s="19">
        <v>935</v>
      </c>
      <c r="BT353" s="19">
        <v>932</v>
      </c>
      <c r="BU353" s="19">
        <v>964</v>
      </c>
      <c r="BV353" s="19">
        <v>919</v>
      </c>
      <c r="BW353" s="19">
        <v>924</v>
      </c>
      <c r="BX353" s="19">
        <v>949</v>
      </c>
      <c r="BY353" s="19">
        <v>913</v>
      </c>
      <c r="BZ353" s="19">
        <v>894</v>
      </c>
      <c r="CA353" s="19">
        <v>873</v>
      </c>
      <c r="CB353" s="19">
        <v>891</v>
      </c>
      <c r="CC353" s="19">
        <v>926</v>
      </c>
      <c r="CD353" s="19">
        <v>956</v>
      </c>
      <c r="CE353" s="19">
        <v>999</v>
      </c>
      <c r="CF353" s="19">
        <v>943</v>
      </c>
      <c r="CG353" s="19">
        <v>942</v>
      </c>
      <c r="CH353" s="49">
        <v>933</v>
      </c>
      <c r="CI353" s="49">
        <v>922</v>
      </c>
      <c r="CJ353" s="49">
        <v>894</v>
      </c>
      <c r="CK353" s="49">
        <v>871</v>
      </c>
      <c r="CL353" s="49">
        <v>873</v>
      </c>
      <c r="CM353" s="49">
        <v>866</v>
      </c>
      <c r="CN353" s="49">
        <v>871</v>
      </c>
      <c r="CO353" s="49">
        <v>879</v>
      </c>
      <c r="CP353" s="49">
        <v>917</v>
      </c>
      <c r="CQ353" s="49">
        <v>899</v>
      </c>
      <c r="CR353" s="49">
        <v>839</v>
      </c>
      <c r="CS353" s="49">
        <v>811</v>
      </c>
      <c r="CT353" s="49">
        <v>755</v>
      </c>
      <c r="CU353" s="49">
        <v>733</v>
      </c>
      <c r="CV353" s="49">
        <v>698</v>
      </c>
      <c r="CW353" s="49">
        <v>671</v>
      </c>
      <c r="CX353" s="49">
        <v>660</v>
      </c>
      <c r="CY353" s="49">
        <v>633</v>
      </c>
      <c r="CZ353" s="17" t="s">
        <v>397</v>
      </c>
      <c r="DE353" t="s">
        <v>398</v>
      </c>
      <c r="DG353" t="s">
        <v>397</v>
      </c>
      <c r="DI353">
        <v>39200</v>
      </c>
      <c r="DJ353">
        <v>39200</v>
      </c>
      <c r="DK353">
        <v>39100</v>
      </c>
      <c r="DL353">
        <v>40500</v>
      </c>
      <c r="DM353">
        <v>39200</v>
      </c>
      <c r="DN353">
        <v>38500</v>
      </c>
      <c r="DO353">
        <v>38700</v>
      </c>
      <c r="DP353">
        <v>38700</v>
      </c>
      <c r="DQ353">
        <v>39800</v>
      </c>
      <c r="DR353">
        <v>40400</v>
      </c>
      <c r="DS353">
        <v>41300</v>
      </c>
      <c r="DT353">
        <v>40600</v>
      </c>
      <c r="DU353">
        <v>41000</v>
      </c>
      <c r="DV353">
        <v>41000</v>
      </c>
      <c r="DW353">
        <v>40900</v>
      </c>
      <c r="DX353">
        <v>40200</v>
      </c>
      <c r="DY353">
        <v>39500</v>
      </c>
      <c r="DZ353">
        <v>41400</v>
      </c>
      <c r="EA353">
        <v>41900</v>
      </c>
      <c r="EB353">
        <v>42200</v>
      </c>
      <c r="EC353">
        <v>41800</v>
      </c>
      <c r="ED353">
        <v>41200</v>
      </c>
      <c r="EE353">
        <v>40400</v>
      </c>
      <c r="EF353">
        <v>38200</v>
      </c>
      <c r="EG353">
        <v>38600</v>
      </c>
      <c r="EH353">
        <v>37600</v>
      </c>
      <c r="EI353">
        <v>38800</v>
      </c>
      <c r="EJ353" s="19">
        <v>40600</v>
      </c>
      <c r="EK353" s="19">
        <v>41600</v>
      </c>
      <c r="EL353" s="19">
        <v>41600</v>
      </c>
      <c r="EM353" s="19"/>
      <c r="EO353" s="31">
        <f t="shared" si="150"/>
        <v>9.8469387755102042E-3</v>
      </c>
      <c r="EP353" s="31">
        <f t="shared" si="151"/>
        <v>9.2602040816326531E-3</v>
      </c>
      <c r="EQ353" s="31">
        <f t="shared" si="152"/>
        <v>8.8491048593350389E-3</v>
      </c>
      <c r="ER353" s="31">
        <f t="shared" si="153"/>
        <v>8.4938271604938272E-3</v>
      </c>
      <c r="ES353" s="31">
        <f t="shared" si="154"/>
        <v>9.9234693877551013E-3</v>
      </c>
      <c r="ET353" s="31">
        <f t="shared" si="155"/>
        <v>8.779220779220779E-3</v>
      </c>
      <c r="EU353" s="31">
        <f t="shared" si="156"/>
        <v>8.2687338501291983E-3</v>
      </c>
      <c r="EV353" s="31">
        <f t="shared" si="157"/>
        <v>7.9586563307493547E-3</v>
      </c>
      <c r="EW353" s="31">
        <f t="shared" si="158"/>
        <v>8.7939698492462311E-3</v>
      </c>
      <c r="EX353" s="31">
        <f t="shared" si="159"/>
        <v>8.5148514851485155E-3</v>
      </c>
      <c r="EY353" s="31">
        <f t="shared" si="160"/>
        <v>1.0726392251815981E-2</v>
      </c>
      <c r="EZ353" s="31">
        <f t="shared" si="161"/>
        <v>1.5763546798029555E-2</v>
      </c>
      <c r="FA353" s="31">
        <f t="shared" si="162"/>
        <v>2.3463414634146341E-2</v>
      </c>
      <c r="FB353" s="31">
        <f t="shared" si="163"/>
        <v>2.3121951219512195E-2</v>
      </c>
      <c r="FC353" s="31">
        <f t="shared" si="164"/>
        <v>2.3007334963325184E-2</v>
      </c>
      <c r="FD353" s="31">
        <f t="shared" si="165"/>
        <v>2.4029850746268656E-2</v>
      </c>
      <c r="FE353" s="31">
        <f t="shared" si="166"/>
        <v>2.3569620253164558E-2</v>
      </c>
      <c r="FF353" s="31">
        <f t="shared" si="167"/>
        <v>1.898550724637681E-2</v>
      </c>
      <c r="FG353" s="31">
        <f t="shared" si="168"/>
        <v>1.9689737470167064E-2</v>
      </c>
      <c r="FH353" s="31">
        <f t="shared" si="169"/>
        <v>1.9905213270142181E-2</v>
      </c>
      <c r="FI353" s="31">
        <f t="shared" si="170"/>
        <v>2.2368421052631579E-2</v>
      </c>
      <c r="FJ353" s="31">
        <f t="shared" si="171"/>
        <v>2.2305825242718447E-2</v>
      </c>
      <c r="FK353" s="31">
        <f t="shared" si="172"/>
        <v>2.2599009900990098E-2</v>
      </c>
      <c r="FL353" s="31">
        <f t="shared" si="173"/>
        <v>2.3324607329842931E-2</v>
      </c>
      <c r="FM353" s="50">
        <f t="shared" si="174"/>
        <v>2.5880829015544043E-2</v>
      </c>
      <c r="FN353" s="50">
        <f t="shared" si="175"/>
        <v>2.4813829787234041E-2</v>
      </c>
      <c r="FO353" s="50">
        <f t="shared" si="176"/>
        <v>2.2448453608247421E-2</v>
      </c>
      <c r="FP353" s="50">
        <f t="shared" si="177"/>
        <v>2.1453201970443349E-2</v>
      </c>
      <c r="FQ353" s="50">
        <f t="shared" si="178"/>
        <v>2.1610576923076923E-2</v>
      </c>
      <c r="FR353" s="50">
        <f t="shared" si="179"/>
        <v>1.8149038461538463E-2</v>
      </c>
    </row>
    <row r="354" spans="1:174" ht="14">
      <c r="A354" s="17" t="s">
        <v>398</v>
      </c>
      <c r="B354" s="19">
        <v>672</v>
      </c>
      <c r="C354" s="19">
        <v>649</v>
      </c>
      <c r="D354" s="19">
        <v>679</v>
      </c>
      <c r="E354" s="19">
        <v>719</v>
      </c>
      <c r="F354" s="19">
        <v>627</v>
      </c>
      <c r="G354" s="19">
        <v>628</v>
      </c>
      <c r="H354" s="19">
        <v>613</v>
      </c>
      <c r="I354" s="19">
        <v>671</v>
      </c>
      <c r="J354" s="19">
        <v>761</v>
      </c>
      <c r="K354" s="19">
        <v>770</v>
      </c>
      <c r="L354" s="19">
        <v>875</v>
      </c>
      <c r="M354" s="19">
        <v>785</v>
      </c>
      <c r="N354" s="19">
        <v>722</v>
      </c>
      <c r="O354" s="19">
        <v>716</v>
      </c>
      <c r="P354" s="19">
        <v>763</v>
      </c>
      <c r="Q354" s="19">
        <v>755</v>
      </c>
      <c r="R354" s="19">
        <v>704</v>
      </c>
      <c r="S354" s="19">
        <v>706</v>
      </c>
      <c r="T354" s="19">
        <v>800</v>
      </c>
      <c r="U354" s="19">
        <v>801</v>
      </c>
      <c r="V354" s="19">
        <v>837</v>
      </c>
      <c r="W354" s="19">
        <v>763</v>
      </c>
      <c r="X354" s="19">
        <v>731</v>
      </c>
      <c r="Y354" s="19">
        <v>687</v>
      </c>
      <c r="Z354" s="19">
        <v>653</v>
      </c>
      <c r="AA354" s="19">
        <v>671</v>
      </c>
      <c r="AB354" s="19">
        <v>682</v>
      </c>
      <c r="AC354" s="19">
        <v>667</v>
      </c>
      <c r="AD354" s="19">
        <v>636</v>
      </c>
      <c r="AE354" s="19">
        <v>643</v>
      </c>
      <c r="AF354" s="19">
        <v>620</v>
      </c>
      <c r="AG354" s="19">
        <v>666</v>
      </c>
      <c r="AH354" s="19">
        <v>701</v>
      </c>
      <c r="AI354" s="19">
        <v>683</v>
      </c>
      <c r="AJ354" s="19">
        <v>681</v>
      </c>
      <c r="AK354" s="19">
        <v>730</v>
      </c>
      <c r="AL354" s="19">
        <v>733</v>
      </c>
      <c r="AM354" s="19">
        <v>751</v>
      </c>
      <c r="AN354" s="19">
        <v>849</v>
      </c>
      <c r="AO354" s="19">
        <v>893</v>
      </c>
      <c r="AP354" s="19">
        <v>879</v>
      </c>
      <c r="AQ354" s="19">
        <v>977</v>
      </c>
      <c r="AR354" s="19">
        <v>1113</v>
      </c>
      <c r="AS354" s="19">
        <v>1292</v>
      </c>
      <c r="AT354" s="19">
        <v>1547</v>
      </c>
      <c r="AU354" s="19">
        <v>1657</v>
      </c>
      <c r="AV354" s="19">
        <v>1679</v>
      </c>
      <c r="AW354" s="19">
        <v>1682</v>
      </c>
      <c r="AX354" s="19">
        <v>1679</v>
      </c>
      <c r="AY354" s="19">
        <v>1697</v>
      </c>
      <c r="AZ354" s="19">
        <v>1737</v>
      </c>
      <c r="BA354" s="19">
        <v>1689</v>
      </c>
      <c r="BB354" s="19">
        <v>1607</v>
      </c>
      <c r="BC354" s="19">
        <v>1503</v>
      </c>
      <c r="BD354" s="19">
        <v>1516</v>
      </c>
      <c r="BE354" s="19">
        <v>1684</v>
      </c>
      <c r="BF354" s="19">
        <v>1730</v>
      </c>
      <c r="BG354" s="19">
        <v>1719</v>
      </c>
      <c r="BH354" s="19">
        <v>1654</v>
      </c>
      <c r="BI354" s="19">
        <v>1520</v>
      </c>
      <c r="BJ354" s="19">
        <v>1474</v>
      </c>
      <c r="BK354" s="19">
        <v>1399</v>
      </c>
      <c r="BL354" s="19">
        <v>1426</v>
      </c>
      <c r="BM354" s="19">
        <v>1387</v>
      </c>
      <c r="BN354" s="19">
        <v>1397</v>
      </c>
      <c r="BO354" s="19">
        <v>1356</v>
      </c>
      <c r="BP354" s="19">
        <v>1380</v>
      </c>
      <c r="BQ354" s="19">
        <v>1477</v>
      </c>
      <c r="BR354" s="19">
        <v>1543</v>
      </c>
      <c r="BS354" s="19">
        <v>1549</v>
      </c>
      <c r="BT354" s="19">
        <v>1482</v>
      </c>
      <c r="BU354" s="19">
        <v>1484</v>
      </c>
      <c r="BV354" s="19">
        <v>1440</v>
      </c>
      <c r="BW354" s="19">
        <v>1533</v>
      </c>
      <c r="BX354" s="19">
        <v>1597</v>
      </c>
      <c r="BY354" s="19">
        <v>1650</v>
      </c>
      <c r="BZ354" s="19">
        <v>1551</v>
      </c>
      <c r="CA354" s="19">
        <v>1539</v>
      </c>
      <c r="CB354" s="19">
        <v>1525</v>
      </c>
      <c r="CC354" s="19">
        <v>1692</v>
      </c>
      <c r="CD354" s="19">
        <v>1738</v>
      </c>
      <c r="CE354" s="19">
        <v>1683</v>
      </c>
      <c r="CF354" s="19">
        <v>1650</v>
      </c>
      <c r="CG354" s="19">
        <v>1560</v>
      </c>
      <c r="CH354" s="49">
        <v>1496</v>
      </c>
      <c r="CI354" s="49">
        <v>1487</v>
      </c>
      <c r="CJ354" s="49">
        <v>1517</v>
      </c>
      <c r="CK354" s="49">
        <v>1537</v>
      </c>
      <c r="CL354" s="49">
        <v>1528</v>
      </c>
      <c r="CM354" s="49">
        <v>1498</v>
      </c>
      <c r="CN354" s="49">
        <v>1528</v>
      </c>
      <c r="CO354" s="49">
        <v>1631</v>
      </c>
      <c r="CP354" s="49">
        <v>1709</v>
      </c>
      <c r="CQ354" s="49">
        <v>1674</v>
      </c>
      <c r="CR354" s="49">
        <v>1596</v>
      </c>
      <c r="CS354" s="49">
        <v>1541</v>
      </c>
      <c r="CT354" s="49">
        <v>1485</v>
      </c>
      <c r="CU354" s="49">
        <v>1436</v>
      </c>
      <c r="CV354" s="49">
        <v>1374</v>
      </c>
      <c r="CW354" s="49">
        <v>1275</v>
      </c>
      <c r="CX354" s="49">
        <v>1255</v>
      </c>
      <c r="CY354" s="49">
        <v>1209</v>
      </c>
      <c r="CZ354" s="17" t="s">
        <v>398</v>
      </c>
      <c r="DE354" t="s">
        <v>399</v>
      </c>
      <c r="DG354" t="s">
        <v>398</v>
      </c>
      <c r="DI354">
        <v>52900</v>
      </c>
      <c r="DJ354">
        <v>54400</v>
      </c>
      <c r="DK354">
        <v>53800</v>
      </c>
      <c r="DL354">
        <v>53500</v>
      </c>
      <c r="DM354">
        <v>51900</v>
      </c>
      <c r="DN354">
        <v>50300</v>
      </c>
      <c r="DO354">
        <v>50300</v>
      </c>
      <c r="DP354">
        <v>53200</v>
      </c>
      <c r="DQ354">
        <v>52800</v>
      </c>
      <c r="DR354">
        <v>53100</v>
      </c>
      <c r="DS354">
        <v>54000</v>
      </c>
      <c r="DT354">
        <v>53400</v>
      </c>
      <c r="DU354">
        <v>52200</v>
      </c>
      <c r="DV354">
        <v>52800</v>
      </c>
      <c r="DW354">
        <v>51500</v>
      </c>
      <c r="DX354">
        <v>52800</v>
      </c>
      <c r="DY354">
        <v>53400</v>
      </c>
      <c r="DZ354">
        <v>51500</v>
      </c>
      <c r="EA354">
        <v>50900</v>
      </c>
      <c r="EB354">
        <v>50600</v>
      </c>
      <c r="EC354">
        <v>51200</v>
      </c>
      <c r="ED354">
        <v>51100</v>
      </c>
      <c r="EE354">
        <v>54000</v>
      </c>
      <c r="EF354">
        <v>54200</v>
      </c>
      <c r="EG354">
        <v>53800</v>
      </c>
      <c r="EH354">
        <v>55200</v>
      </c>
      <c r="EI354">
        <v>53100</v>
      </c>
      <c r="EJ354" s="19">
        <v>54500</v>
      </c>
      <c r="EK354" s="19">
        <v>52100</v>
      </c>
      <c r="EL354" s="19">
        <v>51600</v>
      </c>
      <c r="EM354" s="19"/>
      <c r="EO354" s="31">
        <f t="shared" si="150"/>
        <v>1.4555765595463137E-2</v>
      </c>
      <c r="EP354" s="31">
        <f t="shared" si="151"/>
        <v>1.3272058823529411E-2</v>
      </c>
      <c r="EQ354" s="31">
        <f t="shared" si="152"/>
        <v>1.4033457249070631E-2</v>
      </c>
      <c r="ER354" s="31">
        <f t="shared" si="153"/>
        <v>1.4953271028037384E-2</v>
      </c>
      <c r="ES354" s="31">
        <f t="shared" si="154"/>
        <v>1.4701348747591523E-2</v>
      </c>
      <c r="ET354" s="31">
        <f t="shared" si="155"/>
        <v>1.2982107355864811E-2</v>
      </c>
      <c r="EU354" s="31">
        <f t="shared" si="156"/>
        <v>1.3260437375745527E-2</v>
      </c>
      <c r="EV354" s="31">
        <f t="shared" si="157"/>
        <v>1.1654135338345865E-2</v>
      </c>
      <c r="EW354" s="31">
        <f t="shared" si="158"/>
        <v>1.2935606060606061E-2</v>
      </c>
      <c r="EX354" s="31">
        <f t="shared" si="159"/>
        <v>1.3804143126177025E-2</v>
      </c>
      <c r="EY354" s="31">
        <f t="shared" si="160"/>
        <v>1.6537037037037038E-2</v>
      </c>
      <c r="EZ354" s="31">
        <f t="shared" si="161"/>
        <v>2.0842696629213484E-2</v>
      </c>
      <c r="FA354" s="31">
        <f t="shared" si="162"/>
        <v>3.174329501915709E-2</v>
      </c>
      <c r="FB354" s="31">
        <f t="shared" si="163"/>
        <v>3.1799242424242424E-2</v>
      </c>
      <c r="FC354" s="31">
        <f t="shared" si="164"/>
        <v>3.2796116504854367E-2</v>
      </c>
      <c r="FD354" s="31">
        <f t="shared" si="165"/>
        <v>2.8712121212121213E-2</v>
      </c>
      <c r="FE354" s="31">
        <f t="shared" si="166"/>
        <v>3.219101123595506E-2</v>
      </c>
      <c r="FF354" s="31">
        <f t="shared" si="167"/>
        <v>2.862135922330097E-2</v>
      </c>
      <c r="FG354" s="31">
        <f t="shared" si="168"/>
        <v>2.7249508840864439E-2</v>
      </c>
      <c r="FH354" s="31">
        <f t="shared" si="169"/>
        <v>2.7272727272727271E-2</v>
      </c>
      <c r="FI354" s="31">
        <f t="shared" si="170"/>
        <v>3.025390625E-2</v>
      </c>
      <c r="FJ354" s="31">
        <f t="shared" si="171"/>
        <v>2.818003913894325E-2</v>
      </c>
      <c r="FK354" s="31">
        <f t="shared" si="172"/>
        <v>3.0555555555555555E-2</v>
      </c>
      <c r="FL354" s="31">
        <f t="shared" si="173"/>
        <v>2.8136531365313654E-2</v>
      </c>
      <c r="FM354" s="50">
        <f t="shared" si="174"/>
        <v>3.128252788104089E-2</v>
      </c>
      <c r="FN354" s="50">
        <f t="shared" si="175"/>
        <v>2.7101449275362319E-2</v>
      </c>
      <c r="FO354" s="50">
        <f t="shared" si="176"/>
        <v>2.8945386064030132E-2</v>
      </c>
      <c r="FP354" s="50">
        <f t="shared" si="177"/>
        <v>2.8036697247706421E-2</v>
      </c>
      <c r="FQ354" s="50">
        <f t="shared" si="178"/>
        <v>3.2130518234165066E-2</v>
      </c>
      <c r="FR354" s="50">
        <f t="shared" si="179"/>
        <v>2.8779069767441861E-2</v>
      </c>
    </row>
    <row r="355" spans="1:174" ht="14">
      <c r="A355" s="17" t="s">
        <v>399</v>
      </c>
      <c r="B355" s="19">
        <v>693</v>
      </c>
      <c r="C355" s="19">
        <v>690</v>
      </c>
      <c r="D355" s="19">
        <v>733</v>
      </c>
      <c r="E355" s="19">
        <v>773</v>
      </c>
      <c r="F355" s="19">
        <v>863</v>
      </c>
      <c r="G355" s="19">
        <v>833</v>
      </c>
      <c r="H355" s="19">
        <v>856</v>
      </c>
      <c r="I355" s="19">
        <v>919</v>
      </c>
      <c r="J355" s="19">
        <v>947</v>
      </c>
      <c r="K355" s="19">
        <v>976</v>
      </c>
      <c r="L355" s="19">
        <v>974</v>
      </c>
      <c r="M355" s="19">
        <v>945</v>
      </c>
      <c r="N355" s="19">
        <v>845</v>
      </c>
      <c r="O355" s="19">
        <v>830</v>
      </c>
      <c r="P355" s="19">
        <v>838</v>
      </c>
      <c r="Q355" s="19">
        <v>865</v>
      </c>
      <c r="R355" s="19">
        <v>872</v>
      </c>
      <c r="S355" s="19">
        <v>892</v>
      </c>
      <c r="T355" s="19">
        <v>908</v>
      </c>
      <c r="U355" s="19">
        <v>1030</v>
      </c>
      <c r="V355" s="19">
        <v>1027</v>
      </c>
      <c r="W355" s="19">
        <v>1029</v>
      </c>
      <c r="X355" s="19">
        <v>843</v>
      </c>
      <c r="Y355" s="19">
        <v>811</v>
      </c>
      <c r="Z355" s="19">
        <v>714</v>
      </c>
      <c r="AA355" s="19">
        <v>670</v>
      </c>
      <c r="AB355" s="19">
        <v>699</v>
      </c>
      <c r="AC355" s="19">
        <v>681</v>
      </c>
      <c r="AD355" s="19">
        <v>698</v>
      </c>
      <c r="AE355" s="19">
        <v>667</v>
      </c>
      <c r="AF355" s="19">
        <v>713</v>
      </c>
      <c r="AG355" s="19">
        <v>754</v>
      </c>
      <c r="AH355" s="19">
        <v>733</v>
      </c>
      <c r="AI355" s="19">
        <v>664</v>
      </c>
      <c r="AJ355" s="19">
        <v>635</v>
      </c>
      <c r="AK355" s="19">
        <v>651</v>
      </c>
      <c r="AL355" s="19">
        <v>592</v>
      </c>
      <c r="AM355" s="19">
        <v>700</v>
      </c>
      <c r="AN355" s="19">
        <v>783</v>
      </c>
      <c r="AO355" s="19">
        <v>855</v>
      </c>
      <c r="AP355" s="19">
        <v>955</v>
      </c>
      <c r="AQ355" s="19">
        <v>1190</v>
      </c>
      <c r="AR355" s="19">
        <v>1402</v>
      </c>
      <c r="AS355" s="19">
        <v>1566</v>
      </c>
      <c r="AT355" s="19">
        <v>1877</v>
      </c>
      <c r="AU355" s="19">
        <v>1876</v>
      </c>
      <c r="AV355" s="19">
        <v>1889</v>
      </c>
      <c r="AW355" s="19">
        <v>1820</v>
      </c>
      <c r="AX355" s="19">
        <v>1803</v>
      </c>
      <c r="AY355" s="19">
        <v>1804</v>
      </c>
      <c r="AZ355" s="19">
        <v>1767</v>
      </c>
      <c r="BA355" s="19">
        <v>1760</v>
      </c>
      <c r="BB355" s="19">
        <v>1697</v>
      </c>
      <c r="BC355" s="19">
        <v>1688</v>
      </c>
      <c r="BD355" s="19">
        <v>1616</v>
      </c>
      <c r="BE355" s="19">
        <v>1843</v>
      </c>
      <c r="BF355" s="19">
        <v>1829</v>
      </c>
      <c r="BG355" s="19">
        <v>1722</v>
      </c>
      <c r="BH355" s="19">
        <v>1555</v>
      </c>
      <c r="BI355" s="19">
        <v>1451</v>
      </c>
      <c r="BJ355" s="19">
        <v>1365</v>
      </c>
      <c r="BK355" s="19">
        <v>1360</v>
      </c>
      <c r="BL355" s="19">
        <v>1310</v>
      </c>
      <c r="BM355" s="19">
        <v>1365</v>
      </c>
      <c r="BN355" s="19">
        <v>1378</v>
      </c>
      <c r="BO355" s="19">
        <v>1409</v>
      </c>
      <c r="BP355" s="19">
        <v>1405</v>
      </c>
      <c r="BQ355" s="19">
        <v>1546</v>
      </c>
      <c r="BR355" s="19">
        <v>1620</v>
      </c>
      <c r="BS355" s="19">
        <v>1576</v>
      </c>
      <c r="BT355" s="19">
        <v>1499</v>
      </c>
      <c r="BU355" s="19">
        <v>1467</v>
      </c>
      <c r="BV355" s="19">
        <v>1426</v>
      </c>
      <c r="BW355" s="19">
        <v>1495</v>
      </c>
      <c r="BX355" s="19">
        <v>1537</v>
      </c>
      <c r="BY355" s="19">
        <v>1547</v>
      </c>
      <c r="BZ355" s="19">
        <v>1536</v>
      </c>
      <c r="CA355" s="19">
        <v>1586</v>
      </c>
      <c r="CB355" s="19">
        <v>1613</v>
      </c>
      <c r="CC355" s="19">
        <v>1752</v>
      </c>
      <c r="CD355" s="19">
        <v>1797</v>
      </c>
      <c r="CE355" s="19">
        <v>1745</v>
      </c>
      <c r="CF355" s="19">
        <v>1610</v>
      </c>
      <c r="CG355" s="19">
        <v>1566</v>
      </c>
      <c r="CH355" s="49">
        <v>1515</v>
      </c>
      <c r="CI355" s="49">
        <v>1463</v>
      </c>
      <c r="CJ355" s="49">
        <v>1491</v>
      </c>
      <c r="CK355" s="49">
        <v>1474</v>
      </c>
      <c r="CL355" s="49">
        <v>1535</v>
      </c>
      <c r="CM355" s="49">
        <v>1517</v>
      </c>
      <c r="CN355" s="49">
        <v>1506</v>
      </c>
      <c r="CO355" s="49">
        <v>1602</v>
      </c>
      <c r="CP355" s="49">
        <v>1617</v>
      </c>
      <c r="CQ355" s="49">
        <v>1639</v>
      </c>
      <c r="CR355" s="49">
        <v>1475</v>
      </c>
      <c r="CS355" s="49">
        <v>1407</v>
      </c>
      <c r="CT355" s="49">
        <v>1297</v>
      </c>
      <c r="CU355" s="49">
        <v>1296</v>
      </c>
      <c r="CV355" s="49">
        <v>1266</v>
      </c>
      <c r="CW355" s="49">
        <v>1183</v>
      </c>
      <c r="CX355" s="49">
        <v>1100</v>
      </c>
      <c r="CY355" s="49">
        <v>1071</v>
      </c>
      <c r="CZ355" s="17" t="s">
        <v>399</v>
      </c>
      <c r="DE355" t="s">
        <v>400</v>
      </c>
      <c r="DG355" t="s">
        <v>399</v>
      </c>
      <c r="DI355">
        <v>59400</v>
      </c>
      <c r="DJ355">
        <v>61900</v>
      </c>
      <c r="DK355">
        <v>62200</v>
      </c>
      <c r="DL355">
        <v>61700</v>
      </c>
      <c r="DM355">
        <v>62400</v>
      </c>
      <c r="DN355">
        <v>62300</v>
      </c>
      <c r="DO355">
        <v>61100</v>
      </c>
      <c r="DP355">
        <v>60100</v>
      </c>
      <c r="DQ355">
        <v>59200</v>
      </c>
      <c r="DR355">
        <v>59900</v>
      </c>
      <c r="DS355">
        <v>62000</v>
      </c>
      <c r="DT355">
        <v>63100</v>
      </c>
      <c r="DU355">
        <v>63400</v>
      </c>
      <c r="DV355">
        <v>61300</v>
      </c>
      <c r="DW355">
        <v>61100</v>
      </c>
      <c r="DX355">
        <v>61800</v>
      </c>
      <c r="DY355">
        <v>59500</v>
      </c>
      <c r="DZ355">
        <v>59400</v>
      </c>
      <c r="EA355">
        <v>58900</v>
      </c>
      <c r="EB355">
        <v>57900</v>
      </c>
      <c r="EC355">
        <v>59500</v>
      </c>
      <c r="ED355">
        <v>58200</v>
      </c>
      <c r="EE355">
        <v>56900</v>
      </c>
      <c r="EF355">
        <v>57500</v>
      </c>
      <c r="EG355">
        <v>57600</v>
      </c>
      <c r="EH355">
        <v>60400</v>
      </c>
      <c r="EI355">
        <v>61300</v>
      </c>
      <c r="EJ355" s="19">
        <v>59800</v>
      </c>
      <c r="EK355" s="19">
        <v>60300</v>
      </c>
      <c r="EL355" s="19">
        <v>59700</v>
      </c>
      <c r="EM355" s="19"/>
      <c r="EO355" s="31">
        <f t="shared" si="150"/>
        <v>1.6430976430976432E-2</v>
      </c>
      <c r="EP355" s="31">
        <f t="shared" si="151"/>
        <v>1.3651050080775445E-2</v>
      </c>
      <c r="EQ355" s="31">
        <f t="shared" si="152"/>
        <v>1.3906752411575563E-2</v>
      </c>
      <c r="ER355" s="31">
        <f t="shared" si="153"/>
        <v>1.4716369529983793E-2</v>
      </c>
      <c r="ES355" s="31">
        <f t="shared" si="154"/>
        <v>1.6490384615384615E-2</v>
      </c>
      <c r="ET355" s="31">
        <f t="shared" si="155"/>
        <v>1.1460674157303371E-2</v>
      </c>
      <c r="EU355" s="31">
        <f t="shared" si="156"/>
        <v>1.1145662847790507E-2</v>
      </c>
      <c r="EV355" s="31">
        <f t="shared" si="157"/>
        <v>1.1863560732113145E-2</v>
      </c>
      <c r="EW355" s="31">
        <f t="shared" si="158"/>
        <v>1.1216216216216216E-2</v>
      </c>
      <c r="EX355" s="31">
        <f t="shared" si="159"/>
        <v>9.8831385642737888E-3</v>
      </c>
      <c r="EY355" s="31">
        <f t="shared" si="160"/>
        <v>1.3790322580645161E-2</v>
      </c>
      <c r="EZ355" s="31">
        <f t="shared" si="161"/>
        <v>2.2218700475435817E-2</v>
      </c>
      <c r="FA355" s="31">
        <f t="shared" si="162"/>
        <v>2.9589905362776024E-2</v>
      </c>
      <c r="FB355" s="31">
        <f t="shared" si="163"/>
        <v>2.9412724306688419E-2</v>
      </c>
      <c r="FC355" s="31">
        <f t="shared" si="164"/>
        <v>2.8805237315875615E-2</v>
      </c>
      <c r="FD355" s="31">
        <f t="shared" si="165"/>
        <v>2.6148867313915858E-2</v>
      </c>
      <c r="FE355" s="31">
        <f t="shared" si="166"/>
        <v>2.8941176470588234E-2</v>
      </c>
      <c r="FF355" s="31">
        <f t="shared" si="167"/>
        <v>2.2979797979797979E-2</v>
      </c>
      <c r="FG355" s="31">
        <f t="shared" si="168"/>
        <v>2.3174872665534803E-2</v>
      </c>
      <c r="FH355" s="31">
        <f t="shared" si="169"/>
        <v>2.4265975820379964E-2</v>
      </c>
      <c r="FI355" s="31">
        <f t="shared" si="170"/>
        <v>2.6487394957983194E-2</v>
      </c>
      <c r="FJ355" s="31">
        <f t="shared" si="171"/>
        <v>2.450171821305842E-2</v>
      </c>
      <c r="FK355" s="31">
        <f t="shared" si="172"/>
        <v>2.7188049209138841E-2</v>
      </c>
      <c r="FL355" s="31">
        <f t="shared" si="173"/>
        <v>2.8052173913043477E-2</v>
      </c>
      <c r="FM355" s="50">
        <f t="shared" si="174"/>
        <v>3.0295138888888889E-2</v>
      </c>
      <c r="FN355" s="50">
        <f t="shared" si="175"/>
        <v>2.5082781456953644E-2</v>
      </c>
      <c r="FO355" s="50">
        <f t="shared" si="176"/>
        <v>2.4045676998368678E-2</v>
      </c>
      <c r="FP355" s="50">
        <f t="shared" si="177"/>
        <v>2.5183946488294313E-2</v>
      </c>
      <c r="FQ355" s="50">
        <f t="shared" si="178"/>
        <v>2.7180762852404644E-2</v>
      </c>
      <c r="FR355" s="50">
        <f t="shared" si="179"/>
        <v>2.1725293132328308E-2</v>
      </c>
    </row>
    <row r="356" spans="1:174" ht="14">
      <c r="A356" s="17" t="s">
        <v>400</v>
      </c>
      <c r="B356" s="19">
        <v>1923</v>
      </c>
      <c r="C356" s="19">
        <v>2056</v>
      </c>
      <c r="D356" s="19">
        <v>2096</v>
      </c>
      <c r="E356" s="19">
        <v>2107</v>
      </c>
      <c r="F356" s="19">
        <v>2076</v>
      </c>
      <c r="G356" s="19">
        <v>2097</v>
      </c>
      <c r="H356" s="19">
        <v>2084</v>
      </c>
      <c r="I356" s="19">
        <v>2233</v>
      </c>
      <c r="J356" s="19">
        <v>2389</v>
      </c>
      <c r="K356" s="19">
        <v>2481</v>
      </c>
      <c r="L356" s="19">
        <v>2575</v>
      </c>
      <c r="M356" s="19">
        <v>2531</v>
      </c>
      <c r="N356" s="19">
        <v>2522</v>
      </c>
      <c r="O356" s="19">
        <v>2566</v>
      </c>
      <c r="P356" s="19">
        <v>2446</v>
      </c>
      <c r="Q356" s="19">
        <v>2396</v>
      </c>
      <c r="R356" s="19">
        <v>2296</v>
      </c>
      <c r="S356" s="19">
        <v>2242</v>
      </c>
      <c r="T356" s="19">
        <v>2291</v>
      </c>
      <c r="U356" s="19">
        <v>2490</v>
      </c>
      <c r="V356" s="19">
        <v>2697</v>
      </c>
      <c r="W356" s="19">
        <v>2655</v>
      </c>
      <c r="X356" s="19">
        <v>2581</v>
      </c>
      <c r="Y356" s="19">
        <v>2445</v>
      </c>
      <c r="Z356" s="19">
        <v>2358</v>
      </c>
      <c r="AA356" s="19">
        <v>2319</v>
      </c>
      <c r="AB356" s="19">
        <v>2289</v>
      </c>
      <c r="AC356" s="19">
        <v>2148</v>
      </c>
      <c r="AD356" s="19">
        <v>2080</v>
      </c>
      <c r="AE356" s="19">
        <v>2022</v>
      </c>
      <c r="AF356" s="19">
        <v>2022</v>
      </c>
      <c r="AG356" s="19">
        <v>2148</v>
      </c>
      <c r="AH356" s="19">
        <v>2195</v>
      </c>
      <c r="AI356" s="19">
        <v>2169</v>
      </c>
      <c r="AJ356" s="19">
        <v>2229</v>
      </c>
      <c r="AK356" s="19">
        <v>2250</v>
      </c>
      <c r="AL356" s="19">
        <v>2285</v>
      </c>
      <c r="AM356" s="19">
        <v>2365</v>
      </c>
      <c r="AN356" s="19">
        <v>2497</v>
      </c>
      <c r="AO356" s="19">
        <v>2608</v>
      </c>
      <c r="AP356" s="19">
        <v>2705</v>
      </c>
      <c r="AQ356" s="19">
        <v>3042</v>
      </c>
      <c r="AR356" s="19">
        <v>3490</v>
      </c>
      <c r="AS356" s="19">
        <v>3964</v>
      </c>
      <c r="AT356" s="19">
        <v>4529</v>
      </c>
      <c r="AU356" s="19">
        <v>4843</v>
      </c>
      <c r="AV356" s="19">
        <v>4939</v>
      </c>
      <c r="AW356" s="19">
        <v>4848</v>
      </c>
      <c r="AX356" s="19">
        <v>4843</v>
      </c>
      <c r="AY356" s="19">
        <v>4831</v>
      </c>
      <c r="AZ356" s="19">
        <v>4872</v>
      </c>
      <c r="BA356" s="19">
        <v>4806</v>
      </c>
      <c r="BB356" s="19">
        <v>4640</v>
      </c>
      <c r="BC356" s="19">
        <v>4547</v>
      </c>
      <c r="BD356" s="19">
        <v>4582</v>
      </c>
      <c r="BE356" s="19">
        <v>4825</v>
      </c>
      <c r="BF356" s="19">
        <v>4834</v>
      </c>
      <c r="BG356" s="19">
        <v>4791</v>
      </c>
      <c r="BH356" s="19">
        <v>4622</v>
      </c>
      <c r="BI356" s="19">
        <v>4358</v>
      </c>
      <c r="BJ356" s="19">
        <v>4149</v>
      </c>
      <c r="BK356" s="19">
        <v>4123</v>
      </c>
      <c r="BL356" s="19">
        <v>4156</v>
      </c>
      <c r="BM356" s="19">
        <v>4107</v>
      </c>
      <c r="BN356" s="19">
        <v>3918</v>
      </c>
      <c r="BO356" s="19">
        <v>3824</v>
      </c>
      <c r="BP356" s="19">
        <v>3980</v>
      </c>
      <c r="BQ356" s="19">
        <v>4264</v>
      </c>
      <c r="BR356" s="19">
        <v>4275</v>
      </c>
      <c r="BS356" s="19">
        <v>4285</v>
      </c>
      <c r="BT356" s="19">
        <v>4321</v>
      </c>
      <c r="BU356" s="19">
        <v>4425</v>
      </c>
      <c r="BV356" s="19">
        <v>4381</v>
      </c>
      <c r="BW356" s="19">
        <v>4432</v>
      </c>
      <c r="BX356" s="19">
        <v>4518</v>
      </c>
      <c r="BY356" s="19">
        <v>4493</v>
      </c>
      <c r="BZ356" s="19">
        <v>4454</v>
      </c>
      <c r="CA356" s="19">
        <v>4407</v>
      </c>
      <c r="CB356" s="19">
        <v>4454</v>
      </c>
      <c r="CC356" s="19">
        <v>4720</v>
      </c>
      <c r="CD356" s="19">
        <v>4806</v>
      </c>
      <c r="CE356" s="19">
        <v>4763</v>
      </c>
      <c r="CF356" s="19">
        <v>4677</v>
      </c>
      <c r="CG356" s="19">
        <v>4556</v>
      </c>
      <c r="CH356" s="49">
        <v>4464</v>
      </c>
      <c r="CI356" s="49">
        <v>4542</v>
      </c>
      <c r="CJ356" s="49">
        <v>4563</v>
      </c>
      <c r="CK356" s="49">
        <v>4484</v>
      </c>
      <c r="CL356" s="49">
        <v>4491</v>
      </c>
      <c r="CM356" s="49">
        <v>4395</v>
      </c>
      <c r="CN356" s="49">
        <v>4412</v>
      </c>
      <c r="CO356" s="49">
        <v>4576</v>
      </c>
      <c r="CP356" s="49">
        <v>4678</v>
      </c>
      <c r="CQ356" s="49">
        <v>4595</v>
      </c>
      <c r="CR356" s="49">
        <v>4568</v>
      </c>
      <c r="CS356" s="49">
        <v>4349</v>
      </c>
      <c r="CT356" s="49">
        <v>4214</v>
      </c>
      <c r="CU356" s="49">
        <v>4109</v>
      </c>
      <c r="CV356" s="49">
        <v>4004</v>
      </c>
      <c r="CW356" s="49">
        <v>3771</v>
      </c>
      <c r="CX356" s="49">
        <v>3574</v>
      </c>
      <c r="CY356" s="49">
        <v>3329</v>
      </c>
      <c r="CZ356" s="17" t="s">
        <v>400</v>
      </c>
      <c r="DE356" t="s">
        <v>401</v>
      </c>
      <c r="DG356" t="s">
        <v>400</v>
      </c>
      <c r="DI356">
        <v>82800</v>
      </c>
      <c r="DJ356">
        <v>81300</v>
      </c>
      <c r="DK356">
        <v>81600</v>
      </c>
      <c r="DL356">
        <v>81400</v>
      </c>
      <c r="DM356">
        <v>80900</v>
      </c>
      <c r="DN356">
        <v>81600</v>
      </c>
      <c r="DO356">
        <v>80300</v>
      </c>
      <c r="DP356">
        <v>79400</v>
      </c>
      <c r="DQ356">
        <v>79600</v>
      </c>
      <c r="DR356">
        <v>80200</v>
      </c>
      <c r="DS356">
        <v>80400</v>
      </c>
      <c r="DT356">
        <v>81500</v>
      </c>
      <c r="DU356">
        <v>81400</v>
      </c>
      <c r="DV356">
        <v>81100</v>
      </c>
      <c r="DW356">
        <v>80400</v>
      </c>
      <c r="DX356">
        <v>78400</v>
      </c>
      <c r="DY356">
        <v>78900</v>
      </c>
      <c r="DZ356">
        <v>78400</v>
      </c>
      <c r="EA356">
        <v>78000</v>
      </c>
      <c r="EB356">
        <v>78400</v>
      </c>
      <c r="EC356">
        <v>78500</v>
      </c>
      <c r="ED356">
        <v>78300</v>
      </c>
      <c r="EE356">
        <v>79600</v>
      </c>
      <c r="EF356">
        <v>79800</v>
      </c>
      <c r="EG356">
        <v>79500</v>
      </c>
      <c r="EH356">
        <v>79400</v>
      </c>
      <c r="EI356">
        <v>78400</v>
      </c>
      <c r="EJ356" s="19">
        <v>77700</v>
      </c>
      <c r="EK356" s="19">
        <v>78400</v>
      </c>
      <c r="EL356" s="19">
        <v>78200</v>
      </c>
      <c r="EM356" s="19"/>
      <c r="EO356" s="31">
        <f t="shared" si="150"/>
        <v>2.9963768115942029E-2</v>
      </c>
      <c r="EP356" s="31">
        <f t="shared" si="151"/>
        <v>3.1020910209102092E-2</v>
      </c>
      <c r="EQ356" s="31">
        <f t="shared" si="152"/>
        <v>2.9362745098039215E-2</v>
      </c>
      <c r="ER356" s="31">
        <f t="shared" si="153"/>
        <v>2.8144963144963144E-2</v>
      </c>
      <c r="ES356" s="31">
        <f t="shared" si="154"/>
        <v>3.281829419035847E-2</v>
      </c>
      <c r="ET356" s="31">
        <f t="shared" si="155"/>
        <v>2.8897058823529411E-2</v>
      </c>
      <c r="EU356" s="31">
        <f t="shared" si="156"/>
        <v>2.6749688667496888E-2</v>
      </c>
      <c r="EV356" s="31">
        <f t="shared" si="157"/>
        <v>2.5465994962216625E-2</v>
      </c>
      <c r="EW356" s="31">
        <f t="shared" si="158"/>
        <v>2.7248743718592965E-2</v>
      </c>
      <c r="EX356" s="31">
        <f t="shared" si="159"/>
        <v>2.8491271820448878E-2</v>
      </c>
      <c r="EY356" s="31">
        <f t="shared" si="160"/>
        <v>3.2437810945273635E-2</v>
      </c>
      <c r="EZ356" s="31">
        <f t="shared" si="161"/>
        <v>4.2822085889570552E-2</v>
      </c>
      <c r="FA356" s="31">
        <f t="shared" si="162"/>
        <v>5.9496314496314498E-2</v>
      </c>
      <c r="FB356" s="31">
        <f t="shared" si="163"/>
        <v>5.9716399506781752E-2</v>
      </c>
      <c r="FC356" s="31">
        <f t="shared" si="164"/>
        <v>5.9776119402985071E-2</v>
      </c>
      <c r="FD356" s="31">
        <f t="shared" si="165"/>
        <v>5.8443877551020408E-2</v>
      </c>
      <c r="FE356" s="31">
        <f t="shared" si="166"/>
        <v>6.0722433460076046E-2</v>
      </c>
      <c r="FF356" s="31">
        <f t="shared" si="167"/>
        <v>5.2920918367346942E-2</v>
      </c>
      <c r="FG356" s="31">
        <f t="shared" si="168"/>
        <v>5.2653846153846155E-2</v>
      </c>
      <c r="FH356" s="31">
        <f t="shared" si="169"/>
        <v>5.0765306122448978E-2</v>
      </c>
      <c r="FI356" s="31">
        <f t="shared" si="170"/>
        <v>5.4585987261146496E-2</v>
      </c>
      <c r="FJ356" s="31">
        <f t="shared" si="171"/>
        <v>5.5951468710089401E-2</v>
      </c>
      <c r="FK356" s="31">
        <f t="shared" si="172"/>
        <v>5.6444723618090449E-2</v>
      </c>
      <c r="FL356" s="31">
        <f t="shared" si="173"/>
        <v>5.5814536340852129E-2</v>
      </c>
      <c r="FM356" s="50">
        <f t="shared" si="174"/>
        <v>5.9911949685534593E-2</v>
      </c>
      <c r="FN356" s="50">
        <f t="shared" si="175"/>
        <v>5.6221662468513851E-2</v>
      </c>
      <c r="FO356" s="50">
        <f t="shared" si="176"/>
        <v>5.7193877551020407E-2</v>
      </c>
      <c r="FP356" s="50">
        <f t="shared" si="177"/>
        <v>5.6782496782496784E-2</v>
      </c>
      <c r="FQ356" s="50">
        <f t="shared" si="178"/>
        <v>5.8609693877551022E-2</v>
      </c>
      <c r="FR356" s="50">
        <f t="shared" si="179"/>
        <v>5.3887468030690534E-2</v>
      </c>
    </row>
    <row r="357" spans="1:174" ht="14">
      <c r="A357" s="17" t="s">
        <v>401</v>
      </c>
      <c r="B357" s="19">
        <v>1522</v>
      </c>
      <c r="C357" s="19">
        <v>1496</v>
      </c>
      <c r="D357" s="19">
        <v>1541</v>
      </c>
      <c r="E357" s="19">
        <v>1605</v>
      </c>
      <c r="F357" s="19">
        <v>1679</v>
      </c>
      <c r="G357" s="19">
        <v>1751</v>
      </c>
      <c r="H357" s="19">
        <v>1873</v>
      </c>
      <c r="I357" s="19">
        <v>2018</v>
      </c>
      <c r="J357" s="19">
        <v>2090</v>
      </c>
      <c r="K357" s="19">
        <v>2106</v>
      </c>
      <c r="L357" s="19">
        <v>1981</v>
      </c>
      <c r="M357" s="19">
        <v>2003</v>
      </c>
      <c r="N357" s="19">
        <v>1928</v>
      </c>
      <c r="O357" s="19">
        <v>1930</v>
      </c>
      <c r="P357" s="19">
        <v>1871</v>
      </c>
      <c r="Q357" s="19">
        <v>1908</v>
      </c>
      <c r="R357" s="19">
        <v>1967</v>
      </c>
      <c r="S357" s="19">
        <v>2028</v>
      </c>
      <c r="T357" s="19">
        <v>2094</v>
      </c>
      <c r="U357" s="19">
        <v>2194</v>
      </c>
      <c r="V357" s="19">
        <v>2355</v>
      </c>
      <c r="W357" s="19">
        <v>2327</v>
      </c>
      <c r="X357" s="19">
        <v>2116</v>
      </c>
      <c r="Y357" s="19">
        <v>2027</v>
      </c>
      <c r="Z357" s="19">
        <v>1963</v>
      </c>
      <c r="AA357" s="19">
        <v>1909</v>
      </c>
      <c r="AB357" s="19">
        <v>1925</v>
      </c>
      <c r="AC357" s="19">
        <v>1961</v>
      </c>
      <c r="AD357" s="19">
        <v>1998</v>
      </c>
      <c r="AE357" s="19">
        <v>2007</v>
      </c>
      <c r="AF357" s="19">
        <v>2073</v>
      </c>
      <c r="AG357" s="19">
        <v>2208</v>
      </c>
      <c r="AH357" s="19">
        <v>2182</v>
      </c>
      <c r="AI357" s="19">
        <v>2125</v>
      </c>
      <c r="AJ357" s="19">
        <v>1981</v>
      </c>
      <c r="AK357" s="19">
        <v>1950</v>
      </c>
      <c r="AL357" s="19">
        <v>1912</v>
      </c>
      <c r="AM357" s="19">
        <v>1929</v>
      </c>
      <c r="AN357" s="19">
        <v>2040</v>
      </c>
      <c r="AO357" s="19">
        <v>2128</v>
      </c>
      <c r="AP357" s="19">
        <v>2255</v>
      </c>
      <c r="AQ357" s="19">
        <v>2592</v>
      </c>
      <c r="AR357" s="19">
        <v>2899</v>
      </c>
      <c r="AS357" s="19">
        <v>3207</v>
      </c>
      <c r="AT357" s="19">
        <v>3598</v>
      </c>
      <c r="AU357" s="19">
        <v>3664</v>
      </c>
      <c r="AV357" s="19">
        <v>3692</v>
      </c>
      <c r="AW357" s="19">
        <v>3555</v>
      </c>
      <c r="AX357" s="19">
        <v>3534</v>
      </c>
      <c r="AY357" s="19">
        <v>3507</v>
      </c>
      <c r="AZ357" s="19">
        <v>3503</v>
      </c>
      <c r="BA357" s="19">
        <v>3446</v>
      </c>
      <c r="BB357" s="19">
        <v>3458</v>
      </c>
      <c r="BC357" s="19">
        <v>3610</v>
      </c>
      <c r="BD357" s="19">
        <v>3655</v>
      </c>
      <c r="BE357" s="19">
        <v>3890</v>
      </c>
      <c r="BF357" s="19">
        <v>3835</v>
      </c>
      <c r="BG357" s="19">
        <v>3735</v>
      </c>
      <c r="BH357" s="19">
        <v>3523</v>
      </c>
      <c r="BI357" s="19">
        <v>3346</v>
      </c>
      <c r="BJ357" s="19">
        <v>3275</v>
      </c>
      <c r="BK357" s="19">
        <v>3263</v>
      </c>
      <c r="BL357" s="19">
        <v>3328</v>
      </c>
      <c r="BM357" s="19">
        <v>3359</v>
      </c>
      <c r="BN357" s="19">
        <v>3390</v>
      </c>
      <c r="BO357" s="19">
        <v>3477</v>
      </c>
      <c r="BP357" s="19">
        <v>3566</v>
      </c>
      <c r="BQ357" s="19">
        <v>3747</v>
      </c>
      <c r="BR357" s="19">
        <v>3780</v>
      </c>
      <c r="BS357" s="19">
        <v>3629</v>
      </c>
      <c r="BT357" s="19">
        <v>3472</v>
      </c>
      <c r="BU357" s="19">
        <v>3423</v>
      </c>
      <c r="BV357" s="19">
        <v>3348</v>
      </c>
      <c r="BW357" s="19">
        <v>3481</v>
      </c>
      <c r="BX357" s="19">
        <v>3474</v>
      </c>
      <c r="BY357" s="19">
        <v>3566</v>
      </c>
      <c r="BZ357" s="19">
        <v>3655</v>
      </c>
      <c r="CA357" s="19">
        <v>3708</v>
      </c>
      <c r="CB357" s="19">
        <v>3736</v>
      </c>
      <c r="CC357" s="19">
        <v>3870</v>
      </c>
      <c r="CD357" s="19">
        <v>3888</v>
      </c>
      <c r="CE357" s="19">
        <v>3782</v>
      </c>
      <c r="CF357" s="19">
        <v>3552</v>
      </c>
      <c r="CG357" s="19">
        <v>3407</v>
      </c>
      <c r="CH357" s="49">
        <v>3325</v>
      </c>
      <c r="CI357" s="49">
        <v>3287</v>
      </c>
      <c r="CJ357" s="49">
        <v>3209</v>
      </c>
      <c r="CK357" s="49">
        <v>3231</v>
      </c>
      <c r="CL357" s="49">
        <v>3275</v>
      </c>
      <c r="CM357" s="49">
        <v>3312</v>
      </c>
      <c r="CN357" s="49">
        <v>3434</v>
      </c>
      <c r="CO357" s="49">
        <v>3499</v>
      </c>
      <c r="CP357" s="49">
        <v>3608</v>
      </c>
      <c r="CQ357" s="49">
        <v>3483</v>
      </c>
      <c r="CR357" s="49">
        <v>3270</v>
      </c>
      <c r="CS357" s="49">
        <v>3186</v>
      </c>
      <c r="CT357" s="49">
        <v>3080</v>
      </c>
      <c r="CU357" s="49">
        <v>2983</v>
      </c>
      <c r="CV357" s="49">
        <v>2857</v>
      </c>
      <c r="CW357" s="49">
        <v>2865</v>
      </c>
      <c r="CX357" s="49">
        <v>2738</v>
      </c>
      <c r="CY357" s="49">
        <v>2838</v>
      </c>
      <c r="CZ357" s="17" t="s">
        <v>401</v>
      </c>
      <c r="DE357" t="s">
        <v>402</v>
      </c>
      <c r="DG357" t="s">
        <v>401</v>
      </c>
      <c r="DI357">
        <v>56500</v>
      </c>
      <c r="DJ357">
        <v>56200</v>
      </c>
      <c r="DK357">
        <v>57500</v>
      </c>
      <c r="DL357">
        <v>57300</v>
      </c>
      <c r="DM357">
        <v>57300</v>
      </c>
      <c r="DN357">
        <v>57700</v>
      </c>
      <c r="DO357">
        <v>59000</v>
      </c>
      <c r="DP357">
        <v>62800</v>
      </c>
      <c r="DQ357">
        <v>63100</v>
      </c>
      <c r="DR357">
        <v>64500</v>
      </c>
      <c r="DS357">
        <v>65600</v>
      </c>
      <c r="DT357">
        <v>64800</v>
      </c>
      <c r="DU357">
        <v>63500</v>
      </c>
      <c r="DV357">
        <v>63300</v>
      </c>
      <c r="DW357">
        <v>63200</v>
      </c>
      <c r="DX357">
        <v>62900</v>
      </c>
      <c r="DY357">
        <v>63500</v>
      </c>
      <c r="DZ357">
        <v>61600</v>
      </c>
      <c r="EA357">
        <v>60600</v>
      </c>
      <c r="EB357">
        <v>61700</v>
      </c>
      <c r="EC357">
        <v>64000</v>
      </c>
      <c r="ED357">
        <v>64600</v>
      </c>
      <c r="EE357">
        <v>63900</v>
      </c>
      <c r="EF357">
        <v>63400</v>
      </c>
      <c r="EG357">
        <v>63400</v>
      </c>
      <c r="EH357">
        <v>62400</v>
      </c>
      <c r="EI357">
        <v>61800</v>
      </c>
      <c r="EJ357" s="19">
        <v>59600</v>
      </c>
      <c r="EK357" s="19">
        <v>56100</v>
      </c>
      <c r="EL357" s="19">
        <v>57700</v>
      </c>
      <c r="EM357" s="19"/>
      <c r="EO357" s="31">
        <f t="shared" si="150"/>
        <v>3.7274336283185841E-2</v>
      </c>
      <c r="EP357" s="31">
        <f t="shared" si="151"/>
        <v>3.4306049822064054E-2</v>
      </c>
      <c r="EQ357" s="31">
        <f t="shared" si="152"/>
        <v>3.3182608695652177E-2</v>
      </c>
      <c r="ER357" s="31">
        <f t="shared" si="153"/>
        <v>3.6544502617801046E-2</v>
      </c>
      <c r="ES357" s="31">
        <f t="shared" si="154"/>
        <v>4.0610820244328098E-2</v>
      </c>
      <c r="ET357" s="31">
        <f t="shared" si="155"/>
        <v>3.4020797227036395E-2</v>
      </c>
      <c r="EU357" s="31">
        <f t="shared" si="156"/>
        <v>3.3237288135593221E-2</v>
      </c>
      <c r="EV357" s="31">
        <f t="shared" si="157"/>
        <v>3.3009554140127385E-2</v>
      </c>
      <c r="EW357" s="31">
        <f t="shared" si="158"/>
        <v>3.3676703645007924E-2</v>
      </c>
      <c r="EX357" s="31">
        <f t="shared" si="159"/>
        <v>2.964341085271318E-2</v>
      </c>
      <c r="EY357" s="31">
        <f t="shared" si="160"/>
        <v>3.2439024390243903E-2</v>
      </c>
      <c r="EZ357" s="31">
        <f t="shared" si="161"/>
        <v>4.4737654320987655E-2</v>
      </c>
      <c r="FA357" s="31">
        <f t="shared" si="162"/>
        <v>5.7700787401574805E-2</v>
      </c>
      <c r="FB357" s="31">
        <f t="shared" si="163"/>
        <v>5.5829383886255926E-2</v>
      </c>
      <c r="FC357" s="31">
        <f t="shared" si="164"/>
        <v>5.45253164556962E-2</v>
      </c>
      <c r="FD357" s="31">
        <f t="shared" si="165"/>
        <v>5.8108108108108111E-2</v>
      </c>
      <c r="FE357" s="31">
        <f t="shared" si="166"/>
        <v>5.8818897637795277E-2</v>
      </c>
      <c r="FF357" s="31">
        <f t="shared" si="167"/>
        <v>5.3165584415584416E-2</v>
      </c>
      <c r="FG357" s="31">
        <f t="shared" si="168"/>
        <v>5.5429042904290432E-2</v>
      </c>
      <c r="FH357" s="31">
        <f t="shared" si="169"/>
        <v>5.7795786061588333E-2</v>
      </c>
      <c r="FI357" s="31">
        <f t="shared" si="170"/>
        <v>5.6703125E-2</v>
      </c>
      <c r="FJ357" s="31">
        <f t="shared" si="171"/>
        <v>5.1826625386996901E-2</v>
      </c>
      <c r="FK357" s="31">
        <f t="shared" si="172"/>
        <v>5.5805946791862286E-2</v>
      </c>
      <c r="FL357" s="31">
        <f t="shared" si="173"/>
        <v>5.8927444794952683E-2</v>
      </c>
      <c r="FM357" s="50">
        <f t="shared" si="174"/>
        <v>5.9652996845425868E-2</v>
      </c>
      <c r="FN357" s="50">
        <f t="shared" si="175"/>
        <v>5.3285256410256408E-2</v>
      </c>
      <c r="FO357" s="50">
        <f t="shared" si="176"/>
        <v>5.2281553398058254E-2</v>
      </c>
      <c r="FP357" s="50">
        <f t="shared" si="177"/>
        <v>5.7617449664429533E-2</v>
      </c>
      <c r="FQ357" s="50">
        <f t="shared" si="178"/>
        <v>6.2085561497326205E-2</v>
      </c>
      <c r="FR357" s="50">
        <f t="shared" si="179"/>
        <v>5.3379549393414209E-2</v>
      </c>
    </row>
    <row r="358" spans="1:174" ht="14">
      <c r="A358" s="17" t="s">
        <v>402</v>
      </c>
      <c r="B358" s="19">
        <v>554</v>
      </c>
      <c r="C358" s="19">
        <v>575</v>
      </c>
      <c r="D358" s="19">
        <v>606</v>
      </c>
      <c r="E358" s="19">
        <v>586</v>
      </c>
      <c r="F358" s="19">
        <v>614</v>
      </c>
      <c r="G358" s="19">
        <v>590</v>
      </c>
      <c r="H358" s="19">
        <v>576</v>
      </c>
      <c r="I358" s="19">
        <v>619</v>
      </c>
      <c r="J358" s="19">
        <v>666</v>
      </c>
      <c r="K358" s="19">
        <v>652</v>
      </c>
      <c r="L358" s="19">
        <v>655</v>
      </c>
      <c r="M358" s="19">
        <v>607</v>
      </c>
      <c r="N358" s="19">
        <v>569</v>
      </c>
      <c r="O358" s="19">
        <v>594</v>
      </c>
      <c r="P358" s="19">
        <v>616</v>
      </c>
      <c r="Q358" s="19">
        <v>627</v>
      </c>
      <c r="R358" s="19">
        <v>605</v>
      </c>
      <c r="S358" s="19">
        <v>570</v>
      </c>
      <c r="T358" s="19">
        <v>591</v>
      </c>
      <c r="U358" s="19">
        <v>627</v>
      </c>
      <c r="V358" s="19">
        <v>642</v>
      </c>
      <c r="W358" s="19">
        <v>681</v>
      </c>
      <c r="X358" s="19">
        <v>656</v>
      </c>
      <c r="Y358" s="19">
        <v>611</v>
      </c>
      <c r="Z358" s="19">
        <v>612</v>
      </c>
      <c r="AA358" s="19">
        <v>592</v>
      </c>
      <c r="AB358" s="19">
        <v>562</v>
      </c>
      <c r="AC358" s="19">
        <v>507</v>
      </c>
      <c r="AD358" s="19">
        <v>517</v>
      </c>
      <c r="AE358" s="19">
        <v>500</v>
      </c>
      <c r="AF358" s="19">
        <v>471</v>
      </c>
      <c r="AG358" s="19">
        <v>511</v>
      </c>
      <c r="AH358" s="19">
        <v>517</v>
      </c>
      <c r="AI358" s="19">
        <v>487</v>
      </c>
      <c r="AJ358" s="19">
        <v>566</v>
      </c>
      <c r="AK358" s="19">
        <v>558</v>
      </c>
      <c r="AL358" s="19">
        <v>626</v>
      </c>
      <c r="AM358" s="19">
        <v>668</v>
      </c>
      <c r="AN358" s="19">
        <v>693</v>
      </c>
      <c r="AO358" s="19">
        <v>739</v>
      </c>
      <c r="AP358" s="19">
        <v>705</v>
      </c>
      <c r="AQ358" s="19">
        <v>823</v>
      </c>
      <c r="AR358" s="19">
        <v>942</v>
      </c>
      <c r="AS358" s="19">
        <v>1065</v>
      </c>
      <c r="AT358" s="19">
        <v>1342</v>
      </c>
      <c r="AU358" s="19">
        <v>1407</v>
      </c>
      <c r="AV358" s="19">
        <v>1355</v>
      </c>
      <c r="AW358" s="19">
        <v>1363</v>
      </c>
      <c r="AX358" s="19">
        <v>1345</v>
      </c>
      <c r="AY358" s="19">
        <v>1349</v>
      </c>
      <c r="AZ358" s="19">
        <v>1407</v>
      </c>
      <c r="BA358" s="19">
        <v>1315</v>
      </c>
      <c r="BB358" s="19">
        <v>1309</v>
      </c>
      <c r="BC358" s="19">
        <v>1341</v>
      </c>
      <c r="BD358" s="19">
        <v>1348</v>
      </c>
      <c r="BE358" s="19">
        <v>1473</v>
      </c>
      <c r="BF358" s="19">
        <v>1383</v>
      </c>
      <c r="BG358" s="19">
        <v>1308</v>
      </c>
      <c r="BH358" s="19">
        <v>1232</v>
      </c>
      <c r="BI358" s="19">
        <v>1187</v>
      </c>
      <c r="BJ358" s="19">
        <v>1107</v>
      </c>
      <c r="BK358" s="19">
        <v>1087</v>
      </c>
      <c r="BL358" s="19">
        <v>1125</v>
      </c>
      <c r="BM358" s="19">
        <v>1103</v>
      </c>
      <c r="BN358" s="19">
        <v>1068</v>
      </c>
      <c r="BO358" s="19">
        <v>1092</v>
      </c>
      <c r="BP358" s="19">
        <v>1062</v>
      </c>
      <c r="BQ358" s="19">
        <v>1140</v>
      </c>
      <c r="BR358" s="19">
        <v>1225</v>
      </c>
      <c r="BS358" s="19">
        <v>1133</v>
      </c>
      <c r="BT358" s="19">
        <v>1134</v>
      </c>
      <c r="BU358" s="19">
        <v>1064</v>
      </c>
      <c r="BV358" s="19">
        <v>1019</v>
      </c>
      <c r="BW358" s="19">
        <v>1031</v>
      </c>
      <c r="BX358" s="19">
        <v>1004</v>
      </c>
      <c r="BY358" s="19">
        <v>1047</v>
      </c>
      <c r="BZ358" s="19">
        <v>1112</v>
      </c>
      <c r="CA358" s="19">
        <v>1152</v>
      </c>
      <c r="CB358" s="19">
        <v>1176</v>
      </c>
      <c r="CC358" s="19">
        <v>1189</v>
      </c>
      <c r="CD358" s="19">
        <v>1238</v>
      </c>
      <c r="CE358" s="19">
        <v>1230</v>
      </c>
      <c r="CF358" s="19">
        <v>1103</v>
      </c>
      <c r="CG358" s="19">
        <v>1140</v>
      </c>
      <c r="CH358" s="49">
        <v>1085</v>
      </c>
      <c r="CI358" s="49">
        <v>1057</v>
      </c>
      <c r="CJ358" s="49">
        <v>1100</v>
      </c>
      <c r="CK358" s="49">
        <v>1096</v>
      </c>
      <c r="CL358" s="49">
        <v>1100</v>
      </c>
      <c r="CM358" s="49">
        <v>1083</v>
      </c>
      <c r="CN358" s="49">
        <v>1091</v>
      </c>
      <c r="CO358" s="49">
        <v>1139</v>
      </c>
      <c r="CP358" s="49">
        <v>1193</v>
      </c>
      <c r="CQ358" s="49">
        <v>1185</v>
      </c>
      <c r="CR358" s="49">
        <v>1101</v>
      </c>
      <c r="CS358" s="49">
        <v>1080</v>
      </c>
      <c r="CT358" s="49">
        <v>1022</v>
      </c>
      <c r="CU358" s="49">
        <v>968</v>
      </c>
      <c r="CV358" s="49">
        <v>964</v>
      </c>
      <c r="CW358" s="49">
        <v>903</v>
      </c>
      <c r="CX358" s="49">
        <v>869</v>
      </c>
      <c r="CY358" s="49">
        <v>831</v>
      </c>
      <c r="CZ358" s="17" t="s">
        <v>402</v>
      </c>
      <c r="DE358" t="s">
        <v>403</v>
      </c>
      <c r="DG358" t="s">
        <v>402</v>
      </c>
      <c r="DI358">
        <v>58600</v>
      </c>
      <c r="DJ358">
        <v>60300</v>
      </c>
      <c r="DK358">
        <v>60600</v>
      </c>
      <c r="DL358">
        <v>61000</v>
      </c>
      <c r="DM358">
        <v>60800</v>
      </c>
      <c r="DN358">
        <v>59700</v>
      </c>
      <c r="DO358">
        <v>60000</v>
      </c>
      <c r="DP358">
        <v>61600</v>
      </c>
      <c r="DQ358">
        <v>62700</v>
      </c>
      <c r="DR358">
        <v>61400</v>
      </c>
      <c r="DS358">
        <v>60400</v>
      </c>
      <c r="DT358">
        <v>59100</v>
      </c>
      <c r="DU358">
        <v>59200</v>
      </c>
      <c r="DV358">
        <v>57800</v>
      </c>
      <c r="DW358">
        <v>55700</v>
      </c>
      <c r="DX358">
        <v>56600</v>
      </c>
      <c r="DY358">
        <v>56500</v>
      </c>
      <c r="DZ358">
        <v>57800</v>
      </c>
      <c r="EA358">
        <v>61100</v>
      </c>
      <c r="EB358">
        <v>61400</v>
      </c>
      <c r="EC358">
        <v>59600</v>
      </c>
      <c r="ED358">
        <v>58300</v>
      </c>
      <c r="EE358">
        <v>57900</v>
      </c>
      <c r="EF358">
        <v>54100</v>
      </c>
      <c r="EG358">
        <v>55100</v>
      </c>
      <c r="EH358">
        <v>55200</v>
      </c>
      <c r="EI358">
        <v>55200</v>
      </c>
      <c r="EJ358" s="19">
        <v>53800</v>
      </c>
      <c r="EK358" s="19">
        <v>53800</v>
      </c>
      <c r="EL358" s="19">
        <v>55600</v>
      </c>
      <c r="EM358" s="19"/>
      <c r="EO358" s="31">
        <f t="shared" si="150"/>
        <v>1.1126279863481229E-2</v>
      </c>
      <c r="EP358" s="31">
        <f t="shared" si="151"/>
        <v>9.4361525704809279E-3</v>
      </c>
      <c r="EQ358" s="31">
        <f t="shared" si="152"/>
        <v>1.0346534653465347E-2</v>
      </c>
      <c r="ER358" s="31">
        <f t="shared" si="153"/>
        <v>9.6885245901639338E-3</v>
      </c>
      <c r="ES358" s="31">
        <f t="shared" si="154"/>
        <v>1.1200657894736843E-2</v>
      </c>
      <c r="ET358" s="31">
        <f t="shared" si="155"/>
        <v>1.0251256281407035E-2</v>
      </c>
      <c r="EU358" s="31">
        <f t="shared" si="156"/>
        <v>8.4499999999999992E-3</v>
      </c>
      <c r="EV358" s="31">
        <f t="shared" si="157"/>
        <v>7.6461038961038964E-3</v>
      </c>
      <c r="EW358" s="31">
        <f t="shared" si="158"/>
        <v>7.7671451355661881E-3</v>
      </c>
      <c r="EX358" s="31">
        <f t="shared" si="159"/>
        <v>1.019543973941368E-2</v>
      </c>
      <c r="EY358" s="31">
        <f t="shared" si="160"/>
        <v>1.2235099337748344E-2</v>
      </c>
      <c r="EZ358" s="31">
        <f t="shared" si="161"/>
        <v>1.5939086294416243E-2</v>
      </c>
      <c r="FA358" s="31">
        <f t="shared" si="162"/>
        <v>2.3766891891891892E-2</v>
      </c>
      <c r="FB358" s="31">
        <f t="shared" si="163"/>
        <v>2.3269896193771625E-2</v>
      </c>
      <c r="FC358" s="31">
        <f t="shared" si="164"/>
        <v>2.3608617594254939E-2</v>
      </c>
      <c r="FD358" s="31">
        <f t="shared" si="165"/>
        <v>2.3816254416961131E-2</v>
      </c>
      <c r="FE358" s="31">
        <f t="shared" si="166"/>
        <v>2.3150442477876107E-2</v>
      </c>
      <c r="FF358" s="31">
        <f t="shared" si="167"/>
        <v>1.9152249134948097E-2</v>
      </c>
      <c r="FG358" s="31">
        <f t="shared" si="168"/>
        <v>1.8052373158756137E-2</v>
      </c>
      <c r="FH358" s="31">
        <f t="shared" si="169"/>
        <v>1.7296416938110751E-2</v>
      </c>
      <c r="FI358" s="31">
        <f t="shared" si="170"/>
        <v>1.9010067114093959E-2</v>
      </c>
      <c r="FJ358" s="31">
        <f t="shared" si="171"/>
        <v>1.7478559176672383E-2</v>
      </c>
      <c r="FK358" s="31">
        <f t="shared" si="172"/>
        <v>1.8082901554404146E-2</v>
      </c>
      <c r="FL358" s="31">
        <f t="shared" si="173"/>
        <v>2.1737523105360444E-2</v>
      </c>
      <c r="FM358" s="50">
        <f t="shared" si="174"/>
        <v>2.2323049001814883E-2</v>
      </c>
      <c r="FN358" s="50">
        <f t="shared" si="175"/>
        <v>1.9655797101449275E-2</v>
      </c>
      <c r="FO358" s="50">
        <f t="shared" si="176"/>
        <v>1.9855072463768116E-2</v>
      </c>
      <c r="FP358" s="50">
        <f t="shared" si="177"/>
        <v>2.0278810408921932E-2</v>
      </c>
      <c r="FQ358" s="50">
        <f t="shared" si="178"/>
        <v>2.2026022304832714E-2</v>
      </c>
      <c r="FR358" s="50">
        <f t="shared" si="179"/>
        <v>1.8381294964028776E-2</v>
      </c>
    </row>
    <row r="359" spans="1:174" ht="14">
      <c r="A359" s="17" t="s">
        <v>403</v>
      </c>
      <c r="B359" s="19">
        <v>511</v>
      </c>
      <c r="C359" s="19">
        <v>516</v>
      </c>
      <c r="D359" s="19">
        <v>540</v>
      </c>
      <c r="E359" s="19">
        <v>533</v>
      </c>
      <c r="F359" s="19">
        <v>513</v>
      </c>
      <c r="G359" s="19">
        <v>533</v>
      </c>
      <c r="H359" s="19">
        <v>572</v>
      </c>
      <c r="I359" s="19">
        <v>662</v>
      </c>
      <c r="J359" s="19">
        <v>683</v>
      </c>
      <c r="K359" s="19">
        <v>625</v>
      </c>
      <c r="L359" s="19">
        <v>639</v>
      </c>
      <c r="M359" s="19">
        <v>647</v>
      </c>
      <c r="N359" s="19">
        <v>602</v>
      </c>
      <c r="O359" s="19">
        <v>623</v>
      </c>
      <c r="P359" s="19">
        <v>667</v>
      </c>
      <c r="Q359" s="19">
        <v>645</v>
      </c>
      <c r="R359" s="19">
        <v>620</v>
      </c>
      <c r="S359" s="19">
        <v>590</v>
      </c>
      <c r="T359" s="19">
        <v>603</v>
      </c>
      <c r="U359" s="19">
        <v>638</v>
      </c>
      <c r="V359" s="19">
        <v>620</v>
      </c>
      <c r="W359" s="19">
        <v>597</v>
      </c>
      <c r="X359" s="19">
        <v>566</v>
      </c>
      <c r="Y359" s="19">
        <v>602</v>
      </c>
      <c r="Z359" s="19">
        <v>561</v>
      </c>
      <c r="AA359" s="19">
        <v>593</v>
      </c>
      <c r="AB359" s="19">
        <v>594</v>
      </c>
      <c r="AC359" s="19">
        <v>539</v>
      </c>
      <c r="AD359" s="19">
        <v>546</v>
      </c>
      <c r="AE359" s="19">
        <v>533</v>
      </c>
      <c r="AF359" s="19">
        <v>548</v>
      </c>
      <c r="AG359" s="19">
        <v>600</v>
      </c>
      <c r="AH359" s="19">
        <v>627</v>
      </c>
      <c r="AI359" s="19">
        <v>588</v>
      </c>
      <c r="AJ359" s="19">
        <v>614</v>
      </c>
      <c r="AK359" s="19">
        <v>592</v>
      </c>
      <c r="AL359" s="19">
        <v>597</v>
      </c>
      <c r="AM359" s="19">
        <v>635</v>
      </c>
      <c r="AN359" s="19">
        <v>673</v>
      </c>
      <c r="AO359" s="19">
        <v>700</v>
      </c>
      <c r="AP359" s="19">
        <v>699</v>
      </c>
      <c r="AQ359" s="19">
        <v>840</v>
      </c>
      <c r="AR359" s="19">
        <v>919</v>
      </c>
      <c r="AS359" s="19">
        <v>1069</v>
      </c>
      <c r="AT359" s="19">
        <v>1281</v>
      </c>
      <c r="AU359" s="19">
        <v>1388</v>
      </c>
      <c r="AV359" s="19">
        <v>1486</v>
      </c>
      <c r="AW359" s="19">
        <v>1468</v>
      </c>
      <c r="AX359" s="19">
        <v>1494</v>
      </c>
      <c r="AY359" s="19">
        <v>1452</v>
      </c>
      <c r="AZ359" s="19">
        <v>1440</v>
      </c>
      <c r="BA359" s="19">
        <v>1473</v>
      </c>
      <c r="BB359" s="19">
        <v>1437</v>
      </c>
      <c r="BC359" s="19">
        <v>1365</v>
      </c>
      <c r="BD359" s="19">
        <v>1262</v>
      </c>
      <c r="BE359" s="19">
        <v>1382</v>
      </c>
      <c r="BF359" s="19">
        <v>1350</v>
      </c>
      <c r="BG359" s="19">
        <v>1330</v>
      </c>
      <c r="BH359" s="19">
        <v>1235</v>
      </c>
      <c r="BI359" s="19">
        <v>1194</v>
      </c>
      <c r="BJ359" s="19">
        <v>1127</v>
      </c>
      <c r="BK359" s="19">
        <v>1125</v>
      </c>
      <c r="BL359" s="19">
        <v>1116</v>
      </c>
      <c r="BM359" s="19">
        <v>1086</v>
      </c>
      <c r="BN359" s="19">
        <v>993</v>
      </c>
      <c r="BO359" s="19">
        <v>941</v>
      </c>
      <c r="BP359" s="19">
        <v>921</v>
      </c>
      <c r="BQ359" s="19">
        <v>1033</v>
      </c>
      <c r="BR359" s="19">
        <v>1080</v>
      </c>
      <c r="BS359" s="19">
        <v>1090</v>
      </c>
      <c r="BT359" s="19">
        <v>1032</v>
      </c>
      <c r="BU359" s="19">
        <v>986</v>
      </c>
      <c r="BV359" s="19">
        <v>987</v>
      </c>
      <c r="BW359" s="19">
        <v>1047</v>
      </c>
      <c r="BX359" s="19">
        <v>1092</v>
      </c>
      <c r="BY359" s="19">
        <v>1089</v>
      </c>
      <c r="BZ359" s="19">
        <v>1094</v>
      </c>
      <c r="CA359" s="19">
        <v>1086</v>
      </c>
      <c r="CB359" s="19">
        <v>1094</v>
      </c>
      <c r="CC359" s="19">
        <v>1185</v>
      </c>
      <c r="CD359" s="19">
        <v>1222</v>
      </c>
      <c r="CE359" s="19">
        <v>1224</v>
      </c>
      <c r="CF359" s="19">
        <v>1155</v>
      </c>
      <c r="CG359" s="19">
        <v>1124</v>
      </c>
      <c r="CH359" s="49">
        <v>1106</v>
      </c>
      <c r="CI359" s="49">
        <v>1107</v>
      </c>
      <c r="CJ359" s="49">
        <v>1138</v>
      </c>
      <c r="CK359" s="49">
        <v>1092</v>
      </c>
      <c r="CL359" s="49">
        <v>1095</v>
      </c>
      <c r="CM359" s="49">
        <v>1059</v>
      </c>
      <c r="CN359" s="49">
        <v>1023</v>
      </c>
      <c r="CO359" s="49">
        <v>1114</v>
      </c>
      <c r="CP359" s="49">
        <v>1142</v>
      </c>
      <c r="CQ359" s="49">
        <v>1092</v>
      </c>
      <c r="CR359" s="49">
        <v>1064</v>
      </c>
      <c r="CS359" s="49">
        <v>1039</v>
      </c>
      <c r="CT359" s="49">
        <v>1019</v>
      </c>
      <c r="CU359" s="49">
        <v>1017</v>
      </c>
      <c r="CV359" s="49">
        <v>1017</v>
      </c>
      <c r="CW359" s="49">
        <v>961</v>
      </c>
      <c r="CX359" s="49">
        <v>912</v>
      </c>
      <c r="CY359" s="49">
        <v>897</v>
      </c>
      <c r="CZ359" s="17" t="s">
        <v>403</v>
      </c>
      <c r="DE359" t="s">
        <v>404</v>
      </c>
      <c r="DG359" t="s">
        <v>403</v>
      </c>
      <c r="DI359">
        <v>39300</v>
      </c>
      <c r="DJ359">
        <v>42200</v>
      </c>
      <c r="DK359">
        <v>41500</v>
      </c>
      <c r="DL359">
        <v>40700</v>
      </c>
      <c r="DM359">
        <v>42600</v>
      </c>
      <c r="DN359">
        <v>41500</v>
      </c>
      <c r="DO359">
        <v>42000</v>
      </c>
      <c r="DP359">
        <v>42900</v>
      </c>
      <c r="DQ359">
        <v>43300</v>
      </c>
      <c r="DR359">
        <v>42600</v>
      </c>
      <c r="DS359">
        <v>42400</v>
      </c>
      <c r="DT359">
        <v>42800</v>
      </c>
      <c r="DU359">
        <v>43300</v>
      </c>
      <c r="DV359">
        <v>41900</v>
      </c>
      <c r="DW359">
        <v>40400</v>
      </c>
      <c r="DX359">
        <v>40000</v>
      </c>
      <c r="DY359">
        <v>39100</v>
      </c>
      <c r="DZ359">
        <v>41500</v>
      </c>
      <c r="EA359">
        <v>42200</v>
      </c>
      <c r="EB359">
        <v>41100</v>
      </c>
      <c r="EC359">
        <v>41600</v>
      </c>
      <c r="ED359">
        <v>40400</v>
      </c>
      <c r="EE359">
        <v>40800</v>
      </c>
      <c r="EF359">
        <v>40500</v>
      </c>
      <c r="EG359">
        <v>41600</v>
      </c>
      <c r="EH359">
        <v>41800</v>
      </c>
      <c r="EI359">
        <v>42800</v>
      </c>
      <c r="EJ359" s="19">
        <v>42200</v>
      </c>
      <c r="EK359" s="19">
        <v>41400</v>
      </c>
      <c r="EL359" s="19">
        <v>42100</v>
      </c>
      <c r="EM359" s="19"/>
      <c r="EO359" s="31">
        <f t="shared" si="150"/>
        <v>1.5903307888040712E-2</v>
      </c>
      <c r="EP359" s="31">
        <f t="shared" si="151"/>
        <v>1.4265402843601895E-2</v>
      </c>
      <c r="EQ359" s="31">
        <f t="shared" si="152"/>
        <v>1.5542168674698795E-2</v>
      </c>
      <c r="ER359" s="31">
        <f t="shared" si="153"/>
        <v>1.4815724815724816E-2</v>
      </c>
      <c r="ES359" s="31">
        <f t="shared" si="154"/>
        <v>1.4014084507042253E-2</v>
      </c>
      <c r="ET359" s="31">
        <f t="shared" si="155"/>
        <v>1.3518072289156626E-2</v>
      </c>
      <c r="EU359" s="31">
        <f t="shared" si="156"/>
        <v>1.2833333333333334E-2</v>
      </c>
      <c r="EV359" s="31">
        <f t="shared" si="157"/>
        <v>1.2773892773892775E-2</v>
      </c>
      <c r="EW359" s="31">
        <f t="shared" si="158"/>
        <v>1.3579676674364896E-2</v>
      </c>
      <c r="EX359" s="31">
        <f t="shared" si="159"/>
        <v>1.4014084507042253E-2</v>
      </c>
      <c r="EY359" s="31">
        <f t="shared" si="160"/>
        <v>1.6509433962264151E-2</v>
      </c>
      <c r="EZ359" s="31">
        <f t="shared" si="161"/>
        <v>2.1471962616822431E-2</v>
      </c>
      <c r="FA359" s="31">
        <f t="shared" si="162"/>
        <v>3.2055427251732105E-2</v>
      </c>
      <c r="FB359" s="31">
        <f t="shared" si="163"/>
        <v>3.5656324582338902E-2</v>
      </c>
      <c r="FC359" s="31">
        <f t="shared" si="164"/>
        <v>3.6460396039603958E-2</v>
      </c>
      <c r="FD359" s="31">
        <f t="shared" si="165"/>
        <v>3.1550000000000002E-2</v>
      </c>
      <c r="FE359" s="31">
        <f t="shared" si="166"/>
        <v>3.4015345268542198E-2</v>
      </c>
      <c r="FF359" s="31">
        <f t="shared" si="167"/>
        <v>2.7156626506024097E-2</v>
      </c>
      <c r="FG359" s="31">
        <f t="shared" si="168"/>
        <v>2.5734597156398104E-2</v>
      </c>
      <c r="FH359" s="31">
        <f t="shared" si="169"/>
        <v>2.2408759124087591E-2</v>
      </c>
      <c r="FI359" s="31">
        <f t="shared" si="170"/>
        <v>2.6201923076923078E-2</v>
      </c>
      <c r="FJ359" s="31">
        <f t="shared" si="171"/>
        <v>2.4430693069306932E-2</v>
      </c>
      <c r="FK359" s="31">
        <f t="shared" si="172"/>
        <v>2.6691176470588236E-2</v>
      </c>
      <c r="FL359" s="31">
        <f t="shared" si="173"/>
        <v>2.7012345679012346E-2</v>
      </c>
      <c r="FM359" s="50">
        <f t="shared" si="174"/>
        <v>2.9423076923076923E-2</v>
      </c>
      <c r="FN359" s="50">
        <f t="shared" si="175"/>
        <v>2.6459330143540669E-2</v>
      </c>
      <c r="FO359" s="50">
        <f t="shared" si="176"/>
        <v>2.5514018691588786E-2</v>
      </c>
      <c r="FP359" s="50">
        <f t="shared" si="177"/>
        <v>2.4241706161137442E-2</v>
      </c>
      <c r="FQ359" s="50">
        <f t="shared" si="178"/>
        <v>2.6376811594202899E-2</v>
      </c>
      <c r="FR359" s="50">
        <f t="shared" si="179"/>
        <v>2.4204275534441804E-2</v>
      </c>
    </row>
    <row r="360" spans="1:174" ht="14">
      <c r="A360" s="17" t="s">
        <v>404</v>
      </c>
      <c r="B360" s="19">
        <v>2474</v>
      </c>
      <c r="C360" s="19">
        <v>2437</v>
      </c>
      <c r="D360" s="19">
        <v>2612</v>
      </c>
      <c r="E360" s="19">
        <v>2614</v>
      </c>
      <c r="F360" s="19">
        <v>2573</v>
      </c>
      <c r="G360" s="19">
        <v>2664</v>
      </c>
      <c r="H360" s="19">
        <v>2676</v>
      </c>
      <c r="I360" s="19">
        <v>2831</v>
      </c>
      <c r="J360" s="19">
        <v>2898</v>
      </c>
      <c r="K360" s="19">
        <v>2917</v>
      </c>
      <c r="L360" s="19">
        <v>2787</v>
      </c>
      <c r="M360" s="19">
        <v>2808</v>
      </c>
      <c r="N360" s="19">
        <v>2758</v>
      </c>
      <c r="O360" s="19">
        <v>2774</v>
      </c>
      <c r="P360" s="19">
        <v>2671</v>
      </c>
      <c r="Q360" s="19">
        <v>2606</v>
      </c>
      <c r="R360" s="19">
        <v>2525</v>
      </c>
      <c r="S360" s="19">
        <v>2512</v>
      </c>
      <c r="T360" s="19">
        <v>2506</v>
      </c>
      <c r="U360" s="19">
        <v>2613</v>
      </c>
      <c r="V360" s="19">
        <v>2623</v>
      </c>
      <c r="W360" s="19">
        <v>2623</v>
      </c>
      <c r="X360" s="19">
        <v>2552</v>
      </c>
      <c r="Y360" s="19">
        <v>2447</v>
      </c>
      <c r="Z360" s="19">
        <v>2331</v>
      </c>
      <c r="AA360" s="19">
        <v>2274</v>
      </c>
      <c r="AB360" s="19">
        <v>2233</v>
      </c>
      <c r="AC360" s="19">
        <v>2184</v>
      </c>
      <c r="AD360" s="19">
        <v>2123</v>
      </c>
      <c r="AE360" s="19">
        <v>2047</v>
      </c>
      <c r="AF360" s="19">
        <v>2093</v>
      </c>
      <c r="AG360" s="19">
        <v>2142</v>
      </c>
      <c r="AH360" s="19">
        <v>2179</v>
      </c>
      <c r="AI360" s="19">
        <v>2166</v>
      </c>
      <c r="AJ360" s="19">
        <v>2217</v>
      </c>
      <c r="AK360" s="19">
        <v>2305</v>
      </c>
      <c r="AL360" s="19">
        <v>2291</v>
      </c>
      <c r="AM360" s="19">
        <v>2378</v>
      </c>
      <c r="AN360" s="19">
        <v>2563</v>
      </c>
      <c r="AO360" s="19">
        <v>2574</v>
      </c>
      <c r="AP360" s="19">
        <v>2618</v>
      </c>
      <c r="AQ360" s="19">
        <v>2866</v>
      </c>
      <c r="AR360" s="19">
        <v>3165</v>
      </c>
      <c r="AS360" s="19">
        <v>3412</v>
      </c>
      <c r="AT360" s="19">
        <v>3797</v>
      </c>
      <c r="AU360" s="19">
        <v>3993</v>
      </c>
      <c r="AV360" s="19">
        <v>4058</v>
      </c>
      <c r="AW360" s="19">
        <v>4086</v>
      </c>
      <c r="AX360" s="19">
        <v>3970</v>
      </c>
      <c r="AY360" s="19">
        <v>3970</v>
      </c>
      <c r="AZ360" s="19">
        <v>4136</v>
      </c>
      <c r="BA360" s="19">
        <v>4095</v>
      </c>
      <c r="BB360" s="19">
        <v>4082</v>
      </c>
      <c r="BC360" s="19">
        <v>4196</v>
      </c>
      <c r="BD360" s="19">
        <v>4304</v>
      </c>
      <c r="BE360" s="19">
        <v>4372</v>
      </c>
      <c r="BF360" s="19">
        <v>4482</v>
      </c>
      <c r="BG360" s="19">
        <v>4360</v>
      </c>
      <c r="BH360" s="19">
        <v>4286</v>
      </c>
      <c r="BI360" s="19">
        <v>4111</v>
      </c>
      <c r="BJ360" s="19">
        <v>3911</v>
      </c>
      <c r="BK360" s="19">
        <v>3915</v>
      </c>
      <c r="BL360" s="19">
        <v>3923</v>
      </c>
      <c r="BM360" s="19">
        <v>3927</v>
      </c>
      <c r="BN360" s="19">
        <v>3946</v>
      </c>
      <c r="BO360" s="19">
        <v>4021</v>
      </c>
      <c r="BP360" s="19">
        <v>4074</v>
      </c>
      <c r="BQ360" s="19">
        <v>4284</v>
      </c>
      <c r="BR360" s="19">
        <v>4421</v>
      </c>
      <c r="BS360" s="19">
        <v>4340</v>
      </c>
      <c r="BT360" s="19">
        <v>4382</v>
      </c>
      <c r="BU360" s="19">
        <v>4416</v>
      </c>
      <c r="BV360" s="19">
        <v>4279</v>
      </c>
      <c r="BW360" s="19">
        <v>4305</v>
      </c>
      <c r="BX360" s="19">
        <v>4436</v>
      </c>
      <c r="BY360" s="19">
        <v>4587</v>
      </c>
      <c r="BZ360" s="19">
        <v>4570</v>
      </c>
      <c r="CA360" s="19">
        <v>4614</v>
      </c>
      <c r="CB360" s="19">
        <v>4767</v>
      </c>
      <c r="CC360" s="19">
        <v>4897</v>
      </c>
      <c r="CD360" s="19">
        <v>5069</v>
      </c>
      <c r="CE360" s="19">
        <v>4946</v>
      </c>
      <c r="CF360" s="19">
        <v>4902</v>
      </c>
      <c r="CG360" s="19">
        <v>4866</v>
      </c>
      <c r="CH360" s="49">
        <v>4797</v>
      </c>
      <c r="CI360" s="49">
        <v>4824</v>
      </c>
      <c r="CJ360" s="49">
        <v>4861</v>
      </c>
      <c r="CK360" s="49">
        <v>4806</v>
      </c>
      <c r="CL360" s="49">
        <v>4787</v>
      </c>
      <c r="CM360" s="49">
        <v>4835</v>
      </c>
      <c r="CN360" s="49">
        <v>4815</v>
      </c>
      <c r="CO360" s="49">
        <v>4919</v>
      </c>
      <c r="CP360" s="49">
        <v>5052</v>
      </c>
      <c r="CQ360" s="49">
        <v>4947</v>
      </c>
      <c r="CR360" s="49">
        <v>4863</v>
      </c>
      <c r="CS360" s="49">
        <v>4700</v>
      </c>
      <c r="CT360" s="49">
        <v>4578</v>
      </c>
      <c r="CU360" s="49">
        <v>4521</v>
      </c>
      <c r="CV360" s="49">
        <v>4462</v>
      </c>
      <c r="CW360" s="49">
        <v>4394</v>
      </c>
      <c r="CX360" s="49">
        <v>4276</v>
      </c>
      <c r="CY360" s="49">
        <v>4181</v>
      </c>
      <c r="CZ360" s="17" t="s">
        <v>404</v>
      </c>
      <c r="DE360" t="s">
        <v>405</v>
      </c>
      <c r="DG360" t="s">
        <v>404</v>
      </c>
      <c r="DI360">
        <v>58600</v>
      </c>
      <c r="DJ360">
        <v>56000</v>
      </c>
      <c r="DK360">
        <v>55200</v>
      </c>
      <c r="DL360">
        <v>55000</v>
      </c>
      <c r="DM360">
        <v>55300</v>
      </c>
      <c r="DN360">
        <v>55000</v>
      </c>
      <c r="DO360">
        <v>54200</v>
      </c>
      <c r="DP360">
        <v>51900</v>
      </c>
      <c r="DQ360">
        <v>54200</v>
      </c>
      <c r="DR360">
        <v>57500</v>
      </c>
      <c r="DS360">
        <v>58500</v>
      </c>
      <c r="DT360">
        <v>61500</v>
      </c>
      <c r="DU360">
        <v>62300</v>
      </c>
      <c r="DV360">
        <v>59800</v>
      </c>
      <c r="DW360">
        <v>59200</v>
      </c>
      <c r="DX360">
        <v>60000</v>
      </c>
      <c r="DY360">
        <v>57500</v>
      </c>
      <c r="DZ360">
        <v>57200</v>
      </c>
      <c r="EA360">
        <v>57800</v>
      </c>
      <c r="EB360">
        <v>56900</v>
      </c>
      <c r="EC360">
        <v>57500</v>
      </c>
      <c r="ED360">
        <v>59900</v>
      </c>
      <c r="EE360">
        <v>60700</v>
      </c>
      <c r="EF360">
        <v>59800</v>
      </c>
      <c r="EG360">
        <v>60400</v>
      </c>
      <c r="EH360">
        <v>60800</v>
      </c>
      <c r="EI360">
        <v>59300</v>
      </c>
      <c r="EJ360" s="19">
        <v>57800</v>
      </c>
      <c r="EK360" s="19">
        <v>55500</v>
      </c>
      <c r="EL360" s="19">
        <v>55500</v>
      </c>
      <c r="EM360" s="19"/>
      <c r="EO360" s="31">
        <f t="shared" si="150"/>
        <v>4.9778156996587032E-2</v>
      </c>
      <c r="EP360" s="31">
        <f t="shared" si="151"/>
        <v>4.9250000000000002E-2</v>
      </c>
      <c r="EQ360" s="31">
        <f t="shared" si="152"/>
        <v>4.7210144927536231E-2</v>
      </c>
      <c r="ER360" s="31">
        <f t="shared" si="153"/>
        <v>4.5563636363636362E-2</v>
      </c>
      <c r="ES360" s="31">
        <f t="shared" si="154"/>
        <v>4.7432188065099461E-2</v>
      </c>
      <c r="ET360" s="31">
        <f t="shared" si="155"/>
        <v>4.238181818181818E-2</v>
      </c>
      <c r="EU360" s="31">
        <f t="shared" si="156"/>
        <v>4.029520295202952E-2</v>
      </c>
      <c r="EV360" s="31">
        <f t="shared" si="157"/>
        <v>4.0327552986512527E-2</v>
      </c>
      <c r="EW360" s="31">
        <f t="shared" si="158"/>
        <v>3.9963099630996313E-2</v>
      </c>
      <c r="EX360" s="31">
        <f t="shared" si="159"/>
        <v>3.9843478260869564E-2</v>
      </c>
      <c r="EY360" s="31">
        <f t="shared" si="160"/>
        <v>4.3999999999999997E-2</v>
      </c>
      <c r="EZ360" s="31">
        <f t="shared" si="161"/>
        <v>5.1463414634146339E-2</v>
      </c>
      <c r="FA360" s="31">
        <f t="shared" si="162"/>
        <v>6.4093097913322628E-2</v>
      </c>
      <c r="FB360" s="31">
        <f t="shared" si="163"/>
        <v>6.638795986622073E-2</v>
      </c>
      <c r="FC360" s="31">
        <f t="shared" si="164"/>
        <v>6.9172297297297292E-2</v>
      </c>
      <c r="FD360" s="31">
        <f t="shared" si="165"/>
        <v>7.173333333333333E-2</v>
      </c>
      <c r="FE360" s="31">
        <f t="shared" si="166"/>
        <v>7.5826086956521738E-2</v>
      </c>
      <c r="FF360" s="31">
        <f t="shared" si="167"/>
        <v>6.8374125874125877E-2</v>
      </c>
      <c r="FG360" s="31">
        <f t="shared" si="168"/>
        <v>6.7941176470588241E-2</v>
      </c>
      <c r="FH360" s="31">
        <f t="shared" si="169"/>
        <v>7.159929701230229E-2</v>
      </c>
      <c r="FI360" s="31">
        <f t="shared" si="170"/>
        <v>7.5478260869565217E-2</v>
      </c>
      <c r="FJ360" s="31">
        <f t="shared" si="171"/>
        <v>7.1435726210350589E-2</v>
      </c>
      <c r="FK360" s="31">
        <f t="shared" si="172"/>
        <v>7.5568369028006593E-2</v>
      </c>
      <c r="FL360" s="31">
        <f t="shared" si="173"/>
        <v>7.9715719063545146E-2</v>
      </c>
      <c r="FM360" s="50">
        <f t="shared" si="174"/>
        <v>8.1887417218543049E-2</v>
      </c>
      <c r="FN360" s="50">
        <f t="shared" si="175"/>
        <v>7.8898026315789474E-2</v>
      </c>
      <c r="FO360" s="50">
        <f t="shared" si="176"/>
        <v>8.1045531197301859E-2</v>
      </c>
      <c r="FP360" s="50">
        <f t="shared" si="177"/>
        <v>8.3304498269896193E-2</v>
      </c>
      <c r="FQ360" s="50">
        <f t="shared" si="178"/>
        <v>8.913513513513513E-2</v>
      </c>
      <c r="FR360" s="50">
        <f t="shared" si="179"/>
        <v>8.2486486486486488E-2</v>
      </c>
    </row>
    <row r="361" spans="1:174" ht="14">
      <c r="A361" s="17" t="s">
        <v>405</v>
      </c>
      <c r="B361" s="19">
        <v>1502</v>
      </c>
      <c r="C361" s="19">
        <v>1581</v>
      </c>
      <c r="D361" s="19">
        <v>1626</v>
      </c>
      <c r="E361" s="19">
        <v>1604</v>
      </c>
      <c r="F361" s="19">
        <v>1609</v>
      </c>
      <c r="G361" s="19">
        <v>1660</v>
      </c>
      <c r="H361" s="19">
        <v>1580</v>
      </c>
      <c r="I361" s="19">
        <v>1781</v>
      </c>
      <c r="J361" s="19">
        <v>1850</v>
      </c>
      <c r="K361" s="19">
        <v>1871</v>
      </c>
      <c r="L361" s="19">
        <v>1826</v>
      </c>
      <c r="M361" s="19">
        <v>1725</v>
      </c>
      <c r="N361" s="19">
        <v>1670</v>
      </c>
      <c r="O361" s="19">
        <v>1657</v>
      </c>
      <c r="P361" s="19">
        <v>1672</v>
      </c>
      <c r="Q361" s="19">
        <v>1651</v>
      </c>
      <c r="R361" s="19">
        <v>1593</v>
      </c>
      <c r="S361" s="19">
        <v>1592</v>
      </c>
      <c r="T361" s="19">
        <v>1648</v>
      </c>
      <c r="U361" s="19">
        <v>1774</v>
      </c>
      <c r="V361" s="19">
        <v>1748</v>
      </c>
      <c r="W361" s="19">
        <v>1700</v>
      </c>
      <c r="X361" s="19">
        <v>1617</v>
      </c>
      <c r="Y361" s="19">
        <v>1493</v>
      </c>
      <c r="Z361" s="19">
        <v>1433</v>
      </c>
      <c r="AA361" s="19">
        <v>1400</v>
      </c>
      <c r="AB361" s="19">
        <v>1445</v>
      </c>
      <c r="AC361" s="19">
        <v>1365</v>
      </c>
      <c r="AD361" s="19">
        <v>1365</v>
      </c>
      <c r="AE361" s="19">
        <v>1397</v>
      </c>
      <c r="AF361" s="19">
        <v>1456</v>
      </c>
      <c r="AG361" s="19">
        <v>1526</v>
      </c>
      <c r="AH361" s="19">
        <v>1611</v>
      </c>
      <c r="AI361" s="19">
        <v>1620</v>
      </c>
      <c r="AJ361" s="19">
        <v>1585</v>
      </c>
      <c r="AK361" s="19">
        <v>1579</v>
      </c>
      <c r="AL361" s="19">
        <v>1603</v>
      </c>
      <c r="AM361" s="19">
        <v>1732</v>
      </c>
      <c r="AN361" s="19">
        <v>1838</v>
      </c>
      <c r="AO361" s="19">
        <v>1917</v>
      </c>
      <c r="AP361" s="19">
        <v>2001</v>
      </c>
      <c r="AQ361" s="19">
        <v>2147</v>
      </c>
      <c r="AR361" s="19">
        <v>2388</v>
      </c>
      <c r="AS361" s="19">
        <v>2677</v>
      </c>
      <c r="AT361" s="19">
        <v>3033</v>
      </c>
      <c r="AU361" s="19">
        <v>3055</v>
      </c>
      <c r="AV361" s="19">
        <v>3090</v>
      </c>
      <c r="AW361" s="19">
        <v>3027</v>
      </c>
      <c r="AX361" s="19">
        <v>2989</v>
      </c>
      <c r="AY361" s="19">
        <v>3074</v>
      </c>
      <c r="AZ361" s="19">
        <v>3222</v>
      </c>
      <c r="BA361" s="19">
        <v>3204</v>
      </c>
      <c r="BB361" s="19">
        <v>3193</v>
      </c>
      <c r="BC361" s="19">
        <v>3126</v>
      </c>
      <c r="BD361" s="19">
        <v>3073</v>
      </c>
      <c r="BE361" s="19">
        <v>3238</v>
      </c>
      <c r="BF361" s="19">
        <v>3266</v>
      </c>
      <c r="BG361" s="19">
        <v>3201</v>
      </c>
      <c r="BH361" s="19">
        <v>3129</v>
      </c>
      <c r="BI361" s="19">
        <v>2945</v>
      </c>
      <c r="BJ361" s="19">
        <v>2748</v>
      </c>
      <c r="BK361" s="19">
        <v>2742</v>
      </c>
      <c r="BL361" s="19">
        <v>2809</v>
      </c>
      <c r="BM361" s="19">
        <v>2846</v>
      </c>
      <c r="BN361" s="19">
        <v>2808</v>
      </c>
      <c r="BO361" s="19">
        <v>2844</v>
      </c>
      <c r="BP361" s="19">
        <v>2885</v>
      </c>
      <c r="BQ361" s="19">
        <v>3072</v>
      </c>
      <c r="BR361" s="19">
        <v>3127</v>
      </c>
      <c r="BS361" s="19">
        <v>3066</v>
      </c>
      <c r="BT361" s="19">
        <v>3002</v>
      </c>
      <c r="BU361" s="19">
        <v>2882</v>
      </c>
      <c r="BV361" s="19">
        <v>2882</v>
      </c>
      <c r="BW361" s="19">
        <v>3000</v>
      </c>
      <c r="BX361" s="19">
        <v>3024</v>
      </c>
      <c r="BY361" s="19">
        <v>3040</v>
      </c>
      <c r="BZ361" s="19">
        <v>3006</v>
      </c>
      <c r="CA361" s="19">
        <v>3004</v>
      </c>
      <c r="CB361" s="19">
        <v>2974</v>
      </c>
      <c r="CC361" s="19">
        <v>3090</v>
      </c>
      <c r="CD361" s="19">
        <v>3176</v>
      </c>
      <c r="CE361" s="19">
        <v>3069</v>
      </c>
      <c r="CF361" s="19">
        <v>2865</v>
      </c>
      <c r="CG361" s="19">
        <v>2755</v>
      </c>
      <c r="CH361" s="49">
        <v>2736</v>
      </c>
      <c r="CI361" s="49">
        <v>2813</v>
      </c>
      <c r="CJ361" s="49">
        <v>2807</v>
      </c>
      <c r="CK361" s="49">
        <v>2757</v>
      </c>
      <c r="CL361" s="49">
        <v>2742</v>
      </c>
      <c r="CM361" s="49">
        <v>2659</v>
      </c>
      <c r="CN361" s="49">
        <v>2638</v>
      </c>
      <c r="CO361" s="49">
        <v>2739</v>
      </c>
      <c r="CP361" s="49">
        <v>2736</v>
      </c>
      <c r="CQ361" s="49">
        <v>2649</v>
      </c>
      <c r="CR361" s="49">
        <v>2548</v>
      </c>
      <c r="CS361" s="49">
        <v>2459</v>
      </c>
      <c r="CT361" s="49">
        <v>2339</v>
      </c>
      <c r="CU361" s="49">
        <v>2323</v>
      </c>
      <c r="CV361" s="49">
        <v>2323</v>
      </c>
      <c r="CW361" s="49">
        <v>2260</v>
      </c>
      <c r="CX361" s="49">
        <v>2197</v>
      </c>
      <c r="CY361" s="49">
        <v>2092</v>
      </c>
      <c r="CZ361" s="17" t="s">
        <v>405</v>
      </c>
      <c r="DE361" t="s">
        <v>406</v>
      </c>
      <c r="DG361" t="s">
        <v>405</v>
      </c>
      <c r="DI361">
        <v>57100</v>
      </c>
      <c r="DJ361">
        <v>56300</v>
      </c>
      <c r="DK361">
        <v>57400</v>
      </c>
      <c r="DL361">
        <v>58300</v>
      </c>
      <c r="DM361">
        <v>58500</v>
      </c>
      <c r="DN361">
        <v>59900</v>
      </c>
      <c r="DO361">
        <v>60200</v>
      </c>
      <c r="DP361">
        <v>60200</v>
      </c>
      <c r="DQ361">
        <v>59800</v>
      </c>
      <c r="DR361">
        <v>59400</v>
      </c>
      <c r="DS361">
        <v>58300</v>
      </c>
      <c r="DT361">
        <v>58600</v>
      </c>
      <c r="DU361">
        <v>60500</v>
      </c>
      <c r="DV361">
        <v>60700</v>
      </c>
      <c r="DW361">
        <v>60600</v>
      </c>
      <c r="DX361">
        <v>59700</v>
      </c>
      <c r="DY361">
        <v>58800</v>
      </c>
      <c r="DZ361">
        <v>58800</v>
      </c>
      <c r="EA361">
        <v>59400</v>
      </c>
      <c r="EB361">
        <v>59500</v>
      </c>
      <c r="EC361">
        <v>59100</v>
      </c>
      <c r="ED361">
        <v>58500</v>
      </c>
      <c r="EE361">
        <v>58700</v>
      </c>
      <c r="EF361">
        <v>59200</v>
      </c>
      <c r="EG361">
        <v>58500</v>
      </c>
      <c r="EH361">
        <v>58800</v>
      </c>
      <c r="EI361">
        <v>58300</v>
      </c>
      <c r="EJ361" s="19">
        <v>58000</v>
      </c>
      <c r="EK361" s="19">
        <v>59200</v>
      </c>
      <c r="EL361" s="19">
        <v>59100</v>
      </c>
      <c r="EM361" s="19"/>
      <c r="EO361" s="31">
        <f t="shared" si="150"/>
        <v>3.2767075306479862E-2</v>
      </c>
      <c r="EP361" s="31">
        <f t="shared" si="151"/>
        <v>2.9662522202486677E-2</v>
      </c>
      <c r="EQ361" s="31">
        <f t="shared" si="152"/>
        <v>2.8763066202090591E-2</v>
      </c>
      <c r="ER361" s="31">
        <f t="shared" si="153"/>
        <v>2.8267581475128645E-2</v>
      </c>
      <c r="ES361" s="31">
        <f t="shared" si="154"/>
        <v>2.9059829059829061E-2</v>
      </c>
      <c r="ET361" s="31">
        <f t="shared" si="155"/>
        <v>2.3923205342237061E-2</v>
      </c>
      <c r="EU361" s="31">
        <f t="shared" si="156"/>
        <v>2.2674418604651164E-2</v>
      </c>
      <c r="EV361" s="31">
        <f t="shared" si="157"/>
        <v>2.4186046511627906E-2</v>
      </c>
      <c r="EW361" s="31">
        <f t="shared" si="158"/>
        <v>2.7090301003344482E-2</v>
      </c>
      <c r="EX361" s="31">
        <f t="shared" si="159"/>
        <v>2.6986531986531986E-2</v>
      </c>
      <c r="EY361" s="31">
        <f t="shared" si="160"/>
        <v>3.2881646655231564E-2</v>
      </c>
      <c r="EZ361" s="31">
        <f t="shared" si="161"/>
        <v>4.075085324232082E-2</v>
      </c>
      <c r="FA361" s="31">
        <f t="shared" si="162"/>
        <v>5.0495867768595042E-2</v>
      </c>
      <c r="FB361" s="31">
        <f t="shared" si="163"/>
        <v>4.9242174629324544E-2</v>
      </c>
      <c r="FC361" s="31">
        <f t="shared" si="164"/>
        <v>5.287128712871287E-2</v>
      </c>
      <c r="FD361" s="31">
        <f t="shared" si="165"/>
        <v>5.1474036850921272E-2</v>
      </c>
      <c r="FE361" s="31">
        <f t="shared" si="166"/>
        <v>5.4438775510204082E-2</v>
      </c>
      <c r="FF361" s="31">
        <f t="shared" si="167"/>
        <v>4.6734693877551019E-2</v>
      </c>
      <c r="FG361" s="31">
        <f t="shared" si="168"/>
        <v>4.7912457912457913E-2</v>
      </c>
      <c r="FH361" s="31">
        <f t="shared" si="169"/>
        <v>4.8487394957983196E-2</v>
      </c>
      <c r="FI361" s="31">
        <f t="shared" si="170"/>
        <v>5.187817258883249E-2</v>
      </c>
      <c r="FJ361" s="31">
        <f t="shared" si="171"/>
        <v>4.9264957264957263E-2</v>
      </c>
      <c r="FK361" s="31">
        <f t="shared" si="172"/>
        <v>5.1788756388415673E-2</v>
      </c>
      <c r="FL361" s="31">
        <f t="shared" si="173"/>
        <v>5.0236486486486487E-2</v>
      </c>
      <c r="FM361" s="50">
        <f t="shared" si="174"/>
        <v>5.2461538461538462E-2</v>
      </c>
      <c r="FN361" s="50">
        <f t="shared" si="175"/>
        <v>4.6530612244897962E-2</v>
      </c>
      <c r="FO361" s="50">
        <f t="shared" si="176"/>
        <v>4.7289879931389368E-2</v>
      </c>
      <c r="FP361" s="50">
        <f t="shared" si="177"/>
        <v>4.5482758620689658E-2</v>
      </c>
      <c r="FQ361" s="50">
        <f t="shared" si="178"/>
        <v>4.4746621621621623E-2</v>
      </c>
      <c r="FR361" s="50">
        <f t="shared" si="179"/>
        <v>3.9576988155668361E-2</v>
      </c>
    </row>
    <row r="362" spans="1:174" ht="14">
      <c r="A362" s="17" t="s">
        <v>406</v>
      </c>
      <c r="B362" s="19">
        <v>568</v>
      </c>
      <c r="C362" s="19">
        <v>595</v>
      </c>
      <c r="D362" s="19">
        <v>681</v>
      </c>
      <c r="E362" s="19">
        <v>662</v>
      </c>
      <c r="F362" s="19">
        <v>615</v>
      </c>
      <c r="G362" s="19">
        <v>628</v>
      </c>
      <c r="H362" s="19">
        <v>608</v>
      </c>
      <c r="I362" s="19">
        <v>645</v>
      </c>
      <c r="J362" s="19">
        <v>655</v>
      </c>
      <c r="K362" s="19">
        <v>640</v>
      </c>
      <c r="L362" s="19">
        <v>627</v>
      </c>
      <c r="M362" s="19">
        <v>608</v>
      </c>
      <c r="N362" s="19">
        <v>616</v>
      </c>
      <c r="O362" s="19">
        <v>642</v>
      </c>
      <c r="P362" s="19">
        <v>633</v>
      </c>
      <c r="Q362" s="19">
        <v>646</v>
      </c>
      <c r="R362" s="19">
        <v>628</v>
      </c>
      <c r="S362" s="19">
        <v>606</v>
      </c>
      <c r="T362" s="19">
        <v>521</v>
      </c>
      <c r="U362" s="19">
        <v>582</v>
      </c>
      <c r="V362" s="19">
        <v>598</v>
      </c>
      <c r="W362" s="19">
        <v>615</v>
      </c>
      <c r="X362" s="19">
        <v>561</v>
      </c>
      <c r="Y362" s="19">
        <v>565</v>
      </c>
      <c r="Z362" s="19">
        <v>556</v>
      </c>
      <c r="AA362" s="19">
        <v>545</v>
      </c>
      <c r="AB362" s="19">
        <v>571</v>
      </c>
      <c r="AC362" s="19">
        <v>522</v>
      </c>
      <c r="AD362" s="19">
        <v>517</v>
      </c>
      <c r="AE362" s="19">
        <v>475</v>
      </c>
      <c r="AF362" s="19">
        <v>447</v>
      </c>
      <c r="AG362" s="19">
        <v>468</v>
      </c>
      <c r="AH362" s="19">
        <v>457</v>
      </c>
      <c r="AI362" s="19">
        <v>477</v>
      </c>
      <c r="AJ362" s="19">
        <v>446</v>
      </c>
      <c r="AK362" s="19">
        <v>453</v>
      </c>
      <c r="AL362" s="19">
        <v>451</v>
      </c>
      <c r="AM362" s="19">
        <v>489</v>
      </c>
      <c r="AN362" s="19">
        <v>536</v>
      </c>
      <c r="AO362" s="19">
        <v>575</v>
      </c>
      <c r="AP362" s="19">
        <v>635</v>
      </c>
      <c r="AQ362" s="19">
        <v>696</v>
      </c>
      <c r="AR362" s="19">
        <v>747</v>
      </c>
      <c r="AS362" s="19">
        <v>875</v>
      </c>
      <c r="AT362" s="19">
        <v>1064</v>
      </c>
      <c r="AU362" s="19">
        <v>1090</v>
      </c>
      <c r="AV362" s="19">
        <v>1151</v>
      </c>
      <c r="AW362" s="19">
        <v>1237</v>
      </c>
      <c r="AX362" s="19">
        <v>1234</v>
      </c>
      <c r="AY362" s="19">
        <v>1274</v>
      </c>
      <c r="AZ362" s="19">
        <v>1322</v>
      </c>
      <c r="BA362" s="19">
        <v>1311</v>
      </c>
      <c r="BB362" s="19">
        <v>1284</v>
      </c>
      <c r="BC362" s="19">
        <v>1238</v>
      </c>
      <c r="BD362" s="19">
        <v>1204</v>
      </c>
      <c r="BE362" s="19">
        <v>1344</v>
      </c>
      <c r="BF362" s="19">
        <v>1330</v>
      </c>
      <c r="BG362" s="19">
        <v>1276</v>
      </c>
      <c r="BH362" s="19">
        <v>1287</v>
      </c>
      <c r="BI362" s="19">
        <v>1213</v>
      </c>
      <c r="BJ362" s="19">
        <v>1118</v>
      </c>
      <c r="BK362" s="19">
        <v>1104</v>
      </c>
      <c r="BL362" s="19">
        <v>1142</v>
      </c>
      <c r="BM362" s="19">
        <v>1117</v>
      </c>
      <c r="BN362" s="19">
        <v>1089</v>
      </c>
      <c r="BO362" s="19">
        <v>1085</v>
      </c>
      <c r="BP362" s="19">
        <v>1064</v>
      </c>
      <c r="BQ362" s="19">
        <v>1120</v>
      </c>
      <c r="BR362" s="19">
        <v>1141</v>
      </c>
      <c r="BS362" s="19">
        <v>1096</v>
      </c>
      <c r="BT362" s="19">
        <v>1111</v>
      </c>
      <c r="BU362" s="19">
        <v>1091</v>
      </c>
      <c r="BV362" s="19">
        <v>1059</v>
      </c>
      <c r="BW362" s="19">
        <v>1124</v>
      </c>
      <c r="BX362" s="19">
        <v>1138</v>
      </c>
      <c r="BY362" s="19">
        <v>1142</v>
      </c>
      <c r="BZ362" s="19">
        <v>1164</v>
      </c>
      <c r="CA362" s="19">
        <v>1198</v>
      </c>
      <c r="CB362" s="19">
        <v>1153</v>
      </c>
      <c r="CC362" s="19">
        <v>1171</v>
      </c>
      <c r="CD362" s="19">
        <v>1180</v>
      </c>
      <c r="CE362" s="19">
        <v>1173</v>
      </c>
      <c r="CF362" s="19">
        <v>1099</v>
      </c>
      <c r="CG362" s="19">
        <v>1092</v>
      </c>
      <c r="CH362" s="49">
        <v>1026</v>
      </c>
      <c r="CI362" s="49">
        <v>1057</v>
      </c>
      <c r="CJ362" s="49">
        <v>1057</v>
      </c>
      <c r="CK362" s="49">
        <v>1031</v>
      </c>
      <c r="CL362" s="49">
        <v>1053</v>
      </c>
      <c r="CM362" s="49">
        <v>1016</v>
      </c>
      <c r="CN362" s="49">
        <v>1010</v>
      </c>
      <c r="CO362" s="49">
        <v>1043</v>
      </c>
      <c r="CP362" s="49">
        <v>1140</v>
      </c>
      <c r="CQ362" s="49">
        <v>1140</v>
      </c>
      <c r="CR362" s="49">
        <v>1140</v>
      </c>
      <c r="CS362" s="49">
        <v>1079</v>
      </c>
      <c r="CT362" s="49">
        <v>1038</v>
      </c>
      <c r="CU362" s="49">
        <v>1015</v>
      </c>
      <c r="CV362" s="49">
        <v>1009</v>
      </c>
      <c r="CW362" s="49">
        <v>939</v>
      </c>
      <c r="CX362" s="49">
        <v>884</v>
      </c>
      <c r="CY362" s="49">
        <v>760</v>
      </c>
      <c r="CZ362" s="17" t="s">
        <v>406</v>
      </c>
      <c r="DE362" t="s">
        <v>407</v>
      </c>
      <c r="DG362" t="s">
        <v>406</v>
      </c>
      <c r="DI362">
        <v>41300</v>
      </c>
      <c r="DJ362">
        <v>41800</v>
      </c>
      <c r="DK362">
        <v>42800</v>
      </c>
      <c r="DL362">
        <v>43500</v>
      </c>
      <c r="DM362">
        <v>43200</v>
      </c>
      <c r="DN362">
        <v>43500</v>
      </c>
      <c r="DO362">
        <v>42900</v>
      </c>
      <c r="DP362">
        <v>43100</v>
      </c>
      <c r="DQ362">
        <v>43100</v>
      </c>
      <c r="DR362">
        <v>43200</v>
      </c>
      <c r="DS362">
        <v>44100</v>
      </c>
      <c r="DT362">
        <v>42300</v>
      </c>
      <c r="DU362">
        <v>42400</v>
      </c>
      <c r="DV362">
        <v>42400</v>
      </c>
      <c r="DW362">
        <v>43000</v>
      </c>
      <c r="DX362">
        <v>44500</v>
      </c>
      <c r="DY362">
        <v>45900</v>
      </c>
      <c r="DZ362">
        <v>44200</v>
      </c>
      <c r="EA362">
        <v>43500</v>
      </c>
      <c r="EB362">
        <v>42400</v>
      </c>
      <c r="EC362">
        <v>39600</v>
      </c>
      <c r="ED362">
        <v>39500</v>
      </c>
      <c r="EE362">
        <v>40200</v>
      </c>
      <c r="EF362">
        <v>41900</v>
      </c>
      <c r="EG362">
        <v>43500</v>
      </c>
      <c r="EH362">
        <v>45400</v>
      </c>
      <c r="EI362">
        <v>44300</v>
      </c>
      <c r="EJ362" s="19">
        <v>44500</v>
      </c>
      <c r="EK362" s="19">
        <v>44600</v>
      </c>
      <c r="EL362" s="19">
        <v>46100</v>
      </c>
      <c r="EM362" s="19"/>
      <c r="EO362" s="31">
        <f t="shared" si="150"/>
        <v>1.549636803874092E-2</v>
      </c>
      <c r="EP362" s="31">
        <f t="shared" si="151"/>
        <v>1.4736842105263158E-2</v>
      </c>
      <c r="EQ362" s="31">
        <f t="shared" si="152"/>
        <v>1.5093457943925234E-2</v>
      </c>
      <c r="ER362" s="31">
        <f t="shared" si="153"/>
        <v>1.1977011494252874E-2</v>
      </c>
      <c r="ES362" s="31">
        <f t="shared" si="154"/>
        <v>1.4236111111111111E-2</v>
      </c>
      <c r="ET362" s="31">
        <f t="shared" si="155"/>
        <v>1.27816091954023E-2</v>
      </c>
      <c r="EU362" s="31">
        <f t="shared" si="156"/>
        <v>1.2167832167832168E-2</v>
      </c>
      <c r="EV362" s="31">
        <f t="shared" si="157"/>
        <v>1.037122969837587E-2</v>
      </c>
      <c r="EW362" s="31">
        <f t="shared" si="158"/>
        <v>1.1067285382830626E-2</v>
      </c>
      <c r="EX362" s="31">
        <f t="shared" si="159"/>
        <v>1.0439814814814815E-2</v>
      </c>
      <c r="EY362" s="31">
        <f t="shared" si="160"/>
        <v>1.3038548752834467E-2</v>
      </c>
      <c r="EZ362" s="31">
        <f t="shared" si="161"/>
        <v>1.7659574468085106E-2</v>
      </c>
      <c r="FA362" s="31">
        <f t="shared" si="162"/>
        <v>2.5707547169811322E-2</v>
      </c>
      <c r="FB362" s="31">
        <f t="shared" si="163"/>
        <v>2.9103773584905662E-2</v>
      </c>
      <c r="FC362" s="31">
        <f t="shared" si="164"/>
        <v>3.0488372093023255E-2</v>
      </c>
      <c r="FD362" s="31">
        <f t="shared" si="165"/>
        <v>2.7056179775280898E-2</v>
      </c>
      <c r="FE362" s="31">
        <f t="shared" si="166"/>
        <v>2.7799564270152507E-2</v>
      </c>
      <c r="FF362" s="31">
        <f t="shared" si="167"/>
        <v>2.5294117647058825E-2</v>
      </c>
      <c r="FG362" s="31">
        <f t="shared" si="168"/>
        <v>2.5678160919540231E-2</v>
      </c>
      <c r="FH362" s="31">
        <f t="shared" si="169"/>
        <v>2.5094339622641508E-2</v>
      </c>
      <c r="FI362" s="31">
        <f t="shared" si="170"/>
        <v>2.7676767676767678E-2</v>
      </c>
      <c r="FJ362" s="31">
        <f t="shared" si="171"/>
        <v>2.6810126582278482E-2</v>
      </c>
      <c r="FK362" s="31">
        <f t="shared" si="172"/>
        <v>2.8407960199004975E-2</v>
      </c>
      <c r="FL362" s="31">
        <f t="shared" si="173"/>
        <v>2.7517899761336517E-2</v>
      </c>
      <c r="FM362" s="50">
        <f t="shared" si="174"/>
        <v>2.696551724137931E-2</v>
      </c>
      <c r="FN362" s="50">
        <f t="shared" si="175"/>
        <v>2.2599118942731276E-2</v>
      </c>
      <c r="FO362" s="50">
        <f t="shared" si="176"/>
        <v>2.3273137697516929E-2</v>
      </c>
      <c r="FP362" s="50">
        <f t="shared" si="177"/>
        <v>2.2696629213483147E-2</v>
      </c>
      <c r="FQ362" s="50">
        <f t="shared" si="178"/>
        <v>2.5560538116591928E-2</v>
      </c>
      <c r="FR362" s="50">
        <f t="shared" si="179"/>
        <v>2.2516268980477223E-2</v>
      </c>
    </row>
    <row r="363" spans="1:174" ht="14">
      <c r="A363" s="17" t="s">
        <v>407</v>
      </c>
      <c r="B363" s="19">
        <v>2243</v>
      </c>
      <c r="C363" s="19">
        <v>2094</v>
      </c>
      <c r="D363" s="19">
        <v>2115</v>
      </c>
      <c r="E363" s="19">
        <v>2179</v>
      </c>
      <c r="F363" s="19">
        <v>2213</v>
      </c>
      <c r="G363" s="19">
        <v>2022</v>
      </c>
      <c r="H363" s="19">
        <v>2053</v>
      </c>
      <c r="I363" s="19">
        <v>2245</v>
      </c>
      <c r="J363" s="19">
        <v>2375</v>
      </c>
      <c r="K363" s="19">
        <v>2345</v>
      </c>
      <c r="L363" s="19">
        <v>2464</v>
      </c>
      <c r="M363" s="19">
        <v>2397</v>
      </c>
      <c r="N363" s="19">
        <v>2227</v>
      </c>
      <c r="O363" s="19">
        <v>2166</v>
      </c>
      <c r="P363" s="19">
        <v>2152</v>
      </c>
      <c r="Q363" s="19">
        <v>2254</v>
      </c>
      <c r="R363" s="19">
        <v>2261</v>
      </c>
      <c r="S363" s="19">
        <v>2265</v>
      </c>
      <c r="T363" s="19">
        <v>2220</v>
      </c>
      <c r="U363" s="19">
        <v>2399</v>
      </c>
      <c r="V363" s="19">
        <v>2531</v>
      </c>
      <c r="W363" s="19">
        <v>2464</v>
      </c>
      <c r="X363" s="19">
        <v>2379</v>
      </c>
      <c r="Y363" s="19">
        <v>2326</v>
      </c>
      <c r="Z363" s="19">
        <v>2258</v>
      </c>
      <c r="AA363" s="19">
        <v>2145</v>
      </c>
      <c r="AB363" s="19">
        <v>2050</v>
      </c>
      <c r="AC363" s="19">
        <v>2033</v>
      </c>
      <c r="AD363" s="19">
        <v>2018</v>
      </c>
      <c r="AE363" s="19">
        <v>2023</v>
      </c>
      <c r="AF363" s="19">
        <v>2023</v>
      </c>
      <c r="AG363" s="19">
        <v>2096</v>
      </c>
      <c r="AH363" s="19">
        <v>2091</v>
      </c>
      <c r="AI363" s="19">
        <v>2095</v>
      </c>
      <c r="AJ363" s="19">
        <v>2099</v>
      </c>
      <c r="AK363" s="19">
        <v>2112</v>
      </c>
      <c r="AL363" s="19">
        <v>2070</v>
      </c>
      <c r="AM363" s="19">
        <v>2136</v>
      </c>
      <c r="AN363" s="19">
        <v>2205</v>
      </c>
      <c r="AO363" s="19">
        <v>2366</v>
      </c>
      <c r="AP363" s="19">
        <v>2444</v>
      </c>
      <c r="AQ363" s="19">
        <v>2621</v>
      </c>
      <c r="AR363" s="19">
        <v>2881</v>
      </c>
      <c r="AS363" s="19">
        <v>3259</v>
      </c>
      <c r="AT363" s="19">
        <v>3936</v>
      </c>
      <c r="AU363" s="19">
        <v>4090</v>
      </c>
      <c r="AV363" s="19">
        <v>4311</v>
      </c>
      <c r="AW363" s="19">
        <v>4308</v>
      </c>
      <c r="AX363" s="19">
        <v>4220</v>
      </c>
      <c r="AY363" s="19">
        <v>4198</v>
      </c>
      <c r="AZ363" s="19">
        <v>4230</v>
      </c>
      <c r="BA363" s="19">
        <v>4165</v>
      </c>
      <c r="BB363" s="19">
        <v>4131</v>
      </c>
      <c r="BC363" s="19">
        <v>3999</v>
      </c>
      <c r="BD363" s="19">
        <v>4081</v>
      </c>
      <c r="BE363" s="19">
        <v>4447</v>
      </c>
      <c r="BF363" s="19">
        <v>4493</v>
      </c>
      <c r="BG363" s="19">
        <v>4521</v>
      </c>
      <c r="BH363" s="19">
        <v>4461</v>
      </c>
      <c r="BI363" s="19">
        <v>4326</v>
      </c>
      <c r="BJ363" s="19">
        <v>4226</v>
      </c>
      <c r="BK363" s="19">
        <v>3961</v>
      </c>
      <c r="BL363" s="19">
        <v>4089</v>
      </c>
      <c r="BM363" s="19">
        <v>3981</v>
      </c>
      <c r="BN363" s="19">
        <v>3847</v>
      </c>
      <c r="BO363" s="19">
        <v>3780</v>
      </c>
      <c r="BP363" s="19">
        <v>3838</v>
      </c>
      <c r="BQ363" s="19">
        <v>4026</v>
      </c>
      <c r="BR363" s="19">
        <v>4229</v>
      </c>
      <c r="BS363" s="19">
        <v>4304</v>
      </c>
      <c r="BT363" s="19">
        <v>4354</v>
      </c>
      <c r="BU363" s="19">
        <v>4378</v>
      </c>
      <c r="BV363" s="19">
        <v>4338</v>
      </c>
      <c r="BW363" s="19">
        <v>4416</v>
      </c>
      <c r="BX363" s="19">
        <v>4439</v>
      </c>
      <c r="BY363" s="19">
        <v>4431</v>
      </c>
      <c r="BZ363" s="19">
        <v>4390</v>
      </c>
      <c r="CA363" s="19">
        <v>4198</v>
      </c>
      <c r="CB363" s="19">
        <v>4111</v>
      </c>
      <c r="CC363" s="19">
        <v>4373</v>
      </c>
      <c r="CD363" s="19">
        <v>4605</v>
      </c>
      <c r="CE363" s="19">
        <v>4543</v>
      </c>
      <c r="CF363" s="19">
        <v>4234</v>
      </c>
      <c r="CG363" s="19">
        <v>4170</v>
      </c>
      <c r="CH363" s="49">
        <v>3984</v>
      </c>
      <c r="CI363" s="49">
        <v>4007</v>
      </c>
      <c r="CJ363" s="49">
        <v>4004</v>
      </c>
      <c r="CK363" s="49">
        <v>3953</v>
      </c>
      <c r="CL363" s="49">
        <v>3969</v>
      </c>
      <c r="CM363" s="49">
        <v>3983</v>
      </c>
      <c r="CN363" s="49">
        <v>3961</v>
      </c>
      <c r="CO363" s="49">
        <v>4209</v>
      </c>
      <c r="CP363" s="49">
        <v>4529</v>
      </c>
      <c r="CQ363" s="49">
        <v>4515</v>
      </c>
      <c r="CR363" s="49">
        <v>4374</v>
      </c>
      <c r="CS363" s="49">
        <v>4295</v>
      </c>
      <c r="CT363" s="49">
        <v>4100</v>
      </c>
      <c r="CU363" s="49">
        <v>3869</v>
      </c>
      <c r="CV363" s="49">
        <v>3803</v>
      </c>
      <c r="CW363" s="49">
        <v>3722</v>
      </c>
      <c r="CX363" s="49">
        <v>3525</v>
      </c>
      <c r="CY363" s="49">
        <v>3314</v>
      </c>
      <c r="CZ363" s="17" t="s">
        <v>407</v>
      </c>
      <c r="DE363" t="s">
        <v>408</v>
      </c>
      <c r="DG363" t="s">
        <v>407</v>
      </c>
      <c r="DI363">
        <v>76700</v>
      </c>
      <c r="DJ363">
        <v>77700</v>
      </c>
      <c r="DK363">
        <v>77400</v>
      </c>
      <c r="DL363">
        <v>77100</v>
      </c>
      <c r="DM363">
        <v>76500</v>
      </c>
      <c r="DN363">
        <v>75800</v>
      </c>
      <c r="DO363">
        <v>76900</v>
      </c>
      <c r="DP363">
        <v>77900</v>
      </c>
      <c r="DQ363">
        <v>78200</v>
      </c>
      <c r="DR363">
        <v>79400</v>
      </c>
      <c r="DS363">
        <v>79700</v>
      </c>
      <c r="DT363">
        <v>80100</v>
      </c>
      <c r="DU363">
        <v>81100</v>
      </c>
      <c r="DV363">
        <v>80900</v>
      </c>
      <c r="DW363">
        <v>82700</v>
      </c>
      <c r="DX363">
        <v>82900</v>
      </c>
      <c r="DY363">
        <v>81200</v>
      </c>
      <c r="DZ363">
        <v>81700</v>
      </c>
      <c r="EA363">
        <v>81900</v>
      </c>
      <c r="EB363">
        <v>82000</v>
      </c>
      <c r="EC363">
        <v>84300</v>
      </c>
      <c r="ED363">
        <v>84300</v>
      </c>
      <c r="EE363">
        <v>83700</v>
      </c>
      <c r="EF363">
        <v>83400</v>
      </c>
      <c r="EG363">
        <v>83200</v>
      </c>
      <c r="EH363">
        <v>83000</v>
      </c>
      <c r="EI363">
        <v>82400</v>
      </c>
      <c r="EJ363" s="19">
        <v>82500</v>
      </c>
      <c r="EK363" s="19">
        <v>84400</v>
      </c>
      <c r="EL363" s="19">
        <v>85700</v>
      </c>
      <c r="EM363" s="19"/>
      <c r="EO363" s="31">
        <f t="shared" si="150"/>
        <v>3.0573663624511083E-2</v>
      </c>
      <c r="EP363" s="31">
        <f t="shared" si="151"/>
        <v>2.8661518661518663E-2</v>
      </c>
      <c r="EQ363" s="31">
        <f t="shared" si="152"/>
        <v>2.9121447028423772E-2</v>
      </c>
      <c r="ER363" s="31">
        <f t="shared" si="153"/>
        <v>2.8793774319066146E-2</v>
      </c>
      <c r="ES363" s="31">
        <f t="shared" si="154"/>
        <v>3.2209150326797387E-2</v>
      </c>
      <c r="ET363" s="31">
        <f t="shared" si="155"/>
        <v>2.9788918205804749E-2</v>
      </c>
      <c r="EU363" s="31">
        <f t="shared" si="156"/>
        <v>2.6436931079323798E-2</v>
      </c>
      <c r="EV363" s="31">
        <f t="shared" si="157"/>
        <v>2.5969191270860077E-2</v>
      </c>
      <c r="EW363" s="31">
        <f t="shared" si="158"/>
        <v>2.6790281329923275E-2</v>
      </c>
      <c r="EX363" s="31">
        <f t="shared" si="159"/>
        <v>2.6070528967254408E-2</v>
      </c>
      <c r="EY363" s="31">
        <f t="shared" si="160"/>
        <v>2.9686323713927227E-2</v>
      </c>
      <c r="EZ363" s="31">
        <f t="shared" si="161"/>
        <v>3.5967540574282149E-2</v>
      </c>
      <c r="FA363" s="31">
        <f t="shared" si="162"/>
        <v>5.0431565967940815E-2</v>
      </c>
      <c r="FB363" s="31">
        <f t="shared" si="163"/>
        <v>5.2163164400494434E-2</v>
      </c>
      <c r="FC363" s="31">
        <f t="shared" si="164"/>
        <v>5.0362756952841599E-2</v>
      </c>
      <c r="FD363" s="31">
        <f t="shared" si="165"/>
        <v>4.9227985524728589E-2</v>
      </c>
      <c r="FE363" s="31">
        <f t="shared" si="166"/>
        <v>5.5677339901477829E-2</v>
      </c>
      <c r="FF363" s="31">
        <f t="shared" si="167"/>
        <v>5.1725826193390452E-2</v>
      </c>
      <c r="FG363" s="31">
        <f t="shared" si="168"/>
        <v>4.8608058608058606E-2</v>
      </c>
      <c r="FH363" s="31">
        <f t="shared" si="169"/>
        <v>4.6804878048780488E-2</v>
      </c>
      <c r="FI363" s="31">
        <f t="shared" si="170"/>
        <v>5.1055753262158957E-2</v>
      </c>
      <c r="FJ363" s="31">
        <f t="shared" si="171"/>
        <v>5.1459074733096084E-2</v>
      </c>
      <c r="FK363" s="31">
        <f t="shared" si="172"/>
        <v>5.2939068100358422E-2</v>
      </c>
      <c r="FL363" s="31">
        <f t="shared" si="173"/>
        <v>4.9292565947242205E-2</v>
      </c>
      <c r="FM363" s="50">
        <f t="shared" si="174"/>
        <v>5.4603365384615382E-2</v>
      </c>
      <c r="FN363" s="50">
        <f t="shared" si="175"/>
        <v>4.8000000000000001E-2</v>
      </c>
      <c r="FO363" s="50">
        <f t="shared" si="176"/>
        <v>4.7973300970873788E-2</v>
      </c>
      <c r="FP363" s="50">
        <f t="shared" si="177"/>
        <v>4.8012121212121214E-2</v>
      </c>
      <c r="FQ363" s="50">
        <f t="shared" si="178"/>
        <v>5.3495260663507106E-2</v>
      </c>
      <c r="FR363" s="50">
        <f t="shared" si="179"/>
        <v>4.7841306884480746E-2</v>
      </c>
    </row>
    <row r="364" spans="1:174" ht="14">
      <c r="A364" s="17" t="s">
        <v>408</v>
      </c>
      <c r="B364" s="19">
        <v>681</v>
      </c>
      <c r="C364" s="19">
        <v>679</v>
      </c>
      <c r="D364" s="19">
        <v>718</v>
      </c>
      <c r="E364" s="19">
        <v>709</v>
      </c>
      <c r="F364" s="19">
        <v>735</v>
      </c>
      <c r="G364" s="19">
        <v>751</v>
      </c>
      <c r="H364" s="19">
        <v>724</v>
      </c>
      <c r="I364" s="19">
        <v>806</v>
      </c>
      <c r="J364" s="19">
        <v>902</v>
      </c>
      <c r="K364" s="19">
        <v>913</v>
      </c>
      <c r="L364" s="19">
        <v>845</v>
      </c>
      <c r="M364" s="19">
        <v>884</v>
      </c>
      <c r="N364" s="19">
        <v>860</v>
      </c>
      <c r="O364" s="19">
        <v>920</v>
      </c>
      <c r="P364" s="19">
        <v>846</v>
      </c>
      <c r="Q364" s="19">
        <v>823</v>
      </c>
      <c r="R364" s="19">
        <v>797</v>
      </c>
      <c r="S364" s="19">
        <v>776</v>
      </c>
      <c r="T364" s="19">
        <v>758</v>
      </c>
      <c r="U364" s="19">
        <v>808</v>
      </c>
      <c r="V364" s="19">
        <v>800</v>
      </c>
      <c r="W364" s="19">
        <v>739</v>
      </c>
      <c r="X364" s="19">
        <v>691</v>
      </c>
      <c r="Y364" s="19">
        <v>679</v>
      </c>
      <c r="Z364" s="19">
        <v>642</v>
      </c>
      <c r="AA364" s="19">
        <v>679</v>
      </c>
      <c r="AB364" s="19">
        <v>681</v>
      </c>
      <c r="AC364" s="19">
        <v>646</v>
      </c>
      <c r="AD364" s="19">
        <v>610</v>
      </c>
      <c r="AE364" s="19">
        <v>580</v>
      </c>
      <c r="AF364" s="19">
        <v>568</v>
      </c>
      <c r="AG364" s="19">
        <v>642</v>
      </c>
      <c r="AH364" s="19">
        <v>673</v>
      </c>
      <c r="AI364" s="19">
        <v>683</v>
      </c>
      <c r="AJ364" s="19">
        <v>644</v>
      </c>
      <c r="AK364" s="19">
        <v>611</v>
      </c>
      <c r="AL364" s="19">
        <v>636</v>
      </c>
      <c r="AM364" s="19">
        <v>669</v>
      </c>
      <c r="AN364" s="19">
        <v>761</v>
      </c>
      <c r="AO364" s="19">
        <v>766</v>
      </c>
      <c r="AP364" s="19">
        <v>756</v>
      </c>
      <c r="AQ364" s="19">
        <v>889</v>
      </c>
      <c r="AR364" s="19">
        <v>1010</v>
      </c>
      <c r="AS364" s="19">
        <v>1187</v>
      </c>
      <c r="AT364" s="19">
        <v>1524</v>
      </c>
      <c r="AU364" s="19">
        <v>1626</v>
      </c>
      <c r="AV364" s="19">
        <v>1660</v>
      </c>
      <c r="AW364" s="19">
        <v>1711</v>
      </c>
      <c r="AX364" s="19">
        <v>1651</v>
      </c>
      <c r="AY364" s="19">
        <v>1683</v>
      </c>
      <c r="AZ364" s="19">
        <v>1656</v>
      </c>
      <c r="BA364" s="19">
        <v>1671</v>
      </c>
      <c r="BB364" s="19">
        <v>1635</v>
      </c>
      <c r="BC364" s="19">
        <v>1595</v>
      </c>
      <c r="BD364" s="19">
        <v>1548</v>
      </c>
      <c r="BE364" s="19">
        <v>1687</v>
      </c>
      <c r="BF364" s="19">
        <v>1670</v>
      </c>
      <c r="BG364" s="19">
        <v>1595</v>
      </c>
      <c r="BH364" s="19">
        <v>1489</v>
      </c>
      <c r="BI364" s="19">
        <v>1427</v>
      </c>
      <c r="BJ364" s="19">
        <v>1380</v>
      </c>
      <c r="BK364" s="19">
        <v>1400</v>
      </c>
      <c r="BL364" s="19">
        <v>1418</v>
      </c>
      <c r="BM364" s="19">
        <v>1372</v>
      </c>
      <c r="BN364" s="19">
        <v>1262</v>
      </c>
      <c r="BO364" s="19">
        <v>1283</v>
      </c>
      <c r="BP364" s="19">
        <v>1236</v>
      </c>
      <c r="BQ364" s="19">
        <v>1352</v>
      </c>
      <c r="BR364" s="19">
        <v>1459</v>
      </c>
      <c r="BS364" s="19">
        <v>1418</v>
      </c>
      <c r="BT364" s="19">
        <v>1414</v>
      </c>
      <c r="BU364" s="19">
        <v>1438</v>
      </c>
      <c r="BV364" s="19">
        <v>1443</v>
      </c>
      <c r="BW364" s="19">
        <v>1483</v>
      </c>
      <c r="BX364" s="19">
        <v>1498</v>
      </c>
      <c r="BY364" s="19">
        <v>1523</v>
      </c>
      <c r="BZ364" s="19">
        <v>1523</v>
      </c>
      <c r="CA364" s="19">
        <v>1531</v>
      </c>
      <c r="CB364" s="19">
        <v>1508</v>
      </c>
      <c r="CC364" s="19">
        <v>1583</v>
      </c>
      <c r="CD364" s="19">
        <v>1730</v>
      </c>
      <c r="CE364" s="19">
        <v>1687</v>
      </c>
      <c r="CF364" s="19">
        <v>1649</v>
      </c>
      <c r="CG364" s="19">
        <v>1604</v>
      </c>
      <c r="CH364" s="49">
        <v>1576</v>
      </c>
      <c r="CI364" s="49">
        <v>1546</v>
      </c>
      <c r="CJ364" s="49">
        <v>1526</v>
      </c>
      <c r="CK364" s="49">
        <v>1494</v>
      </c>
      <c r="CL364" s="49">
        <v>1489</v>
      </c>
      <c r="CM364" s="49">
        <v>1514</v>
      </c>
      <c r="CN364" s="49">
        <v>1434</v>
      </c>
      <c r="CO364" s="49">
        <v>1511</v>
      </c>
      <c r="CP364" s="49">
        <v>1572</v>
      </c>
      <c r="CQ364" s="49">
        <v>1523</v>
      </c>
      <c r="CR364" s="49">
        <v>1447</v>
      </c>
      <c r="CS364" s="49">
        <v>1403</v>
      </c>
      <c r="CT364" s="49">
        <v>1344</v>
      </c>
      <c r="CU364" s="49">
        <v>1302</v>
      </c>
      <c r="CV364" s="49">
        <v>1290</v>
      </c>
      <c r="CW364" s="49">
        <v>1189</v>
      </c>
      <c r="CX364" s="49">
        <v>1134</v>
      </c>
      <c r="CY364" s="49">
        <v>1083</v>
      </c>
      <c r="CZ364" s="17" t="s">
        <v>408</v>
      </c>
      <c r="DE364" t="s">
        <v>409</v>
      </c>
      <c r="DG364" t="s">
        <v>408</v>
      </c>
      <c r="DI364">
        <v>57600</v>
      </c>
      <c r="DJ364">
        <v>57100</v>
      </c>
      <c r="DK364">
        <v>56000</v>
      </c>
      <c r="DL364">
        <v>56900</v>
      </c>
      <c r="DM364">
        <v>56000</v>
      </c>
      <c r="DN364">
        <v>54000</v>
      </c>
      <c r="DO364">
        <v>55500</v>
      </c>
      <c r="DP364">
        <v>55300</v>
      </c>
      <c r="DQ364">
        <v>55200</v>
      </c>
      <c r="DR364">
        <v>54000</v>
      </c>
      <c r="DS364">
        <v>54100</v>
      </c>
      <c r="DT364">
        <v>55000</v>
      </c>
      <c r="DU364">
        <v>56500</v>
      </c>
      <c r="DV364">
        <v>58400</v>
      </c>
      <c r="DW364">
        <v>57600</v>
      </c>
      <c r="DX364">
        <v>59800</v>
      </c>
      <c r="DY364">
        <v>60500</v>
      </c>
      <c r="DZ364">
        <v>60400</v>
      </c>
      <c r="EA364">
        <v>60600</v>
      </c>
      <c r="EB364">
        <v>60300</v>
      </c>
      <c r="EC364">
        <v>58400</v>
      </c>
      <c r="ED364">
        <v>59500</v>
      </c>
      <c r="EE364">
        <v>59900</v>
      </c>
      <c r="EF364">
        <v>58500</v>
      </c>
      <c r="EG364">
        <v>58400</v>
      </c>
      <c r="EH364">
        <v>54400</v>
      </c>
      <c r="EI364">
        <v>52200</v>
      </c>
      <c r="EJ364" s="19">
        <v>52800</v>
      </c>
      <c r="EK364" s="19">
        <v>54800</v>
      </c>
      <c r="EL364" s="19">
        <v>56300</v>
      </c>
      <c r="EM364" s="19"/>
      <c r="EO364" s="31">
        <f t="shared" si="150"/>
        <v>1.5850694444444445E-2</v>
      </c>
      <c r="EP364" s="31">
        <f t="shared" si="151"/>
        <v>1.5061295971978984E-2</v>
      </c>
      <c r="EQ364" s="31">
        <f t="shared" si="152"/>
        <v>1.4696428571428572E-2</v>
      </c>
      <c r="ER364" s="31">
        <f t="shared" si="153"/>
        <v>1.3321616871704745E-2</v>
      </c>
      <c r="ES364" s="31">
        <f t="shared" si="154"/>
        <v>1.3196428571428571E-2</v>
      </c>
      <c r="ET364" s="31">
        <f t="shared" si="155"/>
        <v>1.1888888888888888E-2</v>
      </c>
      <c r="EU364" s="31">
        <f t="shared" si="156"/>
        <v>1.163963963963964E-2</v>
      </c>
      <c r="EV364" s="31">
        <f t="shared" si="157"/>
        <v>1.027124773960217E-2</v>
      </c>
      <c r="EW364" s="31">
        <f t="shared" si="158"/>
        <v>1.2373188405797101E-2</v>
      </c>
      <c r="EX364" s="31">
        <f t="shared" si="159"/>
        <v>1.1777777777777778E-2</v>
      </c>
      <c r="EY364" s="31">
        <f t="shared" si="160"/>
        <v>1.4158964879852126E-2</v>
      </c>
      <c r="EZ364" s="31">
        <f t="shared" si="161"/>
        <v>1.8363636363636363E-2</v>
      </c>
      <c r="FA364" s="31">
        <f t="shared" si="162"/>
        <v>2.8778761061946902E-2</v>
      </c>
      <c r="FB364" s="31">
        <f t="shared" si="163"/>
        <v>2.827054794520548E-2</v>
      </c>
      <c r="FC364" s="31">
        <f t="shared" si="164"/>
        <v>2.9010416666666667E-2</v>
      </c>
      <c r="FD364" s="31">
        <f t="shared" si="165"/>
        <v>2.5886287625418059E-2</v>
      </c>
      <c r="FE364" s="31">
        <f t="shared" si="166"/>
        <v>2.6363636363636363E-2</v>
      </c>
      <c r="FF364" s="31">
        <f t="shared" si="167"/>
        <v>2.28476821192053E-2</v>
      </c>
      <c r="FG364" s="31">
        <f t="shared" si="168"/>
        <v>2.2640264026402641E-2</v>
      </c>
      <c r="FH364" s="31">
        <f t="shared" si="169"/>
        <v>2.0497512437810946E-2</v>
      </c>
      <c r="FI364" s="31">
        <f t="shared" si="170"/>
        <v>2.4280821917808219E-2</v>
      </c>
      <c r="FJ364" s="31">
        <f t="shared" si="171"/>
        <v>2.4252100840336136E-2</v>
      </c>
      <c r="FK364" s="31">
        <f t="shared" si="172"/>
        <v>2.5425709515859766E-2</v>
      </c>
      <c r="FL364" s="31">
        <f t="shared" si="173"/>
        <v>2.5777777777777778E-2</v>
      </c>
      <c r="FM364" s="50">
        <f t="shared" si="174"/>
        <v>2.8886986301369863E-2</v>
      </c>
      <c r="FN364" s="50">
        <f t="shared" si="175"/>
        <v>2.8970588235294116E-2</v>
      </c>
      <c r="FO364" s="50">
        <f t="shared" si="176"/>
        <v>2.8620689655172414E-2</v>
      </c>
      <c r="FP364" s="50">
        <f t="shared" si="177"/>
        <v>2.7159090909090911E-2</v>
      </c>
      <c r="FQ364" s="50">
        <f t="shared" si="178"/>
        <v>2.7791970802919709E-2</v>
      </c>
      <c r="FR364" s="50">
        <f t="shared" si="179"/>
        <v>2.3872113676731792E-2</v>
      </c>
    </row>
    <row r="365" spans="1:174" ht="14">
      <c r="A365" s="17" t="s">
        <v>409</v>
      </c>
      <c r="B365" s="19">
        <v>1549</v>
      </c>
      <c r="C365" s="19">
        <v>1488</v>
      </c>
      <c r="D365" s="19">
        <v>1470</v>
      </c>
      <c r="E365" s="19">
        <v>1543</v>
      </c>
      <c r="F365" s="19">
        <v>1657</v>
      </c>
      <c r="G365" s="19">
        <v>1810</v>
      </c>
      <c r="H365" s="19">
        <v>1948</v>
      </c>
      <c r="I365" s="19">
        <v>2149</v>
      </c>
      <c r="J365" s="19">
        <v>2208</v>
      </c>
      <c r="K365" s="19">
        <v>2099</v>
      </c>
      <c r="L365" s="19">
        <v>2104</v>
      </c>
      <c r="M365" s="19">
        <v>2061</v>
      </c>
      <c r="N365" s="19">
        <v>1945</v>
      </c>
      <c r="O365" s="19">
        <v>1953</v>
      </c>
      <c r="P365" s="19">
        <v>2014</v>
      </c>
      <c r="Q365" s="19">
        <v>1933</v>
      </c>
      <c r="R365" s="19">
        <v>1924</v>
      </c>
      <c r="S365" s="19">
        <v>2006</v>
      </c>
      <c r="T365" s="19">
        <v>2164</v>
      </c>
      <c r="U365" s="19">
        <v>2328</v>
      </c>
      <c r="V365" s="19">
        <v>2369</v>
      </c>
      <c r="W365" s="19">
        <v>2355</v>
      </c>
      <c r="X365" s="19">
        <v>2037</v>
      </c>
      <c r="Y365" s="19">
        <v>1960</v>
      </c>
      <c r="Z365" s="19">
        <v>1929</v>
      </c>
      <c r="AA365" s="19">
        <v>1724</v>
      </c>
      <c r="AB365" s="19">
        <v>1666</v>
      </c>
      <c r="AC365" s="19">
        <v>1579</v>
      </c>
      <c r="AD365" s="19">
        <v>1563</v>
      </c>
      <c r="AE365" s="19">
        <v>1612</v>
      </c>
      <c r="AF365" s="19">
        <v>1722</v>
      </c>
      <c r="AG365" s="19">
        <v>1823</v>
      </c>
      <c r="AH365" s="19">
        <v>1952</v>
      </c>
      <c r="AI365" s="19">
        <v>1846</v>
      </c>
      <c r="AJ365" s="19">
        <v>1769</v>
      </c>
      <c r="AK365" s="19">
        <v>1670</v>
      </c>
      <c r="AL365" s="19">
        <v>1649</v>
      </c>
      <c r="AM365" s="19">
        <v>1752</v>
      </c>
      <c r="AN365" s="19">
        <v>1918</v>
      </c>
      <c r="AO365" s="19">
        <v>2033</v>
      </c>
      <c r="AP365" s="19">
        <v>2223</v>
      </c>
      <c r="AQ365" s="19">
        <v>2564</v>
      </c>
      <c r="AR365" s="19">
        <v>2936</v>
      </c>
      <c r="AS365" s="19">
        <v>3224</v>
      </c>
      <c r="AT365" s="19">
        <v>3621</v>
      </c>
      <c r="AU365" s="19">
        <v>3649</v>
      </c>
      <c r="AV365" s="19">
        <v>3593</v>
      </c>
      <c r="AW365" s="19">
        <v>3551</v>
      </c>
      <c r="AX365" s="19">
        <v>3328</v>
      </c>
      <c r="AY365" s="19">
        <v>3195</v>
      </c>
      <c r="AZ365" s="19">
        <v>3312</v>
      </c>
      <c r="BA365" s="19">
        <v>3370</v>
      </c>
      <c r="BB365" s="19">
        <v>3366</v>
      </c>
      <c r="BC365" s="19">
        <v>3427</v>
      </c>
      <c r="BD365" s="19">
        <v>3426</v>
      </c>
      <c r="BE365" s="19">
        <v>3710</v>
      </c>
      <c r="BF365" s="19">
        <v>3777</v>
      </c>
      <c r="BG365" s="19">
        <v>3652</v>
      </c>
      <c r="BH365" s="19">
        <v>3298</v>
      </c>
      <c r="BI365" s="19">
        <v>2967</v>
      </c>
      <c r="BJ365" s="19">
        <v>2825</v>
      </c>
      <c r="BK365" s="19">
        <v>2800</v>
      </c>
      <c r="BL365" s="19">
        <v>2812</v>
      </c>
      <c r="BM365" s="19">
        <v>2858</v>
      </c>
      <c r="BN365" s="19">
        <v>2892</v>
      </c>
      <c r="BO365" s="19">
        <v>3110</v>
      </c>
      <c r="BP365" s="19">
        <v>3293</v>
      </c>
      <c r="BQ365" s="19">
        <v>3643</v>
      </c>
      <c r="BR365" s="19">
        <v>3727</v>
      </c>
      <c r="BS365" s="19">
        <v>3650</v>
      </c>
      <c r="BT365" s="19">
        <v>3471</v>
      </c>
      <c r="BU365" s="19">
        <v>3347</v>
      </c>
      <c r="BV365" s="19">
        <v>3274</v>
      </c>
      <c r="BW365" s="19">
        <v>3291</v>
      </c>
      <c r="BX365" s="19">
        <v>3407</v>
      </c>
      <c r="BY365" s="19">
        <v>3457</v>
      </c>
      <c r="BZ365" s="19">
        <v>3318</v>
      </c>
      <c r="CA365" s="19">
        <v>3458</v>
      </c>
      <c r="CB365" s="19">
        <v>3618</v>
      </c>
      <c r="CC365" s="19">
        <v>3920</v>
      </c>
      <c r="CD365" s="19">
        <v>3999</v>
      </c>
      <c r="CE365" s="19">
        <v>3941</v>
      </c>
      <c r="CF365" s="19">
        <v>3674</v>
      </c>
      <c r="CG365" s="19">
        <v>3575</v>
      </c>
      <c r="CH365" s="49">
        <v>3489</v>
      </c>
      <c r="CI365" s="49">
        <v>3427</v>
      </c>
      <c r="CJ365" s="49">
        <v>3412</v>
      </c>
      <c r="CK365" s="49">
        <v>3429</v>
      </c>
      <c r="CL365" s="49">
        <v>3385</v>
      </c>
      <c r="CM365" s="49">
        <v>3293</v>
      </c>
      <c r="CN365" s="49">
        <v>3372</v>
      </c>
      <c r="CO365" s="49">
        <v>3583</v>
      </c>
      <c r="CP365" s="49">
        <v>3682</v>
      </c>
      <c r="CQ365" s="49">
        <v>3555</v>
      </c>
      <c r="CR365" s="49">
        <v>3305</v>
      </c>
      <c r="CS365" s="49">
        <v>3203</v>
      </c>
      <c r="CT365" s="49">
        <v>3009</v>
      </c>
      <c r="CU365" s="49">
        <v>2847</v>
      </c>
      <c r="CV365" s="49">
        <v>2697</v>
      </c>
      <c r="CW365" s="49">
        <v>2630</v>
      </c>
      <c r="CX365" s="49">
        <v>2560</v>
      </c>
      <c r="CY365" s="49">
        <v>2605</v>
      </c>
      <c r="CZ365" s="17" t="s">
        <v>409</v>
      </c>
      <c r="DE365" t="s">
        <v>410</v>
      </c>
      <c r="DG365" t="s">
        <v>409</v>
      </c>
      <c r="DI365">
        <v>57700</v>
      </c>
      <c r="DJ365">
        <v>59100</v>
      </c>
      <c r="DK365">
        <v>59100</v>
      </c>
      <c r="DL365">
        <v>60400</v>
      </c>
      <c r="DM365">
        <v>60600</v>
      </c>
      <c r="DN365">
        <v>61100</v>
      </c>
      <c r="DO365">
        <v>60900</v>
      </c>
      <c r="DP365">
        <v>60300</v>
      </c>
      <c r="DQ365">
        <v>60000</v>
      </c>
      <c r="DR365">
        <v>60900</v>
      </c>
      <c r="DS365">
        <v>61700</v>
      </c>
      <c r="DT365">
        <v>61600</v>
      </c>
      <c r="DU365">
        <v>60900</v>
      </c>
      <c r="DV365">
        <v>60600</v>
      </c>
      <c r="DW365">
        <v>60800</v>
      </c>
      <c r="DX365">
        <v>60800</v>
      </c>
      <c r="DY365">
        <v>60300</v>
      </c>
      <c r="DZ365">
        <v>58800</v>
      </c>
      <c r="EA365">
        <v>58600</v>
      </c>
      <c r="EB365">
        <v>58700</v>
      </c>
      <c r="EC365">
        <v>59500</v>
      </c>
      <c r="ED365">
        <v>60200</v>
      </c>
      <c r="EE365">
        <v>59500</v>
      </c>
      <c r="EF365">
        <v>58800</v>
      </c>
      <c r="EG365">
        <v>59300</v>
      </c>
      <c r="EH365">
        <v>59900</v>
      </c>
      <c r="EI365">
        <v>59300</v>
      </c>
      <c r="EJ365" s="19">
        <v>59300</v>
      </c>
      <c r="EK365" s="19">
        <v>59700</v>
      </c>
      <c r="EL365" s="19">
        <v>59100</v>
      </c>
      <c r="EM365" s="19"/>
      <c r="EO365" s="31">
        <f t="shared" si="150"/>
        <v>3.6377816291161179E-2</v>
      </c>
      <c r="EP365" s="31">
        <f t="shared" si="151"/>
        <v>3.2910321489001693E-2</v>
      </c>
      <c r="EQ365" s="31">
        <f t="shared" si="152"/>
        <v>3.2707275803722506E-2</v>
      </c>
      <c r="ER365" s="31">
        <f t="shared" si="153"/>
        <v>3.5827814569536424E-2</v>
      </c>
      <c r="ES365" s="31">
        <f t="shared" si="154"/>
        <v>3.8861386138613861E-2</v>
      </c>
      <c r="ET365" s="31">
        <f t="shared" si="155"/>
        <v>3.1571194762684121E-2</v>
      </c>
      <c r="EU365" s="31">
        <f t="shared" si="156"/>
        <v>2.5927750410509032E-2</v>
      </c>
      <c r="EV365" s="31">
        <f t="shared" si="157"/>
        <v>2.8557213930348258E-2</v>
      </c>
      <c r="EW365" s="31">
        <f t="shared" si="158"/>
        <v>3.0766666666666668E-2</v>
      </c>
      <c r="EX365" s="31">
        <f t="shared" si="159"/>
        <v>2.7077175697865354E-2</v>
      </c>
      <c r="EY365" s="31">
        <f t="shared" si="160"/>
        <v>3.2949756888168556E-2</v>
      </c>
      <c r="EZ365" s="31">
        <f t="shared" si="161"/>
        <v>4.7662337662337663E-2</v>
      </c>
      <c r="FA365" s="31">
        <f t="shared" si="162"/>
        <v>5.9917898193760262E-2</v>
      </c>
      <c r="FB365" s="31">
        <f t="shared" si="163"/>
        <v>5.4917491749174915E-2</v>
      </c>
      <c r="FC365" s="31">
        <f t="shared" si="164"/>
        <v>5.5427631578947367E-2</v>
      </c>
      <c r="FD365" s="31">
        <f t="shared" si="165"/>
        <v>5.6348684210526315E-2</v>
      </c>
      <c r="FE365" s="31">
        <f t="shared" si="166"/>
        <v>6.056384742951907E-2</v>
      </c>
      <c r="FF365" s="31">
        <f t="shared" si="167"/>
        <v>4.8044217687074828E-2</v>
      </c>
      <c r="FG365" s="31">
        <f t="shared" si="168"/>
        <v>4.8771331058020478E-2</v>
      </c>
      <c r="FH365" s="31">
        <f t="shared" si="169"/>
        <v>5.6098807495741053E-2</v>
      </c>
      <c r="FI365" s="31">
        <f t="shared" si="170"/>
        <v>6.1344537815126048E-2</v>
      </c>
      <c r="FJ365" s="31">
        <f t="shared" si="171"/>
        <v>5.4385382059800667E-2</v>
      </c>
      <c r="FK365" s="31">
        <f t="shared" si="172"/>
        <v>5.8100840336134454E-2</v>
      </c>
      <c r="FL365" s="31">
        <f t="shared" si="173"/>
        <v>6.1530612244897961E-2</v>
      </c>
      <c r="FM365" s="50">
        <f t="shared" si="174"/>
        <v>6.6458684654300174E-2</v>
      </c>
      <c r="FN365" s="50">
        <f t="shared" si="175"/>
        <v>5.8247078464106844E-2</v>
      </c>
      <c r="FO365" s="50">
        <f t="shared" si="176"/>
        <v>5.7824620573355821E-2</v>
      </c>
      <c r="FP365" s="50">
        <f t="shared" si="177"/>
        <v>5.6863406408094438E-2</v>
      </c>
      <c r="FQ365" s="50">
        <f t="shared" si="178"/>
        <v>5.9547738693467335E-2</v>
      </c>
      <c r="FR365" s="50">
        <f t="shared" si="179"/>
        <v>5.0913705583756345E-2</v>
      </c>
    </row>
    <row r="366" spans="1:174" ht="14">
      <c r="A366" s="17" t="s">
        <v>410</v>
      </c>
      <c r="B366" s="19">
        <v>1092</v>
      </c>
      <c r="C366" s="19">
        <v>1124</v>
      </c>
      <c r="D366" s="19">
        <v>1127</v>
      </c>
      <c r="E366" s="19">
        <v>1118</v>
      </c>
      <c r="F366" s="19">
        <v>1123</v>
      </c>
      <c r="G366" s="19">
        <v>1176</v>
      </c>
      <c r="H366" s="19">
        <v>1254</v>
      </c>
      <c r="I366" s="19">
        <v>1369</v>
      </c>
      <c r="J366" s="19">
        <v>1469</v>
      </c>
      <c r="K366" s="19">
        <v>1464</v>
      </c>
      <c r="L366" s="19">
        <v>1463</v>
      </c>
      <c r="M366" s="19">
        <v>1433</v>
      </c>
      <c r="N366" s="19">
        <v>1401</v>
      </c>
      <c r="O366" s="19">
        <v>1368</v>
      </c>
      <c r="P366" s="19">
        <v>1363</v>
      </c>
      <c r="Q366" s="19">
        <v>1395</v>
      </c>
      <c r="R366" s="19">
        <v>1376</v>
      </c>
      <c r="S366" s="19">
        <v>1385</v>
      </c>
      <c r="T366" s="19">
        <v>1414</v>
      </c>
      <c r="U366" s="19">
        <v>1498</v>
      </c>
      <c r="V366" s="19">
        <v>1587</v>
      </c>
      <c r="W366" s="19">
        <v>1545</v>
      </c>
      <c r="X366" s="19">
        <v>1501</v>
      </c>
      <c r="Y366" s="19">
        <v>1429</v>
      </c>
      <c r="Z366" s="19">
        <v>1379</v>
      </c>
      <c r="AA366" s="19">
        <v>1361</v>
      </c>
      <c r="AB366" s="19">
        <v>1412</v>
      </c>
      <c r="AC366" s="19">
        <v>1352</v>
      </c>
      <c r="AD366" s="19">
        <v>1318</v>
      </c>
      <c r="AE366" s="19">
        <v>1309</v>
      </c>
      <c r="AF366" s="19">
        <v>1310</v>
      </c>
      <c r="AG366" s="19">
        <v>1408</v>
      </c>
      <c r="AH366" s="19">
        <v>1482</v>
      </c>
      <c r="AI366" s="19">
        <v>1515</v>
      </c>
      <c r="AJ366" s="19">
        <v>1468</v>
      </c>
      <c r="AK366" s="19">
        <v>1453</v>
      </c>
      <c r="AL366" s="19">
        <v>1469</v>
      </c>
      <c r="AM366" s="19">
        <v>1527</v>
      </c>
      <c r="AN366" s="19">
        <v>1645</v>
      </c>
      <c r="AO366" s="19">
        <v>1660</v>
      </c>
      <c r="AP366" s="19">
        <v>1686</v>
      </c>
      <c r="AQ366" s="19">
        <v>1935</v>
      </c>
      <c r="AR366" s="19">
        <v>2139</v>
      </c>
      <c r="AS366" s="19">
        <v>2418</v>
      </c>
      <c r="AT366" s="19">
        <v>2714</v>
      </c>
      <c r="AU366" s="19">
        <v>2784</v>
      </c>
      <c r="AV366" s="19">
        <v>2843</v>
      </c>
      <c r="AW366" s="19">
        <v>2789</v>
      </c>
      <c r="AX366" s="19">
        <v>2772</v>
      </c>
      <c r="AY366" s="19">
        <v>2823</v>
      </c>
      <c r="AZ366" s="19">
        <v>2859</v>
      </c>
      <c r="BA366" s="19">
        <v>2762</v>
      </c>
      <c r="BB366" s="19">
        <v>2748</v>
      </c>
      <c r="BC366" s="19">
        <v>2762</v>
      </c>
      <c r="BD366" s="19">
        <v>2779</v>
      </c>
      <c r="BE366" s="19">
        <v>3010</v>
      </c>
      <c r="BF366" s="19">
        <v>2898</v>
      </c>
      <c r="BG366" s="19">
        <v>2770</v>
      </c>
      <c r="BH366" s="19">
        <v>2701</v>
      </c>
      <c r="BI366" s="19">
        <v>2528</v>
      </c>
      <c r="BJ366" s="19">
        <v>2386</v>
      </c>
      <c r="BK366" s="19">
        <v>2339</v>
      </c>
      <c r="BL366" s="19">
        <v>2453</v>
      </c>
      <c r="BM366" s="19">
        <v>2392</v>
      </c>
      <c r="BN366" s="19">
        <v>2292</v>
      </c>
      <c r="BO366" s="19">
        <v>2383</v>
      </c>
      <c r="BP366" s="19">
        <v>2427</v>
      </c>
      <c r="BQ366" s="19">
        <v>2662</v>
      </c>
      <c r="BR366" s="19">
        <v>2715</v>
      </c>
      <c r="BS366" s="19">
        <v>2646</v>
      </c>
      <c r="BT366" s="19">
        <v>2625</v>
      </c>
      <c r="BU366" s="19">
        <v>2597</v>
      </c>
      <c r="BV366" s="19">
        <v>2616</v>
      </c>
      <c r="BW366" s="19">
        <v>2744</v>
      </c>
      <c r="BX366" s="19">
        <v>2802</v>
      </c>
      <c r="BY366" s="19">
        <v>2790</v>
      </c>
      <c r="BZ366" s="19">
        <v>2804</v>
      </c>
      <c r="CA366" s="19">
        <v>2754</v>
      </c>
      <c r="CB366" s="19">
        <v>2802</v>
      </c>
      <c r="CC366" s="19">
        <v>3087</v>
      </c>
      <c r="CD366" s="19">
        <v>3169</v>
      </c>
      <c r="CE366" s="19">
        <v>3143</v>
      </c>
      <c r="CF366" s="19">
        <v>3102</v>
      </c>
      <c r="CG366" s="19">
        <v>3049</v>
      </c>
      <c r="CH366" s="49">
        <v>3030</v>
      </c>
      <c r="CI366" s="49">
        <v>3056</v>
      </c>
      <c r="CJ366" s="49">
        <v>3157</v>
      </c>
      <c r="CK366" s="49">
        <v>3043</v>
      </c>
      <c r="CL366" s="49">
        <v>3000</v>
      </c>
      <c r="CM366" s="49">
        <v>2965</v>
      </c>
      <c r="CN366" s="49">
        <v>3017</v>
      </c>
      <c r="CO366" s="49">
        <v>3053</v>
      </c>
      <c r="CP366" s="49">
        <v>3004</v>
      </c>
      <c r="CQ366" s="49">
        <v>2937</v>
      </c>
      <c r="CR366" s="49">
        <v>2914</v>
      </c>
      <c r="CS366" s="49">
        <v>2896</v>
      </c>
      <c r="CT366" s="49">
        <v>2759</v>
      </c>
      <c r="CU366" s="49">
        <v>2719</v>
      </c>
      <c r="CV366" s="49">
        <v>2658</v>
      </c>
      <c r="CW366" s="49">
        <v>2521</v>
      </c>
      <c r="CX366" s="49">
        <v>2409</v>
      </c>
      <c r="CY366" s="49">
        <v>2323</v>
      </c>
      <c r="CZ366" s="17" t="s">
        <v>410</v>
      </c>
      <c r="DE366" t="s">
        <v>411</v>
      </c>
      <c r="DG366" t="s">
        <v>410</v>
      </c>
      <c r="DI366">
        <v>39700</v>
      </c>
      <c r="DJ366">
        <v>40000</v>
      </c>
      <c r="DK366">
        <v>40600</v>
      </c>
      <c r="DL366">
        <v>40500</v>
      </c>
      <c r="DM366">
        <v>41800</v>
      </c>
      <c r="DN366">
        <v>41800</v>
      </c>
      <c r="DO366">
        <v>40800</v>
      </c>
      <c r="DP366">
        <v>40500</v>
      </c>
      <c r="DQ366">
        <v>40400</v>
      </c>
      <c r="DR366">
        <v>40800</v>
      </c>
      <c r="DS366">
        <v>40200</v>
      </c>
      <c r="DT366">
        <v>40000</v>
      </c>
      <c r="DU366">
        <v>39300</v>
      </c>
      <c r="DV366">
        <v>39200</v>
      </c>
      <c r="DW366">
        <v>39900</v>
      </c>
      <c r="DX366">
        <v>39300</v>
      </c>
      <c r="DY366">
        <v>39900</v>
      </c>
      <c r="DZ366">
        <v>40200</v>
      </c>
      <c r="EA366">
        <v>40200</v>
      </c>
      <c r="EB366">
        <v>40900</v>
      </c>
      <c r="EC366">
        <v>40600</v>
      </c>
      <c r="ED366">
        <v>40900</v>
      </c>
      <c r="EE366">
        <v>41400</v>
      </c>
      <c r="EF366">
        <v>42400</v>
      </c>
      <c r="EG366">
        <v>42700</v>
      </c>
      <c r="EH366">
        <v>42600</v>
      </c>
      <c r="EI366">
        <v>42000</v>
      </c>
      <c r="EJ366" s="19">
        <v>41600</v>
      </c>
      <c r="EK366" s="19">
        <v>41700</v>
      </c>
      <c r="EL366" s="19">
        <v>42100</v>
      </c>
      <c r="EM366" s="19"/>
      <c r="EO366" s="31">
        <f t="shared" si="150"/>
        <v>3.6876574307304788E-2</v>
      </c>
      <c r="EP366" s="31">
        <f t="shared" si="151"/>
        <v>3.5025000000000001E-2</v>
      </c>
      <c r="EQ366" s="31">
        <f t="shared" si="152"/>
        <v>3.4359605911330048E-2</v>
      </c>
      <c r="ER366" s="31">
        <f t="shared" si="153"/>
        <v>3.4913580246913579E-2</v>
      </c>
      <c r="ES366" s="31">
        <f t="shared" si="154"/>
        <v>3.6961722488038279E-2</v>
      </c>
      <c r="ET366" s="31">
        <f t="shared" si="155"/>
        <v>3.299043062200957E-2</v>
      </c>
      <c r="EU366" s="31">
        <f t="shared" si="156"/>
        <v>3.3137254901960782E-2</v>
      </c>
      <c r="EV366" s="31">
        <f t="shared" si="157"/>
        <v>3.2345679012345682E-2</v>
      </c>
      <c r="EW366" s="31">
        <f t="shared" si="158"/>
        <v>3.7499999999999999E-2</v>
      </c>
      <c r="EX366" s="31">
        <f t="shared" si="159"/>
        <v>3.6004901960784312E-2</v>
      </c>
      <c r="EY366" s="31">
        <f t="shared" si="160"/>
        <v>4.1293532338308458E-2</v>
      </c>
      <c r="EZ366" s="31">
        <f t="shared" si="161"/>
        <v>5.3475000000000002E-2</v>
      </c>
      <c r="FA366" s="31">
        <f t="shared" si="162"/>
        <v>7.0839694656488553E-2</v>
      </c>
      <c r="FB366" s="31">
        <f t="shared" si="163"/>
        <v>7.0714285714285716E-2</v>
      </c>
      <c r="FC366" s="31">
        <f t="shared" si="164"/>
        <v>6.922305764411027E-2</v>
      </c>
      <c r="FD366" s="31">
        <f t="shared" si="165"/>
        <v>7.0712468193384226E-2</v>
      </c>
      <c r="FE366" s="31">
        <f t="shared" si="166"/>
        <v>6.9423558897243109E-2</v>
      </c>
      <c r="FF366" s="31">
        <f t="shared" si="167"/>
        <v>5.9353233830845772E-2</v>
      </c>
      <c r="FG366" s="31">
        <f t="shared" si="168"/>
        <v>5.9502487562189052E-2</v>
      </c>
      <c r="FH366" s="31">
        <f t="shared" si="169"/>
        <v>5.9339853300733499E-2</v>
      </c>
      <c r="FI366" s="31">
        <f t="shared" si="170"/>
        <v>6.5172413793103443E-2</v>
      </c>
      <c r="FJ366" s="31">
        <f t="shared" si="171"/>
        <v>6.3960880195599021E-2</v>
      </c>
      <c r="FK366" s="31">
        <f t="shared" si="172"/>
        <v>6.7391304347826086E-2</v>
      </c>
      <c r="FL366" s="31">
        <f t="shared" si="173"/>
        <v>6.6084905660377363E-2</v>
      </c>
      <c r="FM366" s="50">
        <f t="shared" si="174"/>
        <v>7.3606557377049187E-2</v>
      </c>
      <c r="FN366" s="50">
        <f t="shared" si="175"/>
        <v>7.1126760563380284E-2</v>
      </c>
      <c r="FO366" s="50">
        <f t="shared" si="176"/>
        <v>7.2452380952380949E-2</v>
      </c>
      <c r="FP366" s="50">
        <f t="shared" si="177"/>
        <v>7.2524038461538459E-2</v>
      </c>
      <c r="FQ366" s="50">
        <f t="shared" si="178"/>
        <v>7.043165467625899E-2</v>
      </c>
      <c r="FR366" s="50">
        <f t="shared" si="179"/>
        <v>6.5534441805225649E-2</v>
      </c>
    </row>
    <row r="367" spans="1:174" ht="14">
      <c r="A367" s="17" t="s">
        <v>411</v>
      </c>
      <c r="B367" s="19">
        <v>639</v>
      </c>
      <c r="C367" s="19">
        <v>652</v>
      </c>
      <c r="D367" s="19">
        <v>645</v>
      </c>
      <c r="E367" s="19">
        <v>611</v>
      </c>
      <c r="F367" s="19">
        <v>667</v>
      </c>
      <c r="G367" s="19">
        <v>709</v>
      </c>
      <c r="H367" s="19">
        <v>744</v>
      </c>
      <c r="I367" s="19">
        <v>794</v>
      </c>
      <c r="J367" s="19">
        <v>815</v>
      </c>
      <c r="K367" s="19">
        <v>809</v>
      </c>
      <c r="L367" s="19">
        <v>758</v>
      </c>
      <c r="M367" s="19">
        <v>699</v>
      </c>
      <c r="N367" s="19">
        <v>705</v>
      </c>
      <c r="O367" s="19">
        <v>694</v>
      </c>
      <c r="P367" s="19">
        <v>689</v>
      </c>
      <c r="Q367" s="19">
        <v>678</v>
      </c>
      <c r="R367" s="19">
        <v>673</v>
      </c>
      <c r="S367" s="19">
        <v>725</v>
      </c>
      <c r="T367" s="19">
        <v>755</v>
      </c>
      <c r="U367" s="19">
        <v>848</v>
      </c>
      <c r="V367" s="19">
        <v>873</v>
      </c>
      <c r="W367" s="19">
        <v>832</v>
      </c>
      <c r="X367" s="19">
        <v>733</v>
      </c>
      <c r="Y367" s="19">
        <v>678</v>
      </c>
      <c r="Z367" s="19">
        <v>621</v>
      </c>
      <c r="AA367" s="19">
        <v>646</v>
      </c>
      <c r="AB367" s="19">
        <v>656</v>
      </c>
      <c r="AC367" s="19">
        <v>640</v>
      </c>
      <c r="AD367" s="19">
        <v>619</v>
      </c>
      <c r="AE367" s="19">
        <v>652</v>
      </c>
      <c r="AF367" s="19">
        <v>645</v>
      </c>
      <c r="AG367" s="19">
        <v>690</v>
      </c>
      <c r="AH367" s="19">
        <v>689</v>
      </c>
      <c r="AI367" s="19">
        <v>652</v>
      </c>
      <c r="AJ367" s="19">
        <v>620</v>
      </c>
      <c r="AK367" s="19">
        <v>621</v>
      </c>
      <c r="AL367" s="19">
        <v>571</v>
      </c>
      <c r="AM367" s="19">
        <v>604</v>
      </c>
      <c r="AN367" s="19">
        <v>700</v>
      </c>
      <c r="AO367" s="19">
        <v>723</v>
      </c>
      <c r="AP367" s="19">
        <v>783</v>
      </c>
      <c r="AQ367" s="19">
        <v>917</v>
      </c>
      <c r="AR367" s="19">
        <v>1039</v>
      </c>
      <c r="AS367" s="19">
        <v>1152</v>
      </c>
      <c r="AT367" s="19">
        <v>1371</v>
      </c>
      <c r="AU367" s="19">
        <v>1338</v>
      </c>
      <c r="AV367" s="19">
        <v>1280</v>
      </c>
      <c r="AW367" s="19">
        <v>1205</v>
      </c>
      <c r="AX367" s="19">
        <v>1154</v>
      </c>
      <c r="AY367" s="19">
        <v>1123</v>
      </c>
      <c r="AZ367" s="19">
        <v>1098</v>
      </c>
      <c r="BA367" s="19">
        <v>1082</v>
      </c>
      <c r="BB367" s="19">
        <v>1009</v>
      </c>
      <c r="BC367" s="19">
        <v>1094</v>
      </c>
      <c r="BD367" s="19">
        <v>1123</v>
      </c>
      <c r="BE367" s="19">
        <v>1158</v>
      </c>
      <c r="BF367" s="19">
        <v>1161</v>
      </c>
      <c r="BG367" s="19">
        <v>1086</v>
      </c>
      <c r="BH367" s="19">
        <v>979</v>
      </c>
      <c r="BI367" s="19">
        <v>876</v>
      </c>
      <c r="BJ367" s="19">
        <v>867</v>
      </c>
      <c r="BK367" s="19">
        <v>909</v>
      </c>
      <c r="BL367" s="19">
        <v>870</v>
      </c>
      <c r="BM367" s="19">
        <v>863</v>
      </c>
      <c r="BN367" s="19">
        <v>888</v>
      </c>
      <c r="BO367" s="19">
        <v>965</v>
      </c>
      <c r="BP367" s="19">
        <v>1025</v>
      </c>
      <c r="BQ367" s="19">
        <v>1118</v>
      </c>
      <c r="BR367" s="19">
        <v>1135</v>
      </c>
      <c r="BS367" s="19">
        <v>1098</v>
      </c>
      <c r="BT367" s="19">
        <v>1011</v>
      </c>
      <c r="BU367" s="19">
        <v>967</v>
      </c>
      <c r="BV367" s="19">
        <v>953</v>
      </c>
      <c r="BW367" s="19">
        <v>925</v>
      </c>
      <c r="BX367" s="19">
        <v>973</v>
      </c>
      <c r="BY367" s="19">
        <v>1000</v>
      </c>
      <c r="BZ367" s="19">
        <v>1009</v>
      </c>
      <c r="CA367" s="19">
        <v>1070</v>
      </c>
      <c r="CB367" s="19">
        <v>1139</v>
      </c>
      <c r="CC367" s="19">
        <v>1222</v>
      </c>
      <c r="CD367" s="19">
        <v>1282</v>
      </c>
      <c r="CE367" s="19">
        <v>1231</v>
      </c>
      <c r="CF367" s="19">
        <v>1156</v>
      </c>
      <c r="CG367" s="19">
        <v>1117</v>
      </c>
      <c r="CH367" s="49">
        <v>1080</v>
      </c>
      <c r="CI367" s="49">
        <v>1062</v>
      </c>
      <c r="CJ367" s="49">
        <v>1071</v>
      </c>
      <c r="CK367" s="49">
        <v>1041</v>
      </c>
      <c r="CL367" s="49">
        <v>1075</v>
      </c>
      <c r="CM367" s="49">
        <v>1130</v>
      </c>
      <c r="CN367" s="49">
        <v>1148</v>
      </c>
      <c r="CO367" s="49">
        <v>1217</v>
      </c>
      <c r="CP367" s="49">
        <v>1193</v>
      </c>
      <c r="CQ367" s="49">
        <v>1146</v>
      </c>
      <c r="CR367" s="49">
        <v>1096</v>
      </c>
      <c r="CS367" s="49">
        <v>1059</v>
      </c>
      <c r="CT367" s="49">
        <v>950</v>
      </c>
      <c r="CU367" s="49">
        <v>932</v>
      </c>
      <c r="CV367" s="49">
        <v>908</v>
      </c>
      <c r="CW367" s="49">
        <v>870</v>
      </c>
      <c r="CX367" s="49">
        <v>827</v>
      </c>
      <c r="CY367" s="49">
        <v>862</v>
      </c>
      <c r="CZ367" s="17" t="s">
        <v>411</v>
      </c>
      <c r="DE367" t="s">
        <v>412</v>
      </c>
      <c r="DG367" t="s">
        <v>411</v>
      </c>
      <c r="DI367">
        <v>25700</v>
      </c>
      <c r="DJ367">
        <v>26900</v>
      </c>
      <c r="DK367">
        <v>27700</v>
      </c>
      <c r="DL367">
        <v>27400</v>
      </c>
      <c r="DM367">
        <v>28700</v>
      </c>
      <c r="DN367">
        <v>27500</v>
      </c>
      <c r="DO367">
        <v>28200</v>
      </c>
      <c r="DP367">
        <v>28300</v>
      </c>
      <c r="DQ367">
        <v>28600</v>
      </c>
      <c r="DR367">
        <v>28400</v>
      </c>
      <c r="DS367">
        <v>28600</v>
      </c>
      <c r="DT367">
        <v>30500</v>
      </c>
      <c r="DU367">
        <v>30700</v>
      </c>
      <c r="DV367">
        <v>30500</v>
      </c>
      <c r="DW367">
        <v>30400</v>
      </c>
      <c r="DX367">
        <v>30000</v>
      </c>
      <c r="DY367">
        <v>30600</v>
      </c>
      <c r="DZ367">
        <v>30700</v>
      </c>
      <c r="EA367">
        <v>31100</v>
      </c>
      <c r="EB367">
        <v>31400</v>
      </c>
      <c r="EC367">
        <v>29400</v>
      </c>
      <c r="ED367">
        <v>29100</v>
      </c>
      <c r="EE367">
        <v>30400</v>
      </c>
      <c r="EF367">
        <v>29900</v>
      </c>
      <c r="EG367">
        <v>30800</v>
      </c>
      <c r="EH367">
        <v>30800</v>
      </c>
      <c r="EI367">
        <v>28800</v>
      </c>
      <c r="EJ367" s="19">
        <v>29000</v>
      </c>
      <c r="EK367" s="19">
        <v>29100</v>
      </c>
      <c r="EL367" s="19">
        <v>29000</v>
      </c>
      <c r="EM367" s="19"/>
      <c r="EO367" s="31">
        <f t="shared" si="150"/>
        <v>3.1478599221789881E-2</v>
      </c>
      <c r="EP367" s="31">
        <f t="shared" si="151"/>
        <v>2.620817843866171E-2</v>
      </c>
      <c r="EQ367" s="31">
        <f t="shared" si="152"/>
        <v>2.447653429602888E-2</v>
      </c>
      <c r="ER367" s="31">
        <f t="shared" si="153"/>
        <v>2.7554744525547445E-2</v>
      </c>
      <c r="ES367" s="31">
        <f t="shared" si="154"/>
        <v>2.8989547038327526E-2</v>
      </c>
      <c r="ET367" s="31">
        <f t="shared" si="155"/>
        <v>2.2581818181818182E-2</v>
      </c>
      <c r="EU367" s="31">
        <f t="shared" si="156"/>
        <v>2.2695035460992909E-2</v>
      </c>
      <c r="EV367" s="31">
        <f t="shared" si="157"/>
        <v>2.2791519434628975E-2</v>
      </c>
      <c r="EW367" s="31">
        <f t="shared" si="158"/>
        <v>2.2797202797202796E-2</v>
      </c>
      <c r="EX367" s="31">
        <f t="shared" si="159"/>
        <v>2.0105633802816901E-2</v>
      </c>
      <c r="EY367" s="31">
        <f t="shared" si="160"/>
        <v>2.527972027972028E-2</v>
      </c>
      <c r="EZ367" s="31">
        <f t="shared" si="161"/>
        <v>3.4065573770491804E-2</v>
      </c>
      <c r="FA367" s="31">
        <f t="shared" si="162"/>
        <v>4.3583061889250811E-2</v>
      </c>
      <c r="FB367" s="31">
        <f t="shared" si="163"/>
        <v>3.7836065573770492E-2</v>
      </c>
      <c r="FC367" s="31">
        <f t="shared" si="164"/>
        <v>3.5592105263157897E-2</v>
      </c>
      <c r="FD367" s="31">
        <f t="shared" si="165"/>
        <v>3.7433333333333332E-2</v>
      </c>
      <c r="FE367" s="31">
        <f t="shared" si="166"/>
        <v>3.5490196078431374E-2</v>
      </c>
      <c r="FF367" s="31">
        <f t="shared" si="167"/>
        <v>2.8241042345276874E-2</v>
      </c>
      <c r="FG367" s="31">
        <f t="shared" si="168"/>
        <v>2.77491961414791E-2</v>
      </c>
      <c r="FH367" s="31">
        <f t="shared" si="169"/>
        <v>3.2643312101910828E-2</v>
      </c>
      <c r="FI367" s="31">
        <f t="shared" si="170"/>
        <v>3.7346938775510201E-2</v>
      </c>
      <c r="FJ367" s="31">
        <f t="shared" si="171"/>
        <v>3.2749140893470793E-2</v>
      </c>
      <c r="FK367" s="31">
        <f t="shared" si="172"/>
        <v>3.2894736842105261E-2</v>
      </c>
      <c r="FL367" s="31">
        <f t="shared" si="173"/>
        <v>3.8093645484949833E-2</v>
      </c>
      <c r="FM367" s="50">
        <f t="shared" si="174"/>
        <v>3.9967532467532464E-2</v>
      </c>
      <c r="FN367" s="50">
        <f t="shared" si="175"/>
        <v>3.5064935064935063E-2</v>
      </c>
      <c r="FO367" s="50">
        <f t="shared" si="176"/>
        <v>3.6145833333333335E-2</v>
      </c>
      <c r="FP367" s="50">
        <f t="shared" si="177"/>
        <v>3.9586206896551727E-2</v>
      </c>
      <c r="FQ367" s="50">
        <f t="shared" si="178"/>
        <v>3.9381443298969074E-2</v>
      </c>
      <c r="FR367" s="50">
        <f t="shared" si="179"/>
        <v>3.2758620689655175E-2</v>
      </c>
    </row>
    <row r="368" spans="1:174" ht="14">
      <c r="A368" s="17" t="s">
        <v>412</v>
      </c>
      <c r="B368" s="19">
        <v>7731</v>
      </c>
      <c r="C368" s="19">
        <v>7881</v>
      </c>
      <c r="D368" s="19">
        <v>8196</v>
      </c>
      <c r="E368" s="19">
        <v>8269</v>
      </c>
      <c r="F368" s="19">
        <v>8260</v>
      </c>
      <c r="G368" s="19">
        <v>8248</v>
      </c>
      <c r="H368" s="19">
        <v>8189</v>
      </c>
      <c r="I368" s="19">
        <v>7998</v>
      </c>
      <c r="J368" s="19">
        <v>8160</v>
      </c>
      <c r="K368" s="19">
        <v>8396</v>
      </c>
      <c r="L368" s="19">
        <v>8613</v>
      </c>
      <c r="M368" s="19">
        <v>8580</v>
      </c>
      <c r="N368" s="19">
        <v>8629</v>
      </c>
      <c r="O368" s="19">
        <v>8791</v>
      </c>
      <c r="P368" s="19">
        <v>8881</v>
      </c>
      <c r="Q368" s="19">
        <v>9041</v>
      </c>
      <c r="R368" s="19">
        <v>8928</v>
      </c>
      <c r="S368" s="19">
        <v>8760</v>
      </c>
      <c r="T368" s="19">
        <v>8584</v>
      </c>
      <c r="U368" s="19">
        <v>8376</v>
      </c>
      <c r="V368" s="19">
        <v>8497</v>
      </c>
      <c r="W368" s="19">
        <v>8543</v>
      </c>
      <c r="X368" s="19">
        <v>8445</v>
      </c>
      <c r="Y368" s="19">
        <v>8261</v>
      </c>
      <c r="Z368" s="19">
        <v>8138</v>
      </c>
      <c r="AA368" s="19">
        <v>8116</v>
      </c>
      <c r="AB368" s="19">
        <v>8154</v>
      </c>
      <c r="AC368" s="19">
        <v>8135</v>
      </c>
      <c r="AD368" s="19">
        <v>7935</v>
      </c>
      <c r="AE368" s="19">
        <v>7847</v>
      </c>
      <c r="AF368" s="19">
        <v>7589</v>
      </c>
      <c r="AG368" s="19">
        <v>7587</v>
      </c>
      <c r="AH368" s="19">
        <v>7659</v>
      </c>
      <c r="AI368" s="19">
        <v>7633</v>
      </c>
      <c r="AJ368" s="19">
        <v>7465</v>
      </c>
      <c r="AK368" s="19">
        <v>7506</v>
      </c>
      <c r="AL368" s="19">
        <v>7489</v>
      </c>
      <c r="AM368" s="19">
        <v>7480</v>
      </c>
      <c r="AN368" s="19">
        <v>7790</v>
      </c>
      <c r="AO368" s="19">
        <v>7932</v>
      </c>
      <c r="AP368" s="19">
        <v>7977</v>
      </c>
      <c r="AQ368" s="19">
        <v>8189</v>
      </c>
      <c r="AR368" s="19">
        <v>8362</v>
      </c>
      <c r="AS368" s="19">
        <v>8621</v>
      </c>
      <c r="AT368" s="19">
        <v>9293</v>
      </c>
      <c r="AU368" s="19">
        <v>9752</v>
      </c>
      <c r="AV368" s="19">
        <v>9904</v>
      </c>
      <c r="AW368" s="19">
        <v>10106</v>
      </c>
      <c r="AX368" s="19">
        <v>10164</v>
      </c>
      <c r="AY368" s="19">
        <v>10471</v>
      </c>
      <c r="AZ368" s="19">
        <v>10671</v>
      </c>
      <c r="BA368" s="19">
        <v>10663</v>
      </c>
      <c r="BB368" s="19">
        <v>10630</v>
      </c>
      <c r="BC368" s="19">
        <v>10423</v>
      </c>
      <c r="BD368" s="19">
        <v>10170</v>
      </c>
      <c r="BE368" s="19">
        <v>10339</v>
      </c>
      <c r="BF368" s="19">
        <v>10522</v>
      </c>
      <c r="BG368" s="19">
        <v>10399</v>
      </c>
      <c r="BH368" s="19">
        <v>10179</v>
      </c>
      <c r="BI368" s="19">
        <v>10312</v>
      </c>
      <c r="BJ368" s="19">
        <v>10056</v>
      </c>
      <c r="BK368" s="19">
        <v>10108</v>
      </c>
      <c r="BL368" s="19">
        <v>10218</v>
      </c>
      <c r="BM368" s="19">
        <v>10267</v>
      </c>
      <c r="BN368" s="19">
        <v>10119</v>
      </c>
      <c r="BO368" s="19">
        <v>9966</v>
      </c>
      <c r="BP368" s="19">
        <v>9976</v>
      </c>
      <c r="BQ368" s="19">
        <v>10170</v>
      </c>
      <c r="BR368" s="19">
        <v>10321</v>
      </c>
      <c r="BS368" s="19">
        <v>10339</v>
      </c>
      <c r="BT368" s="19">
        <v>10475</v>
      </c>
      <c r="BU368" s="19">
        <v>10537</v>
      </c>
      <c r="BV368" s="19">
        <v>10582</v>
      </c>
      <c r="BW368" s="19">
        <v>10958</v>
      </c>
      <c r="BX368" s="19">
        <v>11398</v>
      </c>
      <c r="BY368" s="19">
        <v>11412</v>
      </c>
      <c r="BZ368" s="19">
        <v>11450</v>
      </c>
      <c r="CA368" s="19">
        <v>11338</v>
      </c>
      <c r="CB368" s="19">
        <v>11161</v>
      </c>
      <c r="CC368" s="19">
        <v>11156</v>
      </c>
      <c r="CD368" s="19">
        <v>11400</v>
      </c>
      <c r="CE368" s="19">
        <v>11197</v>
      </c>
      <c r="CF368" s="19">
        <v>10950</v>
      </c>
      <c r="CG368" s="19">
        <v>10605</v>
      </c>
      <c r="CH368" s="49">
        <v>10599</v>
      </c>
      <c r="CI368" s="49">
        <v>10574</v>
      </c>
      <c r="CJ368" s="49">
        <v>10610</v>
      </c>
      <c r="CK368" s="49">
        <v>10805</v>
      </c>
      <c r="CL368" s="49">
        <v>10951</v>
      </c>
      <c r="CM368" s="49">
        <v>10987</v>
      </c>
      <c r="CN368" s="49">
        <v>10632</v>
      </c>
      <c r="CO368" s="49">
        <v>10666</v>
      </c>
      <c r="CP368" s="49">
        <v>10738</v>
      </c>
      <c r="CQ368" s="49">
        <v>10441</v>
      </c>
      <c r="CR368" s="49">
        <v>10200</v>
      </c>
      <c r="CS368" s="49">
        <v>9951</v>
      </c>
      <c r="CT368" s="49">
        <v>9756</v>
      </c>
      <c r="CU368" s="49">
        <v>9582</v>
      </c>
      <c r="CV368" s="49">
        <v>9550</v>
      </c>
      <c r="CW368" s="49">
        <v>9217</v>
      </c>
      <c r="CX368" s="49">
        <v>8716</v>
      </c>
      <c r="CY368" s="49">
        <v>8190</v>
      </c>
      <c r="CZ368" s="17" t="s">
        <v>412</v>
      </c>
      <c r="DE368" t="s">
        <v>413</v>
      </c>
      <c r="DG368" t="s">
        <v>412</v>
      </c>
      <c r="DI368">
        <v>95700</v>
      </c>
      <c r="DJ368">
        <v>96300</v>
      </c>
      <c r="DK368">
        <v>94600</v>
      </c>
      <c r="DL368">
        <v>96000</v>
      </c>
      <c r="DM368">
        <v>99700</v>
      </c>
      <c r="DN368">
        <v>99100</v>
      </c>
      <c r="DO368">
        <v>103000</v>
      </c>
      <c r="DP368">
        <v>101400</v>
      </c>
      <c r="DQ368">
        <v>105600</v>
      </c>
      <c r="DR368">
        <v>109700</v>
      </c>
      <c r="DS368">
        <v>112200</v>
      </c>
      <c r="DT368">
        <v>114700</v>
      </c>
      <c r="DU368">
        <v>115700</v>
      </c>
      <c r="DV368">
        <v>116100</v>
      </c>
      <c r="DW368">
        <v>118300</v>
      </c>
      <c r="DX368">
        <v>120400</v>
      </c>
      <c r="DY368">
        <v>120300</v>
      </c>
      <c r="DZ368">
        <v>121100</v>
      </c>
      <c r="EA368">
        <v>119300</v>
      </c>
      <c r="EB368">
        <v>120500</v>
      </c>
      <c r="EC368">
        <v>119800</v>
      </c>
      <c r="ED368">
        <v>120900</v>
      </c>
      <c r="EE368">
        <v>118200</v>
      </c>
      <c r="EF368">
        <v>121900</v>
      </c>
      <c r="EG368">
        <v>123700</v>
      </c>
      <c r="EH368">
        <v>123200</v>
      </c>
      <c r="EI368">
        <v>127500</v>
      </c>
      <c r="EJ368" s="19">
        <v>126000</v>
      </c>
      <c r="EK368" s="19">
        <v>128000</v>
      </c>
      <c r="EL368" s="19">
        <v>130700</v>
      </c>
      <c r="EM368" s="19"/>
      <c r="EO368" s="31">
        <f t="shared" si="150"/>
        <v>8.7732497387669806E-2</v>
      </c>
      <c r="EP368" s="31">
        <f t="shared" si="151"/>
        <v>8.9605399792315674E-2</v>
      </c>
      <c r="EQ368" s="31">
        <f t="shared" si="152"/>
        <v>9.5570824524312897E-2</v>
      </c>
      <c r="ER368" s="31">
        <f t="shared" si="153"/>
        <v>8.9416666666666672E-2</v>
      </c>
      <c r="ES368" s="31">
        <f t="shared" si="154"/>
        <v>8.5687061183550656E-2</v>
      </c>
      <c r="ET368" s="31">
        <f t="shared" si="155"/>
        <v>8.2119071644803227E-2</v>
      </c>
      <c r="EU368" s="31">
        <f t="shared" si="156"/>
        <v>7.8980582524271842E-2</v>
      </c>
      <c r="EV368" s="31">
        <f t="shared" si="157"/>
        <v>7.4842209072978297E-2</v>
      </c>
      <c r="EW368" s="31">
        <f t="shared" si="158"/>
        <v>7.2282196969696969E-2</v>
      </c>
      <c r="EX368" s="31">
        <f t="shared" si="159"/>
        <v>6.8268003646308112E-2</v>
      </c>
      <c r="EY368" s="31">
        <f t="shared" si="160"/>
        <v>7.06951871657754E-2</v>
      </c>
      <c r="EZ368" s="31">
        <f t="shared" si="161"/>
        <v>7.2903225806451616E-2</v>
      </c>
      <c r="FA368" s="31">
        <f t="shared" si="162"/>
        <v>8.4286949006050133E-2</v>
      </c>
      <c r="FB368" s="31">
        <f t="shared" si="163"/>
        <v>8.7545219638242897E-2</v>
      </c>
      <c r="FC368" s="31">
        <f t="shared" si="164"/>
        <v>9.0135249366018591E-2</v>
      </c>
      <c r="FD368" s="31">
        <f t="shared" si="165"/>
        <v>8.4468438538205987E-2</v>
      </c>
      <c r="FE368" s="31">
        <f t="shared" si="166"/>
        <v>8.6442227763923518E-2</v>
      </c>
      <c r="FF368" s="31">
        <f t="shared" si="167"/>
        <v>8.3038810900082582E-2</v>
      </c>
      <c r="FG368" s="31">
        <f t="shared" si="168"/>
        <v>8.6060352053646275E-2</v>
      </c>
      <c r="FH368" s="31">
        <f t="shared" si="169"/>
        <v>8.2788381742738587E-2</v>
      </c>
      <c r="FI368" s="31">
        <f t="shared" si="170"/>
        <v>8.6302170283806337E-2</v>
      </c>
      <c r="FJ368" s="31">
        <f t="shared" si="171"/>
        <v>8.7526881720430105E-2</v>
      </c>
      <c r="FK368" s="31">
        <f t="shared" si="172"/>
        <v>9.6548223350253801E-2</v>
      </c>
      <c r="FL368" s="31">
        <f t="shared" si="173"/>
        <v>9.1558654634946682E-2</v>
      </c>
      <c r="FM368" s="50">
        <f t="shared" si="174"/>
        <v>9.0517380759902996E-2</v>
      </c>
      <c r="FN368" s="50">
        <f t="shared" si="175"/>
        <v>8.6030844155844152E-2</v>
      </c>
      <c r="FO368" s="50">
        <f t="shared" si="176"/>
        <v>8.4745098039215691E-2</v>
      </c>
      <c r="FP368" s="50">
        <f t="shared" si="177"/>
        <v>8.4380952380952376E-2</v>
      </c>
      <c r="FQ368" s="50">
        <f t="shared" si="178"/>
        <v>8.1570312500000006E-2</v>
      </c>
      <c r="FR368" s="50">
        <f t="shared" si="179"/>
        <v>7.4644223412394795E-2</v>
      </c>
    </row>
    <row r="369" spans="1:174" ht="14">
      <c r="A369" s="17" t="s">
        <v>413</v>
      </c>
      <c r="B369" s="19">
        <v>2089</v>
      </c>
      <c r="C369" s="19">
        <v>2150</v>
      </c>
      <c r="D369" s="19">
        <v>2107</v>
      </c>
      <c r="E369" s="19">
        <v>2114</v>
      </c>
      <c r="F369" s="19">
        <v>2058</v>
      </c>
      <c r="G369" s="19">
        <v>2156</v>
      </c>
      <c r="H369" s="19">
        <v>2164</v>
      </c>
      <c r="I369" s="19">
        <v>2342</v>
      </c>
      <c r="J369" s="19">
        <v>2312</v>
      </c>
      <c r="K369" s="19">
        <v>2336</v>
      </c>
      <c r="L369" s="19">
        <v>2412</v>
      </c>
      <c r="M369" s="19">
        <v>2359</v>
      </c>
      <c r="N369" s="19">
        <v>2339</v>
      </c>
      <c r="O369" s="19">
        <v>2423</v>
      </c>
      <c r="P369" s="19">
        <v>2197</v>
      </c>
      <c r="Q369" s="19">
        <v>2602</v>
      </c>
      <c r="R369" s="19">
        <v>2548</v>
      </c>
      <c r="S369" s="19">
        <v>2371</v>
      </c>
      <c r="T369" s="19">
        <v>2456</v>
      </c>
      <c r="U369" s="19">
        <v>2648</v>
      </c>
      <c r="V369" s="19">
        <v>2718</v>
      </c>
      <c r="W369" s="19">
        <v>2640</v>
      </c>
      <c r="X369" s="19">
        <v>2411</v>
      </c>
      <c r="Y369" s="19">
        <v>2306</v>
      </c>
      <c r="Z369" s="19">
        <v>2281</v>
      </c>
      <c r="AA369" s="19">
        <v>2267</v>
      </c>
      <c r="AB369" s="19">
        <v>2279</v>
      </c>
      <c r="AC369" s="19">
        <v>2194</v>
      </c>
      <c r="AD369" s="19">
        <v>2131</v>
      </c>
      <c r="AE369" s="19">
        <v>2034</v>
      </c>
      <c r="AF369" s="19">
        <v>2048</v>
      </c>
      <c r="AG369" s="19">
        <v>2208</v>
      </c>
      <c r="AH369" s="19">
        <v>2233</v>
      </c>
      <c r="AI369" s="19">
        <v>2260</v>
      </c>
      <c r="AJ369" s="19">
        <v>2232</v>
      </c>
      <c r="AK369" s="19">
        <v>2261</v>
      </c>
      <c r="AL369" s="19">
        <v>2268</v>
      </c>
      <c r="AM369" s="19">
        <v>2429</v>
      </c>
      <c r="AN369" s="19">
        <v>2578</v>
      </c>
      <c r="AO369" s="19">
        <v>2687</v>
      </c>
      <c r="AP369" s="19">
        <v>2750</v>
      </c>
      <c r="AQ369" s="19">
        <v>3049</v>
      </c>
      <c r="AR369" s="19">
        <v>3371</v>
      </c>
      <c r="AS369" s="19">
        <v>3723</v>
      </c>
      <c r="AT369" s="19">
        <v>4160</v>
      </c>
      <c r="AU369" s="19">
        <v>4377</v>
      </c>
      <c r="AV369" s="19">
        <v>4553</v>
      </c>
      <c r="AW369" s="19">
        <v>4631</v>
      </c>
      <c r="AX369" s="19">
        <v>4521</v>
      </c>
      <c r="AY369" s="19">
        <v>4660</v>
      </c>
      <c r="AZ369" s="19">
        <v>4818</v>
      </c>
      <c r="BA369" s="19">
        <v>4885</v>
      </c>
      <c r="BB369" s="19">
        <v>4821</v>
      </c>
      <c r="BC369" s="19">
        <v>4740</v>
      </c>
      <c r="BD369" s="19">
        <v>4631</v>
      </c>
      <c r="BE369" s="19">
        <v>4880</v>
      </c>
      <c r="BF369" s="19">
        <v>4927</v>
      </c>
      <c r="BG369" s="19">
        <v>4809</v>
      </c>
      <c r="BH369" s="19">
        <v>4709</v>
      </c>
      <c r="BI369" s="19">
        <v>4480</v>
      </c>
      <c r="BJ369" s="19">
        <v>4349</v>
      </c>
      <c r="BK369" s="19">
        <v>4434</v>
      </c>
      <c r="BL369" s="19">
        <v>4469</v>
      </c>
      <c r="BM369" s="19">
        <v>4419</v>
      </c>
      <c r="BN369" s="19">
        <v>4242</v>
      </c>
      <c r="BO369" s="19">
        <v>4157</v>
      </c>
      <c r="BP369" s="19">
        <v>4118</v>
      </c>
      <c r="BQ369" s="19">
        <v>4326</v>
      </c>
      <c r="BR369" s="19">
        <v>4460</v>
      </c>
      <c r="BS369" s="19">
        <v>4275</v>
      </c>
      <c r="BT369" s="19">
        <v>4286</v>
      </c>
      <c r="BU369" s="19">
        <v>4309</v>
      </c>
      <c r="BV369" s="19">
        <v>4285</v>
      </c>
      <c r="BW369" s="19">
        <v>4514</v>
      </c>
      <c r="BX369" s="19">
        <v>4570</v>
      </c>
      <c r="BY369" s="19">
        <v>4639</v>
      </c>
      <c r="BZ369" s="19">
        <v>4616</v>
      </c>
      <c r="CA369" s="19">
        <v>4609</v>
      </c>
      <c r="CB369" s="19">
        <v>4605</v>
      </c>
      <c r="CC369" s="19">
        <v>4850</v>
      </c>
      <c r="CD369" s="19">
        <v>4961</v>
      </c>
      <c r="CE369" s="19">
        <v>4884</v>
      </c>
      <c r="CF369" s="19">
        <v>4773</v>
      </c>
      <c r="CG369" s="19">
        <v>4774</v>
      </c>
      <c r="CH369" s="49">
        <v>4725</v>
      </c>
      <c r="CI369" s="49">
        <v>4875</v>
      </c>
      <c r="CJ369" s="49">
        <v>4875</v>
      </c>
      <c r="CK369" s="49">
        <v>4762</v>
      </c>
      <c r="CL369" s="49">
        <v>4708</v>
      </c>
      <c r="CM369" s="49">
        <v>4618</v>
      </c>
      <c r="CN369" s="49">
        <v>4442</v>
      </c>
      <c r="CO369" s="49">
        <v>4621</v>
      </c>
      <c r="CP369" s="49">
        <v>4749</v>
      </c>
      <c r="CQ369" s="49">
        <v>4645</v>
      </c>
      <c r="CR369" s="49">
        <v>4458</v>
      </c>
      <c r="CS369" s="49">
        <v>4371</v>
      </c>
      <c r="CT369" s="49">
        <v>4198</v>
      </c>
      <c r="CU369" s="49">
        <v>4215</v>
      </c>
      <c r="CV369" s="49">
        <v>4088</v>
      </c>
      <c r="CW369" s="49">
        <v>3955</v>
      </c>
      <c r="CX369" s="49">
        <v>3792</v>
      </c>
      <c r="CY369" s="49">
        <v>3587</v>
      </c>
      <c r="CZ369" s="17" t="s">
        <v>413</v>
      </c>
      <c r="DE369" t="s">
        <v>414</v>
      </c>
      <c r="DG369" t="s">
        <v>413</v>
      </c>
      <c r="DI369">
        <v>105400</v>
      </c>
      <c r="DJ369">
        <v>105800</v>
      </c>
      <c r="DK369">
        <v>106400</v>
      </c>
      <c r="DL369">
        <v>107900</v>
      </c>
      <c r="DM369">
        <v>107800</v>
      </c>
      <c r="DN369">
        <v>108600</v>
      </c>
      <c r="DO369">
        <v>107500</v>
      </c>
      <c r="DP369">
        <v>106200</v>
      </c>
      <c r="DQ369">
        <v>108400</v>
      </c>
      <c r="DR369">
        <v>110200</v>
      </c>
      <c r="DS369">
        <v>110600</v>
      </c>
      <c r="DT369">
        <v>108700</v>
      </c>
      <c r="DU369">
        <v>107600</v>
      </c>
      <c r="DV369">
        <v>106500</v>
      </c>
      <c r="DW369">
        <v>106700</v>
      </c>
      <c r="DX369">
        <v>105900</v>
      </c>
      <c r="DY369">
        <v>106200</v>
      </c>
      <c r="DZ369">
        <v>106600</v>
      </c>
      <c r="EA369">
        <v>106200</v>
      </c>
      <c r="EB369">
        <v>107900</v>
      </c>
      <c r="EC369">
        <v>108100</v>
      </c>
      <c r="ED369">
        <v>108300</v>
      </c>
      <c r="EE369">
        <v>107300</v>
      </c>
      <c r="EF369">
        <v>107900</v>
      </c>
      <c r="EG369">
        <v>108300</v>
      </c>
      <c r="EH369">
        <v>107200</v>
      </c>
      <c r="EI369">
        <v>107100</v>
      </c>
      <c r="EJ369" s="19">
        <v>106900</v>
      </c>
      <c r="EK369" s="19">
        <v>107800</v>
      </c>
      <c r="EL369" s="19">
        <v>108700</v>
      </c>
      <c r="EM369" s="19"/>
      <c r="EO369" s="31">
        <f t="shared" si="150"/>
        <v>2.2163187855787476E-2</v>
      </c>
      <c r="EP369" s="31">
        <f t="shared" si="151"/>
        <v>2.2107750472589793E-2</v>
      </c>
      <c r="EQ369" s="31">
        <f t="shared" si="152"/>
        <v>2.4454887218045111E-2</v>
      </c>
      <c r="ER369" s="31">
        <f t="shared" si="153"/>
        <v>2.2761816496756255E-2</v>
      </c>
      <c r="ES369" s="31">
        <f t="shared" si="154"/>
        <v>2.4489795918367346E-2</v>
      </c>
      <c r="ET369" s="31">
        <f t="shared" si="155"/>
        <v>2.1003683241252302E-2</v>
      </c>
      <c r="EU369" s="31">
        <f t="shared" si="156"/>
        <v>2.0409302325581396E-2</v>
      </c>
      <c r="EV369" s="31">
        <f t="shared" si="157"/>
        <v>1.9284369114877589E-2</v>
      </c>
      <c r="EW369" s="31">
        <f t="shared" si="158"/>
        <v>2.0848708487084869E-2</v>
      </c>
      <c r="EX369" s="31">
        <f t="shared" si="159"/>
        <v>2.0580762250453719E-2</v>
      </c>
      <c r="EY369" s="31">
        <f t="shared" si="160"/>
        <v>2.429475587703436E-2</v>
      </c>
      <c r="EZ369" s="31">
        <f t="shared" si="161"/>
        <v>3.1011959521619135E-2</v>
      </c>
      <c r="FA369" s="31">
        <f t="shared" si="162"/>
        <v>4.0678438661710038E-2</v>
      </c>
      <c r="FB369" s="31">
        <f t="shared" si="163"/>
        <v>4.2450704225352111E-2</v>
      </c>
      <c r="FC369" s="31">
        <f t="shared" si="164"/>
        <v>4.5782567947516402E-2</v>
      </c>
      <c r="FD369" s="31">
        <f t="shared" si="165"/>
        <v>4.3729933899905572E-2</v>
      </c>
      <c r="FE369" s="31">
        <f t="shared" si="166"/>
        <v>4.5282485875706213E-2</v>
      </c>
      <c r="FF369" s="31">
        <f t="shared" si="167"/>
        <v>4.0797373358348966E-2</v>
      </c>
      <c r="FG369" s="31">
        <f t="shared" si="168"/>
        <v>4.1610169491525427E-2</v>
      </c>
      <c r="FH369" s="31">
        <f t="shared" si="169"/>
        <v>3.8164967562557925E-2</v>
      </c>
      <c r="FI369" s="31">
        <f t="shared" si="170"/>
        <v>3.9546716003700279E-2</v>
      </c>
      <c r="FJ369" s="31">
        <f t="shared" si="171"/>
        <v>3.9566020313942754E-2</v>
      </c>
      <c r="FK369" s="31">
        <f t="shared" si="172"/>
        <v>4.3233923578751166E-2</v>
      </c>
      <c r="FL369" s="31">
        <f t="shared" si="173"/>
        <v>4.267840593141798E-2</v>
      </c>
      <c r="FM369" s="50">
        <f t="shared" si="174"/>
        <v>4.5096952908587257E-2</v>
      </c>
      <c r="FN369" s="50">
        <f t="shared" si="175"/>
        <v>4.4076492537313432E-2</v>
      </c>
      <c r="FO369" s="50">
        <f t="shared" si="176"/>
        <v>4.446311858076564E-2</v>
      </c>
      <c r="FP369" s="50">
        <f t="shared" si="177"/>
        <v>4.1552853133769878E-2</v>
      </c>
      <c r="FQ369" s="50">
        <f t="shared" si="178"/>
        <v>4.3089053803339515E-2</v>
      </c>
      <c r="FR369" s="50">
        <f t="shared" si="179"/>
        <v>3.8620055197792089E-2</v>
      </c>
    </row>
    <row r="370" spans="1:174" ht="14">
      <c r="A370" s="17" t="s">
        <v>414</v>
      </c>
      <c r="B370" s="19">
        <v>634</v>
      </c>
      <c r="C370" s="19">
        <v>619</v>
      </c>
      <c r="D370" s="19">
        <v>641</v>
      </c>
      <c r="E370" s="19">
        <v>627</v>
      </c>
      <c r="F370" s="19">
        <v>635</v>
      </c>
      <c r="G370" s="19">
        <v>659</v>
      </c>
      <c r="H370" s="19">
        <v>664</v>
      </c>
      <c r="I370" s="19">
        <v>712</v>
      </c>
      <c r="J370" s="19">
        <v>786</v>
      </c>
      <c r="K370" s="19">
        <v>796</v>
      </c>
      <c r="L370" s="19">
        <v>754</v>
      </c>
      <c r="M370" s="19">
        <v>723</v>
      </c>
      <c r="N370" s="19">
        <v>727</v>
      </c>
      <c r="O370" s="19">
        <v>691</v>
      </c>
      <c r="P370" s="19">
        <v>707</v>
      </c>
      <c r="Q370" s="19">
        <v>657</v>
      </c>
      <c r="R370" s="19">
        <v>643</v>
      </c>
      <c r="S370" s="19">
        <v>643</v>
      </c>
      <c r="T370" s="19">
        <v>608</v>
      </c>
      <c r="U370" s="19">
        <v>631</v>
      </c>
      <c r="V370" s="19">
        <v>642</v>
      </c>
      <c r="W370" s="19">
        <v>645</v>
      </c>
      <c r="X370" s="19">
        <v>595</v>
      </c>
      <c r="Y370" s="19">
        <v>606</v>
      </c>
      <c r="Z370" s="19">
        <v>587</v>
      </c>
      <c r="AA370" s="19">
        <v>613</v>
      </c>
      <c r="AB370" s="19">
        <v>604</v>
      </c>
      <c r="AC370" s="19">
        <v>583</v>
      </c>
      <c r="AD370" s="19">
        <v>578</v>
      </c>
      <c r="AE370" s="19">
        <v>562</v>
      </c>
      <c r="AF370" s="19">
        <v>543</v>
      </c>
      <c r="AG370" s="19">
        <v>562</v>
      </c>
      <c r="AH370" s="19">
        <v>564</v>
      </c>
      <c r="AI370" s="19">
        <v>581</v>
      </c>
      <c r="AJ370" s="19">
        <v>579</v>
      </c>
      <c r="AK370" s="19">
        <v>578</v>
      </c>
      <c r="AL370" s="19">
        <v>537</v>
      </c>
      <c r="AM370" s="19">
        <v>545</v>
      </c>
      <c r="AN370" s="19">
        <v>621</v>
      </c>
      <c r="AO370" s="19">
        <v>613</v>
      </c>
      <c r="AP370" s="19">
        <v>693</v>
      </c>
      <c r="AQ370" s="19">
        <v>836</v>
      </c>
      <c r="AR370" s="19">
        <v>911</v>
      </c>
      <c r="AS370" s="19">
        <v>1073</v>
      </c>
      <c r="AT370" s="19">
        <v>1305</v>
      </c>
      <c r="AU370" s="19">
        <v>1383</v>
      </c>
      <c r="AV370" s="19">
        <v>1433</v>
      </c>
      <c r="AW370" s="19">
        <v>1457</v>
      </c>
      <c r="AX370" s="19">
        <v>1404</v>
      </c>
      <c r="AY370" s="19">
        <v>1410</v>
      </c>
      <c r="AZ370" s="19">
        <v>1424</v>
      </c>
      <c r="BA370" s="19">
        <v>1400</v>
      </c>
      <c r="BB370" s="19">
        <v>1291</v>
      </c>
      <c r="BC370" s="19">
        <v>1264</v>
      </c>
      <c r="BD370" s="19">
        <v>1235</v>
      </c>
      <c r="BE370" s="19">
        <v>1347</v>
      </c>
      <c r="BF370" s="19">
        <v>1388</v>
      </c>
      <c r="BG370" s="19">
        <v>1328</v>
      </c>
      <c r="BH370" s="19">
        <v>1278</v>
      </c>
      <c r="BI370" s="19">
        <v>1228</v>
      </c>
      <c r="BJ370" s="19">
        <v>1167</v>
      </c>
      <c r="BK370" s="19">
        <v>1151</v>
      </c>
      <c r="BL370" s="19">
        <v>1177</v>
      </c>
      <c r="BM370" s="19">
        <v>1152</v>
      </c>
      <c r="BN370" s="19">
        <v>1104</v>
      </c>
      <c r="BO370" s="19">
        <v>1043</v>
      </c>
      <c r="BP370" s="19">
        <v>1023</v>
      </c>
      <c r="BQ370" s="19">
        <v>1063</v>
      </c>
      <c r="BR370" s="19">
        <v>1111</v>
      </c>
      <c r="BS370" s="19">
        <v>1141</v>
      </c>
      <c r="BT370" s="19">
        <v>1105</v>
      </c>
      <c r="BU370" s="19">
        <v>1122</v>
      </c>
      <c r="BV370" s="19">
        <v>1109</v>
      </c>
      <c r="BW370" s="19">
        <v>1171</v>
      </c>
      <c r="BX370" s="19">
        <v>1173</v>
      </c>
      <c r="BY370" s="19">
        <v>1179</v>
      </c>
      <c r="BZ370" s="19">
        <v>1156</v>
      </c>
      <c r="CA370" s="19">
        <v>1144</v>
      </c>
      <c r="CB370" s="19">
        <v>1136</v>
      </c>
      <c r="CC370" s="19">
        <v>1189</v>
      </c>
      <c r="CD370" s="19">
        <v>1248</v>
      </c>
      <c r="CE370" s="19">
        <v>1240</v>
      </c>
      <c r="CF370" s="19">
        <v>1151</v>
      </c>
      <c r="CG370" s="19">
        <v>1126</v>
      </c>
      <c r="CH370" s="49">
        <v>1093</v>
      </c>
      <c r="CI370" s="49">
        <v>1081</v>
      </c>
      <c r="CJ370" s="49">
        <v>1081</v>
      </c>
      <c r="CK370" s="49">
        <v>1062</v>
      </c>
      <c r="CL370" s="49">
        <v>1047</v>
      </c>
      <c r="CM370" s="49">
        <v>1011</v>
      </c>
      <c r="CN370" s="49">
        <v>954</v>
      </c>
      <c r="CO370" s="49">
        <v>1010</v>
      </c>
      <c r="CP370" s="49">
        <v>1099</v>
      </c>
      <c r="CQ370" s="49">
        <v>1032</v>
      </c>
      <c r="CR370" s="49">
        <v>992</v>
      </c>
      <c r="CS370" s="49">
        <v>947</v>
      </c>
      <c r="CT370" s="49">
        <v>867</v>
      </c>
      <c r="CU370" s="49">
        <v>846</v>
      </c>
      <c r="CV370" s="49">
        <v>818</v>
      </c>
      <c r="CW370" s="49">
        <v>775</v>
      </c>
      <c r="CX370" s="49">
        <v>705</v>
      </c>
      <c r="CY370" s="49">
        <v>663</v>
      </c>
      <c r="CZ370" s="17" t="s">
        <v>414</v>
      </c>
      <c r="DE370" t="s">
        <v>415</v>
      </c>
      <c r="DG370" t="s">
        <v>414</v>
      </c>
      <c r="DI370">
        <v>50500</v>
      </c>
      <c r="DJ370">
        <v>49500</v>
      </c>
      <c r="DK370">
        <v>51300</v>
      </c>
      <c r="DL370">
        <v>51200</v>
      </c>
      <c r="DM370">
        <v>51900</v>
      </c>
      <c r="DN370">
        <v>52700</v>
      </c>
      <c r="DO370">
        <v>50500</v>
      </c>
      <c r="DP370">
        <v>51000</v>
      </c>
      <c r="DQ370">
        <v>52100</v>
      </c>
      <c r="DR370">
        <v>51200</v>
      </c>
      <c r="DS370">
        <v>51200</v>
      </c>
      <c r="DT370">
        <v>51000</v>
      </c>
      <c r="DU370">
        <v>51900</v>
      </c>
      <c r="DV370">
        <v>52500</v>
      </c>
      <c r="DW370">
        <v>52300</v>
      </c>
      <c r="DX370">
        <v>51900</v>
      </c>
      <c r="DY370">
        <v>52400</v>
      </c>
      <c r="DZ370">
        <v>51600</v>
      </c>
      <c r="EA370">
        <v>52400</v>
      </c>
      <c r="EB370">
        <v>53200</v>
      </c>
      <c r="EC370">
        <v>52800</v>
      </c>
      <c r="ED370">
        <v>53900</v>
      </c>
      <c r="EE370">
        <v>53700</v>
      </c>
      <c r="EF370">
        <v>54400</v>
      </c>
      <c r="EG370">
        <v>52600</v>
      </c>
      <c r="EH370">
        <v>54200</v>
      </c>
      <c r="EI370">
        <v>52200</v>
      </c>
      <c r="EJ370" s="19">
        <v>52500</v>
      </c>
      <c r="EK370" s="19">
        <v>54500</v>
      </c>
      <c r="EL370" s="19">
        <v>53300</v>
      </c>
      <c r="EM370" s="19"/>
      <c r="EO370" s="31">
        <f t="shared" si="150"/>
        <v>1.5762376237623762E-2</v>
      </c>
      <c r="EP370" s="31">
        <f t="shared" si="151"/>
        <v>1.4686868686868687E-2</v>
      </c>
      <c r="EQ370" s="31">
        <f t="shared" si="152"/>
        <v>1.2807017543859649E-2</v>
      </c>
      <c r="ER370" s="31">
        <f t="shared" si="153"/>
        <v>1.1875E-2</v>
      </c>
      <c r="ES370" s="31">
        <f t="shared" si="154"/>
        <v>1.2427745664739885E-2</v>
      </c>
      <c r="ET370" s="31">
        <f t="shared" si="155"/>
        <v>1.1138519924098672E-2</v>
      </c>
      <c r="EU370" s="31">
        <f t="shared" si="156"/>
        <v>1.1544554455445544E-2</v>
      </c>
      <c r="EV370" s="31">
        <f t="shared" si="157"/>
        <v>1.0647058823529412E-2</v>
      </c>
      <c r="EW370" s="31">
        <f t="shared" si="158"/>
        <v>1.1151631477927063E-2</v>
      </c>
      <c r="EX370" s="31">
        <f t="shared" si="159"/>
        <v>1.048828125E-2</v>
      </c>
      <c r="EY370" s="31">
        <f t="shared" si="160"/>
        <v>1.197265625E-2</v>
      </c>
      <c r="EZ370" s="31">
        <f t="shared" si="161"/>
        <v>1.7862745098039215E-2</v>
      </c>
      <c r="FA370" s="31">
        <f t="shared" si="162"/>
        <v>2.6647398843930636E-2</v>
      </c>
      <c r="FB370" s="31">
        <f t="shared" si="163"/>
        <v>2.6742857142857141E-2</v>
      </c>
      <c r="FC370" s="31">
        <f t="shared" si="164"/>
        <v>2.676864244741874E-2</v>
      </c>
      <c r="FD370" s="31">
        <f t="shared" si="165"/>
        <v>2.3795761078998074E-2</v>
      </c>
      <c r="FE370" s="31">
        <f t="shared" si="166"/>
        <v>2.5343511450381679E-2</v>
      </c>
      <c r="FF370" s="31">
        <f t="shared" si="167"/>
        <v>2.2616279069767441E-2</v>
      </c>
      <c r="FG370" s="31">
        <f t="shared" si="168"/>
        <v>2.1984732824427481E-2</v>
      </c>
      <c r="FH370" s="31">
        <f t="shared" si="169"/>
        <v>1.9229323308270676E-2</v>
      </c>
      <c r="FI370" s="31">
        <f t="shared" si="170"/>
        <v>2.1609848484848485E-2</v>
      </c>
      <c r="FJ370" s="31">
        <f t="shared" si="171"/>
        <v>2.0575139146567719E-2</v>
      </c>
      <c r="FK370" s="31">
        <f t="shared" si="172"/>
        <v>2.1955307262569831E-2</v>
      </c>
      <c r="FL370" s="31">
        <f t="shared" si="173"/>
        <v>2.088235294117647E-2</v>
      </c>
      <c r="FM370" s="50">
        <f t="shared" si="174"/>
        <v>2.3574144486692015E-2</v>
      </c>
      <c r="FN370" s="50">
        <f t="shared" si="175"/>
        <v>2.0166051660516604E-2</v>
      </c>
      <c r="FO370" s="50">
        <f t="shared" si="176"/>
        <v>2.0344827586206895E-2</v>
      </c>
      <c r="FP370" s="50">
        <f t="shared" si="177"/>
        <v>1.8171428571428571E-2</v>
      </c>
      <c r="FQ370" s="50">
        <f t="shared" si="178"/>
        <v>1.8935779816513763E-2</v>
      </c>
      <c r="FR370" s="50">
        <f t="shared" si="179"/>
        <v>1.6266416510318949E-2</v>
      </c>
    </row>
    <row r="371" spans="1:174" ht="14">
      <c r="A371" s="17" t="s">
        <v>415</v>
      </c>
      <c r="B371" s="19">
        <v>321</v>
      </c>
      <c r="C371" s="19">
        <v>324</v>
      </c>
      <c r="D371" s="19">
        <v>335</v>
      </c>
      <c r="E371" s="19">
        <v>339</v>
      </c>
      <c r="F371" s="19">
        <v>319</v>
      </c>
      <c r="G371" s="19">
        <v>311</v>
      </c>
      <c r="H371" s="19">
        <v>330</v>
      </c>
      <c r="I371" s="19">
        <v>368</v>
      </c>
      <c r="J371" s="19">
        <v>383</v>
      </c>
      <c r="K371" s="19">
        <v>395</v>
      </c>
      <c r="L371" s="19">
        <v>389</v>
      </c>
      <c r="M371" s="19">
        <v>372</v>
      </c>
      <c r="N371" s="19">
        <v>365</v>
      </c>
      <c r="O371" s="19">
        <v>364</v>
      </c>
      <c r="P371" s="19">
        <v>381</v>
      </c>
      <c r="Q371" s="19">
        <v>423</v>
      </c>
      <c r="R371" s="19">
        <v>395</v>
      </c>
      <c r="S371" s="19">
        <v>366</v>
      </c>
      <c r="T371" s="19">
        <v>359</v>
      </c>
      <c r="U371" s="19">
        <v>383</v>
      </c>
      <c r="V371" s="19">
        <v>415</v>
      </c>
      <c r="W371" s="19">
        <v>385</v>
      </c>
      <c r="X371" s="19">
        <v>370</v>
      </c>
      <c r="Y371" s="19">
        <v>348</v>
      </c>
      <c r="Z371" s="19">
        <v>325</v>
      </c>
      <c r="AA371" s="19">
        <v>313</v>
      </c>
      <c r="AB371" s="19">
        <v>318</v>
      </c>
      <c r="AC371" s="19">
        <v>324</v>
      </c>
      <c r="AD371" s="19">
        <v>289</v>
      </c>
      <c r="AE371" s="19">
        <v>291</v>
      </c>
      <c r="AF371" s="19">
        <v>304</v>
      </c>
      <c r="AG371" s="19">
        <v>310</v>
      </c>
      <c r="AH371" s="19">
        <v>319</v>
      </c>
      <c r="AI371" s="19">
        <v>318</v>
      </c>
      <c r="AJ371" s="19">
        <v>323</v>
      </c>
      <c r="AK371" s="19">
        <v>328</v>
      </c>
      <c r="AL371" s="19">
        <v>326</v>
      </c>
      <c r="AM371" s="19">
        <v>348</v>
      </c>
      <c r="AN371" s="19">
        <v>368</v>
      </c>
      <c r="AO371" s="19">
        <v>390</v>
      </c>
      <c r="AP371" s="19">
        <v>401</v>
      </c>
      <c r="AQ371" s="19">
        <v>465</v>
      </c>
      <c r="AR371" s="19">
        <v>532</v>
      </c>
      <c r="AS371" s="19">
        <v>620</v>
      </c>
      <c r="AT371" s="19">
        <v>811</v>
      </c>
      <c r="AU371" s="19">
        <v>910</v>
      </c>
      <c r="AV371" s="19">
        <v>944</v>
      </c>
      <c r="AW371" s="19">
        <v>942</v>
      </c>
      <c r="AX371" s="19">
        <v>951</v>
      </c>
      <c r="AY371" s="19">
        <v>942</v>
      </c>
      <c r="AZ371" s="19">
        <v>953</v>
      </c>
      <c r="BA371" s="19">
        <v>897</v>
      </c>
      <c r="BB371" s="19">
        <v>887</v>
      </c>
      <c r="BC371" s="19">
        <v>879</v>
      </c>
      <c r="BD371" s="19">
        <v>896</v>
      </c>
      <c r="BE371" s="19">
        <v>942</v>
      </c>
      <c r="BF371" s="19">
        <v>936</v>
      </c>
      <c r="BG371" s="19">
        <v>919</v>
      </c>
      <c r="BH371" s="19">
        <v>902</v>
      </c>
      <c r="BI371" s="19">
        <v>829</v>
      </c>
      <c r="BJ371" s="19">
        <v>801</v>
      </c>
      <c r="BK371" s="19">
        <v>754</v>
      </c>
      <c r="BL371" s="19">
        <v>766</v>
      </c>
      <c r="BM371" s="19">
        <v>757</v>
      </c>
      <c r="BN371" s="19">
        <v>757</v>
      </c>
      <c r="BO371" s="19">
        <v>793</v>
      </c>
      <c r="BP371" s="19">
        <v>769</v>
      </c>
      <c r="BQ371" s="19">
        <v>803</v>
      </c>
      <c r="BR371" s="19">
        <v>810</v>
      </c>
      <c r="BS371" s="19">
        <v>804</v>
      </c>
      <c r="BT371" s="19">
        <v>764</v>
      </c>
      <c r="BU371" s="19">
        <v>755</v>
      </c>
      <c r="BV371" s="19">
        <v>776</v>
      </c>
      <c r="BW371" s="19">
        <v>803</v>
      </c>
      <c r="BX371" s="19">
        <v>821</v>
      </c>
      <c r="BY371" s="19">
        <v>797</v>
      </c>
      <c r="BZ371" s="19">
        <v>763</v>
      </c>
      <c r="CA371" s="19">
        <v>807</v>
      </c>
      <c r="CB371" s="19">
        <v>827</v>
      </c>
      <c r="CC371" s="19">
        <v>834</v>
      </c>
      <c r="CD371" s="19">
        <v>860</v>
      </c>
      <c r="CE371" s="19">
        <v>832</v>
      </c>
      <c r="CF371" s="19">
        <v>751</v>
      </c>
      <c r="CG371" s="19">
        <v>729</v>
      </c>
      <c r="CH371" s="49">
        <v>688</v>
      </c>
      <c r="CI371" s="49">
        <v>706</v>
      </c>
      <c r="CJ371" s="49">
        <v>711</v>
      </c>
      <c r="CK371" s="49">
        <v>704</v>
      </c>
      <c r="CL371" s="49">
        <v>758</v>
      </c>
      <c r="CM371" s="49">
        <v>747</v>
      </c>
      <c r="CN371" s="49">
        <v>742</v>
      </c>
      <c r="CO371" s="49">
        <v>743</v>
      </c>
      <c r="CP371" s="49">
        <v>756</v>
      </c>
      <c r="CQ371" s="49">
        <v>714</v>
      </c>
      <c r="CR371" s="49">
        <v>666</v>
      </c>
      <c r="CS371" s="49">
        <v>640</v>
      </c>
      <c r="CT371" s="49">
        <v>616</v>
      </c>
      <c r="CU371" s="49">
        <v>605</v>
      </c>
      <c r="CV371" s="49">
        <v>595</v>
      </c>
      <c r="CW371" s="49">
        <v>576</v>
      </c>
      <c r="CX371" s="49">
        <v>550</v>
      </c>
      <c r="CY371" s="49">
        <v>540</v>
      </c>
      <c r="CZ371" s="17" t="s">
        <v>415</v>
      </c>
      <c r="DE371" t="s">
        <v>416</v>
      </c>
      <c r="DG371" t="s">
        <v>415</v>
      </c>
      <c r="DI371">
        <v>37500</v>
      </c>
      <c r="DJ371">
        <v>36400</v>
      </c>
      <c r="DK371">
        <v>37100</v>
      </c>
      <c r="DL371">
        <v>37500</v>
      </c>
      <c r="DM371">
        <v>37200</v>
      </c>
      <c r="DN371">
        <v>37800</v>
      </c>
      <c r="DO371">
        <v>37300</v>
      </c>
      <c r="DP371">
        <v>38600</v>
      </c>
      <c r="DQ371">
        <v>37300</v>
      </c>
      <c r="DR371">
        <v>38500</v>
      </c>
      <c r="DS371">
        <v>38700</v>
      </c>
      <c r="DT371">
        <v>38100</v>
      </c>
      <c r="DU371">
        <v>40300</v>
      </c>
      <c r="DV371">
        <v>39300</v>
      </c>
      <c r="DW371">
        <v>37600</v>
      </c>
      <c r="DX371">
        <v>38300</v>
      </c>
      <c r="DY371">
        <v>36900</v>
      </c>
      <c r="DZ371">
        <v>37600</v>
      </c>
      <c r="EA371">
        <v>38500</v>
      </c>
      <c r="EB371">
        <v>37000</v>
      </c>
      <c r="EC371">
        <v>36500</v>
      </c>
      <c r="ED371">
        <v>38300</v>
      </c>
      <c r="EE371">
        <v>37700</v>
      </c>
      <c r="EF371">
        <v>38600</v>
      </c>
      <c r="EG371">
        <v>39400</v>
      </c>
      <c r="EH371">
        <v>38900</v>
      </c>
      <c r="EI371">
        <v>40900</v>
      </c>
      <c r="EJ371" s="19">
        <v>40000</v>
      </c>
      <c r="EK371" s="19">
        <v>40300</v>
      </c>
      <c r="EL371" s="19">
        <v>41000</v>
      </c>
      <c r="EM371" s="19"/>
      <c r="EO371" s="31">
        <f t="shared" si="150"/>
        <v>1.0533333333333334E-2</v>
      </c>
      <c r="EP371" s="31">
        <f t="shared" si="151"/>
        <v>1.0027472527472528E-2</v>
      </c>
      <c r="EQ371" s="31">
        <f t="shared" si="152"/>
        <v>1.1401617250673854E-2</v>
      </c>
      <c r="ER371" s="31">
        <f t="shared" si="153"/>
        <v>9.573333333333333E-3</v>
      </c>
      <c r="ES371" s="31">
        <f t="shared" si="154"/>
        <v>1.0349462365591398E-2</v>
      </c>
      <c r="ET371" s="31">
        <f t="shared" si="155"/>
        <v>8.5978835978835974E-3</v>
      </c>
      <c r="EU371" s="31">
        <f t="shared" si="156"/>
        <v>8.6863270777479892E-3</v>
      </c>
      <c r="EV371" s="31">
        <f t="shared" si="157"/>
        <v>7.8756476683937825E-3</v>
      </c>
      <c r="EW371" s="31">
        <f t="shared" si="158"/>
        <v>8.5254691689008039E-3</v>
      </c>
      <c r="EX371" s="31">
        <f t="shared" si="159"/>
        <v>8.4675324675324674E-3</v>
      </c>
      <c r="EY371" s="31">
        <f t="shared" si="160"/>
        <v>1.0077519379844961E-2</v>
      </c>
      <c r="EZ371" s="31">
        <f t="shared" si="161"/>
        <v>1.3963254593175854E-2</v>
      </c>
      <c r="FA371" s="31">
        <f t="shared" si="162"/>
        <v>2.2580645161290321E-2</v>
      </c>
      <c r="FB371" s="31">
        <f t="shared" si="163"/>
        <v>2.4198473282442748E-2</v>
      </c>
      <c r="FC371" s="31">
        <f t="shared" si="164"/>
        <v>2.3856382978723403E-2</v>
      </c>
      <c r="FD371" s="31">
        <f t="shared" si="165"/>
        <v>2.3394255874673628E-2</v>
      </c>
      <c r="FE371" s="31">
        <f t="shared" si="166"/>
        <v>2.4905149051490515E-2</v>
      </c>
      <c r="FF371" s="31">
        <f t="shared" si="167"/>
        <v>2.1303191489361703E-2</v>
      </c>
      <c r="FG371" s="31">
        <f t="shared" si="168"/>
        <v>1.9662337662337662E-2</v>
      </c>
      <c r="FH371" s="31">
        <f t="shared" si="169"/>
        <v>2.0783783783783785E-2</v>
      </c>
      <c r="FI371" s="31">
        <f t="shared" si="170"/>
        <v>2.2027397260273973E-2</v>
      </c>
      <c r="FJ371" s="31">
        <f t="shared" si="171"/>
        <v>2.0261096605744124E-2</v>
      </c>
      <c r="FK371" s="31">
        <f t="shared" si="172"/>
        <v>2.1140583554376657E-2</v>
      </c>
      <c r="FL371" s="31">
        <f t="shared" si="173"/>
        <v>2.1424870466321244E-2</v>
      </c>
      <c r="FM371" s="50">
        <f t="shared" si="174"/>
        <v>2.1116751269035533E-2</v>
      </c>
      <c r="FN371" s="50">
        <f t="shared" si="175"/>
        <v>1.768637532133676E-2</v>
      </c>
      <c r="FO371" s="50">
        <f t="shared" si="176"/>
        <v>1.7212713936430316E-2</v>
      </c>
      <c r="FP371" s="50">
        <f t="shared" si="177"/>
        <v>1.8550000000000001E-2</v>
      </c>
      <c r="FQ371" s="50">
        <f t="shared" si="178"/>
        <v>1.771712158808933E-2</v>
      </c>
      <c r="FR371" s="50">
        <f t="shared" si="179"/>
        <v>1.5024390243902438E-2</v>
      </c>
    </row>
    <row r="372" spans="1:174" ht="14">
      <c r="A372" s="17" t="s">
        <v>416</v>
      </c>
      <c r="B372" s="19">
        <v>492</v>
      </c>
      <c r="C372" s="19">
        <v>508</v>
      </c>
      <c r="D372" s="19">
        <v>520</v>
      </c>
      <c r="E372" s="19">
        <v>501</v>
      </c>
      <c r="F372" s="19">
        <v>422</v>
      </c>
      <c r="G372" s="19">
        <v>427</v>
      </c>
      <c r="H372" s="19">
        <v>419</v>
      </c>
      <c r="I372" s="19">
        <v>469</v>
      </c>
      <c r="J372" s="19">
        <v>539</v>
      </c>
      <c r="K372" s="19">
        <v>613</v>
      </c>
      <c r="L372" s="19">
        <v>565</v>
      </c>
      <c r="M372" s="19">
        <v>537</v>
      </c>
      <c r="N372" s="19">
        <v>541</v>
      </c>
      <c r="O372" s="19">
        <v>562</v>
      </c>
      <c r="P372" s="19">
        <v>570</v>
      </c>
      <c r="Q372" s="19">
        <v>547</v>
      </c>
      <c r="R372" s="19">
        <v>522</v>
      </c>
      <c r="S372" s="19">
        <v>564</v>
      </c>
      <c r="T372" s="19">
        <v>521</v>
      </c>
      <c r="U372" s="19">
        <v>558</v>
      </c>
      <c r="V372" s="19">
        <v>554</v>
      </c>
      <c r="W372" s="19">
        <v>525</v>
      </c>
      <c r="X372" s="19">
        <v>483</v>
      </c>
      <c r="Y372" s="19">
        <v>474</v>
      </c>
      <c r="Z372" s="19">
        <v>435</v>
      </c>
      <c r="AA372" s="19">
        <v>417</v>
      </c>
      <c r="AB372" s="19">
        <v>429</v>
      </c>
      <c r="AC372" s="19">
        <v>399</v>
      </c>
      <c r="AD372" s="19">
        <v>373</v>
      </c>
      <c r="AE372" s="19">
        <v>352</v>
      </c>
      <c r="AF372" s="19">
        <v>374</v>
      </c>
      <c r="AG372" s="19">
        <v>416</v>
      </c>
      <c r="AH372" s="19">
        <v>429</v>
      </c>
      <c r="AI372" s="19">
        <v>446</v>
      </c>
      <c r="AJ372" s="19">
        <v>439</v>
      </c>
      <c r="AK372" s="19">
        <v>445</v>
      </c>
      <c r="AL372" s="19">
        <v>478</v>
      </c>
      <c r="AM372" s="19">
        <v>488</v>
      </c>
      <c r="AN372" s="19">
        <v>557</v>
      </c>
      <c r="AO372" s="19">
        <v>570</v>
      </c>
      <c r="AP372" s="19">
        <v>581</v>
      </c>
      <c r="AQ372" s="19">
        <v>682</v>
      </c>
      <c r="AR372" s="19">
        <v>798</v>
      </c>
      <c r="AS372" s="19">
        <v>1029</v>
      </c>
      <c r="AT372" s="19">
        <v>1290</v>
      </c>
      <c r="AU372" s="19">
        <v>1391</v>
      </c>
      <c r="AV372" s="19">
        <v>1458</v>
      </c>
      <c r="AW372" s="19">
        <v>1433</v>
      </c>
      <c r="AX372" s="19">
        <v>1388</v>
      </c>
      <c r="AY372" s="19">
        <v>1376</v>
      </c>
      <c r="AZ372" s="19">
        <v>1435</v>
      </c>
      <c r="BA372" s="19">
        <v>1469</v>
      </c>
      <c r="BB372" s="19">
        <v>1427</v>
      </c>
      <c r="BC372" s="19">
        <v>1372</v>
      </c>
      <c r="BD372" s="19">
        <v>1318</v>
      </c>
      <c r="BE372" s="19">
        <v>1489</v>
      </c>
      <c r="BF372" s="19">
        <v>1431</v>
      </c>
      <c r="BG372" s="19">
        <v>1371</v>
      </c>
      <c r="BH372" s="19">
        <v>1399</v>
      </c>
      <c r="BI372" s="19">
        <v>1244</v>
      </c>
      <c r="BJ372" s="19">
        <v>1163</v>
      </c>
      <c r="BK372" s="19">
        <v>1188</v>
      </c>
      <c r="BL372" s="19">
        <v>1233</v>
      </c>
      <c r="BM372" s="19">
        <v>1237</v>
      </c>
      <c r="BN372" s="19">
        <v>1175</v>
      </c>
      <c r="BO372" s="19">
        <v>1124</v>
      </c>
      <c r="BP372" s="19">
        <v>1158</v>
      </c>
      <c r="BQ372" s="19">
        <v>1203</v>
      </c>
      <c r="BR372" s="19">
        <v>1275</v>
      </c>
      <c r="BS372" s="19">
        <v>1236</v>
      </c>
      <c r="BT372" s="19">
        <v>1189</v>
      </c>
      <c r="BU372" s="19">
        <v>1147</v>
      </c>
      <c r="BV372" s="19">
        <v>1142</v>
      </c>
      <c r="BW372" s="19">
        <v>1200</v>
      </c>
      <c r="BX372" s="19">
        <v>1243</v>
      </c>
      <c r="BY372" s="19">
        <v>1237</v>
      </c>
      <c r="BZ372" s="19">
        <v>1213</v>
      </c>
      <c r="CA372" s="19">
        <v>1181</v>
      </c>
      <c r="CB372" s="19">
        <v>1186</v>
      </c>
      <c r="CC372" s="19">
        <v>1236</v>
      </c>
      <c r="CD372" s="19">
        <v>1252</v>
      </c>
      <c r="CE372" s="19">
        <v>1226</v>
      </c>
      <c r="CF372" s="19">
        <v>1192</v>
      </c>
      <c r="CG372" s="19">
        <v>1131</v>
      </c>
      <c r="CH372" s="49">
        <v>1056</v>
      </c>
      <c r="CI372" s="49">
        <v>1051</v>
      </c>
      <c r="CJ372" s="49">
        <v>1064</v>
      </c>
      <c r="CK372" s="49">
        <v>1029</v>
      </c>
      <c r="CL372" s="49">
        <v>984</v>
      </c>
      <c r="CM372" s="49">
        <v>963</v>
      </c>
      <c r="CN372" s="49">
        <v>966</v>
      </c>
      <c r="CO372" s="49">
        <v>1004</v>
      </c>
      <c r="CP372" s="49">
        <v>1095</v>
      </c>
      <c r="CQ372" s="49">
        <v>1068</v>
      </c>
      <c r="CR372" s="49">
        <v>1047</v>
      </c>
      <c r="CS372" s="49">
        <v>996</v>
      </c>
      <c r="CT372" s="49">
        <v>931</v>
      </c>
      <c r="CU372" s="49">
        <v>934</v>
      </c>
      <c r="CV372" s="49">
        <v>890</v>
      </c>
      <c r="CW372" s="49">
        <v>842</v>
      </c>
      <c r="CX372" s="49">
        <v>765</v>
      </c>
      <c r="CY372" s="49">
        <v>756</v>
      </c>
      <c r="CZ372" s="17" t="s">
        <v>416</v>
      </c>
      <c r="DE372" t="s">
        <v>417</v>
      </c>
      <c r="DG372" t="s">
        <v>416</v>
      </c>
      <c r="DI372">
        <v>64000</v>
      </c>
      <c r="DJ372">
        <v>63800</v>
      </c>
      <c r="DK372">
        <v>63900</v>
      </c>
      <c r="DL372">
        <v>63200</v>
      </c>
      <c r="DM372">
        <v>63900</v>
      </c>
      <c r="DN372">
        <v>62300</v>
      </c>
      <c r="DO372">
        <v>62600</v>
      </c>
      <c r="DP372">
        <v>65100</v>
      </c>
      <c r="DQ372">
        <v>64500</v>
      </c>
      <c r="DR372">
        <v>64200</v>
      </c>
      <c r="DS372">
        <v>63800</v>
      </c>
      <c r="DT372">
        <v>62600</v>
      </c>
      <c r="DU372">
        <v>63400</v>
      </c>
      <c r="DV372">
        <v>62400</v>
      </c>
      <c r="DW372">
        <v>61400</v>
      </c>
      <c r="DX372">
        <v>60600</v>
      </c>
      <c r="DY372">
        <v>59500</v>
      </c>
      <c r="DZ372">
        <v>59500</v>
      </c>
      <c r="EA372">
        <v>59100</v>
      </c>
      <c r="EB372">
        <v>58500</v>
      </c>
      <c r="EC372">
        <v>57600</v>
      </c>
      <c r="ED372">
        <v>58000</v>
      </c>
      <c r="EE372">
        <v>58200</v>
      </c>
      <c r="EF372">
        <v>57800</v>
      </c>
      <c r="EG372">
        <v>57500</v>
      </c>
      <c r="EH372">
        <v>57800</v>
      </c>
      <c r="EI372">
        <v>58500</v>
      </c>
      <c r="EJ372" s="19">
        <v>60700</v>
      </c>
      <c r="EK372" s="19">
        <v>61900</v>
      </c>
      <c r="EL372" s="19">
        <v>62300</v>
      </c>
      <c r="EM372" s="19"/>
      <c r="EO372" s="31">
        <f t="shared" si="150"/>
        <v>9.5781249999999998E-3</v>
      </c>
      <c r="EP372" s="31">
        <f t="shared" si="151"/>
        <v>8.4796238244514103E-3</v>
      </c>
      <c r="EQ372" s="31">
        <f t="shared" si="152"/>
        <v>8.5602503912363074E-3</v>
      </c>
      <c r="ER372" s="31">
        <f t="shared" si="153"/>
        <v>8.2436708860759485E-3</v>
      </c>
      <c r="ES372" s="31">
        <f t="shared" si="154"/>
        <v>8.2159624413145546E-3</v>
      </c>
      <c r="ET372" s="31">
        <f t="shared" si="155"/>
        <v>6.9823434991974319E-3</v>
      </c>
      <c r="EU372" s="31">
        <f t="shared" si="156"/>
        <v>6.3738019169329073E-3</v>
      </c>
      <c r="EV372" s="31">
        <f t="shared" si="157"/>
        <v>5.7450076804915519E-3</v>
      </c>
      <c r="EW372" s="31">
        <f t="shared" si="158"/>
        <v>6.9147286821705425E-3</v>
      </c>
      <c r="EX372" s="31">
        <f t="shared" si="159"/>
        <v>7.4454828660436134E-3</v>
      </c>
      <c r="EY372" s="31">
        <f t="shared" si="160"/>
        <v>8.934169278996866E-3</v>
      </c>
      <c r="EZ372" s="31">
        <f t="shared" si="161"/>
        <v>1.2747603833865815E-2</v>
      </c>
      <c r="FA372" s="31">
        <f t="shared" si="162"/>
        <v>2.1940063091482651E-2</v>
      </c>
      <c r="FB372" s="31">
        <f t="shared" si="163"/>
        <v>2.2243589743589743E-2</v>
      </c>
      <c r="FC372" s="31">
        <f t="shared" si="164"/>
        <v>2.3925081433224756E-2</v>
      </c>
      <c r="FD372" s="31">
        <f t="shared" si="165"/>
        <v>2.1749174917491749E-2</v>
      </c>
      <c r="FE372" s="31">
        <f t="shared" si="166"/>
        <v>2.3042016806722691E-2</v>
      </c>
      <c r="FF372" s="31">
        <f t="shared" si="167"/>
        <v>1.9546218487394958E-2</v>
      </c>
      <c r="FG372" s="31">
        <f t="shared" si="168"/>
        <v>2.093062605752961E-2</v>
      </c>
      <c r="FH372" s="31">
        <f t="shared" si="169"/>
        <v>1.9794871794871795E-2</v>
      </c>
      <c r="FI372" s="31">
        <f t="shared" si="170"/>
        <v>2.1458333333333333E-2</v>
      </c>
      <c r="FJ372" s="31">
        <f t="shared" si="171"/>
        <v>1.9689655172413792E-2</v>
      </c>
      <c r="FK372" s="31">
        <f t="shared" si="172"/>
        <v>2.1254295532646048E-2</v>
      </c>
      <c r="FL372" s="31">
        <f t="shared" si="173"/>
        <v>2.0519031141868514E-2</v>
      </c>
      <c r="FM372" s="50">
        <f t="shared" si="174"/>
        <v>2.1321739130434784E-2</v>
      </c>
      <c r="FN372" s="50">
        <f t="shared" si="175"/>
        <v>1.8269896193771628E-2</v>
      </c>
      <c r="FO372" s="50">
        <f t="shared" si="176"/>
        <v>1.7589743589743589E-2</v>
      </c>
      <c r="FP372" s="50">
        <f t="shared" si="177"/>
        <v>1.5914332784184516E-2</v>
      </c>
      <c r="FQ372" s="50">
        <f t="shared" si="178"/>
        <v>1.7253634894991921E-2</v>
      </c>
      <c r="FR372" s="50">
        <f t="shared" si="179"/>
        <v>1.4943820224719101E-2</v>
      </c>
    </row>
    <row r="373" spans="1:174" ht="14">
      <c r="A373" s="17" t="s">
        <v>417</v>
      </c>
      <c r="B373" s="19">
        <v>4404</v>
      </c>
      <c r="C373" s="19">
        <v>4594</v>
      </c>
      <c r="D373" s="19">
        <v>4618</v>
      </c>
      <c r="E373" s="19">
        <v>4533</v>
      </c>
      <c r="F373" s="19">
        <v>4387</v>
      </c>
      <c r="G373" s="19">
        <v>4514</v>
      </c>
      <c r="H373" s="19">
        <v>4630</v>
      </c>
      <c r="I373" s="19">
        <v>5236</v>
      </c>
      <c r="J373" s="19">
        <v>5404</v>
      </c>
      <c r="K373" s="19">
        <v>5603</v>
      </c>
      <c r="L373" s="19">
        <v>5546</v>
      </c>
      <c r="M373" s="19">
        <v>5465</v>
      </c>
      <c r="N373" s="19">
        <v>5225</v>
      </c>
      <c r="O373" s="19">
        <v>5344</v>
      </c>
      <c r="P373" s="19">
        <v>5348</v>
      </c>
      <c r="Q373" s="19">
        <v>5037</v>
      </c>
      <c r="R373" s="19">
        <v>4809</v>
      </c>
      <c r="S373" s="19">
        <v>4736</v>
      </c>
      <c r="T373" s="19">
        <v>4816</v>
      </c>
      <c r="U373" s="19">
        <v>5263</v>
      </c>
      <c r="V373" s="19">
        <v>5278</v>
      </c>
      <c r="W373" s="19">
        <v>5090</v>
      </c>
      <c r="X373" s="19">
        <v>4955</v>
      </c>
      <c r="Y373" s="19">
        <v>4757</v>
      </c>
      <c r="Z373" s="19">
        <v>4523</v>
      </c>
      <c r="AA373" s="19">
        <v>4439</v>
      </c>
      <c r="AB373" s="19">
        <v>4373</v>
      </c>
      <c r="AC373" s="19">
        <v>4222</v>
      </c>
      <c r="AD373" s="19">
        <v>4090</v>
      </c>
      <c r="AE373" s="19">
        <v>3895</v>
      </c>
      <c r="AF373" s="19">
        <v>3987</v>
      </c>
      <c r="AG373" s="19">
        <v>4330</v>
      </c>
      <c r="AH373" s="19">
        <v>4445</v>
      </c>
      <c r="AI373" s="19">
        <v>4531</v>
      </c>
      <c r="AJ373" s="19">
        <v>4573</v>
      </c>
      <c r="AK373" s="19">
        <v>4631</v>
      </c>
      <c r="AL373" s="19">
        <v>4524</v>
      </c>
      <c r="AM373" s="19">
        <v>4803</v>
      </c>
      <c r="AN373" s="19">
        <v>5115</v>
      </c>
      <c r="AO373" s="19">
        <v>5257</v>
      </c>
      <c r="AP373" s="19">
        <v>5482</v>
      </c>
      <c r="AQ373" s="19">
        <v>5855</v>
      </c>
      <c r="AR373" s="19">
        <v>6731</v>
      </c>
      <c r="AS373" s="19">
        <v>7401</v>
      </c>
      <c r="AT373" s="19">
        <v>8529</v>
      </c>
      <c r="AU373" s="19">
        <v>9059</v>
      </c>
      <c r="AV373" s="19">
        <v>9280</v>
      </c>
      <c r="AW373" s="19">
        <v>9373</v>
      </c>
      <c r="AX373" s="19">
        <v>9190</v>
      </c>
      <c r="AY373" s="19">
        <v>9181</v>
      </c>
      <c r="AZ373" s="19">
        <v>9452</v>
      </c>
      <c r="BA373" s="19">
        <v>9100</v>
      </c>
      <c r="BB373" s="19">
        <v>9023</v>
      </c>
      <c r="BC373" s="19">
        <v>8769</v>
      </c>
      <c r="BD373" s="19">
        <v>8773</v>
      </c>
      <c r="BE373" s="19">
        <v>9401</v>
      </c>
      <c r="BF373" s="19">
        <v>9403</v>
      </c>
      <c r="BG373" s="19">
        <v>9001</v>
      </c>
      <c r="BH373" s="19">
        <v>8944</v>
      </c>
      <c r="BI373" s="19">
        <v>8583</v>
      </c>
      <c r="BJ373" s="19">
        <v>8011</v>
      </c>
      <c r="BK373" s="19">
        <v>7813</v>
      </c>
      <c r="BL373" s="19">
        <v>8151</v>
      </c>
      <c r="BM373" s="19">
        <v>8077</v>
      </c>
      <c r="BN373" s="19">
        <v>8019</v>
      </c>
      <c r="BO373" s="19">
        <v>7954</v>
      </c>
      <c r="BP373" s="19">
        <v>8131</v>
      </c>
      <c r="BQ373" s="19">
        <v>8796</v>
      </c>
      <c r="BR373" s="19">
        <v>9040</v>
      </c>
      <c r="BS373" s="19">
        <v>9075</v>
      </c>
      <c r="BT373" s="19">
        <v>8930</v>
      </c>
      <c r="BU373" s="19">
        <v>8731</v>
      </c>
      <c r="BV373" s="19">
        <v>8671</v>
      </c>
      <c r="BW373" s="19">
        <v>8954</v>
      </c>
      <c r="BX373" s="19">
        <v>9220</v>
      </c>
      <c r="BY373" s="19">
        <v>9205</v>
      </c>
      <c r="BZ373" s="19">
        <v>8934</v>
      </c>
      <c r="CA373" s="19">
        <v>8790</v>
      </c>
      <c r="CB373" s="19">
        <v>8945</v>
      </c>
      <c r="CC373" s="19">
        <v>9640</v>
      </c>
      <c r="CD373" s="19">
        <v>9872</v>
      </c>
      <c r="CE373" s="19">
        <v>9926</v>
      </c>
      <c r="CF373" s="19">
        <v>9672</v>
      </c>
      <c r="CG373" s="19">
        <v>9718</v>
      </c>
      <c r="CH373" s="49">
        <v>9534</v>
      </c>
      <c r="CI373" s="49">
        <v>9406</v>
      </c>
      <c r="CJ373" s="49">
        <v>9577</v>
      </c>
      <c r="CK373" s="49">
        <v>9275</v>
      </c>
      <c r="CL373" s="49">
        <v>9066</v>
      </c>
      <c r="CM373" s="49">
        <v>8965</v>
      </c>
      <c r="CN373" s="49">
        <v>9151</v>
      </c>
      <c r="CO373" s="49">
        <v>9722</v>
      </c>
      <c r="CP373" s="49">
        <v>10185</v>
      </c>
      <c r="CQ373" s="49">
        <v>10211</v>
      </c>
      <c r="CR373" s="49">
        <v>10050</v>
      </c>
      <c r="CS373" s="49">
        <v>9826</v>
      </c>
      <c r="CT373" s="49">
        <v>9276</v>
      </c>
      <c r="CU373" s="49">
        <v>8879</v>
      </c>
      <c r="CV373" s="49">
        <v>8594</v>
      </c>
      <c r="CW373" s="49">
        <v>8034</v>
      </c>
      <c r="CX373" s="49">
        <v>7533</v>
      </c>
      <c r="CY373" s="49">
        <v>7053</v>
      </c>
      <c r="CZ373" s="17" t="s">
        <v>417</v>
      </c>
      <c r="DE373" t="s">
        <v>418</v>
      </c>
      <c r="DG373" t="s">
        <v>417</v>
      </c>
      <c r="DI373">
        <v>159000</v>
      </c>
      <c r="DJ373">
        <v>159300</v>
      </c>
      <c r="DK373">
        <v>160200</v>
      </c>
      <c r="DL373">
        <v>160500</v>
      </c>
      <c r="DM373">
        <v>159800</v>
      </c>
      <c r="DN373">
        <v>157800</v>
      </c>
      <c r="DO373">
        <v>154100</v>
      </c>
      <c r="DP373">
        <v>156100</v>
      </c>
      <c r="DQ373">
        <v>157400</v>
      </c>
      <c r="DR373">
        <v>158400</v>
      </c>
      <c r="DS373">
        <v>159500</v>
      </c>
      <c r="DT373">
        <v>160000</v>
      </c>
      <c r="DU373">
        <v>160300</v>
      </c>
      <c r="DV373">
        <v>160100</v>
      </c>
      <c r="DW373">
        <v>161300</v>
      </c>
      <c r="DX373">
        <v>161100</v>
      </c>
      <c r="DY373">
        <v>160500</v>
      </c>
      <c r="DZ373">
        <v>160500</v>
      </c>
      <c r="EA373">
        <v>161400</v>
      </c>
      <c r="EB373">
        <v>159600</v>
      </c>
      <c r="EC373">
        <v>158700</v>
      </c>
      <c r="ED373">
        <v>159100</v>
      </c>
      <c r="EE373">
        <v>159900</v>
      </c>
      <c r="EF373">
        <v>160200</v>
      </c>
      <c r="EG373">
        <v>161100</v>
      </c>
      <c r="EH373">
        <v>160300</v>
      </c>
      <c r="EI373">
        <v>157700</v>
      </c>
      <c r="EJ373" s="19">
        <v>163200</v>
      </c>
      <c r="EK373" s="19">
        <v>164500</v>
      </c>
      <c r="EL373" s="19">
        <v>166100</v>
      </c>
      <c r="EM373" s="19"/>
      <c r="EO373" s="31">
        <f t="shared" si="150"/>
        <v>3.5238993710691821E-2</v>
      </c>
      <c r="EP373" s="31">
        <f t="shared" si="151"/>
        <v>3.2799748901443819E-2</v>
      </c>
      <c r="EQ373" s="31">
        <f t="shared" si="152"/>
        <v>3.1441947565543069E-2</v>
      </c>
      <c r="ER373" s="31">
        <f t="shared" si="153"/>
        <v>3.0006230529595015E-2</v>
      </c>
      <c r="ES373" s="31">
        <f t="shared" si="154"/>
        <v>3.1852315394242804E-2</v>
      </c>
      <c r="ET373" s="31">
        <f t="shared" si="155"/>
        <v>2.8662864385297845E-2</v>
      </c>
      <c r="EU373" s="31">
        <f t="shared" si="156"/>
        <v>2.7397793640493186E-2</v>
      </c>
      <c r="EV373" s="31">
        <f t="shared" si="157"/>
        <v>2.5541319666880204E-2</v>
      </c>
      <c r="EW373" s="31">
        <f t="shared" si="158"/>
        <v>2.8786531130876748E-2</v>
      </c>
      <c r="EX373" s="31">
        <f t="shared" si="159"/>
        <v>2.8560606060606061E-2</v>
      </c>
      <c r="EY373" s="31">
        <f t="shared" si="160"/>
        <v>3.2959247648902824E-2</v>
      </c>
      <c r="EZ373" s="31">
        <f t="shared" si="161"/>
        <v>4.2068750000000002E-2</v>
      </c>
      <c r="FA373" s="31">
        <f t="shared" si="162"/>
        <v>5.6512788521522146E-2</v>
      </c>
      <c r="FB373" s="31">
        <f t="shared" si="163"/>
        <v>5.7401623985009372E-2</v>
      </c>
      <c r="FC373" s="31">
        <f t="shared" si="164"/>
        <v>5.6416615003099815E-2</v>
      </c>
      <c r="FD373" s="31">
        <f t="shared" si="165"/>
        <v>5.4456859093730603E-2</v>
      </c>
      <c r="FE373" s="31">
        <f t="shared" si="166"/>
        <v>5.6080996884735203E-2</v>
      </c>
      <c r="FF373" s="31">
        <f t="shared" si="167"/>
        <v>4.9912772585669785E-2</v>
      </c>
      <c r="FG373" s="31">
        <f t="shared" si="168"/>
        <v>5.0043370508054526E-2</v>
      </c>
      <c r="FH373" s="31">
        <f t="shared" si="169"/>
        <v>5.0946115288220552E-2</v>
      </c>
      <c r="FI373" s="31">
        <f t="shared" si="170"/>
        <v>5.7183364839319469E-2</v>
      </c>
      <c r="FJ373" s="31">
        <f t="shared" si="171"/>
        <v>5.4500314267756131E-2</v>
      </c>
      <c r="FK373" s="31">
        <f t="shared" si="172"/>
        <v>5.7567229518449031E-2</v>
      </c>
      <c r="FL373" s="31">
        <f t="shared" si="173"/>
        <v>5.5836454431960052E-2</v>
      </c>
      <c r="FM373" s="50">
        <f t="shared" si="174"/>
        <v>6.16139044072005E-2</v>
      </c>
      <c r="FN373" s="50">
        <f t="shared" si="175"/>
        <v>5.947598253275109E-2</v>
      </c>
      <c r="FO373" s="50">
        <f t="shared" si="176"/>
        <v>5.88142041851617E-2</v>
      </c>
      <c r="FP373" s="50">
        <f t="shared" si="177"/>
        <v>5.6072303921568631E-2</v>
      </c>
      <c r="FQ373" s="50">
        <f t="shared" si="178"/>
        <v>6.2072948328267478E-2</v>
      </c>
      <c r="FR373" s="50">
        <f t="shared" si="179"/>
        <v>5.5845875978326312E-2</v>
      </c>
    </row>
    <row r="374" spans="1:174" ht="14">
      <c r="A374" s="17" t="s">
        <v>418</v>
      </c>
      <c r="B374" s="19">
        <v>5408</v>
      </c>
      <c r="C374" s="19">
        <v>5708</v>
      </c>
      <c r="D374" s="19">
        <v>5739</v>
      </c>
      <c r="E374" s="19">
        <v>5710</v>
      </c>
      <c r="F374" s="19">
        <v>5661</v>
      </c>
      <c r="G374" s="19">
        <v>5715</v>
      </c>
      <c r="H374" s="19">
        <v>5940</v>
      </c>
      <c r="I374" s="19">
        <v>6308</v>
      </c>
      <c r="J374" s="19">
        <v>6536</v>
      </c>
      <c r="K374" s="19">
        <v>6649</v>
      </c>
      <c r="L374" s="19">
        <v>6945</v>
      </c>
      <c r="M374" s="19">
        <v>6740</v>
      </c>
      <c r="N374" s="19">
        <v>6680</v>
      </c>
      <c r="O374" s="19">
        <v>6952</v>
      </c>
      <c r="P374" s="19">
        <v>6986</v>
      </c>
      <c r="Q374" s="19">
        <v>7076</v>
      </c>
      <c r="R374" s="19">
        <v>6832</v>
      </c>
      <c r="S374" s="19">
        <v>6899</v>
      </c>
      <c r="T374" s="19">
        <v>6942</v>
      </c>
      <c r="U374" s="19">
        <v>7122</v>
      </c>
      <c r="V374" s="19">
        <v>7103</v>
      </c>
      <c r="W374" s="19">
        <v>6936</v>
      </c>
      <c r="X374" s="19">
        <v>6630</v>
      </c>
      <c r="Y374" s="19">
        <v>6354</v>
      </c>
      <c r="Z374" s="19">
        <v>5855</v>
      </c>
      <c r="AA374" s="19">
        <v>5872</v>
      </c>
      <c r="AB374" s="19">
        <v>5969</v>
      </c>
      <c r="AC374" s="19">
        <v>5772</v>
      </c>
      <c r="AD374" s="19">
        <v>5636</v>
      </c>
      <c r="AE374" s="19">
        <v>5518</v>
      </c>
      <c r="AF374" s="19">
        <v>5534</v>
      </c>
      <c r="AG374" s="19">
        <v>5741</v>
      </c>
      <c r="AH374" s="19">
        <v>5735</v>
      </c>
      <c r="AI374" s="19">
        <v>5653</v>
      </c>
      <c r="AJ374" s="19">
        <v>5654</v>
      </c>
      <c r="AK374" s="19">
        <v>5634</v>
      </c>
      <c r="AL374" s="19">
        <v>5648</v>
      </c>
      <c r="AM374" s="19">
        <v>5838</v>
      </c>
      <c r="AN374" s="19">
        <v>6110</v>
      </c>
      <c r="AO374" s="19">
        <v>6395</v>
      </c>
      <c r="AP374" s="19">
        <v>6655</v>
      </c>
      <c r="AQ374" s="19">
        <v>7331</v>
      </c>
      <c r="AR374" s="19">
        <v>8142</v>
      </c>
      <c r="AS374" s="19">
        <v>9001</v>
      </c>
      <c r="AT374" s="19">
        <v>10038</v>
      </c>
      <c r="AU374" s="19">
        <v>10391</v>
      </c>
      <c r="AV374" s="19">
        <v>10734</v>
      </c>
      <c r="AW374" s="19">
        <v>10942</v>
      </c>
      <c r="AX374" s="19">
        <v>10763</v>
      </c>
      <c r="AY374" s="19">
        <v>10875</v>
      </c>
      <c r="AZ374" s="19">
        <v>11059</v>
      </c>
      <c r="BA374" s="19">
        <v>11213</v>
      </c>
      <c r="BB374" s="19">
        <v>11202</v>
      </c>
      <c r="BC374" s="19">
        <v>10990</v>
      </c>
      <c r="BD374" s="19">
        <v>11031</v>
      </c>
      <c r="BE374" s="19">
        <v>11249</v>
      </c>
      <c r="BF374" s="19">
        <v>11313</v>
      </c>
      <c r="BG374" s="19">
        <v>10906</v>
      </c>
      <c r="BH374" s="19">
        <v>10663</v>
      </c>
      <c r="BI374" s="19">
        <v>10110</v>
      </c>
      <c r="BJ374" s="19">
        <v>9722</v>
      </c>
      <c r="BK374" s="19">
        <v>9533</v>
      </c>
      <c r="BL374" s="19">
        <v>9575</v>
      </c>
      <c r="BM374" s="19">
        <v>9674</v>
      </c>
      <c r="BN374" s="19">
        <v>9586</v>
      </c>
      <c r="BO374" s="19">
        <v>9600</v>
      </c>
      <c r="BP374" s="19">
        <v>9675</v>
      </c>
      <c r="BQ374" s="19">
        <v>10152</v>
      </c>
      <c r="BR374" s="19">
        <v>10226</v>
      </c>
      <c r="BS374" s="19">
        <v>10158</v>
      </c>
      <c r="BT374" s="19">
        <v>10404</v>
      </c>
      <c r="BU374" s="19">
        <v>10289</v>
      </c>
      <c r="BV374" s="19">
        <v>10243</v>
      </c>
      <c r="BW374" s="19">
        <v>10480</v>
      </c>
      <c r="BX374" s="19">
        <v>10662</v>
      </c>
      <c r="BY374" s="19">
        <v>10651</v>
      </c>
      <c r="BZ374" s="19">
        <v>10535</v>
      </c>
      <c r="CA374" s="19">
        <v>10463</v>
      </c>
      <c r="CB374" s="19">
        <v>10425</v>
      </c>
      <c r="CC374" s="19">
        <v>10820</v>
      </c>
      <c r="CD374" s="19">
        <v>10884</v>
      </c>
      <c r="CE374" s="19">
        <v>10753</v>
      </c>
      <c r="CF374" s="19">
        <v>10647</v>
      </c>
      <c r="CG374" s="19">
        <v>10532</v>
      </c>
      <c r="CH374" s="49">
        <v>10469</v>
      </c>
      <c r="CI374" s="49">
        <v>10435</v>
      </c>
      <c r="CJ374" s="49">
        <v>10429</v>
      </c>
      <c r="CK374" s="49">
        <v>10531</v>
      </c>
      <c r="CL374" s="49">
        <v>10327</v>
      </c>
      <c r="CM374" s="49">
        <v>10141</v>
      </c>
      <c r="CN374" s="49">
        <v>9985</v>
      </c>
      <c r="CO374" s="49">
        <v>10267</v>
      </c>
      <c r="CP374" s="49">
        <v>10565</v>
      </c>
      <c r="CQ374" s="49">
        <v>10345</v>
      </c>
      <c r="CR374" s="49">
        <v>10150</v>
      </c>
      <c r="CS374" s="49">
        <v>9895</v>
      </c>
      <c r="CT374" s="49">
        <v>9545</v>
      </c>
      <c r="CU374" s="49">
        <v>9341</v>
      </c>
      <c r="CV374" s="49">
        <v>9213</v>
      </c>
      <c r="CW374" s="49">
        <v>8905</v>
      </c>
      <c r="CX374" s="49">
        <v>8505</v>
      </c>
      <c r="CY374" s="49">
        <v>8120</v>
      </c>
      <c r="CZ374" s="17" t="s">
        <v>418</v>
      </c>
      <c r="DE374" t="s">
        <v>419</v>
      </c>
      <c r="DG374" t="s">
        <v>418</v>
      </c>
      <c r="DI374">
        <v>114700</v>
      </c>
      <c r="DJ374">
        <v>112600</v>
      </c>
      <c r="DK374">
        <v>110600</v>
      </c>
      <c r="DL374">
        <v>109600</v>
      </c>
      <c r="DM374">
        <v>110700</v>
      </c>
      <c r="DN374">
        <v>112400</v>
      </c>
      <c r="DO374">
        <v>116100</v>
      </c>
      <c r="DP374">
        <v>117300</v>
      </c>
      <c r="DQ374">
        <v>119100</v>
      </c>
      <c r="DR374">
        <v>119100</v>
      </c>
      <c r="DS374">
        <v>118200</v>
      </c>
      <c r="DT374">
        <v>118600</v>
      </c>
      <c r="DU374">
        <v>115900</v>
      </c>
      <c r="DV374">
        <v>117100</v>
      </c>
      <c r="DW374">
        <v>115200</v>
      </c>
      <c r="DX374">
        <v>115000</v>
      </c>
      <c r="DY374">
        <v>114200</v>
      </c>
      <c r="DZ374">
        <v>111100</v>
      </c>
      <c r="EA374">
        <v>113200</v>
      </c>
      <c r="EB374">
        <v>111500</v>
      </c>
      <c r="EC374">
        <v>113900</v>
      </c>
      <c r="ED374">
        <v>113200</v>
      </c>
      <c r="EE374">
        <v>111000</v>
      </c>
      <c r="EF374">
        <v>113000</v>
      </c>
      <c r="EG374">
        <v>111400</v>
      </c>
      <c r="EH374">
        <v>112200</v>
      </c>
      <c r="EI374">
        <v>111600</v>
      </c>
      <c r="EJ374" s="19">
        <v>113300</v>
      </c>
      <c r="EK374" s="19">
        <v>111000</v>
      </c>
      <c r="EL374" s="19">
        <v>114100</v>
      </c>
      <c r="EM374" s="19"/>
      <c r="EO374" s="31">
        <f t="shared" si="150"/>
        <v>5.7968613775065389E-2</v>
      </c>
      <c r="EP374" s="31">
        <f t="shared" si="151"/>
        <v>5.9325044404973354E-2</v>
      </c>
      <c r="EQ374" s="31">
        <f t="shared" si="152"/>
        <v>6.3978300180831824E-2</v>
      </c>
      <c r="ER374" s="31">
        <f t="shared" si="153"/>
        <v>6.333941605839416E-2</v>
      </c>
      <c r="ES374" s="31">
        <f t="shared" si="154"/>
        <v>6.2655826558265584E-2</v>
      </c>
      <c r="ET374" s="31">
        <f t="shared" si="155"/>
        <v>5.2090747330960856E-2</v>
      </c>
      <c r="EU374" s="31">
        <f t="shared" si="156"/>
        <v>4.9715762273901808E-2</v>
      </c>
      <c r="EV374" s="31">
        <f t="shared" si="157"/>
        <v>4.7178175618073317E-2</v>
      </c>
      <c r="EW374" s="31">
        <f t="shared" si="158"/>
        <v>4.7464315701091518E-2</v>
      </c>
      <c r="EX374" s="31">
        <f t="shared" si="159"/>
        <v>4.7422334172963897E-2</v>
      </c>
      <c r="EY374" s="31">
        <f t="shared" si="160"/>
        <v>5.4103214890016918E-2</v>
      </c>
      <c r="EZ374" s="31">
        <f t="shared" si="161"/>
        <v>6.8650927487352451E-2</v>
      </c>
      <c r="FA374" s="31">
        <f t="shared" si="162"/>
        <v>8.9654874892148406E-2</v>
      </c>
      <c r="FB374" s="31">
        <f t="shared" si="163"/>
        <v>9.1912894961571304E-2</v>
      </c>
      <c r="FC374" s="31">
        <f t="shared" si="164"/>
        <v>9.733506944444445E-2</v>
      </c>
      <c r="FD374" s="31">
        <f t="shared" si="165"/>
        <v>9.592173913043478E-2</v>
      </c>
      <c r="FE374" s="31">
        <f t="shared" si="166"/>
        <v>9.5499124343257441E-2</v>
      </c>
      <c r="FF374" s="31">
        <f t="shared" si="167"/>
        <v>8.750675067506751E-2</v>
      </c>
      <c r="FG374" s="31">
        <f t="shared" si="168"/>
        <v>8.5459363957597179E-2</v>
      </c>
      <c r="FH374" s="31">
        <f t="shared" si="169"/>
        <v>8.6771300448430497E-2</v>
      </c>
      <c r="FI374" s="31">
        <f t="shared" si="170"/>
        <v>8.9183494293239685E-2</v>
      </c>
      <c r="FJ374" s="31">
        <f t="shared" si="171"/>
        <v>9.0485865724381623E-2</v>
      </c>
      <c r="FK374" s="31">
        <f t="shared" si="172"/>
        <v>9.5954954954954957E-2</v>
      </c>
      <c r="FL374" s="31">
        <f t="shared" si="173"/>
        <v>9.2256637168141586E-2</v>
      </c>
      <c r="FM374" s="50">
        <f t="shared" si="174"/>
        <v>9.6526032315978449E-2</v>
      </c>
      <c r="FN374" s="50">
        <f t="shared" si="175"/>
        <v>9.3306595365418896E-2</v>
      </c>
      <c r="FO374" s="50">
        <f t="shared" si="176"/>
        <v>9.4363799283154123E-2</v>
      </c>
      <c r="FP374" s="50">
        <f t="shared" si="177"/>
        <v>8.8128861429832298E-2</v>
      </c>
      <c r="FQ374" s="50">
        <f t="shared" si="178"/>
        <v>9.3198198198198204E-2</v>
      </c>
      <c r="FR374" s="50">
        <f t="shared" si="179"/>
        <v>8.3654688869412797E-2</v>
      </c>
    </row>
    <row r="375" spans="1:174" ht="14">
      <c r="A375" s="17" t="s">
        <v>419</v>
      </c>
      <c r="B375" s="19">
        <v>6143</v>
      </c>
      <c r="C375" s="19">
        <v>6031</v>
      </c>
      <c r="D375" s="19">
        <v>5978</v>
      </c>
      <c r="E375" s="19">
        <v>6172</v>
      </c>
      <c r="F375" s="19">
        <v>6037</v>
      </c>
      <c r="G375" s="19">
        <v>6171</v>
      </c>
      <c r="H375" s="19">
        <v>6227</v>
      </c>
      <c r="I375" s="19">
        <v>6291</v>
      </c>
      <c r="J375" s="19">
        <v>6513</v>
      </c>
      <c r="K375" s="19">
        <v>6586</v>
      </c>
      <c r="L375" s="19">
        <v>6504</v>
      </c>
      <c r="M375" s="19">
        <v>6602</v>
      </c>
      <c r="N375" s="19">
        <v>6684</v>
      </c>
      <c r="O375" s="19">
        <v>6599</v>
      </c>
      <c r="P375" s="19">
        <v>6555</v>
      </c>
      <c r="Q375" s="19">
        <v>6652</v>
      </c>
      <c r="R375" s="19">
        <v>6690</v>
      </c>
      <c r="S375" s="19">
        <v>6652</v>
      </c>
      <c r="T375" s="19">
        <v>6545</v>
      </c>
      <c r="U375" s="19">
        <v>6431</v>
      </c>
      <c r="V375" s="19">
        <v>6437</v>
      </c>
      <c r="W375" s="19">
        <v>6428</v>
      </c>
      <c r="X375" s="19">
        <v>6327</v>
      </c>
      <c r="Y375" s="19">
        <v>6166</v>
      </c>
      <c r="Z375" s="19">
        <v>5945</v>
      </c>
      <c r="AA375" s="19">
        <v>5782</v>
      </c>
      <c r="AB375" s="19">
        <v>5754</v>
      </c>
      <c r="AC375" s="19">
        <v>5683</v>
      </c>
      <c r="AD375" s="19">
        <v>5618</v>
      </c>
      <c r="AE375" s="19">
        <v>5539</v>
      </c>
      <c r="AF375" s="19">
        <v>5531</v>
      </c>
      <c r="AG375" s="19">
        <v>5530</v>
      </c>
      <c r="AH375" s="19">
        <v>5582</v>
      </c>
      <c r="AI375" s="19">
        <v>5487</v>
      </c>
      <c r="AJ375" s="19">
        <v>5391</v>
      </c>
      <c r="AK375" s="19">
        <v>5328</v>
      </c>
      <c r="AL375" s="19">
        <v>5417</v>
      </c>
      <c r="AM375" s="19">
        <v>5512</v>
      </c>
      <c r="AN375" s="19">
        <v>5749</v>
      </c>
      <c r="AO375" s="19">
        <v>5949</v>
      </c>
      <c r="AP375" s="19">
        <v>6078</v>
      </c>
      <c r="AQ375" s="19">
        <v>6250</v>
      </c>
      <c r="AR375" s="19">
        <v>6487</v>
      </c>
      <c r="AS375" s="19">
        <v>6743</v>
      </c>
      <c r="AT375" s="19">
        <v>7424</v>
      </c>
      <c r="AU375" s="19">
        <v>7871</v>
      </c>
      <c r="AV375" s="19">
        <v>8102</v>
      </c>
      <c r="AW375" s="19">
        <v>8372</v>
      </c>
      <c r="AX375" s="19">
        <v>8335</v>
      </c>
      <c r="AY375" s="19">
        <v>8327</v>
      </c>
      <c r="AZ375" s="19">
        <v>8555</v>
      </c>
      <c r="BA375" s="19">
        <v>8594</v>
      </c>
      <c r="BB375" s="19">
        <v>8776</v>
      </c>
      <c r="BC375" s="19">
        <v>8452</v>
      </c>
      <c r="BD375" s="19">
        <v>8573</v>
      </c>
      <c r="BE375" s="19">
        <v>8633</v>
      </c>
      <c r="BF375" s="19">
        <v>8887</v>
      </c>
      <c r="BG375" s="19">
        <v>8910</v>
      </c>
      <c r="BH375" s="19">
        <v>8587</v>
      </c>
      <c r="BI375" s="19">
        <v>8526</v>
      </c>
      <c r="BJ375" s="19">
        <v>8330</v>
      </c>
      <c r="BK375" s="19">
        <v>8396</v>
      </c>
      <c r="BL375" s="19">
        <v>8393</v>
      </c>
      <c r="BM375" s="19">
        <v>8424</v>
      </c>
      <c r="BN375" s="19">
        <v>8358</v>
      </c>
      <c r="BO375" s="19">
        <v>8372</v>
      </c>
      <c r="BP375" s="19">
        <v>8278</v>
      </c>
      <c r="BQ375" s="19">
        <v>8489</v>
      </c>
      <c r="BR375" s="19">
        <v>8801</v>
      </c>
      <c r="BS375" s="19">
        <v>8940</v>
      </c>
      <c r="BT375" s="19">
        <v>9233</v>
      </c>
      <c r="BU375" s="19">
        <v>9256</v>
      </c>
      <c r="BV375" s="19">
        <v>9182</v>
      </c>
      <c r="BW375" s="19">
        <v>9505</v>
      </c>
      <c r="BX375" s="19">
        <v>9756</v>
      </c>
      <c r="BY375" s="19">
        <v>9937</v>
      </c>
      <c r="BZ375" s="19">
        <v>10131</v>
      </c>
      <c r="CA375" s="19">
        <v>10044</v>
      </c>
      <c r="CB375" s="19">
        <v>9970</v>
      </c>
      <c r="CC375" s="19">
        <v>9928</v>
      </c>
      <c r="CD375" s="19">
        <v>10225</v>
      </c>
      <c r="CE375" s="19">
        <v>10228</v>
      </c>
      <c r="CF375" s="19">
        <v>9945</v>
      </c>
      <c r="CG375" s="19">
        <v>9769</v>
      </c>
      <c r="CH375" s="49">
        <v>9524</v>
      </c>
      <c r="CI375" s="49">
        <v>9394</v>
      </c>
      <c r="CJ375" s="49">
        <v>9214</v>
      </c>
      <c r="CK375" s="49">
        <v>9326</v>
      </c>
      <c r="CL375" s="49">
        <v>9577</v>
      </c>
      <c r="CM375" s="49">
        <v>9596</v>
      </c>
      <c r="CN375" s="49">
        <v>9428</v>
      </c>
      <c r="CO375" s="49">
        <v>9561</v>
      </c>
      <c r="CP375" s="49">
        <v>9688</v>
      </c>
      <c r="CQ375" s="49">
        <v>9685</v>
      </c>
      <c r="CR375" s="49">
        <v>9516</v>
      </c>
      <c r="CS375" s="49">
        <v>9307</v>
      </c>
      <c r="CT375" s="49">
        <v>8878</v>
      </c>
      <c r="CU375" s="49">
        <v>8729</v>
      </c>
      <c r="CV375" s="49">
        <v>8458</v>
      </c>
      <c r="CW375" s="49">
        <v>8170</v>
      </c>
      <c r="CX375" s="49">
        <v>7798</v>
      </c>
      <c r="CY375" s="49">
        <v>7479</v>
      </c>
      <c r="CZ375" s="17" t="s">
        <v>419</v>
      </c>
      <c r="DE375" t="s">
        <v>420</v>
      </c>
      <c r="DG375" t="s">
        <v>419</v>
      </c>
      <c r="DI375">
        <v>108000</v>
      </c>
      <c r="DJ375">
        <v>106500</v>
      </c>
      <c r="DK375">
        <v>105500</v>
      </c>
      <c r="DL375">
        <v>106900</v>
      </c>
      <c r="DM375">
        <v>107200</v>
      </c>
      <c r="DN375">
        <v>110600</v>
      </c>
      <c r="DO375">
        <v>107300</v>
      </c>
      <c r="DP375">
        <v>106600</v>
      </c>
      <c r="DQ375">
        <v>107300</v>
      </c>
      <c r="DR375">
        <v>107300</v>
      </c>
      <c r="DS375">
        <v>107500</v>
      </c>
      <c r="DT375">
        <v>103900</v>
      </c>
      <c r="DU375">
        <v>105600</v>
      </c>
      <c r="DV375">
        <v>105200</v>
      </c>
      <c r="DW375">
        <v>107100</v>
      </c>
      <c r="DX375">
        <v>108300</v>
      </c>
      <c r="DY375">
        <v>107200</v>
      </c>
      <c r="DZ375">
        <v>109800</v>
      </c>
      <c r="EA375">
        <v>110900</v>
      </c>
      <c r="EB375">
        <v>112800</v>
      </c>
      <c r="EC375">
        <v>117500</v>
      </c>
      <c r="ED375">
        <v>120200</v>
      </c>
      <c r="EE375">
        <v>119100</v>
      </c>
      <c r="EF375">
        <v>118300</v>
      </c>
      <c r="EG375">
        <v>116400</v>
      </c>
      <c r="EH375">
        <v>113200</v>
      </c>
      <c r="EI375">
        <v>117500</v>
      </c>
      <c r="EJ375" s="19">
        <v>115800</v>
      </c>
      <c r="EK375" s="19">
        <v>116300</v>
      </c>
      <c r="EL375" s="19">
        <v>117800</v>
      </c>
      <c r="EM375" s="19"/>
      <c r="EO375" s="31">
        <f t="shared" si="150"/>
        <v>6.0981481481481484E-2</v>
      </c>
      <c r="EP375" s="31">
        <f t="shared" si="151"/>
        <v>6.2760563380281686E-2</v>
      </c>
      <c r="EQ375" s="31">
        <f t="shared" si="152"/>
        <v>6.3052132701421806E-2</v>
      </c>
      <c r="ER375" s="31">
        <f t="shared" si="153"/>
        <v>6.1225444340505142E-2</v>
      </c>
      <c r="ES375" s="31">
        <f t="shared" si="154"/>
        <v>5.9962686567164178E-2</v>
      </c>
      <c r="ET375" s="31">
        <f t="shared" si="155"/>
        <v>5.3752260397830015E-2</v>
      </c>
      <c r="EU375" s="31">
        <f t="shared" si="156"/>
        <v>5.2963653308480893E-2</v>
      </c>
      <c r="EV375" s="31">
        <f t="shared" si="157"/>
        <v>5.1885553470919325E-2</v>
      </c>
      <c r="EW375" s="31">
        <f t="shared" si="158"/>
        <v>5.1136999068033553E-2</v>
      </c>
      <c r="EX375" s="31">
        <f t="shared" si="159"/>
        <v>5.0484622553588071E-2</v>
      </c>
      <c r="EY375" s="31">
        <f t="shared" si="160"/>
        <v>5.5339534883720932E-2</v>
      </c>
      <c r="EZ375" s="31">
        <f t="shared" si="161"/>
        <v>6.2435033686236763E-2</v>
      </c>
      <c r="FA375" s="31">
        <f t="shared" si="162"/>
        <v>7.4535984848484851E-2</v>
      </c>
      <c r="FB375" s="31">
        <f t="shared" si="163"/>
        <v>7.9230038022813684E-2</v>
      </c>
      <c r="FC375" s="31">
        <f t="shared" si="164"/>
        <v>8.024276377217554E-2</v>
      </c>
      <c r="FD375" s="31">
        <f t="shared" si="165"/>
        <v>7.9159741458910429E-2</v>
      </c>
      <c r="FE375" s="31">
        <f t="shared" si="166"/>
        <v>8.3115671641791039E-2</v>
      </c>
      <c r="FF375" s="31">
        <f t="shared" si="167"/>
        <v>7.5865209471766851E-2</v>
      </c>
      <c r="FG375" s="31">
        <f t="shared" si="168"/>
        <v>7.5960324616771865E-2</v>
      </c>
      <c r="FH375" s="31">
        <f t="shared" si="169"/>
        <v>7.3386524822695032E-2</v>
      </c>
      <c r="FI375" s="31">
        <f t="shared" si="170"/>
        <v>7.6085106382978718E-2</v>
      </c>
      <c r="FJ375" s="31">
        <f t="shared" si="171"/>
        <v>7.6389351081530776E-2</v>
      </c>
      <c r="FK375" s="31">
        <f t="shared" si="172"/>
        <v>8.3434089000839637E-2</v>
      </c>
      <c r="FL375" s="31">
        <f t="shared" si="173"/>
        <v>8.4277261200338127E-2</v>
      </c>
      <c r="FM375" s="50">
        <f t="shared" si="174"/>
        <v>8.7869415807560136E-2</v>
      </c>
      <c r="FN375" s="50">
        <f t="shared" si="175"/>
        <v>8.4134275618374554E-2</v>
      </c>
      <c r="FO375" s="50">
        <f t="shared" si="176"/>
        <v>7.9370212765957446E-2</v>
      </c>
      <c r="FP375" s="50">
        <f t="shared" si="177"/>
        <v>8.1416234887737485E-2</v>
      </c>
      <c r="FQ375" s="50">
        <f t="shared" si="178"/>
        <v>8.3276010318142732E-2</v>
      </c>
      <c r="FR375" s="50">
        <f t="shared" si="179"/>
        <v>7.536502546689304E-2</v>
      </c>
    </row>
    <row r="376" spans="1:174" ht="14">
      <c r="A376" s="17" t="s">
        <v>420</v>
      </c>
      <c r="B376" s="19">
        <v>5219</v>
      </c>
      <c r="C376" s="19">
        <v>5133</v>
      </c>
      <c r="D376" s="19">
        <v>5230</v>
      </c>
      <c r="E376" s="19">
        <v>5202</v>
      </c>
      <c r="F376" s="19">
        <v>5182</v>
      </c>
      <c r="G376" s="19">
        <v>5144</v>
      </c>
      <c r="H376" s="19">
        <v>5183</v>
      </c>
      <c r="I376" s="19">
        <v>5407</v>
      </c>
      <c r="J376" s="19">
        <v>5244</v>
      </c>
      <c r="K376" s="19">
        <v>5270</v>
      </c>
      <c r="L376" s="19">
        <v>5332</v>
      </c>
      <c r="M376" s="19">
        <v>5131</v>
      </c>
      <c r="N376" s="19">
        <v>5033</v>
      </c>
      <c r="O376" s="19">
        <v>5054</v>
      </c>
      <c r="P376" s="19">
        <v>5134</v>
      </c>
      <c r="Q376" s="19">
        <v>5216</v>
      </c>
      <c r="R376" s="19">
        <v>4983</v>
      </c>
      <c r="S376" s="19">
        <v>4848</v>
      </c>
      <c r="T376" s="19">
        <v>4786</v>
      </c>
      <c r="U376" s="19">
        <v>4793</v>
      </c>
      <c r="V376" s="19">
        <v>4691</v>
      </c>
      <c r="W376" s="19">
        <v>4624</v>
      </c>
      <c r="X376" s="19">
        <v>4476</v>
      </c>
      <c r="Y376" s="19">
        <v>4441</v>
      </c>
      <c r="Z376" s="19">
        <v>4178</v>
      </c>
      <c r="AA376" s="19">
        <v>4155</v>
      </c>
      <c r="AB376" s="19">
        <v>4200</v>
      </c>
      <c r="AC376" s="19">
        <v>4227</v>
      </c>
      <c r="AD376" s="19">
        <v>4067</v>
      </c>
      <c r="AE376" s="19">
        <v>3886</v>
      </c>
      <c r="AF376" s="19">
        <v>3732</v>
      </c>
      <c r="AG376" s="19">
        <v>3754</v>
      </c>
      <c r="AH376" s="19">
        <v>3798</v>
      </c>
      <c r="AI376" s="19">
        <v>3757</v>
      </c>
      <c r="AJ376" s="19">
        <v>3715</v>
      </c>
      <c r="AK376" s="19">
        <v>3783</v>
      </c>
      <c r="AL376" s="19">
        <v>3747</v>
      </c>
      <c r="AM376" s="19">
        <v>3868</v>
      </c>
      <c r="AN376" s="19">
        <v>3971</v>
      </c>
      <c r="AO376" s="19">
        <v>3973</v>
      </c>
      <c r="AP376" s="19">
        <v>4060</v>
      </c>
      <c r="AQ376" s="19">
        <v>4313</v>
      </c>
      <c r="AR376" s="19">
        <v>4672</v>
      </c>
      <c r="AS376" s="19">
        <v>4842</v>
      </c>
      <c r="AT376" s="19">
        <v>5501</v>
      </c>
      <c r="AU376" s="19">
        <v>5911</v>
      </c>
      <c r="AV376" s="19">
        <v>6119</v>
      </c>
      <c r="AW376" s="19">
        <v>6455</v>
      </c>
      <c r="AX376" s="19">
        <v>6373</v>
      </c>
      <c r="AY376" s="19">
        <v>6521</v>
      </c>
      <c r="AZ376" s="19">
        <v>6740</v>
      </c>
      <c r="BA376" s="19">
        <v>6690</v>
      </c>
      <c r="BB376" s="19">
        <v>6837</v>
      </c>
      <c r="BC376" s="19">
        <v>6661</v>
      </c>
      <c r="BD376" s="19">
        <v>6615</v>
      </c>
      <c r="BE376" s="19">
        <v>6810</v>
      </c>
      <c r="BF376" s="19">
        <v>6859</v>
      </c>
      <c r="BG376" s="19">
        <v>6843</v>
      </c>
      <c r="BH376" s="19">
        <v>6662</v>
      </c>
      <c r="BI376" s="19">
        <v>6538</v>
      </c>
      <c r="BJ376" s="19">
        <v>6293</v>
      </c>
      <c r="BK376" s="19">
        <v>6196</v>
      </c>
      <c r="BL376" s="19">
        <v>6136</v>
      </c>
      <c r="BM376" s="19">
        <v>6082</v>
      </c>
      <c r="BN376" s="19">
        <v>6066</v>
      </c>
      <c r="BO376" s="19">
        <v>6067</v>
      </c>
      <c r="BP376" s="19">
        <v>6027</v>
      </c>
      <c r="BQ376" s="19">
        <v>6192</v>
      </c>
      <c r="BR376" s="19">
        <v>6332</v>
      </c>
      <c r="BS376" s="19">
        <v>6328</v>
      </c>
      <c r="BT376" s="19">
        <v>6385</v>
      </c>
      <c r="BU376" s="19">
        <v>6384</v>
      </c>
      <c r="BV376" s="19">
        <v>6308</v>
      </c>
      <c r="BW376" s="19">
        <v>6407</v>
      </c>
      <c r="BX376" s="19">
        <v>6527</v>
      </c>
      <c r="BY376" s="19">
        <v>6544</v>
      </c>
      <c r="BZ376" s="19">
        <v>6609</v>
      </c>
      <c r="CA376" s="19">
        <v>6505</v>
      </c>
      <c r="CB376" s="19">
        <v>6567</v>
      </c>
      <c r="CC376" s="19">
        <v>6608</v>
      </c>
      <c r="CD376" s="19">
        <v>6763</v>
      </c>
      <c r="CE376" s="19">
        <v>6649</v>
      </c>
      <c r="CF376" s="19">
        <v>6479</v>
      </c>
      <c r="CG376" s="19">
        <v>6363</v>
      </c>
      <c r="CH376" s="49">
        <v>6234</v>
      </c>
      <c r="CI376" s="49">
        <v>6197</v>
      </c>
      <c r="CJ376" s="49">
        <v>6101</v>
      </c>
      <c r="CK376" s="49">
        <v>6137</v>
      </c>
      <c r="CL376" s="49">
        <v>6235</v>
      </c>
      <c r="CM376" s="49">
        <v>6326</v>
      </c>
      <c r="CN376" s="49">
        <v>6225</v>
      </c>
      <c r="CO376" s="49">
        <v>6308</v>
      </c>
      <c r="CP376" s="49">
        <v>6543</v>
      </c>
      <c r="CQ376" s="49">
        <v>6501</v>
      </c>
      <c r="CR376" s="49">
        <v>6452</v>
      </c>
      <c r="CS376" s="49">
        <v>6362</v>
      </c>
      <c r="CT376" s="49">
        <v>6077</v>
      </c>
      <c r="CU376" s="49">
        <v>6014</v>
      </c>
      <c r="CV376" s="49">
        <v>5861</v>
      </c>
      <c r="CW376" s="49">
        <v>5724</v>
      </c>
      <c r="CX376" s="49">
        <v>5444</v>
      </c>
      <c r="CY376" s="49">
        <v>5170</v>
      </c>
      <c r="CZ376" s="17" t="s">
        <v>420</v>
      </c>
      <c r="DE376" t="s">
        <v>421</v>
      </c>
      <c r="DG376" t="s">
        <v>420</v>
      </c>
      <c r="DI376">
        <v>160300</v>
      </c>
      <c r="DJ376">
        <v>162800</v>
      </c>
      <c r="DK376">
        <v>159600</v>
      </c>
      <c r="DL376">
        <v>163300</v>
      </c>
      <c r="DM376">
        <v>166100</v>
      </c>
      <c r="DN376">
        <v>167000</v>
      </c>
      <c r="DO376">
        <v>171600</v>
      </c>
      <c r="DP376">
        <v>166800</v>
      </c>
      <c r="DQ376">
        <v>171700</v>
      </c>
      <c r="DR376">
        <v>172700</v>
      </c>
      <c r="DS376">
        <v>175200</v>
      </c>
      <c r="DT376">
        <v>172800</v>
      </c>
      <c r="DU376">
        <v>173700</v>
      </c>
      <c r="DV376">
        <v>174200</v>
      </c>
      <c r="DW376">
        <v>174200</v>
      </c>
      <c r="DX376">
        <v>177100</v>
      </c>
      <c r="DY376">
        <v>173900</v>
      </c>
      <c r="DZ376">
        <v>173300</v>
      </c>
      <c r="EA376">
        <v>171600</v>
      </c>
      <c r="EB376">
        <v>169400</v>
      </c>
      <c r="EC376">
        <v>169200</v>
      </c>
      <c r="ED376">
        <v>168100</v>
      </c>
      <c r="EE376">
        <v>169400</v>
      </c>
      <c r="EF376">
        <v>174600</v>
      </c>
      <c r="EG376">
        <v>174600</v>
      </c>
      <c r="EH376">
        <v>175000</v>
      </c>
      <c r="EI376">
        <v>177100</v>
      </c>
      <c r="EJ376" s="19">
        <v>175900</v>
      </c>
      <c r="EK376" s="19">
        <v>177700</v>
      </c>
      <c r="EL376" s="19">
        <v>181500</v>
      </c>
      <c r="EM376" s="19"/>
      <c r="EO376" s="31">
        <f t="shared" si="150"/>
        <v>3.2875857766687458E-2</v>
      </c>
      <c r="EP376" s="31">
        <f t="shared" si="151"/>
        <v>3.0915233415233414E-2</v>
      </c>
      <c r="EQ376" s="31">
        <f t="shared" si="152"/>
        <v>3.2681704260651631E-2</v>
      </c>
      <c r="ER376" s="31">
        <f t="shared" si="153"/>
        <v>2.9308022045315369E-2</v>
      </c>
      <c r="ES376" s="31">
        <f t="shared" si="154"/>
        <v>2.7838651414810355E-2</v>
      </c>
      <c r="ET376" s="31">
        <f t="shared" si="155"/>
        <v>2.5017964071856288E-2</v>
      </c>
      <c r="EU376" s="31">
        <f t="shared" si="156"/>
        <v>2.4632867132867133E-2</v>
      </c>
      <c r="EV376" s="31">
        <f t="shared" si="157"/>
        <v>2.2374100719424462E-2</v>
      </c>
      <c r="EW376" s="31">
        <f t="shared" si="158"/>
        <v>2.188118811881188E-2</v>
      </c>
      <c r="EX376" s="31">
        <f t="shared" si="159"/>
        <v>2.1696583671105964E-2</v>
      </c>
      <c r="EY376" s="31">
        <f t="shared" si="160"/>
        <v>2.2676940639269408E-2</v>
      </c>
      <c r="EZ376" s="31">
        <f t="shared" si="161"/>
        <v>2.7037037037037037E-2</v>
      </c>
      <c r="FA376" s="31">
        <f t="shared" si="162"/>
        <v>3.4029936672423718E-2</v>
      </c>
      <c r="FB376" s="31">
        <f t="shared" si="163"/>
        <v>3.658438576349024E-2</v>
      </c>
      <c r="FC376" s="31">
        <f t="shared" si="164"/>
        <v>3.8404133180252584E-2</v>
      </c>
      <c r="FD376" s="31">
        <f t="shared" si="165"/>
        <v>3.7351778656126482E-2</v>
      </c>
      <c r="FE376" s="31">
        <f t="shared" si="166"/>
        <v>3.9350201265094885E-2</v>
      </c>
      <c r="FF376" s="31">
        <f t="shared" si="167"/>
        <v>3.6312752452394688E-2</v>
      </c>
      <c r="FG376" s="31">
        <f t="shared" si="168"/>
        <v>3.5442890442890444E-2</v>
      </c>
      <c r="FH376" s="31">
        <f t="shared" si="169"/>
        <v>3.5578512396694212E-2</v>
      </c>
      <c r="FI376" s="31">
        <f t="shared" si="170"/>
        <v>3.7399527186761226E-2</v>
      </c>
      <c r="FJ376" s="31">
        <f t="shared" si="171"/>
        <v>3.7525282569898871E-2</v>
      </c>
      <c r="FK376" s="31">
        <f t="shared" si="172"/>
        <v>3.8630460448642268E-2</v>
      </c>
      <c r="FL376" s="31">
        <f t="shared" si="173"/>
        <v>3.7611683848797248E-2</v>
      </c>
      <c r="FM376" s="50">
        <f t="shared" si="174"/>
        <v>3.8081328751431845E-2</v>
      </c>
      <c r="FN376" s="50">
        <f t="shared" si="175"/>
        <v>3.5622857142857144E-2</v>
      </c>
      <c r="FO376" s="50">
        <f t="shared" si="176"/>
        <v>3.4652738565782042E-2</v>
      </c>
      <c r="FP376" s="50">
        <f t="shared" si="177"/>
        <v>3.5389425810119383E-2</v>
      </c>
      <c r="FQ376" s="50">
        <f t="shared" si="178"/>
        <v>3.6584130557118739E-2</v>
      </c>
      <c r="FR376" s="50">
        <f t="shared" si="179"/>
        <v>3.3482093663911847E-2</v>
      </c>
    </row>
    <row r="377" spans="1:174" ht="14">
      <c r="A377" s="17" t="s">
        <v>421</v>
      </c>
      <c r="B377" s="19">
        <v>1687</v>
      </c>
      <c r="C377" s="19">
        <v>1766</v>
      </c>
      <c r="D377" s="19">
        <v>1805</v>
      </c>
      <c r="E377" s="19">
        <v>1799</v>
      </c>
      <c r="F377" s="19">
        <v>1873</v>
      </c>
      <c r="G377" s="19">
        <v>1862</v>
      </c>
      <c r="H377" s="19">
        <v>1959</v>
      </c>
      <c r="I377" s="19">
        <v>2205</v>
      </c>
      <c r="J377" s="19">
        <v>2379</v>
      </c>
      <c r="K377" s="19">
        <v>2388</v>
      </c>
      <c r="L377" s="19">
        <v>2390</v>
      </c>
      <c r="M377" s="19">
        <v>2512</v>
      </c>
      <c r="N377" s="19">
        <v>2435</v>
      </c>
      <c r="O377" s="19">
        <v>2443</v>
      </c>
      <c r="P377" s="19">
        <v>2457</v>
      </c>
      <c r="Q377" s="19">
        <v>2497</v>
      </c>
      <c r="R377" s="19">
        <v>2347</v>
      </c>
      <c r="S377" s="19">
        <v>2322</v>
      </c>
      <c r="T377" s="19">
        <v>2312</v>
      </c>
      <c r="U377" s="19">
        <v>2455</v>
      </c>
      <c r="V377" s="19">
        <v>2590</v>
      </c>
      <c r="W377" s="19">
        <v>2409</v>
      </c>
      <c r="X377" s="19">
        <v>2249</v>
      </c>
      <c r="Y377" s="19">
        <v>2183</v>
      </c>
      <c r="Z377" s="19">
        <v>2078</v>
      </c>
      <c r="AA377" s="19">
        <v>2141</v>
      </c>
      <c r="AB377" s="19">
        <v>2219</v>
      </c>
      <c r="AC377" s="19">
        <v>2220</v>
      </c>
      <c r="AD377" s="19">
        <v>2097</v>
      </c>
      <c r="AE377" s="19">
        <v>1995</v>
      </c>
      <c r="AF377" s="19">
        <v>1991</v>
      </c>
      <c r="AG377" s="19">
        <v>2157</v>
      </c>
      <c r="AH377" s="19">
        <v>2270</v>
      </c>
      <c r="AI377" s="19">
        <v>2304</v>
      </c>
      <c r="AJ377" s="19">
        <v>2356</v>
      </c>
      <c r="AK377" s="19">
        <v>2378</v>
      </c>
      <c r="AL377" s="19">
        <v>2451</v>
      </c>
      <c r="AM377" s="19">
        <v>2641</v>
      </c>
      <c r="AN377" s="19">
        <v>2851</v>
      </c>
      <c r="AO377" s="19">
        <v>2952</v>
      </c>
      <c r="AP377" s="19">
        <v>3026</v>
      </c>
      <c r="AQ377" s="19">
        <v>3246</v>
      </c>
      <c r="AR377" s="19">
        <v>3615</v>
      </c>
      <c r="AS377" s="19">
        <v>4094</v>
      </c>
      <c r="AT377" s="19">
        <v>4714</v>
      </c>
      <c r="AU377" s="19">
        <v>5012</v>
      </c>
      <c r="AV377" s="19">
        <v>4991</v>
      </c>
      <c r="AW377" s="19">
        <v>5061</v>
      </c>
      <c r="AX377" s="19">
        <v>4999</v>
      </c>
      <c r="AY377" s="19">
        <v>5114</v>
      </c>
      <c r="AZ377" s="19">
        <v>5142</v>
      </c>
      <c r="BA377" s="19">
        <v>5038</v>
      </c>
      <c r="BB377" s="19">
        <v>4827</v>
      </c>
      <c r="BC377" s="19">
        <v>4751</v>
      </c>
      <c r="BD377" s="19">
        <v>4602</v>
      </c>
      <c r="BE377" s="19">
        <v>4960</v>
      </c>
      <c r="BF377" s="19">
        <v>4894</v>
      </c>
      <c r="BG377" s="19">
        <v>4699</v>
      </c>
      <c r="BH377" s="19">
        <v>4583</v>
      </c>
      <c r="BI377" s="19">
        <v>4466</v>
      </c>
      <c r="BJ377" s="19">
        <v>4281</v>
      </c>
      <c r="BK377" s="19">
        <v>4246</v>
      </c>
      <c r="BL377" s="19">
        <v>4329</v>
      </c>
      <c r="BM377" s="19">
        <v>4257</v>
      </c>
      <c r="BN377" s="19">
        <v>4230</v>
      </c>
      <c r="BO377" s="19">
        <v>4029</v>
      </c>
      <c r="BP377" s="19">
        <v>3893</v>
      </c>
      <c r="BQ377" s="19">
        <v>4103</v>
      </c>
      <c r="BR377" s="19">
        <v>4275</v>
      </c>
      <c r="BS377" s="19">
        <v>4315</v>
      </c>
      <c r="BT377" s="19">
        <v>4337</v>
      </c>
      <c r="BU377" s="19">
        <v>4285</v>
      </c>
      <c r="BV377" s="19">
        <v>4320</v>
      </c>
      <c r="BW377" s="19">
        <v>4512</v>
      </c>
      <c r="BX377" s="19">
        <v>4747</v>
      </c>
      <c r="BY377" s="19">
        <v>4792</v>
      </c>
      <c r="BZ377" s="19">
        <v>4723</v>
      </c>
      <c r="CA377" s="19">
        <v>4619</v>
      </c>
      <c r="CB377" s="19">
        <v>4492</v>
      </c>
      <c r="CC377" s="19">
        <v>4930</v>
      </c>
      <c r="CD377" s="19">
        <v>5217</v>
      </c>
      <c r="CE377" s="19">
        <v>5122</v>
      </c>
      <c r="CF377" s="19">
        <v>4949</v>
      </c>
      <c r="CG377" s="19">
        <v>4869</v>
      </c>
      <c r="CH377" s="49">
        <v>4793</v>
      </c>
      <c r="CI377" s="49">
        <v>4782</v>
      </c>
      <c r="CJ377" s="49">
        <v>4754</v>
      </c>
      <c r="CK377" s="49">
        <v>4709</v>
      </c>
      <c r="CL377" s="49">
        <v>4687</v>
      </c>
      <c r="CM377" s="49">
        <v>4579</v>
      </c>
      <c r="CN377" s="49">
        <v>4385</v>
      </c>
      <c r="CO377" s="49">
        <v>4628</v>
      </c>
      <c r="CP377" s="49">
        <v>4883</v>
      </c>
      <c r="CQ377" s="49">
        <v>4925</v>
      </c>
      <c r="CR377" s="49">
        <v>4706</v>
      </c>
      <c r="CS377" s="49">
        <v>4581</v>
      </c>
      <c r="CT377" s="49">
        <v>4515</v>
      </c>
      <c r="CU377" s="49">
        <v>4813</v>
      </c>
      <c r="CV377" s="49">
        <v>4548</v>
      </c>
      <c r="CW377" s="49">
        <v>3949</v>
      </c>
      <c r="CX377" s="49">
        <v>3620</v>
      </c>
      <c r="CY377" s="49">
        <v>3338</v>
      </c>
      <c r="CZ377" s="17" t="s">
        <v>421</v>
      </c>
      <c r="DE377" t="s">
        <v>422</v>
      </c>
      <c r="DG377" t="s">
        <v>421</v>
      </c>
      <c r="DI377">
        <v>98400</v>
      </c>
      <c r="DJ377">
        <v>99100</v>
      </c>
      <c r="DK377">
        <v>99700</v>
      </c>
      <c r="DL377">
        <v>100400</v>
      </c>
      <c r="DM377">
        <v>100900</v>
      </c>
      <c r="DN377">
        <v>100600</v>
      </c>
      <c r="DO377">
        <v>97400</v>
      </c>
      <c r="DP377">
        <v>97100</v>
      </c>
      <c r="DQ377">
        <v>97800</v>
      </c>
      <c r="DR377">
        <v>99100</v>
      </c>
      <c r="DS377">
        <v>101000</v>
      </c>
      <c r="DT377">
        <v>100800</v>
      </c>
      <c r="DU377">
        <v>101800</v>
      </c>
      <c r="DV377">
        <v>101100</v>
      </c>
      <c r="DW377">
        <v>100000</v>
      </c>
      <c r="DX377">
        <v>99500</v>
      </c>
      <c r="DY377">
        <v>98200</v>
      </c>
      <c r="DZ377">
        <v>100800</v>
      </c>
      <c r="EA377">
        <v>101800</v>
      </c>
      <c r="EB377">
        <v>102200</v>
      </c>
      <c r="EC377">
        <v>102600</v>
      </c>
      <c r="ED377">
        <v>101000</v>
      </c>
      <c r="EE377">
        <v>100200</v>
      </c>
      <c r="EF377">
        <v>101600</v>
      </c>
      <c r="EG377">
        <v>102600</v>
      </c>
      <c r="EH377">
        <v>102000</v>
      </c>
      <c r="EI377">
        <v>102900</v>
      </c>
      <c r="EJ377" s="19">
        <v>104200</v>
      </c>
      <c r="EK377" s="19">
        <v>103400</v>
      </c>
      <c r="EL377" s="19">
        <v>104500</v>
      </c>
      <c r="EM377" s="19"/>
      <c r="EO377" s="31">
        <f t="shared" si="150"/>
        <v>2.426829268292683E-2</v>
      </c>
      <c r="EP377" s="31">
        <f t="shared" si="151"/>
        <v>2.4571140262361253E-2</v>
      </c>
      <c r="EQ377" s="31">
        <f t="shared" si="152"/>
        <v>2.5045135406218656E-2</v>
      </c>
      <c r="ER377" s="31">
        <f t="shared" si="153"/>
        <v>2.3027888446215141E-2</v>
      </c>
      <c r="ES377" s="31">
        <f t="shared" si="154"/>
        <v>2.3875123885034689E-2</v>
      </c>
      <c r="ET377" s="31">
        <f t="shared" si="155"/>
        <v>2.0656063618290258E-2</v>
      </c>
      <c r="EU377" s="31">
        <f t="shared" si="156"/>
        <v>2.2792607802874742E-2</v>
      </c>
      <c r="EV377" s="31">
        <f t="shared" si="157"/>
        <v>2.050463439752832E-2</v>
      </c>
      <c r="EW377" s="31">
        <f t="shared" si="158"/>
        <v>2.3558282208588958E-2</v>
      </c>
      <c r="EX377" s="31">
        <f t="shared" si="159"/>
        <v>2.4732593340060546E-2</v>
      </c>
      <c r="EY377" s="31">
        <f t="shared" si="160"/>
        <v>2.9227722772277229E-2</v>
      </c>
      <c r="EZ377" s="31">
        <f t="shared" si="161"/>
        <v>3.5863095238095236E-2</v>
      </c>
      <c r="FA377" s="31">
        <f t="shared" si="162"/>
        <v>4.9233791748526524E-2</v>
      </c>
      <c r="FB377" s="31">
        <f t="shared" si="163"/>
        <v>4.944609297725025E-2</v>
      </c>
      <c r="FC377" s="31">
        <f t="shared" si="164"/>
        <v>5.0380000000000001E-2</v>
      </c>
      <c r="FD377" s="31">
        <f t="shared" si="165"/>
        <v>4.6251256281407034E-2</v>
      </c>
      <c r="FE377" s="31">
        <f t="shared" si="166"/>
        <v>4.7851323828920572E-2</v>
      </c>
      <c r="FF377" s="31">
        <f t="shared" si="167"/>
        <v>4.2470238095238096E-2</v>
      </c>
      <c r="FG377" s="31">
        <f t="shared" si="168"/>
        <v>4.1817288801571706E-2</v>
      </c>
      <c r="FH377" s="31">
        <f t="shared" si="169"/>
        <v>3.8091976516634048E-2</v>
      </c>
      <c r="FI377" s="31">
        <f t="shared" si="170"/>
        <v>4.2056530214424952E-2</v>
      </c>
      <c r="FJ377" s="31">
        <f t="shared" si="171"/>
        <v>4.2772277227722776E-2</v>
      </c>
      <c r="FK377" s="31">
        <f t="shared" si="172"/>
        <v>4.7824351297405192E-2</v>
      </c>
      <c r="FL377" s="31">
        <f t="shared" si="173"/>
        <v>4.4212598425196849E-2</v>
      </c>
      <c r="FM377" s="50">
        <f t="shared" si="174"/>
        <v>4.992202729044834E-2</v>
      </c>
      <c r="FN377" s="50">
        <f t="shared" si="175"/>
        <v>4.699019607843137E-2</v>
      </c>
      <c r="FO377" s="50">
        <f t="shared" si="176"/>
        <v>4.576287657920311E-2</v>
      </c>
      <c r="FP377" s="50">
        <f t="shared" si="177"/>
        <v>4.2082533589251438E-2</v>
      </c>
      <c r="FQ377" s="50">
        <f t="shared" si="178"/>
        <v>4.763056092843327E-2</v>
      </c>
      <c r="FR377" s="50">
        <f t="shared" si="179"/>
        <v>4.3205741626794261E-2</v>
      </c>
    </row>
    <row r="378" spans="1:174" ht="14">
      <c r="A378" s="17" t="s">
        <v>422</v>
      </c>
      <c r="B378" s="19">
        <v>1038</v>
      </c>
      <c r="C378" s="19">
        <v>1096</v>
      </c>
      <c r="D378" s="19">
        <v>1144</v>
      </c>
      <c r="E378" s="19">
        <v>1103</v>
      </c>
      <c r="F378" s="19">
        <v>1159</v>
      </c>
      <c r="G378" s="19">
        <v>1166</v>
      </c>
      <c r="H378" s="19">
        <v>1217</v>
      </c>
      <c r="I378" s="19">
        <v>1280</v>
      </c>
      <c r="J378" s="19">
        <v>1396</v>
      </c>
      <c r="K378" s="19">
        <v>1406</v>
      </c>
      <c r="L378" s="19">
        <v>1352</v>
      </c>
      <c r="M378" s="19">
        <v>1343</v>
      </c>
      <c r="N378" s="19">
        <v>1325</v>
      </c>
      <c r="O378" s="19">
        <v>1340</v>
      </c>
      <c r="P378" s="19">
        <v>1382</v>
      </c>
      <c r="Q378" s="19">
        <v>1386</v>
      </c>
      <c r="R378" s="19">
        <v>1351</v>
      </c>
      <c r="S378" s="19">
        <v>1368</v>
      </c>
      <c r="T378" s="19">
        <v>1445</v>
      </c>
      <c r="U378" s="19">
        <v>1542</v>
      </c>
      <c r="V378" s="19">
        <v>1536</v>
      </c>
      <c r="W378" s="19">
        <v>1502</v>
      </c>
      <c r="X378" s="19">
        <v>1461</v>
      </c>
      <c r="Y378" s="19">
        <v>1403</v>
      </c>
      <c r="Z378" s="19">
        <v>1348</v>
      </c>
      <c r="AA378" s="19">
        <v>1300</v>
      </c>
      <c r="AB378" s="19">
        <v>1324</v>
      </c>
      <c r="AC378" s="19">
        <v>1289</v>
      </c>
      <c r="AD378" s="19">
        <v>1249</v>
      </c>
      <c r="AE378" s="19">
        <v>1244</v>
      </c>
      <c r="AF378" s="19">
        <v>1256</v>
      </c>
      <c r="AG378" s="19">
        <v>1288</v>
      </c>
      <c r="AH378" s="19">
        <v>1303</v>
      </c>
      <c r="AI378" s="19">
        <v>1368</v>
      </c>
      <c r="AJ378" s="19">
        <v>1348</v>
      </c>
      <c r="AK378" s="19">
        <v>1363</v>
      </c>
      <c r="AL378" s="19">
        <v>1374</v>
      </c>
      <c r="AM378" s="19">
        <v>1468</v>
      </c>
      <c r="AN378" s="19">
        <v>1518</v>
      </c>
      <c r="AO378" s="19">
        <v>1579</v>
      </c>
      <c r="AP378" s="19">
        <v>1576</v>
      </c>
      <c r="AQ378" s="19">
        <v>1708</v>
      </c>
      <c r="AR378" s="19">
        <v>1817</v>
      </c>
      <c r="AS378" s="19">
        <v>2130</v>
      </c>
      <c r="AT378" s="19">
        <v>2454</v>
      </c>
      <c r="AU378" s="19">
        <v>2608</v>
      </c>
      <c r="AV378" s="19">
        <v>2691</v>
      </c>
      <c r="AW378" s="19">
        <v>2698</v>
      </c>
      <c r="AX378" s="19">
        <v>2625</v>
      </c>
      <c r="AY378" s="19">
        <v>2663</v>
      </c>
      <c r="AZ378" s="19">
        <v>2743</v>
      </c>
      <c r="BA378" s="19">
        <v>2693</v>
      </c>
      <c r="BB378" s="19">
        <v>2675</v>
      </c>
      <c r="BC378" s="19">
        <v>2601</v>
      </c>
      <c r="BD378" s="19">
        <v>2515</v>
      </c>
      <c r="BE378" s="19">
        <v>2614</v>
      </c>
      <c r="BF378" s="19">
        <v>2604</v>
      </c>
      <c r="BG378" s="19">
        <v>2534</v>
      </c>
      <c r="BH378" s="19">
        <v>2391</v>
      </c>
      <c r="BI378" s="19">
        <v>2206</v>
      </c>
      <c r="BJ378" s="19">
        <v>2096</v>
      </c>
      <c r="BK378" s="19">
        <v>2036</v>
      </c>
      <c r="BL378" s="19">
        <v>2113</v>
      </c>
      <c r="BM378" s="19">
        <v>2086</v>
      </c>
      <c r="BN378" s="19">
        <v>2013</v>
      </c>
      <c r="BO378" s="19">
        <v>1954</v>
      </c>
      <c r="BP378" s="19">
        <v>1968</v>
      </c>
      <c r="BQ378" s="19">
        <v>2116</v>
      </c>
      <c r="BR378" s="19">
        <v>2209</v>
      </c>
      <c r="BS378" s="19">
        <v>2150</v>
      </c>
      <c r="BT378" s="19">
        <v>2071</v>
      </c>
      <c r="BU378" s="19">
        <v>2038</v>
      </c>
      <c r="BV378" s="19">
        <v>1961</v>
      </c>
      <c r="BW378" s="19">
        <v>2081</v>
      </c>
      <c r="BX378" s="19">
        <v>2078</v>
      </c>
      <c r="BY378" s="19">
        <v>2069</v>
      </c>
      <c r="BZ378" s="19">
        <v>1966</v>
      </c>
      <c r="CA378" s="19">
        <v>1933</v>
      </c>
      <c r="CB378" s="19">
        <v>1952</v>
      </c>
      <c r="CC378" s="19">
        <v>2065</v>
      </c>
      <c r="CD378" s="19">
        <v>2061</v>
      </c>
      <c r="CE378" s="19">
        <v>1988</v>
      </c>
      <c r="CF378" s="19">
        <v>1851</v>
      </c>
      <c r="CG378" s="19">
        <v>1816</v>
      </c>
      <c r="CH378" s="49">
        <v>1746</v>
      </c>
      <c r="CI378" s="49">
        <v>1754</v>
      </c>
      <c r="CJ378" s="49">
        <v>1787</v>
      </c>
      <c r="CK378" s="49">
        <v>1749</v>
      </c>
      <c r="CL378" s="49">
        <v>1681</v>
      </c>
      <c r="CM378" s="49">
        <v>1692</v>
      </c>
      <c r="CN378" s="49">
        <v>1669</v>
      </c>
      <c r="CO378" s="49">
        <v>1726</v>
      </c>
      <c r="CP378" s="49">
        <v>1719</v>
      </c>
      <c r="CQ378" s="49">
        <v>1662</v>
      </c>
      <c r="CR378" s="49">
        <v>1560</v>
      </c>
      <c r="CS378" s="49">
        <v>1499</v>
      </c>
      <c r="CT378" s="49">
        <v>1472</v>
      </c>
      <c r="CU378" s="49">
        <v>1422</v>
      </c>
      <c r="CV378" s="49">
        <v>1398</v>
      </c>
      <c r="CW378" s="49">
        <v>1392</v>
      </c>
      <c r="CX378" s="49">
        <v>1311</v>
      </c>
      <c r="CY378" s="49">
        <v>1238</v>
      </c>
      <c r="CZ378" s="17" t="s">
        <v>422</v>
      </c>
      <c r="DE378" t="s">
        <v>423</v>
      </c>
      <c r="DG378" t="s">
        <v>422</v>
      </c>
      <c r="DI378">
        <v>67300</v>
      </c>
      <c r="DJ378">
        <v>67600</v>
      </c>
      <c r="DK378">
        <v>68700</v>
      </c>
      <c r="DL378">
        <v>69200</v>
      </c>
      <c r="DM378">
        <v>71000</v>
      </c>
      <c r="DN378">
        <v>71100</v>
      </c>
      <c r="DO378">
        <v>71400</v>
      </c>
      <c r="DP378">
        <v>70700</v>
      </c>
      <c r="DQ378">
        <v>71700</v>
      </c>
      <c r="DR378">
        <v>71100</v>
      </c>
      <c r="DS378">
        <v>71000</v>
      </c>
      <c r="DT378">
        <v>72700</v>
      </c>
      <c r="DU378">
        <v>69600</v>
      </c>
      <c r="DV378">
        <v>72400</v>
      </c>
      <c r="DW378">
        <v>70500</v>
      </c>
      <c r="DX378">
        <v>70300</v>
      </c>
      <c r="DY378">
        <v>73500</v>
      </c>
      <c r="DZ378">
        <v>68600</v>
      </c>
      <c r="EA378">
        <v>69800</v>
      </c>
      <c r="EB378">
        <v>69800</v>
      </c>
      <c r="EC378">
        <v>70300</v>
      </c>
      <c r="ED378">
        <v>74200</v>
      </c>
      <c r="EE378">
        <v>72900</v>
      </c>
      <c r="EF378">
        <v>74200</v>
      </c>
      <c r="EG378">
        <v>75600</v>
      </c>
      <c r="EH378">
        <v>76000</v>
      </c>
      <c r="EI378">
        <v>75000</v>
      </c>
      <c r="EJ378" s="19">
        <v>76000</v>
      </c>
      <c r="EK378" s="19">
        <v>76300</v>
      </c>
      <c r="EL378" s="19">
        <v>77500</v>
      </c>
      <c r="EM378" s="19"/>
      <c r="EO378" s="31">
        <f t="shared" si="150"/>
        <v>2.0891530460624072E-2</v>
      </c>
      <c r="EP378" s="31">
        <f t="shared" si="151"/>
        <v>1.9600591715976331E-2</v>
      </c>
      <c r="EQ378" s="31">
        <f t="shared" si="152"/>
        <v>2.017467248908297E-2</v>
      </c>
      <c r="ER378" s="31">
        <f t="shared" si="153"/>
        <v>2.088150289017341E-2</v>
      </c>
      <c r="ES378" s="31">
        <f t="shared" si="154"/>
        <v>2.1154929577464787E-2</v>
      </c>
      <c r="ET378" s="31">
        <f t="shared" si="155"/>
        <v>1.8959212376933897E-2</v>
      </c>
      <c r="EU378" s="31">
        <f t="shared" si="156"/>
        <v>1.8053221288515407E-2</v>
      </c>
      <c r="EV378" s="31">
        <f t="shared" si="157"/>
        <v>1.7765205091937766E-2</v>
      </c>
      <c r="EW378" s="31">
        <f t="shared" si="158"/>
        <v>1.9079497907949789E-2</v>
      </c>
      <c r="EX378" s="31">
        <f t="shared" si="159"/>
        <v>1.9324894514767932E-2</v>
      </c>
      <c r="EY378" s="31">
        <f t="shared" si="160"/>
        <v>2.2239436619718309E-2</v>
      </c>
      <c r="EZ378" s="31">
        <f t="shared" si="161"/>
        <v>2.4993122420907839E-2</v>
      </c>
      <c r="FA378" s="31">
        <f t="shared" si="162"/>
        <v>3.7471264367816094E-2</v>
      </c>
      <c r="FB378" s="31">
        <f t="shared" si="163"/>
        <v>3.6256906077348064E-2</v>
      </c>
      <c r="FC378" s="31">
        <f t="shared" si="164"/>
        <v>3.819858156028369E-2</v>
      </c>
      <c r="FD378" s="31">
        <f t="shared" si="165"/>
        <v>3.5775248933143669E-2</v>
      </c>
      <c r="FE378" s="31">
        <f t="shared" si="166"/>
        <v>3.4476190476190473E-2</v>
      </c>
      <c r="FF378" s="31">
        <f t="shared" si="167"/>
        <v>3.055393586005831E-2</v>
      </c>
      <c r="FG378" s="31">
        <f t="shared" si="168"/>
        <v>2.9885386819484241E-2</v>
      </c>
      <c r="FH378" s="31">
        <f t="shared" si="169"/>
        <v>2.819484240687679E-2</v>
      </c>
      <c r="FI378" s="31">
        <f t="shared" si="170"/>
        <v>3.0583214793741108E-2</v>
      </c>
      <c r="FJ378" s="31">
        <f t="shared" si="171"/>
        <v>2.642857142857143E-2</v>
      </c>
      <c r="FK378" s="31">
        <f t="shared" si="172"/>
        <v>2.8381344307270233E-2</v>
      </c>
      <c r="FL378" s="31">
        <f t="shared" si="173"/>
        <v>2.6307277628032345E-2</v>
      </c>
      <c r="FM378" s="50">
        <f t="shared" si="174"/>
        <v>2.6296296296296297E-2</v>
      </c>
      <c r="FN378" s="50">
        <f t="shared" si="175"/>
        <v>2.2973684210526316E-2</v>
      </c>
      <c r="FO378" s="50">
        <f t="shared" si="176"/>
        <v>2.332E-2</v>
      </c>
      <c r="FP378" s="50">
        <f t="shared" si="177"/>
        <v>2.1960526315789472E-2</v>
      </c>
      <c r="FQ378" s="50">
        <f t="shared" si="178"/>
        <v>2.1782437745740499E-2</v>
      </c>
      <c r="FR378" s="50">
        <f t="shared" si="179"/>
        <v>1.8993548387096774E-2</v>
      </c>
    </row>
    <row r="379" spans="1:174" ht="14">
      <c r="A379" s="17" t="s">
        <v>423</v>
      </c>
      <c r="B379" s="19">
        <v>4696</v>
      </c>
      <c r="C379" s="19">
        <v>4781</v>
      </c>
      <c r="D379" s="19">
        <v>4907</v>
      </c>
      <c r="E379" s="19">
        <v>4813</v>
      </c>
      <c r="F379" s="19">
        <v>4826</v>
      </c>
      <c r="G379" s="19">
        <v>4937</v>
      </c>
      <c r="H379" s="19">
        <v>5097</v>
      </c>
      <c r="I379" s="19">
        <v>5675</v>
      </c>
      <c r="J379" s="19">
        <v>5980</v>
      </c>
      <c r="K379" s="19">
        <v>6065</v>
      </c>
      <c r="L379" s="19">
        <v>5989</v>
      </c>
      <c r="M379" s="19">
        <v>5878</v>
      </c>
      <c r="N379" s="19">
        <v>5777</v>
      </c>
      <c r="O379" s="19">
        <v>5930</v>
      </c>
      <c r="P379" s="19">
        <v>6109</v>
      </c>
      <c r="Q379" s="19">
        <v>5923</v>
      </c>
      <c r="R379" s="19">
        <v>5729</v>
      </c>
      <c r="S379" s="19">
        <v>5719</v>
      </c>
      <c r="T379" s="19">
        <v>5838</v>
      </c>
      <c r="U379" s="19">
        <v>6460</v>
      </c>
      <c r="V379" s="19">
        <v>6550</v>
      </c>
      <c r="W379" s="19">
        <v>6429</v>
      </c>
      <c r="X379" s="19">
        <v>6216</v>
      </c>
      <c r="Y379" s="19">
        <v>5984</v>
      </c>
      <c r="Z379" s="19">
        <v>5747</v>
      </c>
      <c r="AA379" s="19">
        <v>5713</v>
      </c>
      <c r="AB379" s="19">
        <v>5799</v>
      </c>
      <c r="AC379" s="19">
        <v>5611</v>
      </c>
      <c r="AD379" s="19">
        <v>5349</v>
      </c>
      <c r="AE379" s="19">
        <v>5249</v>
      </c>
      <c r="AF379" s="19">
        <v>5265</v>
      </c>
      <c r="AG379" s="19">
        <v>5541</v>
      </c>
      <c r="AH379" s="19">
        <v>5693</v>
      </c>
      <c r="AI379" s="19">
        <v>5709</v>
      </c>
      <c r="AJ379" s="19">
        <v>5613</v>
      </c>
      <c r="AK379" s="19">
        <v>5595</v>
      </c>
      <c r="AL379" s="19">
        <v>5617</v>
      </c>
      <c r="AM379" s="19">
        <v>5990</v>
      </c>
      <c r="AN379" s="19">
        <v>6366</v>
      </c>
      <c r="AO379" s="19">
        <v>6578</v>
      </c>
      <c r="AP379" s="19">
        <v>6754</v>
      </c>
      <c r="AQ379" s="19">
        <v>7314</v>
      </c>
      <c r="AR379" s="19">
        <v>8103</v>
      </c>
      <c r="AS379" s="19">
        <v>9489</v>
      </c>
      <c r="AT379" s="19">
        <v>11181</v>
      </c>
      <c r="AU379" s="19">
        <v>11694</v>
      </c>
      <c r="AV379" s="19">
        <v>12128</v>
      </c>
      <c r="AW379" s="19">
        <v>12168</v>
      </c>
      <c r="AX379" s="19">
        <v>11906</v>
      </c>
      <c r="AY379" s="19">
        <v>12094</v>
      </c>
      <c r="AZ379" s="19">
        <v>12227</v>
      </c>
      <c r="BA379" s="19">
        <v>12073</v>
      </c>
      <c r="BB379" s="19">
        <v>11669</v>
      </c>
      <c r="BC379" s="19">
        <v>11213</v>
      </c>
      <c r="BD379" s="19">
        <v>10996</v>
      </c>
      <c r="BE379" s="19">
        <v>11815</v>
      </c>
      <c r="BF379" s="19">
        <v>11761</v>
      </c>
      <c r="BG379" s="19">
        <v>11314</v>
      </c>
      <c r="BH379" s="19">
        <v>10860</v>
      </c>
      <c r="BI379" s="19">
        <v>10174</v>
      </c>
      <c r="BJ379" s="19">
        <v>9668</v>
      </c>
      <c r="BK379" s="19">
        <v>9375</v>
      </c>
      <c r="BL379" s="19">
        <v>9363</v>
      </c>
      <c r="BM379" s="19">
        <v>9337</v>
      </c>
      <c r="BN379" s="19">
        <v>8797</v>
      </c>
      <c r="BO379" s="19">
        <v>8586</v>
      </c>
      <c r="BP379" s="19">
        <v>8642</v>
      </c>
      <c r="BQ379" s="19">
        <v>9236</v>
      </c>
      <c r="BR379" s="19">
        <v>9451</v>
      </c>
      <c r="BS379" s="19">
        <v>9290</v>
      </c>
      <c r="BT379" s="19">
        <v>9135</v>
      </c>
      <c r="BU379" s="19">
        <v>8961</v>
      </c>
      <c r="BV379" s="19">
        <v>8718</v>
      </c>
      <c r="BW379" s="19">
        <v>9102</v>
      </c>
      <c r="BX379" s="19">
        <v>9166</v>
      </c>
      <c r="BY379" s="19">
        <v>8975</v>
      </c>
      <c r="BZ379" s="19">
        <v>8646</v>
      </c>
      <c r="CA379" s="19">
        <v>8283</v>
      </c>
      <c r="CB379" s="19">
        <v>8274</v>
      </c>
      <c r="CC379" s="19">
        <v>9054</v>
      </c>
      <c r="CD379" s="19">
        <v>9277</v>
      </c>
      <c r="CE379" s="19">
        <v>8953</v>
      </c>
      <c r="CF379" s="19">
        <v>8584</v>
      </c>
      <c r="CG379" s="19">
        <v>8338</v>
      </c>
      <c r="CH379" s="49">
        <v>8015</v>
      </c>
      <c r="CI379" s="49">
        <v>8052</v>
      </c>
      <c r="CJ379" s="49">
        <v>8067</v>
      </c>
      <c r="CK379" s="49">
        <v>7903</v>
      </c>
      <c r="CL379" s="49">
        <v>7679</v>
      </c>
      <c r="CM379" s="49">
        <v>7550</v>
      </c>
      <c r="CN379" s="49">
        <v>7494</v>
      </c>
      <c r="CO379" s="49">
        <v>7974</v>
      </c>
      <c r="CP379" s="49">
        <v>8218</v>
      </c>
      <c r="CQ379" s="49">
        <v>8013</v>
      </c>
      <c r="CR379" s="49">
        <v>7805</v>
      </c>
      <c r="CS379" s="49">
        <v>7477</v>
      </c>
      <c r="CT379" s="49">
        <v>7334</v>
      </c>
      <c r="CU379" s="49">
        <v>7268</v>
      </c>
      <c r="CV379" s="49">
        <v>7124</v>
      </c>
      <c r="CW379" s="49">
        <v>6814</v>
      </c>
      <c r="CX379" s="49">
        <v>6389</v>
      </c>
      <c r="CY379" s="49">
        <v>6099</v>
      </c>
      <c r="CZ379" s="17" t="s">
        <v>423</v>
      </c>
      <c r="DE379" t="s">
        <v>424</v>
      </c>
      <c r="DG379" t="s">
        <v>423</v>
      </c>
      <c r="DI379">
        <v>266000</v>
      </c>
      <c r="DJ379">
        <v>268800</v>
      </c>
      <c r="DK379">
        <v>270600</v>
      </c>
      <c r="DL379">
        <v>268200</v>
      </c>
      <c r="DM379">
        <v>272200</v>
      </c>
      <c r="DN379">
        <v>274000</v>
      </c>
      <c r="DO379">
        <v>276300</v>
      </c>
      <c r="DP379">
        <v>275300</v>
      </c>
      <c r="DQ379">
        <v>274000</v>
      </c>
      <c r="DR379">
        <v>272600</v>
      </c>
      <c r="DS379">
        <v>272100</v>
      </c>
      <c r="DT379">
        <v>278100</v>
      </c>
      <c r="DU379">
        <v>271600</v>
      </c>
      <c r="DV379">
        <v>272800</v>
      </c>
      <c r="DW379">
        <v>272100</v>
      </c>
      <c r="DX379">
        <v>271000</v>
      </c>
      <c r="DY379">
        <v>274500</v>
      </c>
      <c r="DZ379">
        <v>267100</v>
      </c>
      <c r="EA379">
        <v>266400</v>
      </c>
      <c r="EB379">
        <v>261600</v>
      </c>
      <c r="EC379">
        <v>263800</v>
      </c>
      <c r="ED379">
        <v>269300</v>
      </c>
      <c r="EE379">
        <v>264300</v>
      </c>
      <c r="EF379">
        <v>266600</v>
      </c>
      <c r="EG379">
        <v>268800</v>
      </c>
      <c r="EH379">
        <v>270100</v>
      </c>
      <c r="EI379">
        <v>268400</v>
      </c>
      <c r="EJ379" s="19">
        <v>271500</v>
      </c>
      <c r="EK379" s="19">
        <v>268800</v>
      </c>
      <c r="EL379" s="19">
        <v>272600</v>
      </c>
      <c r="EM379" s="19"/>
      <c r="EO379" s="31">
        <f t="shared" si="150"/>
        <v>2.2800751879699249E-2</v>
      </c>
      <c r="EP379" s="31">
        <f t="shared" si="151"/>
        <v>2.1491815476190477E-2</v>
      </c>
      <c r="EQ379" s="31">
        <f t="shared" si="152"/>
        <v>2.188839615668884E-2</v>
      </c>
      <c r="ER379" s="31">
        <f t="shared" si="153"/>
        <v>2.1767337807606264E-2</v>
      </c>
      <c r="ES379" s="31">
        <f t="shared" si="154"/>
        <v>2.3618662747979427E-2</v>
      </c>
      <c r="ET379" s="31">
        <f t="shared" si="155"/>
        <v>2.0974452554744526E-2</v>
      </c>
      <c r="EU379" s="31">
        <f t="shared" si="156"/>
        <v>2.0307636626854867E-2</v>
      </c>
      <c r="EV379" s="31">
        <f t="shared" si="157"/>
        <v>1.9124591354885579E-2</v>
      </c>
      <c r="EW379" s="31">
        <f t="shared" si="158"/>
        <v>2.0835766423357664E-2</v>
      </c>
      <c r="EX379" s="31">
        <f t="shared" si="159"/>
        <v>2.0605282465150403E-2</v>
      </c>
      <c r="EY379" s="31">
        <f t="shared" si="160"/>
        <v>2.4174935685409776E-2</v>
      </c>
      <c r="EZ379" s="31">
        <f t="shared" si="161"/>
        <v>2.9137001078748653E-2</v>
      </c>
      <c r="FA379" s="31">
        <f t="shared" si="162"/>
        <v>4.3055964653902795E-2</v>
      </c>
      <c r="FB379" s="31">
        <f t="shared" si="163"/>
        <v>4.3643695014662753E-2</v>
      </c>
      <c r="FC379" s="31">
        <f t="shared" si="164"/>
        <v>4.4369717015803015E-2</v>
      </c>
      <c r="FD379" s="31">
        <f t="shared" si="165"/>
        <v>4.0575645756457564E-2</v>
      </c>
      <c r="FE379" s="31">
        <f t="shared" si="166"/>
        <v>4.1216757741347906E-2</v>
      </c>
      <c r="FF379" s="31">
        <f t="shared" si="167"/>
        <v>3.6196181205540995E-2</v>
      </c>
      <c r="FG379" s="31">
        <f t="shared" si="168"/>
        <v>3.5048798798798797E-2</v>
      </c>
      <c r="FH379" s="31">
        <f t="shared" si="169"/>
        <v>3.3035168195718653E-2</v>
      </c>
      <c r="FI379" s="31">
        <f t="shared" si="170"/>
        <v>3.5216072782410915E-2</v>
      </c>
      <c r="FJ379" s="31">
        <f t="shared" si="171"/>
        <v>3.2372818418121056E-2</v>
      </c>
      <c r="FK379" s="31">
        <f t="shared" si="172"/>
        <v>3.3957623912220958E-2</v>
      </c>
      <c r="FL379" s="31">
        <f t="shared" si="173"/>
        <v>3.1035258814703676E-2</v>
      </c>
      <c r="FM379" s="50">
        <f t="shared" si="174"/>
        <v>3.3307291666666669E-2</v>
      </c>
      <c r="FN379" s="50">
        <f t="shared" si="175"/>
        <v>2.9674194742687895E-2</v>
      </c>
      <c r="FO379" s="50">
        <f t="shared" si="176"/>
        <v>2.9444858420268255E-2</v>
      </c>
      <c r="FP379" s="50">
        <f t="shared" si="177"/>
        <v>2.760220994475138E-2</v>
      </c>
      <c r="FQ379" s="50">
        <f t="shared" si="178"/>
        <v>2.9810267857142858E-2</v>
      </c>
      <c r="FR379" s="50">
        <f t="shared" si="179"/>
        <v>2.6903888481291268E-2</v>
      </c>
    </row>
    <row r="380" spans="1:174" ht="14">
      <c r="A380" s="17" t="s">
        <v>424</v>
      </c>
      <c r="B380" s="19">
        <v>983</v>
      </c>
      <c r="C380" s="19">
        <v>1036</v>
      </c>
      <c r="D380" s="19">
        <v>1077</v>
      </c>
      <c r="E380" s="19">
        <v>1078</v>
      </c>
      <c r="F380" s="19">
        <v>1005</v>
      </c>
      <c r="G380" s="19">
        <v>991</v>
      </c>
      <c r="H380" s="19">
        <v>1021</v>
      </c>
      <c r="I380" s="19">
        <v>1050</v>
      </c>
      <c r="J380" s="19">
        <v>1073</v>
      </c>
      <c r="K380" s="19">
        <v>1105</v>
      </c>
      <c r="L380" s="19">
        <v>1063</v>
      </c>
      <c r="M380" s="19">
        <v>1036</v>
      </c>
      <c r="N380" s="19">
        <v>1030</v>
      </c>
      <c r="O380" s="19">
        <v>1095</v>
      </c>
      <c r="P380" s="19">
        <v>1072</v>
      </c>
      <c r="Q380" s="19">
        <v>1070</v>
      </c>
      <c r="R380" s="19">
        <v>1063</v>
      </c>
      <c r="S380" s="19">
        <v>1071</v>
      </c>
      <c r="T380" s="19">
        <v>972</v>
      </c>
      <c r="U380" s="19">
        <v>983</v>
      </c>
      <c r="V380" s="19">
        <v>1015</v>
      </c>
      <c r="W380" s="19">
        <v>1018</v>
      </c>
      <c r="X380" s="19">
        <v>932</v>
      </c>
      <c r="Y380" s="19">
        <v>905</v>
      </c>
      <c r="Z380" s="19">
        <v>870</v>
      </c>
      <c r="AA380" s="19">
        <v>899</v>
      </c>
      <c r="AB380" s="19">
        <v>910</v>
      </c>
      <c r="AC380" s="19">
        <v>826</v>
      </c>
      <c r="AD380" s="19">
        <v>804</v>
      </c>
      <c r="AE380" s="19">
        <v>764</v>
      </c>
      <c r="AF380" s="19">
        <v>734</v>
      </c>
      <c r="AG380" s="19">
        <v>736</v>
      </c>
      <c r="AH380" s="19">
        <v>744</v>
      </c>
      <c r="AI380" s="19">
        <v>760</v>
      </c>
      <c r="AJ380" s="19">
        <v>716</v>
      </c>
      <c r="AK380" s="19">
        <v>722</v>
      </c>
      <c r="AL380" s="19">
        <v>748</v>
      </c>
      <c r="AM380" s="19">
        <v>780</v>
      </c>
      <c r="AN380" s="19">
        <v>851</v>
      </c>
      <c r="AO380" s="19">
        <v>873</v>
      </c>
      <c r="AP380" s="19">
        <v>853</v>
      </c>
      <c r="AQ380" s="19">
        <v>980</v>
      </c>
      <c r="AR380" s="19">
        <v>1079</v>
      </c>
      <c r="AS380" s="19">
        <v>1269</v>
      </c>
      <c r="AT380" s="19">
        <v>1548</v>
      </c>
      <c r="AU380" s="19">
        <v>1655</v>
      </c>
      <c r="AV380" s="19">
        <v>1735</v>
      </c>
      <c r="AW380" s="19">
        <v>1764</v>
      </c>
      <c r="AX380" s="19">
        <v>1752</v>
      </c>
      <c r="AY380" s="19">
        <v>1795</v>
      </c>
      <c r="AZ380" s="19">
        <v>1796</v>
      </c>
      <c r="BA380" s="19">
        <v>1783</v>
      </c>
      <c r="BB380" s="19">
        <v>1757</v>
      </c>
      <c r="BC380" s="19">
        <v>1758</v>
      </c>
      <c r="BD380" s="19">
        <v>1734</v>
      </c>
      <c r="BE380" s="19">
        <v>1896</v>
      </c>
      <c r="BF380" s="19">
        <v>1920</v>
      </c>
      <c r="BG380" s="19">
        <v>1803</v>
      </c>
      <c r="BH380" s="19">
        <v>1854</v>
      </c>
      <c r="BI380" s="19">
        <v>1779</v>
      </c>
      <c r="BJ380" s="19">
        <v>1700</v>
      </c>
      <c r="BK380" s="19">
        <v>1685</v>
      </c>
      <c r="BL380" s="19">
        <v>1755</v>
      </c>
      <c r="BM380" s="19">
        <v>1742</v>
      </c>
      <c r="BN380" s="19">
        <v>1704</v>
      </c>
      <c r="BO380" s="19">
        <v>1663</v>
      </c>
      <c r="BP380" s="19">
        <v>1603</v>
      </c>
      <c r="BQ380" s="19">
        <v>1669</v>
      </c>
      <c r="BR380" s="19">
        <v>1720</v>
      </c>
      <c r="BS380" s="19">
        <v>1728</v>
      </c>
      <c r="BT380" s="19">
        <v>1749</v>
      </c>
      <c r="BU380" s="19">
        <v>1722</v>
      </c>
      <c r="BV380" s="19">
        <v>1738</v>
      </c>
      <c r="BW380" s="19">
        <v>1773</v>
      </c>
      <c r="BX380" s="19">
        <v>1838</v>
      </c>
      <c r="BY380" s="19">
        <v>1862</v>
      </c>
      <c r="BZ380" s="19">
        <v>1815</v>
      </c>
      <c r="CA380" s="19">
        <v>1789</v>
      </c>
      <c r="CB380" s="19">
        <v>1770</v>
      </c>
      <c r="CC380" s="19">
        <v>1875</v>
      </c>
      <c r="CD380" s="19">
        <v>1887</v>
      </c>
      <c r="CE380" s="19">
        <v>1927</v>
      </c>
      <c r="CF380" s="19">
        <v>1830</v>
      </c>
      <c r="CG380" s="19">
        <v>1844</v>
      </c>
      <c r="CH380" s="49">
        <v>1771</v>
      </c>
      <c r="CI380" s="49">
        <v>1816</v>
      </c>
      <c r="CJ380" s="49">
        <v>1840</v>
      </c>
      <c r="CK380" s="49">
        <v>1864</v>
      </c>
      <c r="CL380" s="49">
        <v>1830</v>
      </c>
      <c r="CM380" s="49">
        <v>1752</v>
      </c>
      <c r="CN380" s="49">
        <v>1728</v>
      </c>
      <c r="CO380" s="49">
        <v>1764</v>
      </c>
      <c r="CP380" s="49">
        <v>1887</v>
      </c>
      <c r="CQ380" s="49">
        <v>1846</v>
      </c>
      <c r="CR380" s="49">
        <v>1857</v>
      </c>
      <c r="CS380" s="49">
        <v>1784</v>
      </c>
      <c r="CT380" s="49">
        <v>1683</v>
      </c>
      <c r="CU380" s="49">
        <v>1681</v>
      </c>
      <c r="CV380" s="49">
        <v>1651</v>
      </c>
      <c r="CW380" s="49">
        <v>1573</v>
      </c>
      <c r="CX380" s="49">
        <v>1489</v>
      </c>
      <c r="CY380" s="49">
        <v>1339</v>
      </c>
      <c r="CZ380" s="17" t="s">
        <v>424</v>
      </c>
      <c r="DE380" t="s">
        <v>425</v>
      </c>
      <c r="DG380" t="s">
        <v>424</v>
      </c>
      <c r="DI380">
        <v>43200</v>
      </c>
      <c r="DJ380">
        <v>45400</v>
      </c>
      <c r="DK380">
        <v>45200</v>
      </c>
      <c r="DL380">
        <v>44500</v>
      </c>
      <c r="DM380">
        <v>44500</v>
      </c>
      <c r="DN380">
        <v>43500</v>
      </c>
      <c r="DO380">
        <v>42000</v>
      </c>
      <c r="DP380">
        <v>42500</v>
      </c>
      <c r="DQ380">
        <v>43500</v>
      </c>
      <c r="DR380">
        <v>42700</v>
      </c>
      <c r="DS380">
        <v>43200</v>
      </c>
      <c r="DT380">
        <v>43800</v>
      </c>
      <c r="DU380">
        <v>42800</v>
      </c>
      <c r="DV380">
        <v>43200</v>
      </c>
      <c r="DW380">
        <v>44200</v>
      </c>
      <c r="DX380">
        <v>44900</v>
      </c>
      <c r="DY380">
        <v>46500</v>
      </c>
      <c r="DZ380">
        <v>45100</v>
      </c>
      <c r="EA380">
        <v>48000</v>
      </c>
      <c r="EB380">
        <v>45600</v>
      </c>
      <c r="EC380">
        <v>46700</v>
      </c>
      <c r="ED380">
        <v>47600</v>
      </c>
      <c r="EE380">
        <v>48100</v>
      </c>
      <c r="EF380">
        <v>50000</v>
      </c>
      <c r="EG380">
        <v>49600</v>
      </c>
      <c r="EH380">
        <v>50400</v>
      </c>
      <c r="EI380">
        <v>49300</v>
      </c>
      <c r="EJ380" s="19">
        <v>50800</v>
      </c>
      <c r="EK380" s="19">
        <v>53300</v>
      </c>
      <c r="EL380" s="19">
        <v>53800</v>
      </c>
      <c r="EM380" s="19"/>
      <c r="EO380" s="31">
        <f t="shared" si="150"/>
        <v>2.5578703703703704E-2</v>
      </c>
      <c r="EP380" s="31">
        <f t="shared" si="151"/>
        <v>2.2687224669603524E-2</v>
      </c>
      <c r="EQ380" s="31">
        <f t="shared" si="152"/>
        <v>2.3672566371681417E-2</v>
      </c>
      <c r="ER380" s="31">
        <f t="shared" si="153"/>
        <v>2.1842696629213482E-2</v>
      </c>
      <c r="ES380" s="31">
        <f t="shared" si="154"/>
        <v>2.2876404494382021E-2</v>
      </c>
      <c r="ET380" s="31">
        <f t="shared" si="155"/>
        <v>0.02</v>
      </c>
      <c r="EU380" s="31">
        <f t="shared" si="156"/>
        <v>1.9666666666666666E-2</v>
      </c>
      <c r="EV380" s="31">
        <f t="shared" si="157"/>
        <v>1.7270588235294117E-2</v>
      </c>
      <c r="EW380" s="31">
        <f t="shared" si="158"/>
        <v>1.747126436781609E-2</v>
      </c>
      <c r="EX380" s="31">
        <f t="shared" si="159"/>
        <v>1.7517564402810305E-2</v>
      </c>
      <c r="EY380" s="31">
        <f t="shared" si="160"/>
        <v>2.0208333333333332E-2</v>
      </c>
      <c r="EZ380" s="31">
        <f t="shared" si="161"/>
        <v>2.4634703196347033E-2</v>
      </c>
      <c r="FA380" s="31">
        <f t="shared" si="162"/>
        <v>3.8668224299065419E-2</v>
      </c>
      <c r="FB380" s="31">
        <f t="shared" si="163"/>
        <v>4.0555555555555553E-2</v>
      </c>
      <c r="FC380" s="31">
        <f t="shared" si="164"/>
        <v>4.0339366515837104E-2</v>
      </c>
      <c r="FD380" s="31">
        <f t="shared" si="165"/>
        <v>3.8619153674832964E-2</v>
      </c>
      <c r="FE380" s="31">
        <f t="shared" si="166"/>
        <v>3.8774193548387098E-2</v>
      </c>
      <c r="FF380" s="31">
        <f t="shared" si="167"/>
        <v>3.7694013303769404E-2</v>
      </c>
      <c r="FG380" s="31">
        <f t="shared" si="168"/>
        <v>3.6291666666666667E-2</v>
      </c>
      <c r="FH380" s="31">
        <f t="shared" si="169"/>
        <v>3.5153508771929826E-2</v>
      </c>
      <c r="FI380" s="31">
        <f t="shared" si="170"/>
        <v>3.7002141327623125E-2</v>
      </c>
      <c r="FJ380" s="31">
        <f t="shared" si="171"/>
        <v>3.6512605042016803E-2</v>
      </c>
      <c r="FK380" s="31">
        <f t="shared" si="172"/>
        <v>3.8711018711018709E-2</v>
      </c>
      <c r="FL380" s="31">
        <f t="shared" si="173"/>
        <v>3.5400000000000001E-2</v>
      </c>
      <c r="FM380" s="50">
        <f t="shared" si="174"/>
        <v>3.8850806451612901E-2</v>
      </c>
      <c r="FN380" s="50">
        <f t="shared" si="175"/>
        <v>3.5138888888888886E-2</v>
      </c>
      <c r="FO380" s="50">
        <f t="shared" si="176"/>
        <v>3.7809330628803248E-2</v>
      </c>
      <c r="FP380" s="50">
        <f t="shared" si="177"/>
        <v>3.4015748031496061E-2</v>
      </c>
      <c r="FQ380" s="50">
        <f t="shared" si="178"/>
        <v>3.4634146341463418E-2</v>
      </c>
      <c r="FR380" s="50">
        <f t="shared" si="179"/>
        <v>3.128252788104089E-2</v>
      </c>
    </row>
    <row r="381" spans="1:174" ht="14">
      <c r="A381" s="17" t="s">
        <v>425</v>
      </c>
      <c r="B381" s="19">
        <v>2050</v>
      </c>
      <c r="C381" s="19">
        <v>2123</v>
      </c>
      <c r="D381" s="19">
        <v>2043</v>
      </c>
      <c r="E381" s="19">
        <v>1876</v>
      </c>
      <c r="F381" s="19">
        <v>1964</v>
      </c>
      <c r="G381" s="19">
        <v>2100</v>
      </c>
      <c r="H381" s="19">
        <v>2192</v>
      </c>
      <c r="I381" s="19">
        <v>2280</v>
      </c>
      <c r="J381" s="19">
        <v>2408</v>
      </c>
      <c r="K381" s="19">
        <v>2374</v>
      </c>
      <c r="L381" s="19">
        <v>2257</v>
      </c>
      <c r="M381" s="19">
        <v>2184</v>
      </c>
      <c r="N381" s="19">
        <v>2115</v>
      </c>
      <c r="O381" s="19">
        <v>2177</v>
      </c>
      <c r="P381" s="19">
        <v>2193</v>
      </c>
      <c r="Q381" s="19">
        <v>2192</v>
      </c>
      <c r="R381" s="19">
        <v>2187</v>
      </c>
      <c r="S381" s="19">
        <v>2290</v>
      </c>
      <c r="T381" s="19">
        <v>2330</v>
      </c>
      <c r="U381" s="19">
        <v>2537</v>
      </c>
      <c r="V381" s="19">
        <v>2662</v>
      </c>
      <c r="W381" s="19">
        <v>2573</v>
      </c>
      <c r="X381" s="19">
        <v>2330</v>
      </c>
      <c r="Y381" s="19">
        <v>2187</v>
      </c>
      <c r="Z381" s="19">
        <v>2081</v>
      </c>
      <c r="AA381" s="19">
        <v>2062</v>
      </c>
      <c r="AB381" s="19">
        <v>2018</v>
      </c>
      <c r="AC381" s="19">
        <v>1922</v>
      </c>
      <c r="AD381" s="19">
        <v>1903</v>
      </c>
      <c r="AE381" s="19">
        <v>1878</v>
      </c>
      <c r="AF381" s="19">
        <v>1855</v>
      </c>
      <c r="AG381" s="19">
        <v>2019</v>
      </c>
      <c r="AH381" s="19">
        <v>2061</v>
      </c>
      <c r="AI381" s="19">
        <v>1950</v>
      </c>
      <c r="AJ381" s="19">
        <v>1860</v>
      </c>
      <c r="AK381" s="19">
        <v>1898</v>
      </c>
      <c r="AL381" s="19">
        <v>1870</v>
      </c>
      <c r="AM381" s="19">
        <v>1885</v>
      </c>
      <c r="AN381" s="19">
        <v>1970</v>
      </c>
      <c r="AO381" s="19">
        <v>1941</v>
      </c>
      <c r="AP381" s="19">
        <v>2002</v>
      </c>
      <c r="AQ381" s="19">
        <v>2117</v>
      </c>
      <c r="AR381" s="19">
        <v>2291</v>
      </c>
      <c r="AS381" s="19">
        <v>2715</v>
      </c>
      <c r="AT381" s="19">
        <v>3153</v>
      </c>
      <c r="AU381" s="19">
        <v>3225</v>
      </c>
      <c r="AV381" s="19">
        <v>3063</v>
      </c>
      <c r="AW381" s="19">
        <v>3047</v>
      </c>
      <c r="AX381" s="19">
        <v>2865</v>
      </c>
      <c r="AY381" s="19">
        <v>2824</v>
      </c>
      <c r="AZ381" s="19">
        <v>2781</v>
      </c>
      <c r="BA381" s="19">
        <v>2757</v>
      </c>
      <c r="BB381" s="19">
        <v>2695</v>
      </c>
      <c r="BC381" s="19">
        <v>2698</v>
      </c>
      <c r="BD381" s="19">
        <v>2631</v>
      </c>
      <c r="BE381" s="19">
        <v>3026</v>
      </c>
      <c r="BF381" s="19">
        <v>3085</v>
      </c>
      <c r="BG381" s="19">
        <v>2905</v>
      </c>
      <c r="BH381" s="19">
        <v>2770</v>
      </c>
      <c r="BI381" s="19">
        <v>2552</v>
      </c>
      <c r="BJ381" s="19">
        <v>2471</v>
      </c>
      <c r="BK381" s="19">
        <v>2599</v>
      </c>
      <c r="BL381" s="19">
        <v>2768</v>
      </c>
      <c r="BM381" s="19">
        <v>2778</v>
      </c>
      <c r="BN381" s="19">
        <v>2844</v>
      </c>
      <c r="BO381" s="19">
        <v>2877</v>
      </c>
      <c r="BP381" s="19">
        <v>2864</v>
      </c>
      <c r="BQ381" s="19">
        <v>3232</v>
      </c>
      <c r="BR381" s="19">
        <v>3260</v>
      </c>
      <c r="BS381" s="19">
        <v>3165</v>
      </c>
      <c r="BT381" s="19">
        <v>2996</v>
      </c>
      <c r="BU381" s="19">
        <v>2846</v>
      </c>
      <c r="BV381" s="19">
        <v>2823</v>
      </c>
      <c r="BW381" s="19">
        <v>2849</v>
      </c>
      <c r="BX381" s="19">
        <v>2838</v>
      </c>
      <c r="BY381" s="19">
        <v>2905</v>
      </c>
      <c r="BZ381" s="19">
        <v>2924</v>
      </c>
      <c r="CA381" s="19">
        <v>2962</v>
      </c>
      <c r="CB381" s="19">
        <v>3008</v>
      </c>
      <c r="CC381" s="19">
        <v>3317</v>
      </c>
      <c r="CD381" s="19">
        <v>3359</v>
      </c>
      <c r="CE381" s="19">
        <v>3248</v>
      </c>
      <c r="CF381" s="19">
        <v>3076</v>
      </c>
      <c r="CG381" s="19">
        <v>3050</v>
      </c>
      <c r="CH381" s="49">
        <v>3013</v>
      </c>
      <c r="CI381" s="49">
        <v>2915</v>
      </c>
      <c r="CJ381" s="49">
        <v>2886</v>
      </c>
      <c r="CK381" s="49">
        <v>2932</v>
      </c>
      <c r="CL381" s="49">
        <v>2950</v>
      </c>
      <c r="CM381" s="49">
        <v>2979</v>
      </c>
      <c r="CN381" s="49">
        <v>2971</v>
      </c>
      <c r="CO381" s="49">
        <v>3167</v>
      </c>
      <c r="CP381" s="49">
        <v>3220</v>
      </c>
      <c r="CQ381" s="49">
        <v>3079</v>
      </c>
      <c r="CR381" s="49">
        <v>2862</v>
      </c>
      <c r="CS381" s="49">
        <v>2741</v>
      </c>
      <c r="CT381" s="49">
        <v>2575</v>
      </c>
      <c r="CU381" s="49">
        <v>2450</v>
      </c>
      <c r="CV381" s="49">
        <v>2353</v>
      </c>
      <c r="CW381" s="49">
        <v>2280</v>
      </c>
      <c r="CX381" s="49">
        <v>2181</v>
      </c>
      <c r="CY381" s="49">
        <v>2189</v>
      </c>
      <c r="CZ381" s="17" t="s">
        <v>425</v>
      </c>
      <c r="DE381" t="s">
        <v>426</v>
      </c>
      <c r="DG381" t="s">
        <v>425</v>
      </c>
      <c r="DI381">
        <v>51400</v>
      </c>
      <c r="DJ381">
        <v>52700</v>
      </c>
      <c r="DK381">
        <v>53900</v>
      </c>
      <c r="DL381">
        <v>54400</v>
      </c>
      <c r="DM381">
        <v>54800</v>
      </c>
      <c r="DN381">
        <v>54800</v>
      </c>
      <c r="DO381">
        <v>51400</v>
      </c>
      <c r="DP381">
        <v>51600</v>
      </c>
      <c r="DQ381">
        <v>52600</v>
      </c>
      <c r="DR381">
        <v>52900</v>
      </c>
      <c r="DS381">
        <v>54600</v>
      </c>
      <c r="DT381">
        <v>52300</v>
      </c>
      <c r="DU381">
        <v>53000</v>
      </c>
      <c r="DV381">
        <v>52400</v>
      </c>
      <c r="DW381">
        <v>52800</v>
      </c>
      <c r="DX381">
        <v>51300</v>
      </c>
      <c r="DY381">
        <v>48600</v>
      </c>
      <c r="DZ381">
        <v>48700</v>
      </c>
      <c r="EA381">
        <v>48900</v>
      </c>
      <c r="EB381">
        <v>50700</v>
      </c>
      <c r="EC381">
        <v>53200</v>
      </c>
      <c r="ED381">
        <v>52000</v>
      </c>
      <c r="EE381">
        <v>52700</v>
      </c>
      <c r="EF381">
        <v>53500</v>
      </c>
      <c r="EG381">
        <v>53700</v>
      </c>
      <c r="EH381">
        <v>54100</v>
      </c>
      <c r="EI381">
        <v>51600</v>
      </c>
      <c r="EJ381" s="19">
        <v>52900</v>
      </c>
      <c r="EK381" s="19">
        <v>54300</v>
      </c>
      <c r="EL381" s="19">
        <v>54600</v>
      </c>
      <c r="EM381" s="19"/>
      <c r="EO381" s="31">
        <f t="shared" si="150"/>
        <v>4.6186770428015562E-2</v>
      </c>
      <c r="EP381" s="31">
        <f t="shared" si="151"/>
        <v>4.0132827324478176E-2</v>
      </c>
      <c r="EQ381" s="31">
        <f t="shared" si="152"/>
        <v>4.066790352504638E-2</v>
      </c>
      <c r="ER381" s="31">
        <f t="shared" si="153"/>
        <v>4.2830882352941177E-2</v>
      </c>
      <c r="ES381" s="31">
        <f t="shared" si="154"/>
        <v>4.6952554744525546E-2</v>
      </c>
      <c r="ET381" s="31">
        <f t="shared" si="155"/>
        <v>3.7974452554744527E-2</v>
      </c>
      <c r="EU381" s="31">
        <f t="shared" si="156"/>
        <v>3.7392996108949417E-2</v>
      </c>
      <c r="EV381" s="31">
        <f t="shared" si="157"/>
        <v>3.5949612403100774E-2</v>
      </c>
      <c r="EW381" s="31">
        <f t="shared" si="158"/>
        <v>3.7072243346007602E-2</v>
      </c>
      <c r="EX381" s="31">
        <f t="shared" si="159"/>
        <v>3.5349716446124765E-2</v>
      </c>
      <c r="EY381" s="31">
        <f t="shared" si="160"/>
        <v>3.5549450549450551E-2</v>
      </c>
      <c r="EZ381" s="31">
        <f t="shared" si="161"/>
        <v>4.3804971319311665E-2</v>
      </c>
      <c r="FA381" s="31">
        <f t="shared" si="162"/>
        <v>6.0849056603773585E-2</v>
      </c>
      <c r="FB381" s="31">
        <f t="shared" si="163"/>
        <v>5.4675572519083969E-2</v>
      </c>
      <c r="FC381" s="31">
        <f t="shared" si="164"/>
        <v>5.2215909090909091E-2</v>
      </c>
      <c r="FD381" s="31">
        <f t="shared" si="165"/>
        <v>5.1286549707602339E-2</v>
      </c>
      <c r="FE381" s="31">
        <f t="shared" si="166"/>
        <v>5.9773662551440329E-2</v>
      </c>
      <c r="FF381" s="31">
        <f t="shared" si="167"/>
        <v>5.0739219712525666E-2</v>
      </c>
      <c r="FG381" s="31">
        <f t="shared" si="168"/>
        <v>5.6809815950920245E-2</v>
      </c>
      <c r="FH381" s="31">
        <f t="shared" si="169"/>
        <v>5.6489151873767261E-2</v>
      </c>
      <c r="FI381" s="31">
        <f t="shared" si="170"/>
        <v>5.949248120300752E-2</v>
      </c>
      <c r="FJ381" s="31">
        <f t="shared" si="171"/>
        <v>5.4288461538461535E-2</v>
      </c>
      <c r="FK381" s="31">
        <f t="shared" si="172"/>
        <v>5.5123339658444022E-2</v>
      </c>
      <c r="FL381" s="31">
        <f t="shared" si="173"/>
        <v>5.6224299065420563E-2</v>
      </c>
      <c r="FM381" s="50">
        <f t="shared" si="174"/>
        <v>6.0484171322160149E-2</v>
      </c>
      <c r="FN381" s="50">
        <f t="shared" si="175"/>
        <v>5.569316081330869E-2</v>
      </c>
      <c r="FO381" s="50">
        <f t="shared" si="176"/>
        <v>5.6821705426356589E-2</v>
      </c>
      <c r="FP381" s="50">
        <f t="shared" si="177"/>
        <v>5.6162570888468807E-2</v>
      </c>
      <c r="FQ381" s="50">
        <f t="shared" si="178"/>
        <v>5.6703499079189687E-2</v>
      </c>
      <c r="FR381" s="50">
        <f t="shared" si="179"/>
        <v>4.716117216117216E-2</v>
      </c>
    </row>
    <row r="382" spans="1:174" ht="14">
      <c r="A382" s="17" t="s">
        <v>426</v>
      </c>
      <c r="B382" s="19">
        <v>499</v>
      </c>
      <c r="C382" s="19">
        <v>495</v>
      </c>
      <c r="D382" s="19">
        <v>474</v>
      </c>
      <c r="E382" s="19">
        <v>519</v>
      </c>
      <c r="F382" s="19">
        <v>468</v>
      </c>
      <c r="G382" s="19">
        <v>482</v>
      </c>
      <c r="H382" s="19">
        <v>502</v>
      </c>
      <c r="I382" s="19">
        <v>573</v>
      </c>
      <c r="J382" s="19">
        <v>581</v>
      </c>
      <c r="K382" s="19">
        <v>572</v>
      </c>
      <c r="L382" s="19">
        <v>548</v>
      </c>
      <c r="M382" s="19">
        <v>527</v>
      </c>
      <c r="N382" s="19">
        <v>496</v>
      </c>
      <c r="O382" s="19">
        <v>520</v>
      </c>
      <c r="P382" s="19">
        <v>498</v>
      </c>
      <c r="Q382" s="19">
        <v>518</v>
      </c>
      <c r="R382" s="19">
        <v>503</v>
      </c>
      <c r="S382" s="19">
        <v>503</v>
      </c>
      <c r="T382" s="19">
        <v>500</v>
      </c>
      <c r="U382" s="19">
        <v>502</v>
      </c>
      <c r="V382" s="19">
        <v>532</v>
      </c>
      <c r="W382" s="19">
        <v>512</v>
      </c>
      <c r="X382" s="19">
        <v>509</v>
      </c>
      <c r="Y382" s="19">
        <v>495</v>
      </c>
      <c r="Z382" s="19">
        <v>467</v>
      </c>
      <c r="AA382" s="19">
        <v>448</v>
      </c>
      <c r="AB382" s="19">
        <v>465</v>
      </c>
      <c r="AC382" s="19">
        <v>428</v>
      </c>
      <c r="AD382" s="19">
        <v>417</v>
      </c>
      <c r="AE382" s="19">
        <v>421</v>
      </c>
      <c r="AF382" s="19">
        <v>403</v>
      </c>
      <c r="AG382" s="19">
        <v>411</v>
      </c>
      <c r="AH382" s="19">
        <v>417</v>
      </c>
      <c r="AI382" s="19">
        <v>404</v>
      </c>
      <c r="AJ382" s="19">
        <v>425</v>
      </c>
      <c r="AK382" s="19">
        <v>417</v>
      </c>
      <c r="AL382" s="19">
        <v>441</v>
      </c>
      <c r="AM382" s="19">
        <v>467</v>
      </c>
      <c r="AN382" s="19">
        <v>513</v>
      </c>
      <c r="AO382" s="19">
        <v>531</v>
      </c>
      <c r="AP382" s="19">
        <v>601</v>
      </c>
      <c r="AQ382" s="19">
        <v>702</v>
      </c>
      <c r="AR382" s="19">
        <v>791</v>
      </c>
      <c r="AS382" s="19">
        <v>903</v>
      </c>
      <c r="AT382" s="19">
        <v>1144</v>
      </c>
      <c r="AU382" s="19">
        <v>1225</v>
      </c>
      <c r="AV382" s="19">
        <v>1252</v>
      </c>
      <c r="AW382" s="19">
        <v>1270</v>
      </c>
      <c r="AX382" s="19">
        <v>1225</v>
      </c>
      <c r="AY382" s="19">
        <v>1225</v>
      </c>
      <c r="AZ382" s="19">
        <v>1263</v>
      </c>
      <c r="BA382" s="19">
        <v>1285</v>
      </c>
      <c r="BB382" s="19">
        <v>1311</v>
      </c>
      <c r="BC382" s="19">
        <v>1303</v>
      </c>
      <c r="BD382" s="19">
        <v>1270</v>
      </c>
      <c r="BE382" s="19">
        <v>1328</v>
      </c>
      <c r="BF382" s="19">
        <v>1358</v>
      </c>
      <c r="BG382" s="19">
        <v>1281</v>
      </c>
      <c r="BH382" s="19">
        <v>1246</v>
      </c>
      <c r="BI382" s="19">
        <v>1164</v>
      </c>
      <c r="BJ382" s="19">
        <v>1073</v>
      </c>
      <c r="BK382" s="19">
        <v>1029</v>
      </c>
      <c r="BL382" s="19">
        <v>1067</v>
      </c>
      <c r="BM382" s="19">
        <v>1066</v>
      </c>
      <c r="BN382" s="19">
        <v>1000</v>
      </c>
      <c r="BO382" s="19">
        <v>988</v>
      </c>
      <c r="BP382" s="19">
        <v>999</v>
      </c>
      <c r="BQ382" s="19">
        <v>1065</v>
      </c>
      <c r="BR382" s="19">
        <v>1115</v>
      </c>
      <c r="BS382" s="19">
        <v>1055</v>
      </c>
      <c r="BT382" s="19">
        <v>1020</v>
      </c>
      <c r="BU382" s="19">
        <v>1052</v>
      </c>
      <c r="BV382" s="19">
        <v>1036</v>
      </c>
      <c r="BW382" s="19">
        <v>1025</v>
      </c>
      <c r="BX382" s="19">
        <v>1061</v>
      </c>
      <c r="BY382" s="19">
        <v>1066</v>
      </c>
      <c r="BZ382" s="19">
        <v>1075</v>
      </c>
      <c r="CA382" s="19">
        <v>1043</v>
      </c>
      <c r="CB382" s="19">
        <v>1051</v>
      </c>
      <c r="CC382" s="19">
        <v>1087</v>
      </c>
      <c r="CD382" s="19">
        <v>1118</v>
      </c>
      <c r="CE382" s="19">
        <v>1144</v>
      </c>
      <c r="CF382" s="19">
        <v>1039</v>
      </c>
      <c r="CG382" s="19">
        <v>1001</v>
      </c>
      <c r="CH382" s="49">
        <v>992</v>
      </c>
      <c r="CI382" s="49">
        <v>1001</v>
      </c>
      <c r="CJ382" s="49">
        <v>987</v>
      </c>
      <c r="CK382" s="49">
        <v>990</v>
      </c>
      <c r="CL382" s="49">
        <v>1011</v>
      </c>
      <c r="CM382" s="49">
        <v>994</v>
      </c>
      <c r="CN382" s="49">
        <v>964</v>
      </c>
      <c r="CO382" s="49">
        <v>1040</v>
      </c>
      <c r="CP382" s="49">
        <v>1033</v>
      </c>
      <c r="CQ382" s="49">
        <v>989</v>
      </c>
      <c r="CR382" s="49">
        <v>938</v>
      </c>
      <c r="CS382" s="49">
        <v>900</v>
      </c>
      <c r="CT382" s="49">
        <v>880</v>
      </c>
      <c r="CU382" s="49">
        <v>841</v>
      </c>
      <c r="CV382" s="49">
        <v>821</v>
      </c>
      <c r="CW382" s="49">
        <v>770</v>
      </c>
      <c r="CX382" s="49">
        <v>725</v>
      </c>
      <c r="CY382" s="49">
        <v>646</v>
      </c>
      <c r="CZ382" s="17" t="s">
        <v>426</v>
      </c>
      <c r="DE382" t="s">
        <v>427</v>
      </c>
      <c r="DG382" t="s">
        <v>426</v>
      </c>
      <c r="DI382">
        <v>58900</v>
      </c>
      <c r="DJ382">
        <v>59400</v>
      </c>
      <c r="DK382">
        <v>58200</v>
      </c>
      <c r="DL382">
        <v>57000</v>
      </c>
      <c r="DM382">
        <v>55600</v>
      </c>
      <c r="DN382">
        <v>53300</v>
      </c>
      <c r="DO382">
        <v>53100</v>
      </c>
      <c r="DP382">
        <v>54800</v>
      </c>
      <c r="DQ382">
        <v>53200</v>
      </c>
      <c r="DR382">
        <v>53500</v>
      </c>
      <c r="DS382">
        <v>53400</v>
      </c>
      <c r="DT382">
        <v>54100</v>
      </c>
      <c r="DU382">
        <v>55400</v>
      </c>
      <c r="DV382">
        <v>55100</v>
      </c>
      <c r="DW382">
        <v>55500</v>
      </c>
      <c r="DX382">
        <v>54600</v>
      </c>
      <c r="DY382">
        <v>54800</v>
      </c>
      <c r="DZ382">
        <v>55000</v>
      </c>
      <c r="EA382">
        <v>54900</v>
      </c>
      <c r="EB382">
        <v>57100</v>
      </c>
      <c r="EC382">
        <v>59200</v>
      </c>
      <c r="ED382">
        <v>60900</v>
      </c>
      <c r="EE382">
        <v>60300</v>
      </c>
      <c r="EF382">
        <v>58300</v>
      </c>
      <c r="EG382">
        <v>60300</v>
      </c>
      <c r="EH382">
        <v>59900</v>
      </c>
      <c r="EI382">
        <v>61000</v>
      </c>
      <c r="EJ382" s="19">
        <v>59700</v>
      </c>
      <c r="EK382" s="19">
        <v>57300</v>
      </c>
      <c r="EL382" s="19">
        <v>58000</v>
      </c>
      <c r="EM382" s="19"/>
      <c r="EO382" s="31">
        <f t="shared" si="150"/>
        <v>9.7113752122241093E-3</v>
      </c>
      <c r="EP382" s="31">
        <f t="shared" si="151"/>
        <v>8.3501683501683507E-3</v>
      </c>
      <c r="EQ382" s="31">
        <f t="shared" si="152"/>
        <v>8.9003436426116841E-3</v>
      </c>
      <c r="ER382" s="31">
        <f t="shared" si="153"/>
        <v>8.771929824561403E-3</v>
      </c>
      <c r="ES382" s="31">
        <f t="shared" si="154"/>
        <v>9.2086330935251797E-3</v>
      </c>
      <c r="ET382" s="31">
        <f t="shared" si="155"/>
        <v>8.7617260787992493E-3</v>
      </c>
      <c r="EU382" s="31">
        <f t="shared" si="156"/>
        <v>8.0602636534839924E-3</v>
      </c>
      <c r="EV382" s="31">
        <f t="shared" si="157"/>
        <v>7.3540145985401461E-3</v>
      </c>
      <c r="EW382" s="31">
        <f t="shared" si="158"/>
        <v>7.5939849624060149E-3</v>
      </c>
      <c r="EX382" s="31">
        <f t="shared" si="159"/>
        <v>8.2429906542056067E-3</v>
      </c>
      <c r="EY382" s="31">
        <f t="shared" si="160"/>
        <v>9.9438202247191017E-3</v>
      </c>
      <c r="EZ382" s="31">
        <f t="shared" si="161"/>
        <v>1.4621072088724584E-2</v>
      </c>
      <c r="FA382" s="31">
        <f t="shared" si="162"/>
        <v>2.2111913357400721E-2</v>
      </c>
      <c r="FB382" s="31">
        <f t="shared" si="163"/>
        <v>2.223230490018149E-2</v>
      </c>
      <c r="FC382" s="31">
        <f t="shared" si="164"/>
        <v>2.3153153153153153E-2</v>
      </c>
      <c r="FD382" s="31">
        <f t="shared" si="165"/>
        <v>2.3260073260073261E-2</v>
      </c>
      <c r="FE382" s="31">
        <f t="shared" si="166"/>
        <v>2.3375912408759122E-2</v>
      </c>
      <c r="FF382" s="31">
        <f t="shared" si="167"/>
        <v>1.950909090909091E-2</v>
      </c>
      <c r="FG382" s="31">
        <f t="shared" si="168"/>
        <v>1.941712204007286E-2</v>
      </c>
      <c r="FH382" s="31">
        <f t="shared" si="169"/>
        <v>1.7495621716287216E-2</v>
      </c>
      <c r="FI382" s="31">
        <f t="shared" si="170"/>
        <v>1.7820945945945944E-2</v>
      </c>
      <c r="FJ382" s="31">
        <f t="shared" si="171"/>
        <v>1.7011494252873564E-2</v>
      </c>
      <c r="FK382" s="31">
        <f t="shared" si="172"/>
        <v>1.7678275290215588E-2</v>
      </c>
      <c r="FL382" s="31">
        <f t="shared" si="173"/>
        <v>1.8027444253859347E-2</v>
      </c>
      <c r="FM382" s="50">
        <f t="shared" si="174"/>
        <v>1.8971807628524046E-2</v>
      </c>
      <c r="FN382" s="50">
        <f t="shared" si="175"/>
        <v>1.6560934891485808E-2</v>
      </c>
      <c r="FO382" s="50">
        <f t="shared" si="176"/>
        <v>1.6229508196721313E-2</v>
      </c>
      <c r="FP382" s="50">
        <f t="shared" si="177"/>
        <v>1.6147403685092127E-2</v>
      </c>
      <c r="FQ382" s="50">
        <f t="shared" si="178"/>
        <v>1.7260034904013961E-2</v>
      </c>
      <c r="FR382" s="50">
        <f t="shared" si="179"/>
        <v>1.5172413793103448E-2</v>
      </c>
    </row>
    <row r="383" spans="1:174" ht="14">
      <c r="A383" s="17" t="s">
        <v>427</v>
      </c>
      <c r="B383" s="19">
        <v>699</v>
      </c>
      <c r="C383" s="19">
        <v>663</v>
      </c>
      <c r="D383" s="19">
        <v>647</v>
      </c>
      <c r="E383" s="19">
        <v>674</v>
      </c>
      <c r="F383" s="19">
        <v>669</v>
      </c>
      <c r="G383" s="19">
        <v>678</v>
      </c>
      <c r="H383" s="19">
        <v>764</v>
      </c>
      <c r="I383" s="19">
        <v>846</v>
      </c>
      <c r="J383" s="19">
        <v>884</v>
      </c>
      <c r="K383" s="19">
        <v>890</v>
      </c>
      <c r="L383" s="19">
        <v>866</v>
      </c>
      <c r="M383" s="19">
        <v>836</v>
      </c>
      <c r="N383" s="19">
        <v>808</v>
      </c>
      <c r="O383" s="19">
        <v>806</v>
      </c>
      <c r="P383" s="19">
        <v>781</v>
      </c>
      <c r="Q383" s="19">
        <v>798</v>
      </c>
      <c r="R383" s="19">
        <v>753</v>
      </c>
      <c r="S383" s="19">
        <v>728</v>
      </c>
      <c r="T383" s="19">
        <v>693</v>
      </c>
      <c r="U383" s="19">
        <v>735</v>
      </c>
      <c r="V383" s="19">
        <v>751</v>
      </c>
      <c r="W383" s="19">
        <v>675</v>
      </c>
      <c r="X383" s="19">
        <v>628</v>
      </c>
      <c r="Y383" s="19">
        <v>615</v>
      </c>
      <c r="Z383" s="19">
        <v>587</v>
      </c>
      <c r="AA383" s="19">
        <v>622</v>
      </c>
      <c r="AB383" s="19">
        <v>616</v>
      </c>
      <c r="AC383" s="19">
        <v>584</v>
      </c>
      <c r="AD383" s="19">
        <v>563</v>
      </c>
      <c r="AE383" s="19">
        <v>574</v>
      </c>
      <c r="AF383" s="19">
        <v>559</v>
      </c>
      <c r="AG383" s="19">
        <v>608</v>
      </c>
      <c r="AH383" s="19">
        <v>629</v>
      </c>
      <c r="AI383" s="19">
        <v>607</v>
      </c>
      <c r="AJ383" s="19">
        <v>615</v>
      </c>
      <c r="AK383" s="19">
        <v>629</v>
      </c>
      <c r="AL383" s="19">
        <v>640</v>
      </c>
      <c r="AM383" s="19">
        <v>690</v>
      </c>
      <c r="AN383" s="19">
        <v>743</v>
      </c>
      <c r="AO383" s="19">
        <v>755</v>
      </c>
      <c r="AP383" s="19">
        <v>844</v>
      </c>
      <c r="AQ383" s="19">
        <v>1006</v>
      </c>
      <c r="AR383" s="19">
        <v>1129</v>
      </c>
      <c r="AS383" s="19">
        <v>1308</v>
      </c>
      <c r="AT383" s="19">
        <v>1622</v>
      </c>
      <c r="AU383" s="19">
        <v>1689</v>
      </c>
      <c r="AV383" s="19">
        <v>1712</v>
      </c>
      <c r="AW383" s="19">
        <v>1747</v>
      </c>
      <c r="AX383" s="19">
        <v>1585</v>
      </c>
      <c r="AY383" s="19">
        <v>1554</v>
      </c>
      <c r="AZ383" s="19">
        <v>1560</v>
      </c>
      <c r="BA383" s="19">
        <v>1552</v>
      </c>
      <c r="BB383" s="19">
        <v>1532</v>
      </c>
      <c r="BC383" s="19">
        <v>1483</v>
      </c>
      <c r="BD383" s="19">
        <v>1489</v>
      </c>
      <c r="BE383" s="19">
        <v>1635</v>
      </c>
      <c r="BF383" s="19">
        <v>1665</v>
      </c>
      <c r="BG383" s="19">
        <v>1555</v>
      </c>
      <c r="BH383" s="19">
        <v>1470</v>
      </c>
      <c r="BI383" s="19">
        <v>1334</v>
      </c>
      <c r="BJ383" s="19">
        <v>1222</v>
      </c>
      <c r="BK383" s="19">
        <v>1181</v>
      </c>
      <c r="BL383" s="19">
        <v>1208</v>
      </c>
      <c r="BM383" s="19">
        <v>1163</v>
      </c>
      <c r="BN383" s="19">
        <v>1121</v>
      </c>
      <c r="BO383" s="19">
        <v>1115</v>
      </c>
      <c r="BP383" s="19">
        <v>1151</v>
      </c>
      <c r="BQ383" s="19">
        <v>1207</v>
      </c>
      <c r="BR383" s="19">
        <v>1271</v>
      </c>
      <c r="BS383" s="19">
        <v>1276</v>
      </c>
      <c r="BT383" s="19">
        <v>1231</v>
      </c>
      <c r="BU383" s="19">
        <v>1251</v>
      </c>
      <c r="BV383" s="19">
        <v>1212</v>
      </c>
      <c r="BW383" s="19">
        <v>1247</v>
      </c>
      <c r="BX383" s="19">
        <v>1292</v>
      </c>
      <c r="BY383" s="19">
        <v>1343</v>
      </c>
      <c r="BZ383" s="19">
        <v>1313</v>
      </c>
      <c r="CA383" s="19">
        <v>1289</v>
      </c>
      <c r="CB383" s="19">
        <v>1291</v>
      </c>
      <c r="CC383" s="19">
        <v>1425</v>
      </c>
      <c r="CD383" s="19">
        <v>1456</v>
      </c>
      <c r="CE383" s="19">
        <v>1473</v>
      </c>
      <c r="CF383" s="19">
        <v>1348</v>
      </c>
      <c r="CG383" s="19">
        <v>1342</v>
      </c>
      <c r="CH383" s="49">
        <v>1302</v>
      </c>
      <c r="CI383" s="49">
        <v>1262</v>
      </c>
      <c r="CJ383" s="49">
        <v>1249</v>
      </c>
      <c r="CK383" s="49">
        <v>1293</v>
      </c>
      <c r="CL383" s="49">
        <v>1269</v>
      </c>
      <c r="CM383" s="49">
        <v>1283</v>
      </c>
      <c r="CN383" s="49">
        <v>1275</v>
      </c>
      <c r="CO383" s="49">
        <v>1299</v>
      </c>
      <c r="CP383" s="49">
        <v>1293</v>
      </c>
      <c r="CQ383" s="49">
        <v>1264</v>
      </c>
      <c r="CR383" s="49">
        <v>1205</v>
      </c>
      <c r="CS383" s="49">
        <v>1146</v>
      </c>
      <c r="CT383" s="49">
        <v>1078</v>
      </c>
      <c r="CU383" s="49">
        <v>995</v>
      </c>
      <c r="CV383" s="49">
        <v>999</v>
      </c>
      <c r="CW383" s="49">
        <v>972</v>
      </c>
      <c r="CX383" s="49">
        <v>977</v>
      </c>
      <c r="CY383" s="49">
        <v>947</v>
      </c>
      <c r="CZ383" s="17" t="s">
        <v>427</v>
      </c>
      <c r="DE383" t="s">
        <v>428</v>
      </c>
      <c r="DG383" t="s">
        <v>427</v>
      </c>
      <c r="DI383">
        <v>64100</v>
      </c>
      <c r="DJ383">
        <v>64700</v>
      </c>
      <c r="DK383">
        <v>64200</v>
      </c>
      <c r="DL383">
        <v>65900</v>
      </c>
      <c r="DM383">
        <v>68200</v>
      </c>
      <c r="DN383">
        <v>66100</v>
      </c>
      <c r="DO383">
        <v>66400</v>
      </c>
      <c r="DP383">
        <v>67100</v>
      </c>
      <c r="DQ383">
        <v>67800</v>
      </c>
      <c r="DR383">
        <v>68300</v>
      </c>
      <c r="DS383">
        <v>67500</v>
      </c>
      <c r="DT383">
        <v>67600</v>
      </c>
      <c r="DU383">
        <v>66200</v>
      </c>
      <c r="DV383">
        <v>67300</v>
      </c>
      <c r="DW383">
        <v>67300</v>
      </c>
      <c r="DX383">
        <v>67700</v>
      </c>
      <c r="DY383">
        <v>68000</v>
      </c>
      <c r="DZ383">
        <v>65300</v>
      </c>
      <c r="EA383">
        <v>64600</v>
      </c>
      <c r="EB383">
        <v>62300</v>
      </c>
      <c r="EC383">
        <v>62300</v>
      </c>
      <c r="ED383">
        <v>61400</v>
      </c>
      <c r="EE383">
        <v>63000</v>
      </c>
      <c r="EF383">
        <v>63400</v>
      </c>
      <c r="EG383">
        <v>65700</v>
      </c>
      <c r="EH383">
        <v>68500</v>
      </c>
      <c r="EI383">
        <v>67100</v>
      </c>
      <c r="EJ383" s="19">
        <v>66700</v>
      </c>
      <c r="EK383" s="19">
        <v>66000</v>
      </c>
      <c r="EL383" s="19">
        <v>64300</v>
      </c>
      <c r="EM383" s="19"/>
      <c r="EO383" s="31">
        <f t="shared" si="150"/>
        <v>1.3884555382215289E-2</v>
      </c>
      <c r="EP383" s="31">
        <f t="shared" si="151"/>
        <v>1.2488408037094282E-2</v>
      </c>
      <c r="EQ383" s="31">
        <f t="shared" si="152"/>
        <v>1.2429906542056075E-2</v>
      </c>
      <c r="ER383" s="31">
        <f t="shared" si="153"/>
        <v>1.0515933232169955E-2</v>
      </c>
      <c r="ES383" s="31">
        <f t="shared" si="154"/>
        <v>9.8973607038123166E-3</v>
      </c>
      <c r="ET383" s="31">
        <f t="shared" si="155"/>
        <v>8.8804841149773064E-3</v>
      </c>
      <c r="EU383" s="31">
        <f t="shared" si="156"/>
        <v>8.7951807228915657E-3</v>
      </c>
      <c r="EV383" s="31">
        <f t="shared" si="157"/>
        <v>8.3308494783904622E-3</v>
      </c>
      <c r="EW383" s="31">
        <f t="shared" si="158"/>
        <v>8.9528023598820054E-3</v>
      </c>
      <c r="EX383" s="31">
        <f t="shared" si="159"/>
        <v>9.370424597364568E-3</v>
      </c>
      <c r="EY383" s="31">
        <f t="shared" si="160"/>
        <v>1.1185185185185185E-2</v>
      </c>
      <c r="EZ383" s="31">
        <f t="shared" si="161"/>
        <v>1.6701183431952663E-2</v>
      </c>
      <c r="FA383" s="31">
        <f t="shared" si="162"/>
        <v>2.5513595166163142E-2</v>
      </c>
      <c r="FB383" s="31">
        <f t="shared" si="163"/>
        <v>2.3551263001485884E-2</v>
      </c>
      <c r="FC383" s="31">
        <f t="shared" si="164"/>
        <v>2.3060921248142643E-2</v>
      </c>
      <c r="FD383" s="31">
        <f t="shared" si="165"/>
        <v>2.1994091580502216E-2</v>
      </c>
      <c r="FE383" s="31">
        <f t="shared" si="166"/>
        <v>2.2867647058823531E-2</v>
      </c>
      <c r="FF383" s="31">
        <f t="shared" si="167"/>
        <v>1.8713629402756508E-2</v>
      </c>
      <c r="FG383" s="31">
        <f t="shared" si="168"/>
        <v>1.8003095975232197E-2</v>
      </c>
      <c r="FH383" s="31">
        <f t="shared" si="169"/>
        <v>1.8475120385232746E-2</v>
      </c>
      <c r="FI383" s="31">
        <f t="shared" si="170"/>
        <v>2.0481540930979134E-2</v>
      </c>
      <c r="FJ383" s="31">
        <f t="shared" si="171"/>
        <v>1.9739413680781758E-2</v>
      </c>
      <c r="FK383" s="31">
        <f t="shared" si="172"/>
        <v>2.1317460317460318E-2</v>
      </c>
      <c r="FL383" s="31">
        <f t="shared" si="173"/>
        <v>2.0362776025236593E-2</v>
      </c>
      <c r="FM383" s="50">
        <f t="shared" si="174"/>
        <v>2.2420091324200912E-2</v>
      </c>
      <c r="FN383" s="50">
        <f t="shared" si="175"/>
        <v>1.9007299270072994E-2</v>
      </c>
      <c r="FO383" s="50">
        <f t="shared" si="176"/>
        <v>1.9269746646795826E-2</v>
      </c>
      <c r="FP383" s="50">
        <f t="shared" si="177"/>
        <v>1.911544227886057E-2</v>
      </c>
      <c r="FQ383" s="50">
        <f t="shared" si="178"/>
        <v>1.9151515151515152E-2</v>
      </c>
      <c r="FR383" s="50">
        <f t="shared" si="179"/>
        <v>1.67651632970451E-2</v>
      </c>
    </row>
    <row r="384" spans="1:174" ht="14">
      <c r="A384" s="17" t="s">
        <v>428</v>
      </c>
      <c r="B384" s="19">
        <v>1019</v>
      </c>
      <c r="C384" s="19">
        <v>1026</v>
      </c>
      <c r="D384" s="19">
        <v>978</v>
      </c>
      <c r="E384" s="19">
        <v>972</v>
      </c>
      <c r="F384" s="19">
        <v>916</v>
      </c>
      <c r="G384" s="19">
        <v>847</v>
      </c>
      <c r="H384" s="19">
        <v>869</v>
      </c>
      <c r="I384" s="19">
        <v>943</v>
      </c>
      <c r="J384" s="19">
        <v>996</v>
      </c>
      <c r="K384" s="19">
        <v>1056</v>
      </c>
      <c r="L384" s="19">
        <v>1111</v>
      </c>
      <c r="M384" s="19">
        <v>1098</v>
      </c>
      <c r="N384" s="19">
        <v>1059</v>
      </c>
      <c r="O384" s="19">
        <v>1083</v>
      </c>
      <c r="P384" s="19">
        <v>1122</v>
      </c>
      <c r="Q384" s="19">
        <v>1071</v>
      </c>
      <c r="R384" s="19">
        <v>1106</v>
      </c>
      <c r="S384" s="19">
        <v>1064</v>
      </c>
      <c r="T384" s="19">
        <v>1120</v>
      </c>
      <c r="U384" s="19">
        <v>1165</v>
      </c>
      <c r="V384" s="19">
        <v>1170</v>
      </c>
      <c r="W384" s="19">
        <v>1192</v>
      </c>
      <c r="X384" s="19">
        <v>1178</v>
      </c>
      <c r="Y384" s="19">
        <v>1144</v>
      </c>
      <c r="Z384" s="19">
        <v>1081</v>
      </c>
      <c r="AA384" s="19">
        <v>1095</v>
      </c>
      <c r="AB384" s="19">
        <v>1099</v>
      </c>
      <c r="AC384" s="19">
        <v>1068</v>
      </c>
      <c r="AD384" s="19">
        <v>983</v>
      </c>
      <c r="AE384" s="19">
        <v>969</v>
      </c>
      <c r="AF384" s="19">
        <v>934</v>
      </c>
      <c r="AG384" s="19">
        <v>980</v>
      </c>
      <c r="AH384" s="19">
        <v>1042</v>
      </c>
      <c r="AI384" s="19">
        <v>1024</v>
      </c>
      <c r="AJ384" s="19">
        <v>1031</v>
      </c>
      <c r="AK384" s="19">
        <v>1046</v>
      </c>
      <c r="AL384" s="19">
        <v>1027</v>
      </c>
      <c r="AM384" s="19">
        <v>1087</v>
      </c>
      <c r="AN384" s="19">
        <v>1188</v>
      </c>
      <c r="AO384" s="19">
        <v>1206</v>
      </c>
      <c r="AP384" s="19">
        <v>1218</v>
      </c>
      <c r="AQ384" s="19">
        <v>1388</v>
      </c>
      <c r="AR384" s="19">
        <v>1674</v>
      </c>
      <c r="AS384" s="19">
        <v>1927</v>
      </c>
      <c r="AT384" s="19">
        <v>2183</v>
      </c>
      <c r="AU384" s="19">
        <v>2280</v>
      </c>
      <c r="AV384" s="19">
        <v>2379</v>
      </c>
      <c r="AW384" s="19">
        <v>2367</v>
      </c>
      <c r="AX384" s="19">
        <v>2309</v>
      </c>
      <c r="AY384" s="19">
        <v>2331</v>
      </c>
      <c r="AZ384" s="19">
        <v>2315</v>
      </c>
      <c r="BA384" s="19">
        <v>2284</v>
      </c>
      <c r="BB384" s="19">
        <v>2183</v>
      </c>
      <c r="BC384" s="19">
        <v>2124</v>
      </c>
      <c r="BD384" s="19">
        <v>2075</v>
      </c>
      <c r="BE384" s="19">
        <v>2174</v>
      </c>
      <c r="BF384" s="19">
        <v>2116</v>
      </c>
      <c r="BG384" s="19">
        <v>2051</v>
      </c>
      <c r="BH384" s="19">
        <v>2042</v>
      </c>
      <c r="BI384" s="19">
        <v>2022</v>
      </c>
      <c r="BJ384" s="19">
        <v>1893</v>
      </c>
      <c r="BK384" s="19">
        <v>1931</v>
      </c>
      <c r="BL384" s="19">
        <v>1981</v>
      </c>
      <c r="BM384" s="19">
        <v>1903</v>
      </c>
      <c r="BN384" s="19">
        <v>1805</v>
      </c>
      <c r="BO384" s="19">
        <v>1787</v>
      </c>
      <c r="BP384" s="19">
        <v>1811</v>
      </c>
      <c r="BQ384" s="19">
        <v>1911</v>
      </c>
      <c r="BR384" s="19">
        <v>1968</v>
      </c>
      <c r="BS384" s="19">
        <v>2043</v>
      </c>
      <c r="BT384" s="19">
        <v>2089</v>
      </c>
      <c r="BU384" s="19">
        <v>2074</v>
      </c>
      <c r="BV384" s="19">
        <v>2085</v>
      </c>
      <c r="BW384" s="19">
        <v>2095</v>
      </c>
      <c r="BX384" s="19">
        <v>2110</v>
      </c>
      <c r="BY384" s="19">
        <v>2128</v>
      </c>
      <c r="BZ384" s="19">
        <v>2062</v>
      </c>
      <c r="CA384" s="19">
        <v>2024</v>
      </c>
      <c r="CB384" s="19">
        <v>2052</v>
      </c>
      <c r="CC384" s="19">
        <v>2144</v>
      </c>
      <c r="CD384" s="19">
        <v>2242</v>
      </c>
      <c r="CE384" s="19">
        <v>2239</v>
      </c>
      <c r="CF384" s="19">
        <v>2126</v>
      </c>
      <c r="CG384" s="19">
        <v>2145</v>
      </c>
      <c r="CH384" s="49">
        <v>2134</v>
      </c>
      <c r="CI384" s="49">
        <v>2189</v>
      </c>
      <c r="CJ384" s="49">
        <v>2179</v>
      </c>
      <c r="CK384" s="49">
        <v>2164</v>
      </c>
      <c r="CL384" s="49">
        <v>2118</v>
      </c>
      <c r="CM384" s="49">
        <v>2092</v>
      </c>
      <c r="CN384" s="49">
        <v>2039</v>
      </c>
      <c r="CO384" s="49">
        <v>2181</v>
      </c>
      <c r="CP384" s="49">
        <v>2265</v>
      </c>
      <c r="CQ384" s="49">
        <v>2280</v>
      </c>
      <c r="CR384" s="49">
        <v>2260</v>
      </c>
      <c r="CS384" s="49">
        <v>2243</v>
      </c>
      <c r="CT384" s="49">
        <v>2134</v>
      </c>
      <c r="CU384" s="49">
        <v>2042</v>
      </c>
      <c r="CV384" s="49">
        <v>1996</v>
      </c>
      <c r="CW384" s="49">
        <v>1813</v>
      </c>
      <c r="CX384" s="49">
        <v>1667</v>
      </c>
      <c r="CY384" s="49">
        <v>1492</v>
      </c>
      <c r="CZ384" s="17" t="s">
        <v>428</v>
      </c>
      <c r="DE384" t="s">
        <v>429</v>
      </c>
      <c r="DG384" t="s">
        <v>428</v>
      </c>
      <c r="DI384">
        <v>38000</v>
      </c>
      <c r="DJ384">
        <v>38500</v>
      </c>
      <c r="DK384">
        <v>38100</v>
      </c>
      <c r="DL384">
        <v>38600</v>
      </c>
      <c r="DM384">
        <v>39700</v>
      </c>
      <c r="DN384">
        <v>39200</v>
      </c>
      <c r="DO384">
        <v>39300</v>
      </c>
      <c r="DP384">
        <v>38900</v>
      </c>
      <c r="DQ384">
        <v>39600</v>
      </c>
      <c r="DR384">
        <v>39600</v>
      </c>
      <c r="DS384">
        <v>39500</v>
      </c>
      <c r="DT384">
        <v>38600</v>
      </c>
      <c r="DU384">
        <v>38900</v>
      </c>
      <c r="DV384">
        <v>37700</v>
      </c>
      <c r="DW384">
        <v>37900</v>
      </c>
      <c r="DX384">
        <v>39200</v>
      </c>
      <c r="DY384">
        <v>39700</v>
      </c>
      <c r="DZ384">
        <v>41000</v>
      </c>
      <c r="EA384">
        <v>40900</v>
      </c>
      <c r="EB384">
        <v>39800</v>
      </c>
      <c r="EC384">
        <v>39600</v>
      </c>
      <c r="ED384">
        <v>39900</v>
      </c>
      <c r="EE384">
        <v>39700</v>
      </c>
      <c r="EF384">
        <v>40700</v>
      </c>
      <c r="EG384">
        <v>40500</v>
      </c>
      <c r="EH384">
        <v>38500</v>
      </c>
      <c r="EI384">
        <v>39100</v>
      </c>
      <c r="EJ384" s="19">
        <v>36600</v>
      </c>
      <c r="EK384" s="19">
        <v>34600</v>
      </c>
      <c r="EL384" s="19">
        <v>35700</v>
      </c>
      <c r="EM384" s="19"/>
      <c r="EO384" s="31">
        <f t="shared" si="150"/>
        <v>2.7789473684210527E-2</v>
      </c>
      <c r="EP384" s="31">
        <f t="shared" si="151"/>
        <v>2.7506493506493507E-2</v>
      </c>
      <c r="EQ384" s="31">
        <f t="shared" si="152"/>
        <v>2.8110236220472443E-2</v>
      </c>
      <c r="ER384" s="31">
        <f t="shared" si="153"/>
        <v>2.9015544041450778E-2</v>
      </c>
      <c r="ES384" s="31">
        <f t="shared" si="154"/>
        <v>3.0025188916876576E-2</v>
      </c>
      <c r="ET384" s="31">
        <f t="shared" si="155"/>
        <v>2.7576530612244899E-2</v>
      </c>
      <c r="EU384" s="31">
        <f t="shared" si="156"/>
        <v>2.7175572519083969E-2</v>
      </c>
      <c r="EV384" s="31">
        <f t="shared" si="157"/>
        <v>2.4010282776349614E-2</v>
      </c>
      <c r="EW384" s="31">
        <f t="shared" si="158"/>
        <v>2.5858585858585859E-2</v>
      </c>
      <c r="EX384" s="31">
        <f t="shared" si="159"/>
        <v>2.5934343434343435E-2</v>
      </c>
      <c r="EY384" s="31">
        <f t="shared" si="160"/>
        <v>3.0531645569620253E-2</v>
      </c>
      <c r="EZ384" s="31">
        <f t="shared" si="161"/>
        <v>4.3367875647668391E-2</v>
      </c>
      <c r="FA384" s="31">
        <f t="shared" si="162"/>
        <v>5.8611825192802058E-2</v>
      </c>
      <c r="FB384" s="31">
        <f t="shared" si="163"/>
        <v>6.1246684350132627E-2</v>
      </c>
      <c r="FC384" s="31">
        <f t="shared" si="164"/>
        <v>6.0263852242744061E-2</v>
      </c>
      <c r="FD384" s="31">
        <f t="shared" si="165"/>
        <v>5.2933673469387758E-2</v>
      </c>
      <c r="FE384" s="31">
        <f t="shared" si="166"/>
        <v>5.1662468513853907E-2</v>
      </c>
      <c r="FF384" s="31">
        <f t="shared" si="167"/>
        <v>4.6170731707317073E-2</v>
      </c>
      <c r="FG384" s="31">
        <f t="shared" si="168"/>
        <v>4.6528117359413201E-2</v>
      </c>
      <c r="FH384" s="31">
        <f t="shared" si="169"/>
        <v>4.5502512562814068E-2</v>
      </c>
      <c r="FI384" s="31">
        <f t="shared" si="170"/>
        <v>5.159090909090909E-2</v>
      </c>
      <c r="FJ384" s="31">
        <f t="shared" si="171"/>
        <v>5.2255639097744361E-2</v>
      </c>
      <c r="FK384" s="31">
        <f t="shared" si="172"/>
        <v>5.3602015113350124E-2</v>
      </c>
      <c r="FL384" s="31">
        <f t="shared" si="173"/>
        <v>5.0417690417690418E-2</v>
      </c>
      <c r="FM384" s="50">
        <f t="shared" si="174"/>
        <v>5.5283950617283951E-2</v>
      </c>
      <c r="FN384" s="50">
        <f t="shared" si="175"/>
        <v>5.5428571428571431E-2</v>
      </c>
      <c r="FO384" s="50">
        <f t="shared" si="176"/>
        <v>5.534526854219949E-2</v>
      </c>
      <c r="FP384" s="50">
        <f t="shared" si="177"/>
        <v>5.57103825136612E-2</v>
      </c>
      <c r="FQ384" s="50">
        <f t="shared" si="178"/>
        <v>6.5895953757225428E-2</v>
      </c>
      <c r="FR384" s="50">
        <f t="shared" si="179"/>
        <v>5.977591036414566E-2</v>
      </c>
    </row>
    <row r="385" spans="1:174" ht="14">
      <c r="A385" s="17" t="s">
        <v>429</v>
      </c>
      <c r="B385" s="19">
        <v>889</v>
      </c>
      <c r="C385" s="19">
        <v>931</v>
      </c>
      <c r="D385" s="19">
        <v>975</v>
      </c>
      <c r="E385" s="19">
        <v>940</v>
      </c>
      <c r="F385" s="19">
        <v>945</v>
      </c>
      <c r="G385" s="19">
        <v>895</v>
      </c>
      <c r="H385" s="19">
        <v>865</v>
      </c>
      <c r="I385" s="19">
        <v>888</v>
      </c>
      <c r="J385" s="19">
        <v>971</v>
      </c>
      <c r="K385" s="19">
        <v>1014</v>
      </c>
      <c r="L385" s="19">
        <v>1067</v>
      </c>
      <c r="M385" s="19">
        <v>1086</v>
      </c>
      <c r="N385" s="19">
        <v>1105</v>
      </c>
      <c r="O385" s="19">
        <v>1180</v>
      </c>
      <c r="P385" s="19">
        <v>1165</v>
      </c>
      <c r="Q385" s="19">
        <v>1113</v>
      </c>
      <c r="R385" s="19">
        <v>1028</v>
      </c>
      <c r="S385" s="19">
        <v>1016</v>
      </c>
      <c r="T385" s="19">
        <v>958</v>
      </c>
      <c r="U385" s="19">
        <v>1044</v>
      </c>
      <c r="V385" s="19">
        <v>1045</v>
      </c>
      <c r="W385" s="19">
        <v>965</v>
      </c>
      <c r="X385" s="19">
        <v>914</v>
      </c>
      <c r="Y385" s="19">
        <v>944</v>
      </c>
      <c r="Z385" s="19">
        <v>956</v>
      </c>
      <c r="AA385" s="19">
        <v>964</v>
      </c>
      <c r="AB385" s="19">
        <v>958</v>
      </c>
      <c r="AC385" s="19">
        <v>896</v>
      </c>
      <c r="AD385" s="19">
        <v>888</v>
      </c>
      <c r="AE385" s="19">
        <v>849</v>
      </c>
      <c r="AF385" s="19">
        <v>806</v>
      </c>
      <c r="AG385" s="19">
        <v>901</v>
      </c>
      <c r="AH385" s="19">
        <v>922</v>
      </c>
      <c r="AI385" s="19">
        <v>903</v>
      </c>
      <c r="AJ385" s="19">
        <v>917</v>
      </c>
      <c r="AK385" s="19">
        <v>912</v>
      </c>
      <c r="AL385" s="19">
        <v>883</v>
      </c>
      <c r="AM385" s="19">
        <v>945</v>
      </c>
      <c r="AN385" s="19">
        <v>1016</v>
      </c>
      <c r="AO385" s="19">
        <v>1033</v>
      </c>
      <c r="AP385" s="19">
        <v>1040</v>
      </c>
      <c r="AQ385" s="19">
        <v>1123</v>
      </c>
      <c r="AR385" s="19">
        <v>1297</v>
      </c>
      <c r="AS385" s="19">
        <v>1418</v>
      </c>
      <c r="AT385" s="19">
        <v>1668</v>
      </c>
      <c r="AU385" s="19">
        <v>1743</v>
      </c>
      <c r="AV385" s="19">
        <v>1834</v>
      </c>
      <c r="AW385" s="19">
        <v>1924</v>
      </c>
      <c r="AX385" s="19">
        <v>1938</v>
      </c>
      <c r="AY385" s="19">
        <v>1951</v>
      </c>
      <c r="AZ385" s="19">
        <v>1956</v>
      </c>
      <c r="BA385" s="19">
        <v>2019</v>
      </c>
      <c r="BB385" s="19">
        <v>1980</v>
      </c>
      <c r="BC385" s="19">
        <v>1953</v>
      </c>
      <c r="BD385" s="19">
        <v>1968</v>
      </c>
      <c r="BE385" s="19">
        <v>2096</v>
      </c>
      <c r="BF385" s="19">
        <v>2084</v>
      </c>
      <c r="BG385" s="19">
        <v>2011</v>
      </c>
      <c r="BH385" s="19">
        <v>2040</v>
      </c>
      <c r="BI385" s="19">
        <v>1938</v>
      </c>
      <c r="BJ385" s="19">
        <v>1861</v>
      </c>
      <c r="BK385" s="19">
        <v>1836</v>
      </c>
      <c r="BL385" s="19">
        <v>1802</v>
      </c>
      <c r="BM385" s="19">
        <v>1708</v>
      </c>
      <c r="BN385" s="19">
        <v>1646</v>
      </c>
      <c r="BO385" s="19">
        <v>1639</v>
      </c>
      <c r="BP385" s="19">
        <v>1634</v>
      </c>
      <c r="BQ385" s="19">
        <v>1716</v>
      </c>
      <c r="BR385" s="19">
        <v>1762</v>
      </c>
      <c r="BS385" s="19">
        <v>1763</v>
      </c>
      <c r="BT385" s="19">
        <v>1745</v>
      </c>
      <c r="BU385" s="19">
        <v>1716</v>
      </c>
      <c r="BV385" s="19">
        <v>1723</v>
      </c>
      <c r="BW385" s="19">
        <v>1840</v>
      </c>
      <c r="BX385" s="19">
        <v>1838</v>
      </c>
      <c r="BY385" s="19">
        <v>1867</v>
      </c>
      <c r="BZ385" s="19">
        <v>1810</v>
      </c>
      <c r="CA385" s="19">
        <v>1805</v>
      </c>
      <c r="CB385" s="19">
        <v>1846</v>
      </c>
      <c r="CC385" s="19">
        <v>1919</v>
      </c>
      <c r="CD385" s="19">
        <v>2050</v>
      </c>
      <c r="CE385" s="19">
        <v>1955</v>
      </c>
      <c r="CF385" s="19">
        <v>1878</v>
      </c>
      <c r="CG385" s="19">
        <v>1808</v>
      </c>
      <c r="CH385" s="49">
        <v>1733</v>
      </c>
      <c r="CI385" s="49">
        <v>1755</v>
      </c>
      <c r="CJ385" s="49">
        <v>1734</v>
      </c>
      <c r="CK385" s="49">
        <v>1762</v>
      </c>
      <c r="CL385" s="49">
        <v>1752</v>
      </c>
      <c r="CM385" s="49">
        <v>1708</v>
      </c>
      <c r="CN385" s="49">
        <v>1636</v>
      </c>
      <c r="CO385" s="49">
        <v>1721</v>
      </c>
      <c r="CP385" s="49">
        <v>1817</v>
      </c>
      <c r="CQ385" s="49">
        <v>1794</v>
      </c>
      <c r="CR385" s="49">
        <v>1732</v>
      </c>
      <c r="CS385" s="49">
        <v>1672</v>
      </c>
      <c r="CT385" s="49">
        <v>1679</v>
      </c>
      <c r="CU385" s="49">
        <v>1647</v>
      </c>
      <c r="CV385" s="49">
        <v>1649</v>
      </c>
      <c r="CW385" s="49">
        <v>1557</v>
      </c>
      <c r="CX385" s="49">
        <v>1443</v>
      </c>
      <c r="CY385" s="49">
        <v>1381</v>
      </c>
      <c r="CZ385" s="17" t="s">
        <v>429</v>
      </c>
      <c r="DE385" t="s">
        <v>430</v>
      </c>
      <c r="DG385" t="s">
        <v>429</v>
      </c>
      <c r="DI385">
        <v>55100</v>
      </c>
      <c r="DJ385">
        <v>56800</v>
      </c>
      <c r="DK385">
        <v>56400</v>
      </c>
      <c r="DL385">
        <v>55300</v>
      </c>
      <c r="DM385">
        <v>53400</v>
      </c>
      <c r="DN385">
        <v>53200</v>
      </c>
      <c r="DO385">
        <v>53200</v>
      </c>
      <c r="DP385">
        <v>51300</v>
      </c>
      <c r="DQ385">
        <v>54000</v>
      </c>
      <c r="DR385">
        <v>55400</v>
      </c>
      <c r="DS385">
        <v>54500</v>
      </c>
      <c r="DT385">
        <v>58400</v>
      </c>
      <c r="DU385">
        <v>59200</v>
      </c>
      <c r="DV385">
        <v>58400</v>
      </c>
      <c r="DW385">
        <v>59900</v>
      </c>
      <c r="DX385">
        <v>59300</v>
      </c>
      <c r="DY385">
        <v>59300</v>
      </c>
      <c r="DZ385">
        <v>59800</v>
      </c>
      <c r="EA385">
        <v>60000</v>
      </c>
      <c r="EB385">
        <v>58800</v>
      </c>
      <c r="EC385">
        <v>55500</v>
      </c>
      <c r="ED385">
        <v>55200</v>
      </c>
      <c r="EE385">
        <v>56000</v>
      </c>
      <c r="EF385">
        <v>57400</v>
      </c>
      <c r="EG385">
        <v>59600</v>
      </c>
      <c r="EH385">
        <v>59600</v>
      </c>
      <c r="EI385">
        <v>58600</v>
      </c>
      <c r="EJ385" s="19">
        <v>61000</v>
      </c>
      <c r="EK385" s="19">
        <v>63800</v>
      </c>
      <c r="EL385" s="19">
        <v>64900</v>
      </c>
      <c r="EM385" s="19"/>
      <c r="EO385" s="31">
        <f t="shared" si="150"/>
        <v>1.8402903811252268E-2</v>
      </c>
      <c r="EP385" s="31">
        <f t="shared" si="151"/>
        <v>1.9454225352112674E-2</v>
      </c>
      <c r="EQ385" s="31">
        <f t="shared" si="152"/>
        <v>1.9734042553191489E-2</v>
      </c>
      <c r="ER385" s="31">
        <f t="shared" si="153"/>
        <v>1.732368896925859E-2</v>
      </c>
      <c r="ES385" s="31">
        <f t="shared" si="154"/>
        <v>1.8071161048689138E-2</v>
      </c>
      <c r="ET385" s="31">
        <f t="shared" si="155"/>
        <v>1.7969924812030077E-2</v>
      </c>
      <c r="EU385" s="31">
        <f t="shared" si="156"/>
        <v>1.6842105263157894E-2</v>
      </c>
      <c r="EV385" s="31">
        <f t="shared" si="157"/>
        <v>1.5711500974658871E-2</v>
      </c>
      <c r="EW385" s="31">
        <f t="shared" si="158"/>
        <v>1.6722222222222222E-2</v>
      </c>
      <c r="EX385" s="31">
        <f t="shared" si="159"/>
        <v>1.5938628158844767E-2</v>
      </c>
      <c r="EY385" s="31">
        <f t="shared" si="160"/>
        <v>1.8954128440366973E-2</v>
      </c>
      <c r="EZ385" s="31">
        <f t="shared" si="161"/>
        <v>2.2208904109589041E-2</v>
      </c>
      <c r="FA385" s="31">
        <f t="shared" si="162"/>
        <v>2.9442567567567569E-2</v>
      </c>
      <c r="FB385" s="31">
        <f t="shared" si="163"/>
        <v>3.3184931506849313E-2</v>
      </c>
      <c r="FC385" s="31">
        <f t="shared" si="164"/>
        <v>3.370617696160267E-2</v>
      </c>
      <c r="FD385" s="31">
        <f t="shared" si="165"/>
        <v>3.3187183811129846E-2</v>
      </c>
      <c r="FE385" s="31">
        <f t="shared" si="166"/>
        <v>3.3912310286677912E-2</v>
      </c>
      <c r="FF385" s="31">
        <f t="shared" si="167"/>
        <v>3.1120401337792643E-2</v>
      </c>
      <c r="FG385" s="31">
        <f t="shared" si="168"/>
        <v>2.8466666666666668E-2</v>
      </c>
      <c r="FH385" s="31">
        <f t="shared" si="169"/>
        <v>2.7789115646258505E-2</v>
      </c>
      <c r="FI385" s="31">
        <f t="shared" si="170"/>
        <v>3.1765765765765765E-2</v>
      </c>
      <c r="FJ385" s="31">
        <f t="shared" si="171"/>
        <v>3.121376811594203E-2</v>
      </c>
      <c r="FK385" s="31">
        <f t="shared" si="172"/>
        <v>3.3339285714285717E-2</v>
      </c>
      <c r="FL385" s="31">
        <f t="shared" si="173"/>
        <v>3.2160278745644602E-2</v>
      </c>
      <c r="FM385" s="50">
        <f t="shared" si="174"/>
        <v>3.2802013422818792E-2</v>
      </c>
      <c r="FN385" s="50">
        <f t="shared" si="175"/>
        <v>2.9077181208053693E-2</v>
      </c>
      <c r="FO385" s="50">
        <f t="shared" si="176"/>
        <v>3.0068259385665531E-2</v>
      </c>
      <c r="FP385" s="50">
        <f t="shared" si="177"/>
        <v>2.681967213114754E-2</v>
      </c>
      <c r="FQ385" s="50">
        <f t="shared" si="178"/>
        <v>2.8119122257053292E-2</v>
      </c>
      <c r="FR385" s="50">
        <f t="shared" si="179"/>
        <v>2.5870570107858242E-2</v>
      </c>
    </row>
    <row r="386" spans="1:174" ht="14">
      <c r="A386" s="17" t="s">
        <v>430</v>
      </c>
      <c r="B386" s="19">
        <v>678</v>
      </c>
      <c r="C386" s="19">
        <v>645</v>
      </c>
      <c r="D386" s="19">
        <v>639</v>
      </c>
      <c r="E386" s="19">
        <v>655</v>
      </c>
      <c r="F386" s="19">
        <v>781</v>
      </c>
      <c r="G386" s="19">
        <v>854</v>
      </c>
      <c r="H386" s="19">
        <v>913</v>
      </c>
      <c r="I386" s="19">
        <v>1002</v>
      </c>
      <c r="J386" s="19">
        <v>1054</v>
      </c>
      <c r="K386" s="19">
        <v>1084</v>
      </c>
      <c r="L386" s="19">
        <v>1017</v>
      </c>
      <c r="M386" s="19">
        <v>1026</v>
      </c>
      <c r="N386" s="19">
        <v>1099</v>
      </c>
      <c r="O386" s="19">
        <v>1078</v>
      </c>
      <c r="P386" s="19">
        <v>947</v>
      </c>
      <c r="Q386" s="19">
        <v>1051</v>
      </c>
      <c r="R386" s="19">
        <v>1043</v>
      </c>
      <c r="S386" s="19">
        <v>986</v>
      </c>
      <c r="T386" s="19">
        <v>995</v>
      </c>
      <c r="U386" s="19">
        <v>969</v>
      </c>
      <c r="V386" s="19">
        <v>960</v>
      </c>
      <c r="W386" s="19">
        <v>954</v>
      </c>
      <c r="X386" s="19">
        <v>876</v>
      </c>
      <c r="Y386" s="19">
        <v>865</v>
      </c>
      <c r="Z386" s="19">
        <v>836</v>
      </c>
      <c r="AA386" s="19">
        <v>857</v>
      </c>
      <c r="AB386" s="19">
        <v>850</v>
      </c>
      <c r="AC386" s="19">
        <v>849</v>
      </c>
      <c r="AD386" s="19">
        <v>796</v>
      </c>
      <c r="AE386" s="19">
        <v>808</v>
      </c>
      <c r="AF386" s="19">
        <v>766</v>
      </c>
      <c r="AG386" s="19">
        <v>777</v>
      </c>
      <c r="AH386" s="19">
        <v>795</v>
      </c>
      <c r="AI386" s="19">
        <v>824</v>
      </c>
      <c r="AJ386" s="19">
        <v>813</v>
      </c>
      <c r="AK386" s="19">
        <v>770</v>
      </c>
      <c r="AL386" s="19">
        <v>801</v>
      </c>
      <c r="AM386" s="19">
        <v>847</v>
      </c>
      <c r="AN386" s="19">
        <v>933</v>
      </c>
      <c r="AO386" s="19">
        <v>978</v>
      </c>
      <c r="AP386" s="19">
        <v>987</v>
      </c>
      <c r="AQ386" s="19">
        <v>1102</v>
      </c>
      <c r="AR386" s="19">
        <v>1314</v>
      </c>
      <c r="AS386" s="19">
        <v>1531</v>
      </c>
      <c r="AT386" s="19">
        <v>2042</v>
      </c>
      <c r="AU386" s="19">
        <v>2305</v>
      </c>
      <c r="AV386" s="19">
        <v>2419</v>
      </c>
      <c r="AW386" s="19">
        <v>2402</v>
      </c>
      <c r="AX386" s="19">
        <v>2359</v>
      </c>
      <c r="AY386" s="19">
        <v>2454</v>
      </c>
      <c r="AZ386" s="19">
        <v>2469</v>
      </c>
      <c r="BA386" s="19">
        <v>2258</v>
      </c>
      <c r="BB386" s="19">
        <v>2288</v>
      </c>
      <c r="BC386" s="19">
        <v>2230</v>
      </c>
      <c r="BD386" s="19">
        <v>2134</v>
      </c>
      <c r="BE386" s="19">
        <v>2302</v>
      </c>
      <c r="BF386" s="19">
        <v>2290</v>
      </c>
      <c r="BG386" s="19">
        <v>2197</v>
      </c>
      <c r="BH386" s="19">
        <v>2130</v>
      </c>
      <c r="BI386" s="19">
        <v>1997</v>
      </c>
      <c r="BJ386" s="19">
        <v>1936</v>
      </c>
      <c r="BK386" s="19">
        <v>1932</v>
      </c>
      <c r="BL386" s="19">
        <v>1954</v>
      </c>
      <c r="BM386" s="19">
        <v>1926</v>
      </c>
      <c r="BN386" s="19">
        <v>1811</v>
      </c>
      <c r="BO386" s="19">
        <v>1814</v>
      </c>
      <c r="BP386" s="19">
        <v>1761</v>
      </c>
      <c r="BQ386" s="19">
        <v>1849</v>
      </c>
      <c r="BR386" s="19">
        <v>1874</v>
      </c>
      <c r="BS386" s="19">
        <v>1836</v>
      </c>
      <c r="BT386" s="19">
        <v>1819</v>
      </c>
      <c r="BU386" s="19">
        <v>1795</v>
      </c>
      <c r="BV386" s="19">
        <v>1781</v>
      </c>
      <c r="BW386" s="19">
        <v>1803</v>
      </c>
      <c r="BX386" s="19">
        <v>1838</v>
      </c>
      <c r="BY386" s="19">
        <v>1810</v>
      </c>
      <c r="BZ386" s="19">
        <v>1741</v>
      </c>
      <c r="CA386" s="19">
        <v>1730</v>
      </c>
      <c r="CB386" s="19">
        <v>1687</v>
      </c>
      <c r="CC386" s="19">
        <v>1798</v>
      </c>
      <c r="CD386" s="19">
        <v>1859</v>
      </c>
      <c r="CE386" s="19">
        <v>1815</v>
      </c>
      <c r="CF386" s="19">
        <v>1784</v>
      </c>
      <c r="CG386" s="19">
        <v>1799</v>
      </c>
      <c r="CH386" s="49">
        <v>1745</v>
      </c>
      <c r="CI386" s="49">
        <v>1697</v>
      </c>
      <c r="CJ386" s="49">
        <v>1724</v>
      </c>
      <c r="CK386" s="49">
        <v>1669</v>
      </c>
      <c r="CL386" s="49">
        <v>1679</v>
      </c>
      <c r="CM386" s="49">
        <v>1684</v>
      </c>
      <c r="CN386" s="49">
        <v>1620</v>
      </c>
      <c r="CO386" s="49">
        <v>1730</v>
      </c>
      <c r="CP386" s="49">
        <v>1838</v>
      </c>
      <c r="CQ386" s="49">
        <v>1743</v>
      </c>
      <c r="CR386" s="49">
        <v>1655</v>
      </c>
      <c r="CS386" s="49">
        <v>1584</v>
      </c>
      <c r="CT386" s="49">
        <v>1494</v>
      </c>
      <c r="CU386" s="49">
        <v>1419</v>
      </c>
      <c r="CV386" s="49">
        <v>1379</v>
      </c>
      <c r="CW386" s="49">
        <v>1264</v>
      </c>
      <c r="CX386" s="49">
        <v>1178</v>
      </c>
      <c r="CY386" s="49">
        <v>1116</v>
      </c>
      <c r="CZ386" s="17" t="s">
        <v>430</v>
      </c>
      <c r="DE386" t="s">
        <v>431</v>
      </c>
      <c r="DG386" t="s">
        <v>430</v>
      </c>
      <c r="DI386">
        <v>80300</v>
      </c>
      <c r="DJ386">
        <v>79600</v>
      </c>
      <c r="DK386">
        <v>80000</v>
      </c>
      <c r="DL386">
        <v>80200</v>
      </c>
      <c r="DM386">
        <v>79000</v>
      </c>
      <c r="DN386">
        <v>79900</v>
      </c>
      <c r="DO386">
        <v>80500</v>
      </c>
      <c r="DP386">
        <v>81700</v>
      </c>
      <c r="DQ386">
        <v>82600</v>
      </c>
      <c r="DR386">
        <v>83200</v>
      </c>
      <c r="DS386">
        <v>84200</v>
      </c>
      <c r="DT386">
        <v>82900</v>
      </c>
      <c r="DU386">
        <v>83000</v>
      </c>
      <c r="DV386">
        <v>82400</v>
      </c>
      <c r="DW386">
        <v>81400</v>
      </c>
      <c r="DX386">
        <v>81400</v>
      </c>
      <c r="DY386">
        <v>81000</v>
      </c>
      <c r="DZ386">
        <v>81100</v>
      </c>
      <c r="EA386">
        <v>81800</v>
      </c>
      <c r="EB386">
        <v>82300</v>
      </c>
      <c r="EC386">
        <v>80700</v>
      </c>
      <c r="ED386">
        <v>79800</v>
      </c>
      <c r="EE386">
        <v>79900</v>
      </c>
      <c r="EF386">
        <v>80300</v>
      </c>
      <c r="EG386">
        <v>81400</v>
      </c>
      <c r="EH386">
        <v>82500</v>
      </c>
      <c r="EI386">
        <v>82400</v>
      </c>
      <c r="EJ386" s="19">
        <v>82100</v>
      </c>
      <c r="EK386" s="19">
        <v>82000</v>
      </c>
      <c r="EL386" s="19">
        <v>82100</v>
      </c>
      <c r="EM386" s="19"/>
      <c r="EO386" s="31">
        <f t="shared" si="150"/>
        <v>1.3499377334993774E-2</v>
      </c>
      <c r="EP386" s="31">
        <f t="shared" si="151"/>
        <v>1.3806532663316582E-2</v>
      </c>
      <c r="EQ386" s="31">
        <f t="shared" si="152"/>
        <v>1.31375E-2</v>
      </c>
      <c r="ER386" s="31">
        <f t="shared" si="153"/>
        <v>1.2406483790523691E-2</v>
      </c>
      <c r="ES386" s="31">
        <f t="shared" si="154"/>
        <v>1.2075949367088607E-2</v>
      </c>
      <c r="ET386" s="31">
        <f t="shared" si="155"/>
        <v>1.0463078848560702E-2</v>
      </c>
      <c r="EU386" s="31">
        <f t="shared" si="156"/>
        <v>1.0546583850931678E-2</v>
      </c>
      <c r="EV386" s="31">
        <f t="shared" si="157"/>
        <v>9.3757649938800494E-3</v>
      </c>
      <c r="EW386" s="31">
        <f t="shared" si="158"/>
        <v>9.9757869249394674E-3</v>
      </c>
      <c r="EX386" s="31">
        <f t="shared" si="159"/>
        <v>9.6274038461538463E-3</v>
      </c>
      <c r="EY386" s="31">
        <f t="shared" si="160"/>
        <v>1.1615201900237529E-2</v>
      </c>
      <c r="EZ386" s="31">
        <f t="shared" si="161"/>
        <v>1.5850422195416165E-2</v>
      </c>
      <c r="FA386" s="31">
        <f t="shared" si="162"/>
        <v>2.7771084337349396E-2</v>
      </c>
      <c r="FB386" s="31">
        <f t="shared" si="163"/>
        <v>2.8628640776699028E-2</v>
      </c>
      <c r="FC386" s="31">
        <f t="shared" si="164"/>
        <v>2.7739557739557739E-2</v>
      </c>
      <c r="FD386" s="31">
        <f t="shared" si="165"/>
        <v>2.6216216216216216E-2</v>
      </c>
      <c r="FE386" s="31">
        <f t="shared" si="166"/>
        <v>2.7123456790123457E-2</v>
      </c>
      <c r="FF386" s="31">
        <f t="shared" si="167"/>
        <v>2.3871763255240444E-2</v>
      </c>
      <c r="FG386" s="31">
        <f t="shared" si="168"/>
        <v>2.3545232273838632E-2</v>
      </c>
      <c r="FH386" s="31">
        <f t="shared" si="169"/>
        <v>2.1397326852976913E-2</v>
      </c>
      <c r="FI386" s="31">
        <f t="shared" si="170"/>
        <v>2.2750929368029738E-2</v>
      </c>
      <c r="FJ386" s="31">
        <f t="shared" si="171"/>
        <v>2.2318295739348373E-2</v>
      </c>
      <c r="FK386" s="31">
        <f t="shared" si="172"/>
        <v>2.2653316645807258E-2</v>
      </c>
      <c r="FL386" s="31">
        <f t="shared" si="173"/>
        <v>2.1008717310087174E-2</v>
      </c>
      <c r="FM386" s="50">
        <f t="shared" si="174"/>
        <v>2.2297297297297299E-2</v>
      </c>
      <c r="FN386" s="50">
        <f t="shared" si="175"/>
        <v>2.115151515151515E-2</v>
      </c>
      <c r="FO386" s="50">
        <f t="shared" si="176"/>
        <v>2.025485436893204E-2</v>
      </c>
      <c r="FP386" s="50">
        <f t="shared" si="177"/>
        <v>1.9732034104750305E-2</v>
      </c>
      <c r="FQ386" s="50">
        <f t="shared" si="178"/>
        <v>2.1256097560975611E-2</v>
      </c>
      <c r="FR386" s="50">
        <f t="shared" si="179"/>
        <v>1.8197320341047502E-2</v>
      </c>
    </row>
    <row r="387" spans="1:174" ht="14">
      <c r="A387" s="17" t="s">
        <v>431</v>
      </c>
      <c r="B387" s="19">
        <v>219</v>
      </c>
      <c r="C387" s="19">
        <v>242</v>
      </c>
      <c r="D387" s="19">
        <v>240</v>
      </c>
      <c r="E387" s="19">
        <v>229</v>
      </c>
      <c r="F387" s="19">
        <v>239</v>
      </c>
      <c r="G387" s="19">
        <v>249</v>
      </c>
      <c r="H387" s="19">
        <v>274</v>
      </c>
      <c r="I387" s="19">
        <v>297</v>
      </c>
      <c r="J387" s="19">
        <v>280</v>
      </c>
      <c r="K387" s="19">
        <v>324</v>
      </c>
      <c r="L387" s="19">
        <v>327</v>
      </c>
      <c r="M387" s="19">
        <v>314</v>
      </c>
      <c r="N387" s="19">
        <v>308</v>
      </c>
      <c r="O387" s="19">
        <v>332</v>
      </c>
      <c r="P387" s="19">
        <v>318</v>
      </c>
      <c r="Q387" s="19">
        <v>309</v>
      </c>
      <c r="R387" s="19">
        <v>329</v>
      </c>
      <c r="S387" s="19">
        <v>352</v>
      </c>
      <c r="T387" s="19">
        <v>338</v>
      </c>
      <c r="U387" s="19">
        <v>372</v>
      </c>
      <c r="V387" s="19">
        <v>366</v>
      </c>
      <c r="W387" s="19">
        <v>346</v>
      </c>
      <c r="X387" s="19">
        <v>316</v>
      </c>
      <c r="Y387" s="19">
        <v>323</v>
      </c>
      <c r="Z387" s="19">
        <v>309</v>
      </c>
      <c r="AA387" s="19">
        <v>298</v>
      </c>
      <c r="AB387" s="19">
        <v>281</v>
      </c>
      <c r="AC387" s="19">
        <v>267</v>
      </c>
      <c r="AD387" s="19">
        <v>265</v>
      </c>
      <c r="AE387" s="19">
        <v>269</v>
      </c>
      <c r="AF387" s="19">
        <v>264</v>
      </c>
      <c r="AG387" s="19">
        <v>273</v>
      </c>
      <c r="AH387" s="19">
        <v>276</v>
      </c>
      <c r="AI387" s="19">
        <v>267</v>
      </c>
      <c r="AJ387" s="19">
        <v>253</v>
      </c>
      <c r="AK387" s="19">
        <v>234</v>
      </c>
      <c r="AL387" s="19">
        <v>260</v>
      </c>
      <c r="AM387" s="19">
        <v>284</v>
      </c>
      <c r="AN387" s="19">
        <v>340</v>
      </c>
      <c r="AO387" s="19">
        <v>325</v>
      </c>
      <c r="AP387" s="19">
        <v>344</v>
      </c>
      <c r="AQ387" s="19">
        <v>362</v>
      </c>
      <c r="AR387" s="19">
        <v>438</v>
      </c>
      <c r="AS387" s="19">
        <v>485</v>
      </c>
      <c r="AT387" s="19">
        <v>555</v>
      </c>
      <c r="AU387" s="19">
        <v>571</v>
      </c>
      <c r="AV387" s="19">
        <v>585</v>
      </c>
      <c r="AW387" s="19">
        <v>614</v>
      </c>
      <c r="AX387" s="19">
        <v>561</v>
      </c>
      <c r="AY387" s="19">
        <v>573</v>
      </c>
      <c r="AZ387" s="19">
        <v>594</v>
      </c>
      <c r="BA387" s="19">
        <v>554</v>
      </c>
      <c r="BB387" s="19">
        <v>529</v>
      </c>
      <c r="BC387" s="19">
        <v>559</v>
      </c>
      <c r="BD387" s="19">
        <v>541</v>
      </c>
      <c r="BE387" s="19">
        <v>573</v>
      </c>
      <c r="BF387" s="19">
        <v>613</v>
      </c>
      <c r="BG387" s="19">
        <v>595</v>
      </c>
      <c r="BH387" s="19">
        <v>559</v>
      </c>
      <c r="BI387" s="19">
        <v>530</v>
      </c>
      <c r="BJ387" s="19">
        <v>497</v>
      </c>
      <c r="BK387" s="19">
        <v>511</v>
      </c>
      <c r="BL387" s="19">
        <v>531</v>
      </c>
      <c r="BM387" s="19">
        <v>522</v>
      </c>
      <c r="BN387" s="19">
        <v>493</v>
      </c>
      <c r="BO387" s="19">
        <v>520</v>
      </c>
      <c r="BP387" s="19">
        <v>540</v>
      </c>
      <c r="BQ387" s="19">
        <v>574</v>
      </c>
      <c r="BR387" s="19">
        <v>710</v>
      </c>
      <c r="BS387" s="19">
        <v>731</v>
      </c>
      <c r="BT387" s="19">
        <v>685</v>
      </c>
      <c r="BU387" s="19">
        <v>629</v>
      </c>
      <c r="BV387" s="19">
        <v>615</v>
      </c>
      <c r="BW387" s="19">
        <v>663</v>
      </c>
      <c r="BX387" s="19">
        <v>668</v>
      </c>
      <c r="BY387" s="19">
        <v>670</v>
      </c>
      <c r="BZ387" s="19">
        <v>659</v>
      </c>
      <c r="CA387" s="19">
        <v>631</v>
      </c>
      <c r="CB387" s="19">
        <v>639</v>
      </c>
      <c r="CC387" s="19">
        <v>668</v>
      </c>
      <c r="CD387" s="19">
        <v>688</v>
      </c>
      <c r="CE387" s="19">
        <v>715</v>
      </c>
      <c r="CF387" s="19">
        <v>684</v>
      </c>
      <c r="CG387" s="19">
        <v>656</v>
      </c>
      <c r="CH387" s="49">
        <v>652</v>
      </c>
      <c r="CI387" s="49">
        <v>637</v>
      </c>
      <c r="CJ387" s="49">
        <v>643</v>
      </c>
      <c r="CK387" s="49">
        <v>619</v>
      </c>
      <c r="CL387" s="49">
        <v>607</v>
      </c>
      <c r="CM387" s="49">
        <v>592</v>
      </c>
      <c r="CN387" s="49">
        <v>584</v>
      </c>
      <c r="CO387" s="49">
        <v>610</v>
      </c>
      <c r="CP387" s="49">
        <v>604</v>
      </c>
      <c r="CQ387" s="49">
        <v>596</v>
      </c>
      <c r="CR387" s="49">
        <v>567</v>
      </c>
      <c r="CS387" s="49">
        <v>528</v>
      </c>
      <c r="CT387" s="49">
        <v>506</v>
      </c>
      <c r="CU387" s="49">
        <v>468</v>
      </c>
      <c r="CV387" s="49">
        <v>453</v>
      </c>
      <c r="CW387" s="49">
        <v>426</v>
      </c>
      <c r="CX387" s="49">
        <v>400</v>
      </c>
      <c r="CY387" s="49">
        <v>385</v>
      </c>
      <c r="CZ387" s="17" t="s">
        <v>431</v>
      </c>
      <c r="DE387" t="s">
        <v>432</v>
      </c>
      <c r="DG387" t="s">
        <v>431</v>
      </c>
      <c r="DI387">
        <v>24100</v>
      </c>
      <c r="DJ387">
        <v>23700</v>
      </c>
      <c r="DK387">
        <v>23500</v>
      </c>
      <c r="DL387">
        <v>23900</v>
      </c>
      <c r="DM387">
        <v>23100</v>
      </c>
      <c r="DN387">
        <v>24000</v>
      </c>
      <c r="DO387">
        <v>24900</v>
      </c>
      <c r="DP387">
        <v>24900</v>
      </c>
      <c r="DQ387">
        <v>25400</v>
      </c>
      <c r="DR387">
        <v>27400</v>
      </c>
      <c r="DS387">
        <v>26200</v>
      </c>
      <c r="DT387">
        <v>25600</v>
      </c>
      <c r="DU387">
        <v>26700</v>
      </c>
      <c r="DV387">
        <v>26100</v>
      </c>
      <c r="DW387">
        <v>25100</v>
      </c>
      <c r="DX387">
        <v>24600</v>
      </c>
      <c r="DY387">
        <v>23000</v>
      </c>
      <c r="DZ387">
        <v>21900</v>
      </c>
      <c r="EA387">
        <v>23000</v>
      </c>
      <c r="EB387">
        <v>21500</v>
      </c>
      <c r="EC387">
        <v>22000</v>
      </c>
      <c r="ED387">
        <v>21400</v>
      </c>
      <c r="EE387">
        <v>21400</v>
      </c>
      <c r="EF387">
        <v>22100</v>
      </c>
      <c r="EG387">
        <v>23800</v>
      </c>
      <c r="EH387">
        <v>24700</v>
      </c>
      <c r="EI387">
        <v>26400</v>
      </c>
      <c r="EJ387" s="19">
        <v>25700</v>
      </c>
      <c r="EK387" s="19">
        <v>25600</v>
      </c>
      <c r="EL387" s="19">
        <v>25900</v>
      </c>
      <c r="EM387" s="19"/>
      <c r="EO387" s="31">
        <f t="shared" si="150"/>
        <v>1.3443983402489626E-2</v>
      </c>
      <c r="EP387" s="31">
        <f t="shared" si="151"/>
        <v>1.29957805907173E-2</v>
      </c>
      <c r="EQ387" s="31">
        <f t="shared" si="152"/>
        <v>1.3148936170212766E-2</v>
      </c>
      <c r="ER387" s="31">
        <f t="shared" si="153"/>
        <v>1.4142259414225941E-2</v>
      </c>
      <c r="ES387" s="31">
        <f t="shared" si="154"/>
        <v>1.4978354978354978E-2</v>
      </c>
      <c r="ET387" s="31">
        <f t="shared" si="155"/>
        <v>1.2874999999999999E-2</v>
      </c>
      <c r="EU387" s="31">
        <f t="shared" si="156"/>
        <v>1.0722891566265061E-2</v>
      </c>
      <c r="EV387" s="31">
        <f t="shared" si="157"/>
        <v>1.0602409638554217E-2</v>
      </c>
      <c r="EW387" s="31">
        <f t="shared" si="158"/>
        <v>1.0511811023622046E-2</v>
      </c>
      <c r="EX387" s="31">
        <f t="shared" si="159"/>
        <v>9.4890510948905105E-3</v>
      </c>
      <c r="EY387" s="31">
        <f t="shared" si="160"/>
        <v>1.2404580152671756E-2</v>
      </c>
      <c r="EZ387" s="31">
        <f t="shared" si="161"/>
        <v>1.7109375E-2</v>
      </c>
      <c r="FA387" s="31">
        <f t="shared" si="162"/>
        <v>2.1385767790262172E-2</v>
      </c>
      <c r="FB387" s="31">
        <f t="shared" si="163"/>
        <v>2.1494252873563217E-2</v>
      </c>
      <c r="FC387" s="31">
        <f t="shared" si="164"/>
        <v>2.2071713147410358E-2</v>
      </c>
      <c r="FD387" s="31">
        <f t="shared" si="165"/>
        <v>2.1991869918699187E-2</v>
      </c>
      <c r="FE387" s="31">
        <f t="shared" si="166"/>
        <v>2.5869565217391303E-2</v>
      </c>
      <c r="FF387" s="31">
        <f t="shared" si="167"/>
        <v>2.2694063926940639E-2</v>
      </c>
      <c r="FG387" s="31">
        <f t="shared" si="168"/>
        <v>2.2695652173913044E-2</v>
      </c>
      <c r="FH387" s="31">
        <f t="shared" si="169"/>
        <v>2.5116279069767444E-2</v>
      </c>
      <c r="FI387" s="31">
        <f t="shared" si="170"/>
        <v>3.322727272727273E-2</v>
      </c>
      <c r="FJ387" s="31">
        <f t="shared" si="171"/>
        <v>2.8738317757009347E-2</v>
      </c>
      <c r="FK387" s="31">
        <f t="shared" si="172"/>
        <v>3.1308411214953272E-2</v>
      </c>
      <c r="FL387" s="31">
        <f t="shared" si="173"/>
        <v>2.8914027149321266E-2</v>
      </c>
      <c r="FM387" s="50">
        <f t="shared" si="174"/>
        <v>3.004201680672269E-2</v>
      </c>
      <c r="FN387" s="50">
        <f t="shared" si="175"/>
        <v>2.6396761133603237E-2</v>
      </c>
      <c r="FO387" s="50">
        <f t="shared" si="176"/>
        <v>2.3446969696969695E-2</v>
      </c>
      <c r="FP387" s="50">
        <f t="shared" si="177"/>
        <v>2.2723735408560312E-2</v>
      </c>
      <c r="FQ387" s="50">
        <f t="shared" si="178"/>
        <v>2.328125E-2</v>
      </c>
      <c r="FR387" s="50">
        <f t="shared" si="179"/>
        <v>1.9536679536679535E-2</v>
      </c>
    </row>
    <row r="388" spans="1:174" ht="14">
      <c r="A388" s="17" t="s">
        <v>432</v>
      </c>
      <c r="B388" s="19">
        <v>371</v>
      </c>
      <c r="C388" s="19">
        <v>358</v>
      </c>
      <c r="D388" s="19">
        <v>354</v>
      </c>
      <c r="E388" s="19">
        <v>346</v>
      </c>
      <c r="F388" s="19">
        <v>383</v>
      </c>
      <c r="G388" s="19">
        <v>436</v>
      </c>
      <c r="H388" s="19">
        <v>461</v>
      </c>
      <c r="I388" s="19">
        <v>516</v>
      </c>
      <c r="J388" s="19">
        <v>553</v>
      </c>
      <c r="K388" s="19">
        <v>557</v>
      </c>
      <c r="L388" s="19">
        <v>513</v>
      </c>
      <c r="M388" s="19">
        <v>490</v>
      </c>
      <c r="N388" s="19">
        <v>490</v>
      </c>
      <c r="O388" s="19">
        <v>468</v>
      </c>
      <c r="P388" s="19">
        <v>465</v>
      </c>
      <c r="Q388" s="19">
        <v>475</v>
      </c>
      <c r="R388" s="19">
        <v>485</v>
      </c>
      <c r="S388" s="19">
        <v>529</v>
      </c>
      <c r="T388" s="19">
        <v>535</v>
      </c>
      <c r="U388" s="19">
        <v>578</v>
      </c>
      <c r="V388" s="19">
        <v>574</v>
      </c>
      <c r="W388" s="19">
        <v>547</v>
      </c>
      <c r="X388" s="19">
        <v>499</v>
      </c>
      <c r="Y388" s="19">
        <v>425</v>
      </c>
      <c r="Z388" s="19">
        <v>361</v>
      </c>
      <c r="AA388" s="19">
        <v>360</v>
      </c>
      <c r="AB388" s="19">
        <v>362</v>
      </c>
      <c r="AC388" s="19">
        <v>345</v>
      </c>
      <c r="AD388" s="19">
        <v>351</v>
      </c>
      <c r="AE388" s="19">
        <v>350</v>
      </c>
      <c r="AF388" s="19">
        <v>366</v>
      </c>
      <c r="AG388" s="19">
        <v>413</v>
      </c>
      <c r="AH388" s="19">
        <v>405</v>
      </c>
      <c r="AI388" s="19">
        <v>383</v>
      </c>
      <c r="AJ388" s="19">
        <v>353</v>
      </c>
      <c r="AK388" s="19">
        <v>314</v>
      </c>
      <c r="AL388" s="19">
        <v>310</v>
      </c>
      <c r="AM388" s="19">
        <v>361</v>
      </c>
      <c r="AN388" s="19">
        <v>406</v>
      </c>
      <c r="AO388" s="19">
        <v>437</v>
      </c>
      <c r="AP388" s="19">
        <v>483</v>
      </c>
      <c r="AQ388" s="19">
        <v>581</v>
      </c>
      <c r="AR388" s="19">
        <v>643</v>
      </c>
      <c r="AS388" s="19">
        <v>736</v>
      </c>
      <c r="AT388" s="19">
        <v>907</v>
      </c>
      <c r="AU388" s="19">
        <v>942</v>
      </c>
      <c r="AV388" s="19">
        <v>880</v>
      </c>
      <c r="AW388" s="19">
        <v>822</v>
      </c>
      <c r="AX388" s="19">
        <v>807</v>
      </c>
      <c r="AY388" s="19">
        <v>783</v>
      </c>
      <c r="AZ388" s="19">
        <v>809</v>
      </c>
      <c r="BA388" s="19">
        <v>780</v>
      </c>
      <c r="BB388" s="19">
        <v>794</v>
      </c>
      <c r="BC388" s="19">
        <v>821</v>
      </c>
      <c r="BD388" s="19">
        <v>887</v>
      </c>
      <c r="BE388" s="19">
        <v>980</v>
      </c>
      <c r="BF388" s="19">
        <v>985</v>
      </c>
      <c r="BG388" s="19">
        <v>911</v>
      </c>
      <c r="BH388" s="19">
        <v>804</v>
      </c>
      <c r="BI388" s="19">
        <v>738</v>
      </c>
      <c r="BJ388" s="19">
        <v>659</v>
      </c>
      <c r="BK388" s="19">
        <v>663</v>
      </c>
      <c r="BL388" s="19">
        <v>674</v>
      </c>
      <c r="BM388" s="19">
        <v>677</v>
      </c>
      <c r="BN388" s="19">
        <v>683</v>
      </c>
      <c r="BO388" s="19">
        <v>704</v>
      </c>
      <c r="BP388" s="19">
        <v>775</v>
      </c>
      <c r="BQ388" s="19">
        <v>812</v>
      </c>
      <c r="BR388" s="19">
        <v>828</v>
      </c>
      <c r="BS388" s="19">
        <v>810</v>
      </c>
      <c r="BT388" s="19">
        <v>709</v>
      </c>
      <c r="BU388" s="19">
        <v>712</v>
      </c>
      <c r="BV388" s="19">
        <v>675</v>
      </c>
      <c r="BW388" s="19">
        <v>673</v>
      </c>
      <c r="BX388" s="19">
        <v>712</v>
      </c>
      <c r="BY388" s="19">
        <v>728</v>
      </c>
      <c r="BZ388" s="19">
        <v>729</v>
      </c>
      <c r="CA388" s="19">
        <v>761</v>
      </c>
      <c r="CB388" s="19">
        <v>803</v>
      </c>
      <c r="CC388" s="19">
        <v>876</v>
      </c>
      <c r="CD388" s="19">
        <v>879</v>
      </c>
      <c r="CE388" s="19">
        <v>837</v>
      </c>
      <c r="CF388" s="19">
        <v>755</v>
      </c>
      <c r="CG388" s="19">
        <v>714</v>
      </c>
      <c r="CH388" s="49">
        <v>661</v>
      </c>
      <c r="CI388" s="49">
        <v>667</v>
      </c>
      <c r="CJ388" s="49">
        <v>639</v>
      </c>
      <c r="CK388" s="49">
        <v>640</v>
      </c>
      <c r="CL388" s="49">
        <v>669</v>
      </c>
      <c r="CM388" s="49">
        <v>700</v>
      </c>
      <c r="CN388" s="49">
        <v>737</v>
      </c>
      <c r="CO388" s="49">
        <v>746</v>
      </c>
      <c r="CP388" s="49">
        <v>772</v>
      </c>
      <c r="CQ388" s="49">
        <v>717</v>
      </c>
      <c r="CR388" s="49">
        <v>671</v>
      </c>
      <c r="CS388" s="49">
        <v>620</v>
      </c>
      <c r="CT388" s="49">
        <v>554</v>
      </c>
      <c r="CU388" s="49">
        <v>555</v>
      </c>
      <c r="CV388" s="49">
        <v>516</v>
      </c>
      <c r="CW388" s="49">
        <v>530</v>
      </c>
      <c r="CX388" s="49">
        <v>497</v>
      </c>
      <c r="CY388" s="49">
        <v>500</v>
      </c>
      <c r="CZ388" s="17" t="s">
        <v>432</v>
      </c>
      <c r="DE388" t="s">
        <v>433</v>
      </c>
      <c r="DG388" t="s">
        <v>432</v>
      </c>
      <c r="DI388">
        <v>41300</v>
      </c>
      <c r="DJ388">
        <v>42000</v>
      </c>
      <c r="DK388">
        <v>42400</v>
      </c>
      <c r="DL388">
        <v>42300</v>
      </c>
      <c r="DM388">
        <v>42600</v>
      </c>
      <c r="DN388">
        <v>43400</v>
      </c>
      <c r="DO388">
        <v>44100</v>
      </c>
      <c r="DP388">
        <v>43400</v>
      </c>
      <c r="DQ388">
        <v>43500</v>
      </c>
      <c r="DR388">
        <v>43900</v>
      </c>
      <c r="DS388">
        <v>42700</v>
      </c>
      <c r="DT388">
        <v>42700</v>
      </c>
      <c r="DU388">
        <v>42300</v>
      </c>
      <c r="DV388">
        <v>41900</v>
      </c>
      <c r="DW388">
        <v>42300</v>
      </c>
      <c r="DX388">
        <v>42500</v>
      </c>
      <c r="DY388">
        <v>41300</v>
      </c>
      <c r="DZ388">
        <v>40500</v>
      </c>
      <c r="EA388">
        <v>39600</v>
      </c>
      <c r="EB388">
        <v>39100</v>
      </c>
      <c r="EC388">
        <v>41000</v>
      </c>
      <c r="ED388">
        <v>41100</v>
      </c>
      <c r="EE388">
        <v>41300</v>
      </c>
      <c r="EF388">
        <v>41200</v>
      </c>
      <c r="EG388">
        <v>42200</v>
      </c>
      <c r="EH388">
        <v>40800</v>
      </c>
      <c r="EI388">
        <v>42800</v>
      </c>
      <c r="EJ388" s="19">
        <v>42800</v>
      </c>
      <c r="EK388" s="19">
        <v>42400</v>
      </c>
      <c r="EL388" s="19">
        <v>45400</v>
      </c>
      <c r="EM388" s="19"/>
      <c r="EO388" s="31">
        <f t="shared" si="150"/>
        <v>1.3486682808716706E-2</v>
      </c>
      <c r="EP388" s="31">
        <f t="shared" si="151"/>
        <v>1.1666666666666667E-2</v>
      </c>
      <c r="EQ388" s="31">
        <f t="shared" si="152"/>
        <v>1.1202830188679245E-2</v>
      </c>
      <c r="ER388" s="31">
        <f t="shared" si="153"/>
        <v>1.2647754137115838E-2</v>
      </c>
      <c r="ES388" s="31">
        <f t="shared" si="154"/>
        <v>1.284037558685446E-2</v>
      </c>
      <c r="ET388" s="31">
        <f t="shared" si="155"/>
        <v>8.317972350230414E-3</v>
      </c>
      <c r="EU388" s="31">
        <f t="shared" si="156"/>
        <v>7.823129251700681E-3</v>
      </c>
      <c r="EV388" s="31">
        <f t="shared" si="157"/>
        <v>8.4331797235023039E-3</v>
      </c>
      <c r="EW388" s="31">
        <f t="shared" si="158"/>
        <v>8.8045977011494258E-3</v>
      </c>
      <c r="EX388" s="31">
        <f t="shared" si="159"/>
        <v>7.0615034168564923E-3</v>
      </c>
      <c r="EY388" s="31">
        <f t="shared" si="160"/>
        <v>1.0234192037470726E-2</v>
      </c>
      <c r="EZ388" s="31">
        <f t="shared" si="161"/>
        <v>1.5058548009367682E-2</v>
      </c>
      <c r="FA388" s="31">
        <f t="shared" si="162"/>
        <v>2.226950354609929E-2</v>
      </c>
      <c r="FB388" s="31">
        <f t="shared" si="163"/>
        <v>1.9260143198090694E-2</v>
      </c>
      <c r="FC388" s="31">
        <f t="shared" si="164"/>
        <v>1.8439716312056736E-2</v>
      </c>
      <c r="FD388" s="31">
        <f t="shared" si="165"/>
        <v>2.0870588235294116E-2</v>
      </c>
      <c r="FE388" s="31">
        <f t="shared" si="166"/>
        <v>2.2058111380145278E-2</v>
      </c>
      <c r="FF388" s="31">
        <f t="shared" si="167"/>
        <v>1.6271604938271605E-2</v>
      </c>
      <c r="FG388" s="31">
        <f t="shared" si="168"/>
        <v>1.7095959595959595E-2</v>
      </c>
      <c r="FH388" s="31">
        <f t="shared" si="169"/>
        <v>1.9820971867007674E-2</v>
      </c>
      <c r="FI388" s="31">
        <f t="shared" si="170"/>
        <v>1.975609756097561E-2</v>
      </c>
      <c r="FJ388" s="31">
        <f t="shared" si="171"/>
        <v>1.6423357664233577E-2</v>
      </c>
      <c r="FK388" s="31">
        <f t="shared" si="172"/>
        <v>1.7627118644067796E-2</v>
      </c>
      <c r="FL388" s="31">
        <f t="shared" si="173"/>
        <v>1.9490291262135924E-2</v>
      </c>
      <c r="FM388" s="50">
        <f t="shared" si="174"/>
        <v>1.9834123222748815E-2</v>
      </c>
      <c r="FN388" s="50">
        <f t="shared" si="175"/>
        <v>1.6200980392156863E-2</v>
      </c>
      <c r="FO388" s="50">
        <f t="shared" si="176"/>
        <v>1.4953271028037384E-2</v>
      </c>
      <c r="FP388" s="50">
        <f t="shared" si="177"/>
        <v>1.7219626168224297E-2</v>
      </c>
      <c r="FQ388" s="50">
        <f t="shared" si="178"/>
        <v>1.6910377358490564E-2</v>
      </c>
      <c r="FR388" s="50">
        <f t="shared" si="179"/>
        <v>1.2202643171806167E-2</v>
      </c>
    </row>
    <row r="389" spans="1:174" ht="14">
      <c r="A389" s="17" t="s">
        <v>433</v>
      </c>
      <c r="B389" s="19">
        <v>2296</v>
      </c>
      <c r="C389" s="19">
        <v>2305</v>
      </c>
      <c r="D389" s="19">
        <v>2308</v>
      </c>
      <c r="E389" s="19">
        <v>2138</v>
      </c>
      <c r="F389" s="19">
        <v>2182</v>
      </c>
      <c r="G389" s="19">
        <v>2233</v>
      </c>
      <c r="H389" s="19">
        <v>2367</v>
      </c>
      <c r="I389" s="19">
        <v>2687</v>
      </c>
      <c r="J389" s="19">
        <v>2764</v>
      </c>
      <c r="K389" s="19">
        <v>2720</v>
      </c>
      <c r="L389" s="19">
        <v>2618</v>
      </c>
      <c r="M389" s="19">
        <v>2545</v>
      </c>
      <c r="N389" s="19">
        <v>2441</v>
      </c>
      <c r="O389" s="19">
        <v>2507</v>
      </c>
      <c r="P389" s="19">
        <v>2464</v>
      </c>
      <c r="Q389" s="19">
        <v>2314</v>
      </c>
      <c r="R389" s="19">
        <v>2359</v>
      </c>
      <c r="S389" s="19">
        <v>2426</v>
      </c>
      <c r="T389" s="19">
        <v>2354</v>
      </c>
      <c r="U389" s="19">
        <v>2624</v>
      </c>
      <c r="V389" s="19">
        <v>2626</v>
      </c>
      <c r="W389" s="19">
        <v>2548</v>
      </c>
      <c r="X389" s="19">
        <v>2442</v>
      </c>
      <c r="Y389" s="19">
        <v>2314</v>
      </c>
      <c r="Z389" s="19">
        <v>2238</v>
      </c>
      <c r="AA389" s="19">
        <v>2159</v>
      </c>
      <c r="AB389" s="19">
        <v>2121</v>
      </c>
      <c r="AC389" s="19">
        <v>1896</v>
      </c>
      <c r="AD389" s="19">
        <v>1819</v>
      </c>
      <c r="AE389" s="19">
        <v>1856</v>
      </c>
      <c r="AF389" s="19">
        <v>1932</v>
      </c>
      <c r="AG389" s="19">
        <v>2150</v>
      </c>
      <c r="AH389" s="19">
        <v>2050</v>
      </c>
      <c r="AI389" s="19">
        <v>2025</v>
      </c>
      <c r="AJ389" s="19">
        <v>2077</v>
      </c>
      <c r="AK389" s="19">
        <v>1980</v>
      </c>
      <c r="AL389" s="19">
        <v>2035</v>
      </c>
      <c r="AM389" s="19">
        <v>2216</v>
      </c>
      <c r="AN389" s="19">
        <v>2280</v>
      </c>
      <c r="AO389" s="19">
        <v>2293</v>
      </c>
      <c r="AP389" s="19">
        <v>2353</v>
      </c>
      <c r="AQ389" s="19">
        <v>2607</v>
      </c>
      <c r="AR389" s="19">
        <v>2821</v>
      </c>
      <c r="AS389" s="19">
        <v>3068</v>
      </c>
      <c r="AT389" s="19">
        <v>3271</v>
      </c>
      <c r="AU389" s="19">
        <v>3370</v>
      </c>
      <c r="AV389" s="19">
        <v>3386</v>
      </c>
      <c r="AW389" s="19">
        <v>3365</v>
      </c>
      <c r="AX389" s="19">
        <v>3327</v>
      </c>
      <c r="AY389" s="19">
        <v>3411</v>
      </c>
      <c r="AZ389" s="19">
        <v>3438</v>
      </c>
      <c r="BA389" s="19">
        <v>3175</v>
      </c>
      <c r="BB389" s="19">
        <v>3230</v>
      </c>
      <c r="BC389" s="19">
        <v>3336</v>
      </c>
      <c r="BD389" s="19">
        <v>3391</v>
      </c>
      <c r="BE389" s="19">
        <v>3665</v>
      </c>
      <c r="BF389" s="19">
        <v>3657</v>
      </c>
      <c r="BG389" s="19">
        <v>3504</v>
      </c>
      <c r="BH389" s="19">
        <v>3349</v>
      </c>
      <c r="BI389" s="19">
        <v>3250</v>
      </c>
      <c r="BJ389" s="19">
        <v>3226</v>
      </c>
      <c r="BK389" s="19">
        <v>3253</v>
      </c>
      <c r="BL389" s="19">
        <v>3314</v>
      </c>
      <c r="BM389" s="19">
        <v>3109</v>
      </c>
      <c r="BN389" s="19">
        <v>3212</v>
      </c>
      <c r="BO389" s="19">
        <v>3294</v>
      </c>
      <c r="BP389" s="19">
        <v>3473</v>
      </c>
      <c r="BQ389" s="19">
        <v>3801</v>
      </c>
      <c r="BR389" s="19">
        <v>3850</v>
      </c>
      <c r="BS389" s="19">
        <v>3773</v>
      </c>
      <c r="BT389" s="19">
        <v>3714</v>
      </c>
      <c r="BU389" s="19">
        <v>3655</v>
      </c>
      <c r="BV389" s="19">
        <v>3599</v>
      </c>
      <c r="BW389" s="19">
        <v>3808</v>
      </c>
      <c r="BX389" s="19">
        <v>3833</v>
      </c>
      <c r="BY389" s="19">
        <v>3565</v>
      </c>
      <c r="BZ389" s="19">
        <v>3629</v>
      </c>
      <c r="CA389" s="19">
        <v>3634</v>
      </c>
      <c r="CB389" s="19">
        <v>3695</v>
      </c>
      <c r="CC389" s="19">
        <v>3969</v>
      </c>
      <c r="CD389" s="19">
        <v>4010</v>
      </c>
      <c r="CE389" s="19">
        <v>4036</v>
      </c>
      <c r="CF389" s="19">
        <v>3949</v>
      </c>
      <c r="CG389" s="19">
        <v>3865</v>
      </c>
      <c r="CH389" s="49">
        <v>3844</v>
      </c>
      <c r="CI389" s="49">
        <v>3898</v>
      </c>
      <c r="CJ389" s="49">
        <v>3855</v>
      </c>
      <c r="CK389" s="49">
        <v>3609</v>
      </c>
      <c r="CL389" s="49">
        <v>3655</v>
      </c>
      <c r="CM389" s="49">
        <v>3676</v>
      </c>
      <c r="CN389" s="49">
        <v>3591</v>
      </c>
      <c r="CO389" s="49">
        <v>3821</v>
      </c>
      <c r="CP389" s="49">
        <v>3884</v>
      </c>
      <c r="CQ389" s="49">
        <v>3822</v>
      </c>
      <c r="CR389" s="49">
        <v>3701</v>
      </c>
      <c r="CS389" s="49">
        <v>3678</v>
      </c>
      <c r="CT389" s="49">
        <v>3625</v>
      </c>
      <c r="CU389" s="49">
        <v>3540</v>
      </c>
      <c r="CV389" s="49">
        <v>3506</v>
      </c>
      <c r="CW389" s="49">
        <v>3286</v>
      </c>
      <c r="CX389" s="49">
        <v>3177</v>
      </c>
      <c r="CY389" s="49">
        <v>3123</v>
      </c>
      <c r="CZ389" s="17" t="s">
        <v>433</v>
      </c>
      <c r="DE389" t="s">
        <v>434</v>
      </c>
      <c r="DG389" t="s">
        <v>433</v>
      </c>
      <c r="DI389">
        <v>44700</v>
      </c>
      <c r="DJ389">
        <v>45300</v>
      </c>
      <c r="DK389">
        <v>46500</v>
      </c>
      <c r="DL389">
        <v>45800</v>
      </c>
      <c r="DM389">
        <v>46200</v>
      </c>
      <c r="DN389">
        <v>45700</v>
      </c>
      <c r="DO389">
        <v>45200</v>
      </c>
      <c r="DP389">
        <v>46100</v>
      </c>
      <c r="DQ389">
        <v>45600</v>
      </c>
      <c r="DR389">
        <v>45700</v>
      </c>
      <c r="DS389">
        <v>45200</v>
      </c>
      <c r="DT389">
        <v>44500</v>
      </c>
      <c r="DU389">
        <v>44200</v>
      </c>
      <c r="DV389">
        <v>44200</v>
      </c>
      <c r="DW389">
        <v>43700</v>
      </c>
      <c r="DX389">
        <v>44000</v>
      </c>
      <c r="DY389">
        <v>44700</v>
      </c>
      <c r="DZ389">
        <v>44400</v>
      </c>
      <c r="EA389">
        <v>44500</v>
      </c>
      <c r="EB389">
        <v>44400</v>
      </c>
      <c r="EC389">
        <v>45300</v>
      </c>
      <c r="ED389">
        <v>45700</v>
      </c>
      <c r="EE389">
        <v>45500</v>
      </c>
      <c r="EF389">
        <v>45400</v>
      </c>
      <c r="EG389">
        <v>44600</v>
      </c>
      <c r="EH389">
        <v>44400</v>
      </c>
      <c r="EI389">
        <v>44500</v>
      </c>
      <c r="EJ389" s="19">
        <v>44400</v>
      </c>
      <c r="EK389" s="19">
        <v>43900</v>
      </c>
      <c r="EL389" s="19">
        <v>43400</v>
      </c>
      <c r="EM389" s="19"/>
      <c r="EO389" s="31">
        <f t="shared" si="150"/>
        <v>6.0850111856823264E-2</v>
      </c>
      <c r="EP389" s="31">
        <f t="shared" si="151"/>
        <v>5.3885209713024282E-2</v>
      </c>
      <c r="EQ389" s="31">
        <f t="shared" si="152"/>
        <v>4.9763440860215051E-2</v>
      </c>
      <c r="ER389" s="31">
        <f t="shared" si="153"/>
        <v>5.1397379912663757E-2</v>
      </c>
      <c r="ES389" s="31">
        <f t="shared" si="154"/>
        <v>5.5151515151515153E-2</v>
      </c>
      <c r="ET389" s="31">
        <f t="shared" si="155"/>
        <v>4.8971553610503281E-2</v>
      </c>
      <c r="EU389" s="31">
        <f t="shared" si="156"/>
        <v>4.1946902654867259E-2</v>
      </c>
      <c r="EV389" s="31">
        <f t="shared" si="157"/>
        <v>4.1908893709327551E-2</v>
      </c>
      <c r="EW389" s="31">
        <f t="shared" si="158"/>
        <v>4.4407894736842105E-2</v>
      </c>
      <c r="EX389" s="31">
        <f t="shared" si="159"/>
        <v>4.452954048140044E-2</v>
      </c>
      <c r="EY389" s="31">
        <f t="shared" si="160"/>
        <v>5.0730088495575219E-2</v>
      </c>
      <c r="EZ389" s="31">
        <f t="shared" si="161"/>
        <v>6.339325842696629E-2</v>
      </c>
      <c r="FA389" s="31">
        <f t="shared" si="162"/>
        <v>7.6244343891402722E-2</v>
      </c>
      <c r="FB389" s="31">
        <f t="shared" si="163"/>
        <v>7.5271493212669682E-2</v>
      </c>
      <c r="FC389" s="31">
        <f t="shared" si="164"/>
        <v>7.2654462242562931E-2</v>
      </c>
      <c r="FD389" s="31">
        <f t="shared" si="165"/>
        <v>7.7068181818181813E-2</v>
      </c>
      <c r="FE389" s="31">
        <f t="shared" si="166"/>
        <v>7.8389261744966438E-2</v>
      </c>
      <c r="FF389" s="31">
        <f t="shared" si="167"/>
        <v>7.2657657657657651E-2</v>
      </c>
      <c r="FG389" s="31">
        <f t="shared" si="168"/>
        <v>6.9865168539325839E-2</v>
      </c>
      <c r="FH389" s="31">
        <f t="shared" si="169"/>
        <v>7.8220720720720727E-2</v>
      </c>
      <c r="FI389" s="31">
        <f t="shared" si="170"/>
        <v>8.3289183222958058E-2</v>
      </c>
      <c r="FJ389" s="31">
        <f t="shared" si="171"/>
        <v>7.8752735229759299E-2</v>
      </c>
      <c r="FK389" s="31">
        <f t="shared" si="172"/>
        <v>7.8351648351648345E-2</v>
      </c>
      <c r="FL389" s="31">
        <f t="shared" si="173"/>
        <v>8.1387665198237882E-2</v>
      </c>
      <c r="FM389" s="50">
        <f t="shared" si="174"/>
        <v>9.0493273542600894E-2</v>
      </c>
      <c r="FN389" s="50">
        <f t="shared" si="175"/>
        <v>8.657657657657658E-2</v>
      </c>
      <c r="FO389" s="50">
        <f t="shared" si="176"/>
        <v>8.1101123595505614E-2</v>
      </c>
      <c r="FP389" s="50">
        <f t="shared" si="177"/>
        <v>8.0878378378378385E-2</v>
      </c>
      <c r="FQ389" s="50">
        <f t="shared" si="178"/>
        <v>8.7061503416856492E-2</v>
      </c>
      <c r="FR389" s="50">
        <f t="shared" si="179"/>
        <v>8.3525345622119815E-2</v>
      </c>
    </row>
    <row r="390" spans="1:174" ht="14">
      <c r="A390" s="17" t="s">
        <v>434</v>
      </c>
      <c r="B390" s="19">
        <v>1509</v>
      </c>
      <c r="C390" s="19">
        <v>1631</v>
      </c>
      <c r="D390" s="19">
        <v>1609</v>
      </c>
      <c r="E390" s="19">
        <v>1611</v>
      </c>
      <c r="F390" s="19">
        <v>1533</v>
      </c>
      <c r="G390" s="19">
        <v>1569</v>
      </c>
      <c r="H390" s="19">
        <v>1603</v>
      </c>
      <c r="I390" s="19">
        <v>1753</v>
      </c>
      <c r="J390" s="19">
        <v>1810</v>
      </c>
      <c r="K390" s="19">
        <v>1855</v>
      </c>
      <c r="L390" s="19">
        <v>1911</v>
      </c>
      <c r="M390" s="19">
        <v>1904</v>
      </c>
      <c r="N390" s="19">
        <v>1842</v>
      </c>
      <c r="O390" s="19">
        <v>1834</v>
      </c>
      <c r="P390" s="19">
        <v>1851</v>
      </c>
      <c r="Q390" s="19">
        <v>1797</v>
      </c>
      <c r="R390" s="19">
        <v>1753</v>
      </c>
      <c r="S390" s="19">
        <v>1748</v>
      </c>
      <c r="T390" s="19">
        <v>1773</v>
      </c>
      <c r="U390" s="19">
        <v>1832</v>
      </c>
      <c r="V390" s="19">
        <v>1823</v>
      </c>
      <c r="W390" s="19">
        <v>1801</v>
      </c>
      <c r="X390" s="19">
        <v>1695</v>
      </c>
      <c r="Y390" s="19">
        <v>1646</v>
      </c>
      <c r="Z390" s="19">
        <v>1637</v>
      </c>
      <c r="AA390" s="19">
        <v>1670</v>
      </c>
      <c r="AB390" s="19">
        <v>1676</v>
      </c>
      <c r="AC390" s="19">
        <v>1604</v>
      </c>
      <c r="AD390" s="19">
        <v>1478</v>
      </c>
      <c r="AE390" s="19">
        <v>1480</v>
      </c>
      <c r="AF390" s="19">
        <v>1434</v>
      </c>
      <c r="AG390" s="19">
        <v>1577</v>
      </c>
      <c r="AH390" s="19">
        <v>1619</v>
      </c>
      <c r="AI390" s="19">
        <v>1610</v>
      </c>
      <c r="AJ390" s="19">
        <v>1594</v>
      </c>
      <c r="AK390" s="19">
        <v>1577</v>
      </c>
      <c r="AL390" s="19">
        <v>1555</v>
      </c>
      <c r="AM390" s="19">
        <v>1570</v>
      </c>
      <c r="AN390" s="19">
        <v>1698</v>
      </c>
      <c r="AO390" s="19">
        <v>1754</v>
      </c>
      <c r="AP390" s="19">
        <v>1767</v>
      </c>
      <c r="AQ390" s="19">
        <v>1925</v>
      </c>
      <c r="AR390" s="19">
        <v>2146</v>
      </c>
      <c r="AS390" s="19">
        <v>2350</v>
      </c>
      <c r="AT390" s="19">
        <v>2650</v>
      </c>
      <c r="AU390" s="19">
        <v>2866</v>
      </c>
      <c r="AV390" s="19">
        <v>3061</v>
      </c>
      <c r="AW390" s="19">
        <v>2980</v>
      </c>
      <c r="AX390" s="19">
        <v>2982</v>
      </c>
      <c r="AY390" s="19">
        <v>3024</v>
      </c>
      <c r="AZ390" s="19">
        <v>3035</v>
      </c>
      <c r="BA390" s="19">
        <v>2935</v>
      </c>
      <c r="BB390" s="19">
        <v>2870</v>
      </c>
      <c r="BC390" s="19">
        <v>2833</v>
      </c>
      <c r="BD390" s="19">
        <v>2768</v>
      </c>
      <c r="BE390" s="19">
        <v>2948</v>
      </c>
      <c r="BF390" s="19">
        <v>2925</v>
      </c>
      <c r="BG390" s="19">
        <v>2796</v>
      </c>
      <c r="BH390" s="19">
        <v>2665</v>
      </c>
      <c r="BI390" s="19">
        <v>2491</v>
      </c>
      <c r="BJ390" s="19">
        <v>2333</v>
      </c>
      <c r="BK390" s="19">
        <v>2338</v>
      </c>
      <c r="BL390" s="19">
        <v>2394</v>
      </c>
      <c r="BM390" s="19">
        <v>2410</v>
      </c>
      <c r="BN390" s="19">
        <v>2391</v>
      </c>
      <c r="BO390" s="19">
        <v>2324</v>
      </c>
      <c r="BP390" s="19">
        <v>2286</v>
      </c>
      <c r="BQ390" s="19">
        <v>2385</v>
      </c>
      <c r="BR390" s="19">
        <v>2477</v>
      </c>
      <c r="BS390" s="19">
        <v>2463</v>
      </c>
      <c r="BT390" s="19">
        <v>2343</v>
      </c>
      <c r="BU390" s="19">
        <v>2328</v>
      </c>
      <c r="BV390" s="19">
        <v>2369</v>
      </c>
      <c r="BW390" s="19">
        <v>2470</v>
      </c>
      <c r="BX390" s="19">
        <v>2526</v>
      </c>
      <c r="BY390" s="19">
        <v>2523</v>
      </c>
      <c r="BZ390" s="19">
        <v>2444</v>
      </c>
      <c r="CA390" s="19">
        <v>2374</v>
      </c>
      <c r="CB390" s="19">
        <v>2313</v>
      </c>
      <c r="CC390" s="19">
        <v>2551</v>
      </c>
      <c r="CD390" s="19">
        <v>2589</v>
      </c>
      <c r="CE390" s="19">
        <v>2488</v>
      </c>
      <c r="CF390" s="19">
        <v>2393</v>
      </c>
      <c r="CG390" s="19">
        <v>2345</v>
      </c>
      <c r="CH390" s="49">
        <v>2327</v>
      </c>
      <c r="CI390" s="49">
        <v>2274</v>
      </c>
      <c r="CJ390" s="49">
        <v>2252</v>
      </c>
      <c r="CK390" s="49">
        <v>2235</v>
      </c>
      <c r="CL390" s="49">
        <v>2117</v>
      </c>
      <c r="CM390" s="49">
        <v>2116</v>
      </c>
      <c r="CN390" s="49">
        <v>2272</v>
      </c>
      <c r="CO390" s="49">
        <v>2359</v>
      </c>
      <c r="CP390" s="49">
        <v>2394</v>
      </c>
      <c r="CQ390" s="49">
        <v>2245</v>
      </c>
      <c r="CR390" s="49">
        <v>2219</v>
      </c>
      <c r="CS390" s="49">
        <v>2131</v>
      </c>
      <c r="CT390" s="49">
        <v>2056</v>
      </c>
      <c r="CU390" s="49">
        <v>2020</v>
      </c>
      <c r="CV390" s="49">
        <v>2011</v>
      </c>
      <c r="CW390" s="49">
        <v>1855</v>
      </c>
      <c r="CX390" s="49">
        <v>1772</v>
      </c>
      <c r="CY390" s="49">
        <v>1734</v>
      </c>
      <c r="CZ390" s="17" t="s">
        <v>434</v>
      </c>
      <c r="DE390" t="s">
        <v>435</v>
      </c>
      <c r="DG390" t="s">
        <v>434</v>
      </c>
      <c r="DI390">
        <v>53700</v>
      </c>
      <c r="DJ390">
        <v>52200</v>
      </c>
      <c r="DK390">
        <v>52200</v>
      </c>
      <c r="DL390">
        <v>51100</v>
      </c>
      <c r="DM390">
        <v>51900</v>
      </c>
      <c r="DN390">
        <v>52700</v>
      </c>
      <c r="DO390">
        <v>52600</v>
      </c>
      <c r="DP390">
        <v>53300</v>
      </c>
      <c r="DQ390">
        <v>54400</v>
      </c>
      <c r="DR390">
        <v>55300</v>
      </c>
      <c r="DS390">
        <v>55300</v>
      </c>
      <c r="DT390">
        <v>55200</v>
      </c>
      <c r="DU390">
        <v>54100</v>
      </c>
      <c r="DV390">
        <v>54600</v>
      </c>
      <c r="DW390">
        <v>55400</v>
      </c>
      <c r="DX390">
        <v>53900</v>
      </c>
      <c r="DY390">
        <v>53300</v>
      </c>
      <c r="DZ390">
        <v>53500</v>
      </c>
      <c r="EA390">
        <v>54700</v>
      </c>
      <c r="EB390">
        <v>54600</v>
      </c>
      <c r="EC390">
        <v>56100</v>
      </c>
      <c r="ED390">
        <v>54100</v>
      </c>
      <c r="EE390">
        <v>52400</v>
      </c>
      <c r="EF390">
        <v>54100</v>
      </c>
      <c r="EG390">
        <v>52400</v>
      </c>
      <c r="EH390">
        <v>53400</v>
      </c>
      <c r="EI390">
        <v>53300</v>
      </c>
      <c r="EJ390" s="19">
        <v>52300</v>
      </c>
      <c r="EK390" s="19">
        <v>52200</v>
      </c>
      <c r="EL390" s="19">
        <v>51500</v>
      </c>
      <c r="EM390" s="19"/>
      <c r="EO390" s="31">
        <f t="shared" si="150"/>
        <v>3.4543761638733704E-2</v>
      </c>
      <c r="EP390" s="31">
        <f t="shared" si="151"/>
        <v>3.5287356321839082E-2</v>
      </c>
      <c r="EQ390" s="31">
        <f t="shared" si="152"/>
        <v>3.4425287356321839E-2</v>
      </c>
      <c r="ER390" s="31">
        <f t="shared" si="153"/>
        <v>3.4696673189823876E-2</v>
      </c>
      <c r="ES390" s="31">
        <f t="shared" si="154"/>
        <v>3.4701348747591523E-2</v>
      </c>
      <c r="ET390" s="31">
        <f t="shared" si="155"/>
        <v>3.1062618595825427E-2</v>
      </c>
      <c r="EU390" s="31">
        <f t="shared" si="156"/>
        <v>3.0494296577946767E-2</v>
      </c>
      <c r="EV390" s="31">
        <f t="shared" si="157"/>
        <v>2.6904315196998124E-2</v>
      </c>
      <c r="EW390" s="31">
        <f t="shared" si="158"/>
        <v>2.9595588235294117E-2</v>
      </c>
      <c r="EX390" s="31">
        <f t="shared" si="159"/>
        <v>2.8119349005424954E-2</v>
      </c>
      <c r="EY390" s="31">
        <f t="shared" si="160"/>
        <v>3.1717902350813745E-2</v>
      </c>
      <c r="EZ390" s="31">
        <f t="shared" si="161"/>
        <v>3.8876811594202899E-2</v>
      </c>
      <c r="FA390" s="31">
        <f t="shared" si="162"/>
        <v>5.297597042513863E-2</v>
      </c>
      <c r="FB390" s="31">
        <f t="shared" si="163"/>
        <v>5.4615384615384614E-2</v>
      </c>
      <c r="FC390" s="31">
        <f t="shared" si="164"/>
        <v>5.2978339350180509E-2</v>
      </c>
      <c r="FD390" s="31">
        <f t="shared" si="165"/>
        <v>5.1354359925788497E-2</v>
      </c>
      <c r="FE390" s="31">
        <f t="shared" si="166"/>
        <v>5.2457786116322701E-2</v>
      </c>
      <c r="FF390" s="31">
        <f t="shared" si="167"/>
        <v>4.3607476635514016E-2</v>
      </c>
      <c r="FG390" s="31">
        <f t="shared" si="168"/>
        <v>4.405850091407678E-2</v>
      </c>
      <c r="FH390" s="31">
        <f t="shared" si="169"/>
        <v>4.1868131868131868E-2</v>
      </c>
      <c r="FI390" s="31">
        <f t="shared" si="170"/>
        <v>4.3903743315508025E-2</v>
      </c>
      <c r="FJ390" s="31">
        <f t="shared" si="171"/>
        <v>4.3789279112754161E-2</v>
      </c>
      <c r="FK390" s="31">
        <f t="shared" si="172"/>
        <v>4.8148854961832063E-2</v>
      </c>
      <c r="FL390" s="31">
        <f t="shared" si="173"/>
        <v>4.275415896487985E-2</v>
      </c>
      <c r="FM390" s="50">
        <f t="shared" si="174"/>
        <v>4.7480916030534351E-2</v>
      </c>
      <c r="FN390" s="50">
        <f t="shared" si="175"/>
        <v>4.3576779026217226E-2</v>
      </c>
      <c r="FO390" s="50">
        <f t="shared" si="176"/>
        <v>4.1932457786116324E-2</v>
      </c>
      <c r="FP390" s="50">
        <f t="shared" si="177"/>
        <v>4.3441682600382406E-2</v>
      </c>
      <c r="FQ390" s="50">
        <f t="shared" si="178"/>
        <v>4.3007662835249046E-2</v>
      </c>
      <c r="FR390" s="50">
        <f t="shared" si="179"/>
        <v>3.9922330097087379E-2</v>
      </c>
    </row>
    <row r="391" spans="1:174" ht="14">
      <c r="A391" s="17" t="s">
        <v>435</v>
      </c>
      <c r="B391" s="19">
        <v>970</v>
      </c>
      <c r="C391" s="19">
        <v>1004</v>
      </c>
      <c r="D391" s="19">
        <v>1005</v>
      </c>
      <c r="E391" s="19">
        <v>920</v>
      </c>
      <c r="F391" s="19">
        <v>948</v>
      </c>
      <c r="G391" s="19">
        <v>981</v>
      </c>
      <c r="H391" s="19">
        <v>1039</v>
      </c>
      <c r="I391" s="19">
        <v>1142</v>
      </c>
      <c r="J391" s="19">
        <v>1129</v>
      </c>
      <c r="K391" s="19">
        <v>1140</v>
      </c>
      <c r="L391" s="19">
        <v>1142</v>
      </c>
      <c r="M391" s="19">
        <v>1118</v>
      </c>
      <c r="N391" s="19">
        <v>1100</v>
      </c>
      <c r="O391" s="19">
        <v>1084</v>
      </c>
      <c r="P391" s="19">
        <v>1092</v>
      </c>
      <c r="Q391" s="19">
        <v>1113</v>
      </c>
      <c r="R391" s="19">
        <v>1114</v>
      </c>
      <c r="S391" s="19">
        <v>1156</v>
      </c>
      <c r="T391" s="19">
        <v>1194</v>
      </c>
      <c r="U391" s="19">
        <v>1271</v>
      </c>
      <c r="V391" s="19">
        <v>1244</v>
      </c>
      <c r="W391" s="19">
        <v>1221</v>
      </c>
      <c r="X391" s="19">
        <v>1164</v>
      </c>
      <c r="Y391" s="19">
        <v>1107</v>
      </c>
      <c r="Z391" s="19">
        <v>1093</v>
      </c>
      <c r="AA391" s="19">
        <v>1079</v>
      </c>
      <c r="AB391" s="19">
        <v>1111</v>
      </c>
      <c r="AC391" s="19">
        <v>1066</v>
      </c>
      <c r="AD391" s="19">
        <v>1053</v>
      </c>
      <c r="AE391" s="19">
        <v>1077</v>
      </c>
      <c r="AF391" s="19">
        <v>1070</v>
      </c>
      <c r="AG391" s="19">
        <v>1063</v>
      </c>
      <c r="AH391" s="19">
        <v>1053</v>
      </c>
      <c r="AI391" s="19">
        <v>1050</v>
      </c>
      <c r="AJ391" s="19">
        <v>1036</v>
      </c>
      <c r="AK391" s="19">
        <v>1012</v>
      </c>
      <c r="AL391" s="19">
        <v>1015</v>
      </c>
      <c r="AM391" s="19">
        <v>1030</v>
      </c>
      <c r="AN391" s="19">
        <v>1126</v>
      </c>
      <c r="AO391" s="19">
        <v>1181</v>
      </c>
      <c r="AP391" s="19">
        <v>1238</v>
      </c>
      <c r="AQ391" s="19">
        <v>1353</v>
      </c>
      <c r="AR391" s="19">
        <v>1470</v>
      </c>
      <c r="AS391" s="19">
        <v>1584</v>
      </c>
      <c r="AT391" s="19">
        <v>1774</v>
      </c>
      <c r="AU391" s="19">
        <v>1842</v>
      </c>
      <c r="AV391" s="19">
        <v>1864</v>
      </c>
      <c r="AW391" s="19">
        <v>1862</v>
      </c>
      <c r="AX391" s="19">
        <v>1862</v>
      </c>
      <c r="AY391" s="19">
        <v>1866</v>
      </c>
      <c r="AZ391" s="19">
        <v>1851</v>
      </c>
      <c r="BA391" s="19">
        <v>1904</v>
      </c>
      <c r="BB391" s="19">
        <v>1902</v>
      </c>
      <c r="BC391" s="19">
        <v>1934</v>
      </c>
      <c r="BD391" s="19">
        <v>1947</v>
      </c>
      <c r="BE391" s="19">
        <v>2004</v>
      </c>
      <c r="BF391" s="19">
        <v>2020</v>
      </c>
      <c r="BG391" s="19">
        <v>1931</v>
      </c>
      <c r="BH391" s="19">
        <v>1851</v>
      </c>
      <c r="BI391" s="19">
        <v>1752</v>
      </c>
      <c r="BJ391" s="19">
        <v>1706</v>
      </c>
      <c r="BK391" s="19">
        <v>1729</v>
      </c>
      <c r="BL391" s="19">
        <v>1720</v>
      </c>
      <c r="BM391" s="19">
        <v>1710</v>
      </c>
      <c r="BN391" s="19">
        <v>1678</v>
      </c>
      <c r="BO391" s="19">
        <v>1730</v>
      </c>
      <c r="BP391" s="19">
        <v>1840</v>
      </c>
      <c r="BQ391" s="19">
        <v>1897</v>
      </c>
      <c r="BR391" s="19">
        <v>1872</v>
      </c>
      <c r="BS391" s="19">
        <v>1862</v>
      </c>
      <c r="BT391" s="19">
        <v>1795</v>
      </c>
      <c r="BU391" s="19">
        <v>1777</v>
      </c>
      <c r="BV391" s="19">
        <v>1719</v>
      </c>
      <c r="BW391" s="19">
        <v>1793</v>
      </c>
      <c r="BX391" s="19">
        <v>1858</v>
      </c>
      <c r="BY391" s="19">
        <v>1914</v>
      </c>
      <c r="BZ391" s="19">
        <v>1894</v>
      </c>
      <c r="CA391" s="19">
        <v>1986</v>
      </c>
      <c r="CB391" s="19">
        <v>2082</v>
      </c>
      <c r="CC391" s="19">
        <v>2210</v>
      </c>
      <c r="CD391" s="19">
        <v>2253</v>
      </c>
      <c r="CE391" s="19">
        <v>2230</v>
      </c>
      <c r="CF391" s="19">
        <v>2123</v>
      </c>
      <c r="CG391" s="19">
        <v>2047</v>
      </c>
      <c r="CH391" s="49">
        <v>1989</v>
      </c>
      <c r="CI391" s="49">
        <v>1968</v>
      </c>
      <c r="CJ391" s="49">
        <v>1950</v>
      </c>
      <c r="CK391" s="49">
        <v>1973</v>
      </c>
      <c r="CL391" s="49">
        <v>1917</v>
      </c>
      <c r="CM391" s="49">
        <v>1946</v>
      </c>
      <c r="CN391" s="49">
        <v>2034</v>
      </c>
      <c r="CO391" s="49">
        <v>2129</v>
      </c>
      <c r="CP391" s="49">
        <v>2128</v>
      </c>
      <c r="CQ391" s="49">
        <v>2057</v>
      </c>
      <c r="CR391" s="49">
        <v>2031</v>
      </c>
      <c r="CS391" s="49">
        <v>1982</v>
      </c>
      <c r="CT391" s="49">
        <v>1925</v>
      </c>
      <c r="CU391" s="49">
        <v>1902</v>
      </c>
      <c r="CV391" s="49">
        <v>1875</v>
      </c>
      <c r="CW391" s="49">
        <v>1787</v>
      </c>
      <c r="CX391" s="49">
        <v>1763</v>
      </c>
      <c r="CY391" s="49">
        <v>1803</v>
      </c>
      <c r="CZ391" s="17" t="s">
        <v>435</v>
      </c>
      <c r="DE391" t="s">
        <v>436</v>
      </c>
      <c r="DG391" t="s">
        <v>435</v>
      </c>
      <c r="DI391">
        <v>42300</v>
      </c>
      <c r="DJ391">
        <v>42500</v>
      </c>
      <c r="DK391">
        <v>42700</v>
      </c>
      <c r="DL391">
        <v>41900</v>
      </c>
      <c r="DM391">
        <v>43100</v>
      </c>
      <c r="DN391">
        <v>42700</v>
      </c>
      <c r="DO391">
        <v>43400</v>
      </c>
      <c r="DP391">
        <v>42300</v>
      </c>
      <c r="DQ391">
        <v>42000</v>
      </c>
      <c r="DR391">
        <v>43900</v>
      </c>
      <c r="DS391">
        <v>43700</v>
      </c>
      <c r="DT391">
        <v>44200</v>
      </c>
      <c r="DU391">
        <v>42800</v>
      </c>
      <c r="DV391">
        <v>40800</v>
      </c>
      <c r="DW391">
        <v>40600</v>
      </c>
      <c r="DX391">
        <v>39800</v>
      </c>
      <c r="DY391">
        <v>41600</v>
      </c>
      <c r="DZ391">
        <v>41800</v>
      </c>
      <c r="EA391">
        <v>40800</v>
      </c>
      <c r="EB391">
        <v>40700</v>
      </c>
      <c r="EC391">
        <v>38200</v>
      </c>
      <c r="ED391">
        <v>39900</v>
      </c>
      <c r="EE391">
        <v>40600</v>
      </c>
      <c r="EF391">
        <v>40100</v>
      </c>
      <c r="EG391">
        <v>42400</v>
      </c>
      <c r="EH391">
        <v>41300</v>
      </c>
      <c r="EI391">
        <v>40600</v>
      </c>
      <c r="EJ391" s="19">
        <v>40200</v>
      </c>
      <c r="EK391" s="19">
        <v>38500</v>
      </c>
      <c r="EL391" s="19">
        <v>39100</v>
      </c>
      <c r="EM391" s="19"/>
      <c r="EO391" s="31">
        <f t="shared" si="150"/>
        <v>2.6950354609929079E-2</v>
      </c>
      <c r="EP391" s="31">
        <f t="shared" si="151"/>
        <v>2.5882352941176471E-2</v>
      </c>
      <c r="EQ391" s="31">
        <f t="shared" si="152"/>
        <v>2.6065573770491804E-2</v>
      </c>
      <c r="ER391" s="31">
        <f t="shared" si="153"/>
        <v>2.8496420047732698E-2</v>
      </c>
      <c r="ES391" s="31">
        <f t="shared" si="154"/>
        <v>2.8329466357308583E-2</v>
      </c>
      <c r="ET391" s="31">
        <f t="shared" si="155"/>
        <v>2.5597189695550353E-2</v>
      </c>
      <c r="EU391" s="31">
        <f t="shared" si="156"/>
        <v>2.4562211981566821E-2</v>
      </c>
      <c r="EV391" s="31">
        <f t="shared" si="157"/>
        <v>2.5295508274231677E-2</v>
      </c>
      <c r="EW391" s="31">
        <f t="shared" si="158"/>
        <v>2.5000000000000001E-2</v>
      </c>
      <c r="EX391" s="31">
        <f t="shared" si="159"/>
        <v>2.3120728929384965E-2</v>
      </c>
      <c r="EY391" s="31">
        <f t="shared" si="160"/>
        <v>2.7025171624713958E-2</v>
      </c>
      <c r="EZ391" s="31">
        <f t="shared" si="161"/>
        <v>3.3257918552036199E-2</v>
      </c>
      <c r="FA391" s="31">
        <f t="shared" si="162"/>
        <v>4.3037383177570096E-2</v>
      </c>
      <c r="FB391" s="31">
        <f t="shared" si="163"/>
        <v>4.5637254901960786E-2</v>
      </c>
      <c r="FC391" s="31">
        <f t="shared" si="164"/>
        <v>4.6896551724137932E-2</v>
      </c>
      <c r="FD391" s="31">
        <f t="shared" si="165"/>
        <v>4.8919597989949749E-2</v>
      </c>
      <c r="FE391" s="31">
        <f t="shared" si="166"/>
        <v>4.6418269230769228E-2</v>
      </c>
      <c r="FF391" s="31">
        <f t="shared" si="167"/>
        <v>4.08133971291866E-2</v>
      </c>
      <c r="FG391" s="31">
        <f t="shared" si="168"/>
        <v>4.191176470588235E-2</v>
      </c>
      <c r="FH391" s="31">
        <f t="shared" si="169"/>
        <v>4.5208845208845209E-2</v>
      </c>
      <c r="FI391" s="31">
        <f t="shared" si="170"/>
        <v>4.8743455497382196E-2</v>
      </c>
      <c r="FJ391" s="31">
        <f t="shared" si="171"/>
        <v>4.3082706766917292E-2</v>
      </c>
      <c r="FK391" s="31">
        <f t="shared" si="172"/>
        <v>4.7142857142857146E-2</v>
      </c>
      <c r="FL391" s="31">
        <f t="shared" si="173"/>
        <v>5.1920199501246884E-2</v>
      </c>
      <c r="FM391" s="50">
        <f t="shared" si="174"/>
        <v>5.2594339622641512E-2</v>
      </c>
      <c r="FN391" s="50">
        <f t="shared" si="175"/>
        <v>4.8159806295399517E-2</v>
      </c>
      <c r="FO391" s="50">
        <f t="shared" si="176"/>
        <v>4.8596059113300491E-2</v>
      </c>
      <c r="FP391" s="50">
        <f t="shared" si="177"/>
        <v>5.0597014925373135E-2</v>
      </c>
      <c r="FQ391" s="50">
        <f t="shared" si="178"/>
        <v>5.3428571428571429E-2</v>
      </c>
      <c r="FR391" s="50">
        <f t="shared" si="179"/>
        <v>4.9232736572890026E-2</v>
      </c>
    </row>
    <row r="392" spans="1:174" ht="14">
      <c r="A392" s="17" t="s">
        <v>436</v>
      </c>
      <c r="B392" s="19">
        <v>2380</v>
      </c>
      <c r="C392" s="19">
        <v>2347</v>
      </c>
      <c r="D392" s="19">
        <v>2358</v>
      </c>
      <c r="E392" s="19">
        <v>2179</v>
      </c>
      <c r="F392" s="19">
        <v>2115</v>
      </c>
      <c r="G392" s="19">
        <v>2085</v>
      </c>
      <c r="H392" s="19">
        <v>2114</v>
      </c>
      <c r="I392" s="19">
        <v>2504</v>
      </c>
      <c r="J392" s="19">
        <v>2676</v>
      </c>
      <c r="K392" s="19">
        <v>2682</v>
      </c>
      <c r="L392" s="19">
        <v>2646</v>
      </c>
      <c r="M392" s="19">
        <v>2530</v>
      </c>
      <c r="N392" s="19">
        <v>2512</v>
      </c>
      <c r="O392" s="19">
        <v>2490</v>
      </c>
      <c r="P392" s="19">
        <v>2650</v>
      </c>
      <c r="Q392" s="19">
        <v>2453</v>
      </c>
      <c r="R392" s="19">
        <v>2389</v>
      </c>
      <c r="S392" s="19">
        <v>2408</v>
      </c>
      <c r="T392" s="19">
        <v>2476</v>
      </c>
      <c r="U392" s="19">
        <v>2686</v>
      </c>
      <c r="V392" s="19">
        <v>2677</v>
      </c>
      <c r="W392" s="19">
        <v>2588</v>
      </c>
      <c r="X392" s="19">
        <v>2467</v>
      </c>
      <c r="Y392" s="19">
        <v>2386</v>
      </c>
      <c r="Z392" s="19">
        <v>2333</v>
      </c>
      <c r="AA392" s="19">
        <v>2324</v>
      </c>
      <c r="AB392" s="19">
        <v>2392</v>
      </c>
      <c r="AC392" s="19">
        <v>2239</v>
      </c>
      <c r="AD392" s="19">
        <v>2125</v>
      </c>
      <c r="AE392" s="19">
        <v>2090</v>
      </c>
      <c r="AF392" s="19">
        <v>2089</v>
      </c>
      <c r="AG392" s="19">
        <v>2319</v>
      </c>
      <c r="AH392" s="19">
        <v>2377</v>
      </c>
      <c r="AI392" s="19">
        <v>2334</v>
      </c>
      <c r="AJ392" s="19">
        <v>2255</v>
      </c>
      <c r="AK392" s="19">
        <v>2306</v>
      </c>
      <c r="AL392" s="19">
        <v>2258</v>
      </c>
      <c r="AM392" s="19">
        <v>2425</v>
      </c>
      <c r="AN392" s="19">
        <v>2657</v>
      </c>
      <c r="AO392" s="19">
        <v>2658</v>
      </c>
      <c r="AP392" s="19">
        <v>2687</v>
      </c>
      <c r="AQ392" s="19">
        <v>2937</v>
      </c>
      <c r="AR392" s="19">
        <v>3267</v>
      </c>
      <c r="AS392" s="19">
        <v>3736</v>
      </c>
      <c r="AT392" s="19">
        <v>4310</v>
      </c>
      <c r="AU392" s="19">
        <v>4479</v>
      </c>
      <c r="AV392" s="19">
        <v>4531</v>
      </c>
      <c r="AW392" s="19">
        <v>4543</v>
      </c>
      <c r="AX392" s="19">
        <v>4574</v>
      </c>
      <c r="AY392" s="19">
        <v>4579</v>
      </c>
      <c r="AZ392" s="19">
        <v>4747</v>
      </c>
      <c r="BA392" s="19">
        <v>4651</v>
      </c>
      <c r="BB392" s="19">
        <v>4736</v>
      </c>
      <c r="BC392" s="19">
        <v>4714</v>
      </c>
      <c r="BD392" s="19">
        <v>4724</v>
      </c>
      <c r="BE392" s="19">
        <v>5216</v>
      </c>
      <c r="BF392" s="19">
        <v>5310</v>
      </c>
      <c r="BG392" s="19">
        <v>5185</v>
      </c>
      <c r="BH392" s="19">
        <v>5039</v>
      </c>
      <c r="BI392" s="19">
        <v>4951</v>
      </c>
      <c r="BJ392" s="19">
        <v>4843</v>
      </c>
      <c r="BK392" s="19">
        <v>4836</v>
      </c>
      <c r="BL392" s="19">
        <v>4840</v>
      </c>
      <c r="BM392" s="19">
        <v>4410</v>
      </c>
      <c r="BN392" s="19">
        <v>4244</v>
      </c>
      <c r="BO392" s="19">
        <v>4173</v>
      </c>
      <c r="BP392" s="19">
        <v>4257</v>
      </c>
      <c r="BQ392" s="19">
        <v>4570</v>
      </c>
      <c r="BR392" s="19">
        <v>4783</v>
      </c>
      <c r="BS392" s="19">
        <v>4699</v>
      </c>
      <c r="BT392" s="19">
        <v>4490</v>
      </c>
      <c r="BU392" s="19">
        <v>4563</v>
      </c>
      <c r="BV392" s="19">
        <v>4533</v>
      </c>
      <c r="BW392" s="19">
        <v>4690</v>
      </c>
      <c r="BX392" s="19">
        <v>4713</v>
      </c>
      <c r="BY392" s="19">
        <v>4440</v>
      </c>
      <c r="BZ392" s="19">
        <v>4148</v>
      </c>
      <c r="CA392" s="19">
        <v>4186</v>
      </c>
      <c r="CB392" s="19">
        <v>4216</v>
      </c>
      <c r="CC392" s="19">
        <v>4711</v>
      </c>
      <c r="CD392" s="19">
        <v>4811</v>
      </c>
      <c r="CE392" s="19">
        <v>4748</v>
      </c>
      <c r="CF392" s="19">
        <v>4480</v>
      </c>
      <c r="CG392" s="19">
        <v>4468</v>
      </c>
      <c r="CH392" s="49">
        <v>4395</v>
      </c>
      <c r="CI392" s="49">
        <v>4447</v>
      </c>
      <c r="CJ392" s="49">
        <v>4385</v>
      </c>
      <c r="CK392" s="49">
        <v>4061</v>
      </c>
      <c r="CL392" s="49">
        <v>3981</v>
      </c>
      <c r="CM392" s="49">
        <v>4107</v>
      </c>
      <c r="CN392" s="49">
        <v>4011</v>
      </c>
      <c r="CO392" s="49">
        <v>4637</v>
      </c>
      <c r="CP392" s="49">
        <v>5117</v>
      </c>
      <c r="CQ392" s="49">
        <v>4927</v>
      </c>
      <c r="CR392" s="49">
        <v>4663</v>
      </c>
      <c r="CS392" s="49">
        <v>4449</v>
      </c>
      <c r="CT392" s="49">
        <v>4165</v>
      </c>
      <c r="CU392" s="49">
        <v>4041</v>
      </c>
      <c r="CV392" s="49">
        <v>3889</v>
      </c>
      <c r="CW392" s="49">
        <v>3494</v>
      </c>
      <c r="CX392" s="49">
        <v>3390</v>
      </c>
      <c r="CY392" s="49">
        <v>3268</v>
      </c>
      <c r="CZ392" s="17" t="s">
        <v>436</v>
      </c>
      <c r="DE392" t="s">
        <v>437</v>
      </c>
      <c r="DG392" t="s">
        <v>436</v>
      </c>
      <c r="DI392">
        <v>85000</v>
      </c>
      <c r="DJ392">
        <v>87000</v>
      </c>
      <c r="DK392">
        <v>87400</v>
      </c>
      <c r="DL392">
        <v>88900</v>
      </c>
      <c r="DM392">
        <v>89300</v>
      </c>
      <c r="DN392">
        <v>88800</v>
      </c>
      <c r="DO392">
        <v>88900</v>
      </c>
      <c r="DP392">
        <v>88800</v>
      </c>
      <c r="DQ392">
        <v>89400</v>
      </c>
      <c r="DR392">
        <v>89900</v>
      </c>
      <c r="DS392">
        <v>90000</v>
      </c>
      <c r="DT392">
        <v>90000</v>
      </c>
      <c r="DU392">
        <v>89400</v>
      </c>
      <c r="DV392">
        <v>88800</v>
      </c>
      <c r="DW392">
        <v>89300</v>
      </c>
      <c r="DX392">
        <v>88000</v>
      </c>
      <c r="DY392">
        <v>87500</v>
      </c>
      <c r="DZ392">
        <v>87900</v>
      </c>
      <c r="EA392">
        <v>87300</v>
      </c>
      <c r="EB392">
        <v>88200</v>
      </c>
      <c r="EC392">
        <v>88300</v>
      </c>
      <c r="ED392">
        <v>87900</v>
      </c>
      <c r="EE392">
        <v>88500</v>
      </c>
      <c r="EF392">
        <v>88400</v>
      </c>
      <c r="EG392">
        <v>86400</v>
      </c>
      <c r="EH392">
        <v>88400</v>
      </c>
      <c r="EI392">
        <v>88500</v>
      </c>
      <c r="EJ392" s="19">
        <v>88900</v>
      </c>
      <c r="EK392" s="19">
        <v>90100</v>
      </c>
      <c r="EL392" s="19">
        <v>90300</v>
      </c>
      <c r="EM392" s="19"/>
      <c r="EO392" s="31">
        <f t="shared" ref="EO392:EO414" si="180">K392/DI392</f>
        <v>3.1552941176470589E-2</v>
      </c>
      <c r="EP392" s="31">
        <f t="shared" ref="EP392:EP414" si="181">N392/DJ392</f>
        <v>2.8873563218390803E-2</v>
      </c>
      <c r="EQ392" s="31">
        <f t="shared" ref="EQ392:EQ414" si="182">Q392/DK392</f>
        <v>2.8066361556064075E-2</v>
      </c>
      <c r="ER392" s="31">
        <f t="shared" ref="ER392:ER414" si="183">T392/DL392</f>
        <v>2.7851518560179978E-2</v>
      </c>
      <c r="ES392" s="31">
        <f t="shared" ref="ES392:ES414" si="184">W392/DM392</f>
        <v>2.8980963045912654E-2</v>
      </c>
      <c r="ET392" s="31">
        <f t="shared" ref="ET392:ET414" si="185">Z392/DN392</f>
        <v>2.6272522522522521E-2</v>
      </c>
      <c r="EU392" s="31">
        <f t="shared" ref="EU392:EU414" si="186">AC392/DO392</f>
        <v>2.5185601799775029E-2</v>
      </c>
      <c r="EV392" s="31">
        <f t="shared" ref="EV392:EV414" si="187">AF392/DP392</f>
        <v>2.3524774774774774E-2</v>
      </c>
      <c r="EW392" s="31">
        <f t="shared" ref="EW392:EW414" si="188">AI392/DQ392</f>
        <v>2.6107382550335571E-2</v>
      </c>
      <c r="EX392" s="31">
        <f t="shared" ref="EX392:EX414" si="189">AL392/DR392</f>
        <v>2.5116796440489433E-2</v>
      </c>
      <c r="EY392" s="31">
        <f t="shared" ref="EY392:EY414" si="190">AO392/DS392</f>
        <v>2.9533333333333335E-2</v>
      </c>
      <c r="EZ392" s="31">
        <f t="shared" ref="EZ392:EZ414" si="191">AR392/DT392</f>
        <v>3.6299999999999999E-2</v>
      </c>
      <c r="FA392" s="31">
        <f t="shared" ref="FA392:FA414" si="192">AU392/DU392</f>
        <v>5.01006711409396E-2</v>
      </c>
      <c r="FB392" s="31">
        <f t="shared" ref="FB392:FB414" si="193">AX392/DV392</f>
        <v>5.150900900900901E-2</v>
      </c>
      <c r="FC392" s="31">
        <f t="shared" ref="FC392:FC414" si="194">BA392/DW392</f>
        <v>5.2082866741321392E-2</v>
      </c>
      <c r="FD392" s="31">
        <f t="shared" ref="FD392:FD414" si="195">BD392/DX392</f>
        <v>5.3681818181818185E-2</v>
      </c>
      <c r="FE392" s="31">
        <f t="shared" ref="FE392:FE414" si="196">BG392/DY392</f>
        <v>5.9257142857142855E-2</v>
      </c>
      <c r="FF392" s="31">
        <f t="shared" ref="FF392:FF414" si="197">BJ392/DZ392</f>
        <v>5.5096700796359498E-2</v>
      </c>
      <c r="FG392" s="31">
        <f t="shared" ref="FG392:FG414" si="198">BM392/EA392</f>
        <v>5.0515463917525774E-2</v>
      </c>
      <c r="FH392" s="31">
        <f t="shared" ref="FH392:FH414" si="199">BP392/EB392</f>
        <v>4.8265306122448982E-2</v>
      </c>
      <c r="FI392" s="31">
        <f t="shared" ref="FI392:FI414" si="200">BS392/EC392</f>
        <v>5.3216308040770099E-2</v>
      </c>
      <c r="FJ392" s="31">
        <f t="shared" ref="FJ392:FJ414" si="201">BV392/ED392</f>
        <v>5.1569965870307169E-2</v>
      </c>
      <c r="FK392" s="31">
        <f t="shared" ref="FK392:FK414" si="202">BY392/EE392</f>
        <v>5.0169491525423729E-2</v>
      </c>
      <c r="FL392" s="31">
        <f t="shared" si="173"/>
        <v>4.7692307692307694E-2</v>
      </c>
      <c r="FM392" s="50">
        <f t="shared" si="174"/>
        <v>5.4953703703703706E-2</v>
      </c>
      <c r="FN392" s="50">
        <f t="shared" si="175"/>
        <v>4.9717194570135743E-2</v>
      </c>
      <c r="FO392" s="50">
        <f t="shared" si="176"/>
        <v>4.5887005649717517E-2</v>
      </c>
      <c r="FP392" s="50">
        <f t="shared" si="177"/>
        <v>4.511811023622047E-2</v>
      </c>
      <c r="FQ392" s="50">
        <f t="shared" si="178"/>
        <v>5.4683684794672588E-2</v>
      </c>
      <c r="FR392" s="50">
        <f t="shared" si="179"/>
        <v>4.6124031007751941E-2</v>
      </c>
    </row>
    <row r="393" spans="1:174" ht="14">
      <c r="A393" s="17" t="s">
        <v>437</v>
      </c>
      <c r="B393" s="19">
        <v>392</v>
      </c>
      <c r="C393" s="19">
        <v>359</v>
      </c>
      <c r="D393" s="19">
        <v>379</v>
      </c>
      <c r="E393" s="19">
        <v>335</v>
      </c>
      <c r="F393" s="19">
        <v>297</v>
      </c>
      <c r="G393" s="19">
        <v>283</v>
      </c>
      <c r="H393" s="19">
        <v>307</v>
      </c>
      <c r="I393" s="19">
        <v>335</v>
      </c>
      <c r="J393" s="19">
        <v>406</v>
      </c>
      <c r="K393" s="19">
        <v>462</v>
      </c>
      <c r="L393" s="19">
        <v>405</v>
      </c>
      <c r="M393" s="19">
        <v>376</v>
      </c>
      <c r="N393" s="19">
        <v>386</v>
      </c>
      <c r="O393" s="19">
        <v>405</v>
      </c>
      <c r="P393" s="19">
        <v>381</v>
      </c>
      <c r="Q393" s="19">
        <v>389</v>
      </c>
      <c r="R393" s="19">
        <v>369</v>
      </c>
      <c r="S393" s="19">
        <v>389</v>
      </c>
      <c r="T393" s="19">
        <v>373</v>
      </c>
      <c r="U393" s="19">
        <v>429</v>
      </c>
      <c r="V393" s="19">
        <v>449</v>
      </c>
      <c r="W393" s="19">
        <v>442</v>
      </c>
      <c r="X393" s="19">
        <v>415</v>
      </c>
      <c r="Y393" s="19">
        <v>391</v>
      </c>
      <c r="Z393" s="19">
        <v>392</v>
      </c>
      <c r="AA393" s="19">
        <v>371</v>
      </c>
      <c r="AB393" s="19">
        <v>346</v>
      </c>
      <c r="AC393" s="19">
        <v>371</v>
      </c>
      <c r="AD393" s="19">
        <v>324</v>
      </c>
      <c r="AE393" s="19">
        <v>343</v>
      </c>
      <c r="AF393" s="19">
        <v>366</v>
      </c>
      <c r="AG393" s="19">
        <v>370</v>
      </c>
      <c r="AH393" s="19">
        <v>376</v>
      </c>
      <c r="AI393" s="19">
        <v>372</v>
      </c>
      <c r="AJ393" s="19">
        <v>372</v>
      </c>
      <c r="AK393" s="19">
        <v>360</v>
      </c>
      <c r="AL393" s="19">
        <v>380</v>
      </c>
      <c r="AM393" s="19">
        <v>387</v>
      </c>
      <c r="AN393" s="19">
        <v>439</v>
      </c>
      <c r="AO393" s="19">
        <v>463</v>
      </c>
      <c r="AP393" s="19">
        <v>508</v>
      </c>
      <c r="AQ393" s="19">
        <v>566</v>
      </c>
      <c r="AR393" s="19">
        <v>635</v>
      </c>
      <c r="AS393" s="19">
        <v>788</v>
      </c>
      <c r="AT393" s="19">
        <v>1027</v>
      </c>
      <c r="AU393" s="19">
        <v>1083</v>
      </c>
      <c r="AV393" s="19">
        <v>1133</v>
      </c>
      <c r="AW393" s="19">
        <v>1121</v>
      </c>
      <c r="AX393" s="19">
        <v>1121</v>
      </c>
      <c r="AY393" s="19">
        <v>1111</v>
      </c>
      <c r="AZ393" s="19">
        <v>1138</v>
      </c>
      <c r="BA393" s="19">
        <v>1063</v>
      </c>
      <c r="BB393" s="19">
        <v>1021</v>
      </c>
      <c r="BC393" s="19">
        <v>1014</v>
      </c>
      <c r="BD393" s="19">
        <v>985</v>
      </c>
      <c r="BE393" s="19">
        <v>1068</v>
      </c>
      <c r="BF393" s="19">
        <v>1033</v>
      </c>
      <c r="BG393" s="19">
        <v>981</v>
      </c>
      <c r="BH393" s="19">
        <v>979</v>
      </c>
      <c r="BI393" s="19">
        <v>841</v>
      </c>
      <c r="BJ393" s="19">
        <v>796</v>
      </c>
      <c r="BK393" s="19">
        <v>831</v>
      </c>
      <c r="BL393" s="19">
        <v>802</v>
      </c>
      <c r="BM393" s="19">
        <v>794</v>
      </c>
      <c r="BN393" s="19">
        <v>787</v>
      </c>
      <c r="BO393" s="19">
        <v>779</v>
      </c>
      <c r="BP393" s="19">
        <v>761</v>
      </c>
      <c r="BQ393" s="19">
        <v>829</v>
      </c>
      <c r="BR393" s="19">
        <v>849</v>
      </c>
      <c r="BS393" s="19">
        <v>896</v>
      </c>
      <c r="BT393" s="19">
        <v>835</v>
      </c>
      <c r="BU393" s="19">
        <v>832</v>
      </c>
      <c r="BV393" s="19">
        <v>834</v>
      </c>
      <c r="BW393" s="19">
        <v>877</v>
      </c>
      <c r="BX393" s="19">
        <v>895</v>
      </c>
      <c r="BY393" s="19">
        <v>908</v>
      </c>
      <c r="BZ393" s="19">
        <v>930</v>
      </c>
      <c r="CA393" s="19">
        <v>913</v>
      </c>
      <c r="CB393" s="19">
        <v>925</v>
      </c>
      <c r="CC393" s="19">
        <v>930</v>
      </c>
      <c r="CD393" s="19">
        <v>967</v>
      </c>
      <c r="CE393" s="19">
        <v>955</v>
      </c>
      <c r="CF393" s="19">
        <v>904</v>
      </c>
      <c r="CG393" s="19">
        <v>878</v>
      </c>
      <c r="CH393" s="49">
        <v>850</v>
      </c>
      <c r="CI393" s="49">
        <v>896</v>
      </c>
      <c r="CJ393" s="49">
        <v>886</v>
      </c>
      <c r="CK393" s="49">
        <v>865</v>
      </c>
      <c r="CL393" s="49">
        <v>835</v>
      </c>
      <c r="CM393" s="49">
        <v>848</v>
      </c>
      <c r="CN393" s="49">
        <v>879</v>
      </c>
      <c r="CO393" s="49">
        <v>909</v>
      </c>
      <c r="CP393" s="49">
        <v>933</v>
      </c>
      <c r="CQ393" s="49">
        <v>920</v>
      </c>
      <c r="CR393" s="49">
        <v>903</v>
      </c>
      <c r="CS393" s="49">
        <v>864</v>
      </c>
      <c r="CT393" s="49">
        <v>835</v>
      </c>
      <c r="CU393" s="49">
        <v>827</v>
      </c>
      <c r="CV393" s="49">
        <v>800</v>
      </c>
      <c r="CW393" s="49">
        <v>781</v>
      </c>
      <c r="CX393" s="49">
        <v>703</v>
      </c>
      <c r="CY393" s="49">
        <v>656</v>
      </c>
      <c r="CZ393" s="17" t="s">
        <v>437</v>
      </c>
      <c r="DE393" t="s">
        <v>438</v>
      </c>
      <c r="DG393" t="s">
        <v>437</v>
      </c>
      <c r="DI393">
        <v>54400</v>
      </c>
      <c r="DJ393">
        <v>54400</v>
      </c>
      <c r="DK393">
        <v>55200</v>
      </c>
      <c r="DL393">
        <v>55700</v>
      </c>
      <c r="DM393">
        <v>55200</v>
      </c>
      <c r="DN393">
        <v>54900</v>
      </c>
      <c r="DO393">
        <v>55500</v>
      </c>
      <c r="DP393">
        <v>53400</v>
      </c>
      <c r="DQ393">
        <v>52700</v>
      </c>
      <c r="DR393">
        <v>53100</v>
      </c>
      <c r="DS393">
        <v>53100</v>
      </c>
      <c r="DT393">
        <v>54400</v>
      </c>
      <c r="DU393">
        <v>54300</v>
      </c>
      <c r="DV393">
        <v>53700</v>
      </c>
      <c r="DW393">
        <v>52200</v>
      </c>
      <c r="DX393">
        <v>50200</v>
      </c>
      <c r="DY393">
        <v>50900</v>
      </c>
      <c r="DZ393">
        <v>51100</v>
      </c>
      <c r="EA393">
        <v>52000</v>
      </c>
      <c r="EB393">
        <v>52000</v>
      </c>
      <c r="EC393">
        <v>52700</v>
      </c>
      <c r="ED393">
        <v>54300</v>
      </c>
      <c r="EE393">
        <v>55100</v>
      </c>
      <c r="EF393">
        <v>55500</v>
      </c>
      <c r="EG393">
        <v>55200</v>
      </c>
      <c r="EH393">
        <v>55100</v>
      </c>
      <c r="EI393">
        <v>53800</v>
      </c>
      <c r="EJ393" s="19">
        <v>53700</v>
      </c>
      <c r="EK393" s="19">
        <v>53000</v>
      </c>
      <c r="EL393" s="19">
        <v>52200</v>
      </c>
      <c r="EM393" s="19"/>
      <c r="EO393" s="31">
        <f t="shared" si="180"/>
        <v>8.4926470588235301E-3</v>
      </c>
      <c r="EP393" s="31">
        <f t="shared" si="181"/>
        <v>7.0955882352941174E-3</v>
      </c>
      <c r="EQ393" s="31">
        <f t="shared" si="182"/>
        <v>7.0471014492753626E-3</v>
      </c>
      <c r="ER393" s="31">
        <f t="shared" si="183"/>
        <v>6.6965888689407543E-3</v>
      </c>
      <c r="ES393" s="31">
        <f t="shared" si="184"/>
        <v>8.0072463768115949E-3</v>
      </c>
      <c r="ET393" s="31">
        <f t="shared" si="185"/>
        <v>7.1402550091074681E-3</v>
      </c>
      <c r="EU393" s="31">
        <f t="shared" si="186"/>
        <v>6.6846846846846846E-3</v>
      </c>
      <c r="EV393" s="31">
        <f t="shared" si="187"/>
        <v>6.8539325842696631E-3</v>
      </c>
      <c r="EW393" s="31">
        <f t="shared" si="188"/>
        <v>7.058823529411765E-3</v>
      </c>
      <c r="EX393" s="31">
        <f t="shared" si="189"/>
        <v>7.1563088512241052E-3</v>
      </c>
      <c r="EY393" s="31">
        <f t="shared" si="190"/>
        <v>8.7193973634651593E-3</v>
      </c>
      <c r="EZ393" s="31">
        <f t="shared" si="191"/>
        <v>1.1672794117647059E-2</v>
      </c>
      <c r="FA393" s="31">
        <f t="shared" si="192"/>
        <v>1.9944751381215469E-2</v>
      </c>
      <c r="FB393" s="31">
        <f t="shared" si="193"/>
        <v>2.0875232774674117E-2</v>
      </c>
      <c r="FC393" s="31">
        <f t="shared" si="194"/>
        <v>2.0363984674329504E-2</v>
      </c>
      <c r="FD393" s="31">
        <f t="shared" si="195"/>
        <v>1.9621513944223106E-2</v>
      </c>
      <c r="FE393" s="31">
        <f t="shared" si="196"/>
        <v>1.9273084479371316E-2</v>
      </c>
      <c r="FF393" s="31">
        <f t="shared" si="197"/>
        <v>1.5577299412915852E-2</v>
      </c>
      <c r="FG393" s="31">
        <f t="shared" si="198"/>
        <v>1.5269230769230769E-2</v>
      </c>
      <c r="FH393" s="31">
        <f t="shared" si="199"/>
        <v>1.4634615384615385E-2</v>
      </c>
      <c r="FI393" s="31">
        <f t="shared" si="200"/>
        <v>1.7001897533206831E-2</v>
      </c>
      <c r="FJ393" s="31">
        <f t="shared" si="201"/>
        <v>1.5359116022099448E-2</v>
      </c>
      <c r="FK393" s="31">
        <f t="shared" si="202"/>
        <v>1.6479128856624319E-2</v>
      </c>
      <c r="FL393" s="31">
        <f t="shared" ref="FL393:FL414" si="203">CB393/EF393</f>
        <v>1.6666666666666666E-2</v>
      </c>
      <c r="FM393" s="50">
        <f t="shared" ref="FM393:FM414" si="204">CE393/EG393</f>
        <v>1.7300724637681158E-2</v>
      </c>
      <c r="FN393" s="50">
        <f t="shared" ref="FN393:FN414" si="205">CH393/EH393</f>
        <v>1.5426497277676952E-2</v>
      </c>
      <c r="FO393" s="50">
        <f t="shared" ref="FO393:FO414" si="206">CK393/EI393</f>
        <v>1.6078066914498142E-2</v>
      </c>
      <c r="FP393" s="50">
        <f t="shared" ref="FP393:FP414" si="207">CN393/EJ393</f>
        <v>1.6368715083798883E-2</v>
      </c>
      <c r="FQ393" s="50">
        <f t="shared" ref="FQ393:FQ414" si="208">CQ393/EK393</f>
        <v>1.7358490566037735E-2</v>
      </c>
      <c r="FR393" s="50">
        <f t="shared" ref="FR393:FR455" si="209">CT393/EL393</f>
        <v>1.5996168582375479E-2</v>
      </c>
    </row>
    <row r="394" spans="1:174" ht="14">
      <c r="A394" s="17" t="s">
        <v>438</v>
      </c>
      <c r="B394" s="19">
        <v>259</v>
      </c>
      <c r="C394" s="19">
        <v>259</v>
      </c>
      <c r="D394" s="19">
        <v>260</v>
      </c>
      <c r="E394" s="19">
        <v>271</v>
      </c>
      <c r="F394" s="19">
        <v>297</v>
      </c>
      <c r="G394" s="19">
        <v>312</v>
      </c>
      <c r="H394" s="19">
        <v>324</v>
      </c>
      <c r="I394" s="19">
        <v>355</v>
      </c>
      <c r="J394" s="19">
        <v>353</v>
      </c>
      <c r="K394" s="19">
        <v>345</v>
      </c>
      <c r="L394" s="19">
        <v>343</v>
      </c>
      <c r="M394" s="19">
        <v>293</v>
      </c>
      <c r="N394" s="19">
        <v>263</v>
      </c>
      <c r="O394" s="19">
        <v>236</v>
      </c>
      <c r="P394" s="19">
        <v>253</v>
      </c>
      <c r="Q394" s="19">
        <v>257</v>
      </c>
      <c r="R394" s="19">
        <v>255</v>
      </c>
      <c r="S394" s="19">
        <v>267</v>
      </c>
      <c r="T394" s="19">
        <v>315</v>
      </c>
      <c r="U394" s="19">
        <v>343</v>
      </c>
      <c r="V394" s="19">
        <v>357</v>
      </c>
      <c r="W394" s="19">
        <v>287</v>
      </c>
      <c r="X394" s="19">
        <v>249</v>
      </c>
      <c r="Y394" s="19">
        <v>218</v>
      </c>
      <c r="Z394" s="19">
        <v>217</v>
      </c>
      <c r="AA394" s="19">
        <v>229</v>
      </c>
      <c r="AB394" s="19">
        <v>239</v>
      </c>
      <c r="AC394" s="19">
        <v>227</v>
      </c>
      <c r="AD394" s="19">
        <v>236</v>
      </c>
      <c r="AE394" s="19">
        <v>249</v>
      </c>
      <c r="AF394" s="19">
        <v>252</v>
      </c>
      <c r="AG394" s="19">
        <v>314</v>
      </c>
      <c r="AH394" s="19">
        <v>285</v>
      </c>
      <c r="AI394" s="19">
        <v>265</v>
      </c>
      <c r="AJ394" s="19">
        <v>263</v>
      </c>
      <c r="AK394" s="19">
        <v>244</v>
      </c>
      <c r="AL394" s="19">
        <v>223</v>
      </c>
      <c r="AM394" s="19">
        <v>244</v>
      </c>
      <c r="AN394" s="19">
        <v>256</v>
      </c>
      <c r="AO394" s="19">
        <v>255</v>
      </c>
      <c r="AP394" s="19">
        <v>249</v>
      </c>
      <c r="AQ394" s="19">
        <v>306</v>
      </c>
      <c r="AR394" s="19">
        <v>350</v>
      </c>
      <c r="AS394" s="19">
        <v>416</v>
      </c>
      <c r="AT394" s="19">
        <v>470</v>
      </c>
      <c r="AU394" s="19">
        <v>467</v>
      </c>
      <c r="AV394" s="19">
        <v>421</v>
      </c>
      <c r="AW394" s="19">
        <v>411</v>
      </c>
      <c r="AX394" s="19">
        <v>402</v>
      </c>
      <c r="AY394" s="19">
        <v>400</v>
      </c>
      <c r="AZ394" s="19">
        <v>398</v>
      </c>
      <c r="BA394" s="19">
        <v>409</v>
      </c>
      <c r="BB394" s="19">
        <v>448</v>
      </c>
      <c r="BC394" s="19">
        <v>469</v>
      </c>
      <c r="BD394" s="19">
        <v>500</v>
      </c>
      <c r="BE394" s="19">
        <v>581</v>
      </c>
      <c r="BF394" s="19">
        <v>577</v>
      </c>
      <c r="BG394" s="19">
        <v>540</v>
      </c>
      <c r="BH394" s="19">
        <v>509</v>
      </c>
      <c r="BI394" s="19">
        <v>437</v>
      </c>
      <c r="BJ394" s="19">
        <v>401</v>
      </c>
      <c r="BK394" s="19">
        <v>387</v>
      </c>
      <c r="BL394" s="19">
        <v>388</v>
      </c>
      <c r="BM394" s="19">
        <v>361</v>
      </c>
      <c r="BN394" s="19">
        <v>341</v>
      </c>
      <c r="BO394" s="19">
        <v>398</v>
      </c>
      <c r="BP394" s="19">
        <v>459</v>
      </c>
      <c r="BQ394" s="19">
        <v>510</v>
      </c>
      <c r="BR394" s="19">
        <v>486</v>
      </c>
      <c r="BS394" s="19">
        <v>442</v>
      </c>
      <c r="BT394" s="19">
        <v>406</v>
      </c>
      <c r="BU394" s="19">
        <v>376</v>
      </c>
      <c r="BV394" s="19">
        <v>348</v>
      </c>
      <c r="BW394" s="19">
        <v>351</v>
      </c>
      <c r="BX394" s="19">
        <v>344</v>
      </c>
      <c r="BY394" s="19">
        <v>360</v>
      </c>
      <c r="BZ394" s="19">
        <v>390</v>
      </c>
      <c r="CA394" s="19">
        <v>420</v>
      </c>
      <c r="CB394" s="19">
        <v>471</v>
      </c>
      <c r="CC394" s="19">
        <v>502</v>
      </c>
      <c r="CD394" s="19">
        <v>483</v>
      </c>
      <c r="CE394" s="19">
        <v>439</v>
      </c>
      <c r="CF394" s="19">
        <v>374</v>
      </c>
      <c r="CG394" s="19">
        <v>387</v>
      </c>
      <c r="CH394" s="49">
        <v>349</v>
      </c>
      <c r="CI394" s="49">
        <v>348</v>
      </c>
      <c r="CJ394" s="49">
        <v>333</v>
      </c>
      <c r="CK394" s="49">
        <v>351</v>
      </c>
      <c r="CL394" s="49">
        <v>350</v>
      </c>
      <c r="CM394" s="49">
        <v>377</v>
      </c>
      <c r="CN394" s="49">
        <v>459</v>
      </c>
      <c r="CO394" s="49">
        <v>514</v>
      </c>
      <c r="CP394" s="49">
        <v>472</v>
      </c>
      <c r="CQ394" s="49">
        <v>445</v>
      </c>
      <c r="CR394" s="49">
        <v>416</v>
      </c>
      <c r="CS394" s="49">
        <v>369</v>
      </c>
      <c r="CT394" s="49">
        <v>350</v>
      </c>
      <c r="CU394" s="49">
        <v>336</v>
      </c>
      <c r="CV394" s="49">
        <v>308</v>
      </c>
      <c r="CW394" s="49">
        <v>294</v>
      </c>
      <c r="CX394" s="49">
        <v>289</v>
      </c>
      <c r="CY394" s="49">
        <v>321</v>
      </c>
      <c r="CZ394" s="17" t="s">
        <v>438</v>
      </c>
      <c r="DE394" t="s">
        <v>439</v>
      </c>
      <c r="DG394" t="s">
        <v>438</v>
      </c>
      <c r="DI394">
        <v>13300</v>
      </c>
      <c r="DJ394">
        <v>13400</v>
      </c>
      <c r="DK394">
        <v>12700</v>
      </c>
      <c r="DL394">
        <v>12200</v>
      </c>
      <c r="DM394">
        <v>12300</v>
      </c>
      <c r="DN394">
        <v>12300</v>
      </c>
      <c r="DO394">
        <v>13300</v>
      </c>
      <c r="DP394">
        <v>14100</v>
      </c>
      <c r="DQ394">
        <v>13400</v>
      </c>
      <c r="DR394">
        <v>13800</v>
      </c>
      <c r="DS394">
        <v>12800</v>
      </c>
      <c r="DT394">
        <v>12400</v>
      </c>
      <c r="DU394">
        <v>14000</v>
      </c>
      <c r="DV394">
        <v>14700</v>
      </c>
      <c r="DW394">
        <v>16100</v>
      </c>
      <c r="DX394">
        <v>15300</v>
      </c>
      <c r="DY394">
        <v>15800</v>
      </c>
      <c r="DZ394">
        <v>15800</v>
      </c>
      <c r="EA394">
        <v>16000</v>
      </c>
      <c r="EB394">
        <v>16800</v>
      </c>
      <c r="EC394">
        <v>16000</v>
      </c>
      <c r="ED394">
        <v>15500</v>
      </c>
      <c r="EE394">
        <v>14800</v>
      </c>
      <c r="EF394">
        <v>15500</v>
      </c>
      <c r="EG394">
        <v>14400</v>
      </c>
      <c r="EH394">
        <v>14700</v>
      </c>
      <c r="EI394">
        <v>14300</v>
      </c>
      <c r="EJ394" s="19">
        <v>12600</v>
      </c>
      <c r="EK394" s="19">
        <v>13300</v>
      </c>
      <c r="EL394" s="19">
        <v>12600</v>
      </c>
      <c r="EM394" s="19"/>
      <c r="EO394" s="31">
        <f t="shared" si="180"/>
        <v>2.5939849624060152E-2</v>
      </c>
      <c r="EP394" s="31">
        <f t="shared" si="181"/>
        <v>1.9626865671641791E-2</v>
      </c>
      <c r="EQ394" s="31">
        <f t="shared" si="182"/>
        <v>2.0236220472440943E-2</v>
      </c>
      <c r="ER394" s="31">
        <f t="shared" si="183"/>
        <v>2.5819672131147543E-2</v>
      </c>
      <c r="ES394" s="31">
        <f t="shared" si="184"/>
        <v>2.3333333333333334E-2</v>
      </c>
      <c r="ET394" s="31">
        <f t="shared" si="185"/>
        <v>1.7642276422764228E-2</v>
      </c>
      <c r="EU394" s="31">
        <f t="shared" si="186"/>
        <v>1.7067669172932332E-2</v>
      </c>
      <c r="EV394" s="31">
        <f t="shared" si="187"/>
        <v>1.7872340425531916E-2</v>
      </c>
      <c r="EW394" s="31">
        <f t="shared" si="188"/>
        <v>1.9776119402985074E-2</v>
      </c>
      <c r="EX394" s="31">
        <f t="shared" si="189"/>
        <v>1.6159420289855071E-2</v>
      </c>
      <c r="EY394" s="31">
        <f t="shared" si="190"/>
        <v>1.9921874999999999E-2</v>
      </c>
      <c r="EZ394" s="31">
        <f t="shared" si="191"/>
        <v>2.8225806451612902E-2</v>
      </c>
      <c r="FA394" s="31">
        <f t="shared" si="192"/>
        <v>3.3357142857142856E-2</v>
      </c>
      <c r="FB394" s="31">
        <f t="shared" si="193"/>
        <v>2.7346938775510202E-2</v>
      </c>
      <c r="FC394" s="31">
        <f t="shared" si="194"/>
        <v>2.5403726708074535E-2</v>
      </c>
      <c r="FD394" s="31">
        <f t="shared" si="195"/>
        <v>3.2679738562091505E-2</v>
      </c>
      <c r="FE394" s="31">
        <f t="shared" si="196"/>
        <v>3.4177215189873419E-2</v>
      </c>
      <c r="FF394" s="31">
        <f t="shared" si="197"/>
        <v>2.5379746835443039E-2</v>
      </c>
      <c r="FG394" s="31">
        <f t="shared" si="198"/>
        <v>2.2562499999999999E-2</v>
      </c>
      <c r="FH394" s="31">
        <f t="shared" si="199"/>
        <v>2.7321428571428573E-2</v>
      </c>
      <c r="FI394" s="31">
        <f t="shared" si="200"/>
        <v>2.7625E-2</v>
      </c>
      <c r="FJ394" s="31">
        <f t="shared" si="201"/>
        <v>2.2451612903225806E-2</v>
      </c>
      <c r="FK394" s="31">
        <f t="shared" si="202"/>
        <v>2.4324324324324326E-2</v>
      </c>
      <c r="FL394" s="31">
        <f t="shared" si="203"/>
        <v>3.0387096774193548E-2</v>
      </c>
      <c r="FM394" s="50">
        <f t="shared" si="204"/>
        <v>3.048611111111111E-2</v>
      </c>
      <c r="FN394" s="50">
        <f t="shared" si="205"/>
        <v>2.3741496598639455E-2</v>
      </c>
      <c r="FO394" s="50">
        <f t="shared" si="206"/>
        <v>2.4545454545454544E-2</v>
      </c>
      <c r="FP394" s="50">
        <f t="shared" si="207"/>
        <v>3.6428571428571428E-2</v>
      </c>
      <c r="FQ394" s="50">
        <f t="shared" si="208"/>
        <v>3.3458646616541354E-2</v>
      </c>
      <c r="FR394" s="50">
        <f t="shared" si="209"/>
        <v>2.7777777777777776E-2</v>
      </c>
    </row>
    <row r="395" spans="1:174" ht="14">
      <c r="A395" s="17" t="s">
        <v>439</v>
      </c>
      <c r="B395" s="19">
        <v>5523</v>
      </c>
      <c r="C395" s="19">
        <v>5568</v>
      </c>
      <c r="D395" s="19">
        <v>5412</v>
      </c>
      <c r="E395" s="19">
        <v>5417</v>
      </c>
      <c r="F395" s="19">
        <v>5265</v>
      </c>
      <c r="G395" s="19">
        <v>5396</v>
      </c>
      <c r="H395" s="19">
        <v>5560</v>
      </c>
      <c r="I395" s="19">
        <v>6219</v>
      </c>
      <c r="J395" s="19">
        <v>6570</v>
      </c>
      <c r="K395" s="19">
        <v>6515</v>
      </c>
      <c r="L395" s="19">
        <v>6505</v>
      </c>
      <c r="M395" s="19">
        <v>6675</v>
      </c>
      <c r="N395" s="19">
        <v>6262</v>
      </c>
      <c r="O395" s="19">
        <v>6079</v>
      </c>
      <c r="P395" s="19">
        <v>6087</v>
      </c>
      <c r="Q395" s="19">
        <v>5938</v>
      </c>
      <c r="R395" s="19">
        <v>6004</v>
      </c>
      <c r="S395" s="19">
        <v>5878</v>
      </c>
      <c r="T395" s="19">
        <v>5725</v>
      </c>
      <c r="U395" s="19">
        <v>6013</v>
      </c>
      <c r="V395" s="19">
        <v>6261</v>
      </c>
      <c r="W395" s="19">
        <v>6102</v>
      </c>
      <c r="X395" s="19">
        <v>5603</v>
      </c>
      <c r="Y395" s="19">
        <v>5362</v>
      </c>
      <c r="Z395" s="19">
        <v>4965</v>
      </c>
      <c r="AA395" s="19">
        <v>4976</v>
      </c>
      <c r="AB395" s="19">
        <v>5085</v>
      </c>
      <c r="AC395" s="19">
        <v>4862</v>
      </c>
      <c r="AD395" s="19">
        <v>4839</v>
      </c>
      <c r="AE395" s="19">
        <v>4846</v>
      </c>
      <c r="AF395" s="19">
        <v>5075</v>
      </c>
      <c r="AG395" s="19">
        <v>5353</v>
      </c>
      <c r="AH395" s="19">
        <v>5460</v>
      </c>
      <c r="AI395" s="19">
        <v>5497</v>
      </c>
      <c r="AJ395" s="19">
        <v>5305</v>
      </c>
      <c r="AK395" s="19">
        <v>5385</v>
      </c>
      <c r="AL395" s="19">
        <v>5322</v>
      </c>
      <c r="AM395" s="19">
        <v>5965</v>
      </c>
      <c r="AN395" s="19">
        <v>6513</v>
      </c>
      <c r="AO395" s="19">
        <v>6971</v>
      </c>
      <c r="AP395" s="19">
        <v>7634</v>
      </c>
      <c r="AQ395" s="19">
        <v>8627</v>
      </c>
      <c r="AR395" s="19">
        <v>9469</v>
      </c>
      <c r="AS395" s="19">
        <v>10915</v>
      </c>
      <c r="AT395" s="19">
        <v>12939</v>
      </c>
      <c r="AU395" s="19">
        <v>13373</v>
      </c>
      <c r="AV395" s="19">
        <v>13633</v>
      </c>
      <c r="AW395" s="19">
        <v>13724</v>
      </c>
      <c r="AX395" s="19">
        <v>13492</v>
      </c>
      <c r="AY395" s="19">
        <v>13764</v>
      </c>
      <c r="AZ395" s="19">
        <v>13797</v>
      </c>
      <c r="BA395" s="19">
        <v>13697</v>
      </c>
      <c r="BB395" s="19">
        <v>13652</v>
      </c>
      <c r="BC395" s="19">
        <v>14070</v>
      </c>
      <c r="BD395" s="19">
        <v>13811</v>
      </c>
      <c r="BE395" s="19">
        <v>14499</v>
      </c>
      <c r="BF395" s="19">
        <v>14502</v>
      </c>
      <c r="BG395" s="19">
        <v>13841</v>
      </c>
      <c r="BH395" s="19">
        <v>13213</v>
      </c>
      <c r="BI395" s="19">
        <v>12388</v>
      </c>
      <c r="BJ395" s="19">
        <v>11661</v>
      </c>
      <c r="BK395" s="19">
        <v>11310</v>
      </c>
      <c r="BL395" s="19">
        <v>11210</v>
      </c>
      <c r="BM395" s="19">
        <v>11111</v>
      </c>
      <c r="BN395" s="19">
        <v>10775</v>
      </c>
      <c r="BO395" s="19">
        <v>10857</v>
      </c>
      <c r="BP395" s="19">
        <v>10921</v>
      </c>
      <c r="BQ395" s="19">
        <v>11671</v>
      </c>
      <c r="BR395" s="19">
        <v>11946</v>
      </c>
      <c r="BS395" s="19">
        <v>11827</v>
      </c>
      <c r="BT395" s="19">
        <v>11622</v>
      </c>
      <c r="BU395" s="19">
        <v>11283</v>
      </c>
      <c r="BV395" s="19">
        <v>11107</v>
      </c>
      <c r="BW395" s="19">
        <v>11573</v>
      </c>
      <c r="BX395" s="19">
        <v>11669</v>
      </c>
      <c r="BY395" s="19">
        <v>11662</v>
      </c>
      <c r="BZ395" s="19">
        <v>11341</v>
      </c>
      <c r="CA395" s="19">
        <v>11179</v>
      </c>
      <c r="CB395" s="19">
        <v>11185</v>
      </c>
      <c r="CC395" s="19">
        <v>12018</v>
      </c>
      <c r="CD395" s="19">
        <v>12406</v>
      </c>
      <c r="CE395" s="19">
        <v>12147</v>
      </c>
      <c r="CF395" s="19">
        <v>11468</v>
      </c>
      <c r="CG395" s="19">
        <v>11256</v>
      </c>
      <c r="CH395" s="49">
        <v>10784</v>
      </c>
      <c r="CI395" s="49">
        <v>10898</v>
      </c>
      <c r="CJ395" s="49">
        <v>10784</v>
      </c>
      <c r="CK395" s="49">
        <v>10771</v>
      </c>
      <c r="CL395" s="49">
        <v>10690</v>
      </c>
      <c r="CM395" s="49">
        <v>10561</v>
      </c>
      <c r="CN395" s="49">
        <v>10400</v>
      </c>
      <c r="CO395" s="49">
        <v>10891</v>
      </c>
      <c r="CP395" s="49">
        <v>11136</v>
      </c>
      <c r="CQ395" s="49">
        <v>10781</v>
      </c>
      <c r="CR395" s="49">
        <v>10265</v>
      </c>
      <c r="CS395" s="49">
        <v>9813</v>
      </c>
      <c r="CT395" s="49">
        <v>9266</v>
      </c>
      <c r="CU395" s="49">
        <v>8854</v>
      </c>
      <c r="CV395" s="49">
        <v>8679</v>
      </c>
      <c r="CW395" s="49">
        <v>8179</v>
      </c>
      <c r="CX395" s="49">
        <v>7818</v>
      </c>
      <c r="CY395" s="49">
        <v>7619</v>
      </c>
      <c r="CZ395" s="17" t="s">
        <v>439</v>
      </c>
      <c r="DE395" t="s">
        <v>440</v>
      </c>
      <c r="DG395" t="s">
        <v>439</v>
      </c>
      <c r="DI395">
        <v>377200</v>
      </c>
      <c r="DJ395">
        <v>374000</v>
      </c>
      <c r="DK395">
        <v>374000</v>
      </c>
      <c r="DL395">
        <v>376800</v>
      </c>
      <c r="DM395">
        <v>378900</v>
      </c>
      <c r="DN395">
        <v>384200</v>
      </c>
      <c r="DO395">
        <v>384400</v>
      </c>
      <c r="DP395">
        <v>383200</v>
      </c>
      <c r="DQ395">
        <v>385300</v>
      </c>
      <c r="DR395">
        <v>386800</v>
      </c>
      <c r="DS395">
        <v>384900</v>
      </c>
      <c r="DT395">
        <v>390100</v>
      </c>
      <c r="DU395">
        <v>389400</v>
      </c>
      <c r="DV395">
        <v>388800</v>
      </c>
      <c r="DW395">
        <v>388200</v>
      </c>
      <c r="DX395">
        <v>385400</v>
      </c>
      <c r="DY395">
        <v>388600</v>
      </c>
      <c r="DZ395">
        <v>389900</v>
      </c>
      <c r="EA395">
        <v>393800</v>
      </c>
      <c r="EB395">
        <v>393900</v>
      </c>
      <c r="EC395">
        <v>395500</v>
      </c>
      <c r="ED395">
        <v>392400</v>
      </c>
      <c r="EE395">
        <v>386700</v>
      </c>
      <c r="EF395">
        <v>389900</v>
      </c>
      <c r="EG395">
        <v>396000</v>
      </c>
      <c r="EH395">
        <v>394400</v>
      </c>
      <c r="EI395">
        <v>396700</v>
      </c>
      <c r="EJ395" s="19">
        <v>396800</v>
      </c>
      <c r="EK395" s="19">
        <v>394300</v>
      </c>
      <c r="EL395" s="19">
        <v>400900</v>
      </c>
      <c r="EM395" s="19"/>
      <c r="EO395" s="31">
        <f t="shared" si="180"/>
        <v>1.7272004241781547E-2</v>
      </c>
      <c r="EP395" s="31">
        <f t="shared" si="181"/>
        <v>1.6743315508021391E-2</v>
      </c>
      <c r="EQ395" s="31">
        <f t="shared" si="182"/>
        <v>1.5877005347593582E-2</v>
      </c>
      <c r="ER395" s="31">
        <f t="shared" si="183"/>
        <v>1.5193736730360934E-2</v>
      </c>
      <c r="ES395" s="31">
        <f t="shared" si="184"/>
        <v>1.6104513064133016E-2</v>
      </c>
      <c r="ET395" s="31">
        <f t="shared" si="185"/>
        <v>1.2922956793336804E-2</v>
      </c>
      <c r="EU395" s="31">
        <f t="shared" si="186"/>
        <v>1.2648283038501561E-2</v>
      </c>
      <c r="EV395" s="31">
        <f t="shared" si="187"/>
        <v>1.3243736951983298E-2</v>
      </c>
      <c r="EW395" s="31">
        <f t="shared" si="188"/>
        <v>1.4266805086945238E-2</v>
      </c>
      <c r="EX395" s="31">
        <f t="shared" si="189"/>
        <v>1.375904860392968E-2</v>
      </c>
      <c r="EY395" s="31">
        <f t="shared" si="190"/>
        <v>1.8111197713691869E-2</v>
      </c>
      <c r="EZ395" s="31">
        <f t="shared" si="191"/>
        <v>2.4273263265829275E-2</v>
      </c>
      <c r="FA395" s="31">
        <f t="shared" si="192"/>
        <v>3.4342578325629175E-2</v>
      </c>
      <c r="FB395" s="31">
        <f t="shared" si="193"/>
        <v>3.4701646090534978E-2</v>
      </c>
      <c r="FC395" s="31">
        <f t="shared" si="194"/>
        <v>3.52833590932509E-2</v>
      </c>
      <c r="FD395" s="31">
        <f t="shared" si="195"/>
        <v>3.5835495588998442E-2</v>
      </c>
      <c r="FE395" s="31">
        <f t="shared" si="196"/>
        <v>3.5617601646937724E-2</v>
      </c>
      <c r="FF395" s="31">
        <f t="shared" si="197"/>
        <v>2.9907668632982817E-2</v>
      </c>
      <c r="FG395" s="31">
        <f t="shared" si="198"/>
        <v>2.8214829862874557E-2</v>
      </c>
      <c r="FH395" s="31">
        <f t="shared" si="199"/>
        <v>2.7725310992637725E-2</v>
      </c>
      <c r="FI395" s="31">
        <f t="shared" si="200"/>
        <v>2.9903919089759798E-2</v>
      </c>
      <c r="FJ395" s="31">
        <f t="shared" si="201"/>
        <v>2.8305300713557593E-2</v>
      </c>
      <c r="FK395" s="31">
        <f t="shared" si="202"/>
        <v>3.0157745021980865E-2</v>
      </c>
      <c r="FL395" s="31">
        <f t="shared" si="203"/>
        <v>2.8686842780200051E-2</v>
      </c>
      <c r="FM395" s="50">
        <f t="shared" si="204"/>
        <v>3.0674242424242423E-2</v>
      </c>
      <c r="FN395" s="50">
        <f t="shared" si="205"/>
        <v>2.7342799188640975E-2</v>
      </c>
      <c r="FO395" s="50">
        <f t="shared" si="206"/>
        <v>2.7151499873960171E-2</v>
      </c>
      <c r="FP395" s="50">
        <f t="shared" si="207"/>
        <v>2.620967741935484E-2</v>
      </c>
      <c r="FQ395" s="50">
        <f t="shared" si="208"/>
        <v>2.7342125285315749E-2</v>
      </c>
      <c r="FR395" s="50">
        <f t="shared" si="209"/>
        <v>2.3112995759541032E-2</v>
      </c>
    </row>
    <row r="396" spans="1:174" ht="14">
      <c r="A396" s="17" t="s">
        <v>440</v>
      </c>
      <c r="B396" s="19">
        <v>4196</v>
      </c>
      <c r="C396" s="19">
        <v>4302</v>
      </c>
      <c r="D396" s="19">
        <v>4101</v>
      </c>
      <c r="E396" s="19">
        <v>4032</v>
      </c>
      <c r="F396" s="19">
        <v>4092</v>
      </c>
      <c r="G396" s="19">
        <v>4078</v>
      </c>
      <c r="H396" s="19">
        <v>4133</v>
      </c>
      <c r="I396" s="19">
        <v>4237</v>
      </c>
      <c r="J396" s="19">
        <v>4305</v>
      </c>
      <c r="K396" s="19">
        <v>4131</v>
      </c>
      <c r="L396" s="19">
        <v>4140</v>
      </c>
      <c r="M396" s="19">
        <v>4130</v>
      </c>
      <c r="N396" s="19">
        <v>4110</v>
      </c>
      <c r="O396" s="19">
        <v>4085</v>
      </c>
      <c r="P396" s="19">
        <v>3907</v>
      </c>
      <c r="Q396" s="19">
        <v>4038</v>
      </c>
      <c r="R396" s="19">
        <v>4057</v>
      </c>
      <c r="S396" s="19">
        <v>3920</v>
      </c>
      <c r="T396" s="19">
        <v>3782</v>
      </c>
      <c r="U396" s="19">
        <v>3805</v>
      </c>
      <c r="V396" s="19">
        <v>3845</v>
      </c>
      <c r="W396" s="19">
        <v>3841</v>
      </c>
      <c r="X396" s="19">
        <v>3761</v>
      </c>
      <c r="Y396" s="19">
        <v>3731</v>
      </c>
      <c r="Z396" s="19">
        <v>3547</v>
      </c>
      <c r="AA396" s="19">
        <v>3474</v>
      </c>
      <c r="AB396" s="19">
        <v>3394</v>
      </c>
      <c r="AC396" s="19">
        <v>3430</v>
      </c>
      <c r="AD396" s="19">
        <v>3363</v>
      </c>
      <c r="AE396" s="19">
        <v>3291</v>
      </c>
      <c r="AF396" s="19">
        <v>3219</v>
      </c>
      <c r="AG396" s="19">
        <v>3265</v>
      </c>
      <c r="AH396" s="19">
        <v>3210</v>
      </c>
      <c r="AI396" s="19">
        <v>3195</v>
      </c>
      <c r="AJ396" s="19">
        <v>3150</v>
      </c>
      <c r="AK396" s="19">
        <v>3130</v>
      </c>
      <c r="AL396" s="19">
        <v>3120</v>
      </c>
      <c r="AM396" s="19">
        <v>3123</v>
      </c>
      <c r="AN396" s="19">
        <v>3168</v>
      </c>
      <c r="AO396" s="19">
        <v>3294</v>
      </c>
      <c r="AP396" s="19">
        <v>3363</v>
      </c>
      <c r="AQ396" s="19">
        <v>3475</v>
      </c>
      <c r="AR396" s="19">
        <v>3638</v>
      </c>
      <c r="AS396" s="19">
        <v>3888</v>
      </c>
      <c r="AT396" s="19">
        <v>4280</v>
      </c>
      <c r="AU396" s="19">
        <v>4512</v>
      </c>
      <c r="AV396" s="19">
        <v>4690</v>
      </c>
      <c r="AW396" s="19">
        <v>4795</v>
      </c>
      <c r="AX396" s="19">
        <v>4826</v>
      </c>
      <c r="AY396" s="19">
        <v>4860</v>
      </c>
      <c r="AZ396" s="19">
        <v>4934</v>
      </c>
      <c r="BA396" s="19">
        <v>5142</v>
      </c>
      <c r="BB396" s="19">
        <v>5246</v>
      </c>
      <c r="BC396" s="19">
        <v>5276</v>
      </c>
      <c r="BD396" s="19">
        <v>5286</v>
      </c>
      <c r="BE396" s="19">
        <v>5395</v>
      </c>
      <c r="BF396" s="19">
        <v>5286</v>
      </c>
      <c r="BG396" s="19">
        <v>5171</v>
      </c>
      <c r="BH396" s="19">
        <v>5181</v>
      </c>
      <c r="BI396" s="19">
        <v>5150</v>
      </c>
      <c r="BJ396" s="19">
        <v>4997</v>
      </c>
      <c r="BK396" s="19">
        <v>4989</v>
      </c>
      <c r="BL396" s="19">
        <v>4995</v>
      </c>
      <c r="BM396" s="19">
        <v>5074</v>
      </c>
      <c r="BN396" s="19">
        <v>4996</v>
      </c>
      <c r="BO396" s="19">
        <v>5015</v>
      </c>
      <c r="BP396" s="19">
        <v>4919</v>
      </c>
      <c r="BQ396" s="19">
        <v>5077</v>
      </c>
      <c r="BR396" s="19">
        <v>5179</v>
      </c>
      <c r="BS396" s="19">
        <v>5184</v>
      </c>
      <c r="BT396" s="19">
        <v>5284</v>
      </c>
      <c r="BU396" s="19">
        <v>5298</v>
      </c>
      <c r="BV396" s="19">
        <v>5239</v>
      </c>
      <c r="BW396" s="19">
        <v>5227</v>
      </c>
      <c r="BX396" s="19">
        <v>5230</v>
      </c>
      <c r="BY396" s="19">
        <v>5250</v>
      </c>
      <c r="BZ396" s="19">
        <v>5310</v>
      </c>
      <c r="CA396" s="19">
        <v>5280</v>
      </c>
      <c r="CB396" s="19">
        <v>5343</v>
      </c>
      <c r="CC396" s="19">
        <v>5295</v>
      </c>
      <c r="CD396" s="19">
        <v>5433</v>
      </c>
      <c r="CE396" s="19">
        <v>5289</v>
      </c>
      <c r="CF396" s="19">
        <v>5181</v>
      </c>
      <c r="CG396" s="19">
        <v>5073</v>
      </c>
      <c r="CH396" s="49">
        <v>4858</v>
      </c>
      <c r="CI396" s="49">
        <v>4773</v>
      </c>
      <c r="CJ396" s="49">
        <v>4694</v>
      </c>
      <c r="CK396" s="49">
        <v>4747</v>
      </c>
      <c r="CL396" s="49">
        <v>4815</v>
      </c>
      <c r="CM396" s="49">
        <v>4857</v>
      </c>
      <c r="CN396" s="49">
        <v>4720</v>
      </c>
      <c r="CO396" s="49">
        <v>4678</v>
      </c>
      <c r="CP396" s="49">
        <v>4809</v>
      </c>
      <c r="CQ396" s="49">
        <v>4715</v>
      </c>
      <c r="CR396" s="49">
        <v>4712</v>
      </c>
      <c r="CS396" s="49">
        <v>4626</v>
      </c>
      <c r="CT396" s="49">
        <v>4415</v>
      </c>
      <c r="CU396" s="49">
        <v>4287</v>
      </c>
      <c r="CV396" s="49">
        <v>4114</v>
      </c>
      <c r="CW396" s="49">
        <v>3984</v>
      </c>
      <c r="CX396" s="49">
        <v>3862</v>
      </c>
      <c r="CY396" s="49">
        <v>3725</v>
      </c>
      <c r="CZ396" s="17" t="s">
        <v>440</v>
      </c>
      <c r="DE396" t="s">
        <v>441</v>
      </c>
      <c r="DG396" t="s">
        <v>440</v>
      </c>
      <c r="DI396">
        <v>121100</v>
      </c>
      <c r="DJ396">
        <v>126800</v>
      </c>
      <c r="DK396">
        <v>124200</v>
      </c>
      <c r="DL396">
        <v>123900</v>
      </c>
      <c r="DM396">
        <v>123600</v>
      </c>
      <c r="DN396">
        <v>121400</v>
      </c>
      <c r="DO396">
        <v>122300</v>
      </c>
      <c r="DP396">
        <v>126000</v>
      </c>
      <c r="DQ396">
        <v>124300</v>
      </c>
      <c r="DR396">
        <v>124600</v>
      </c>
      <c r="DS396">
        <v>127400</v>
      </c>
      <c r="DT396">
        <v>128100</v>
      </c>
      <c r="DU396">
        <v>131800</v>
      </c>
      <c r="DV396">
        <v>131100</v>
      </c>
      <c r="DW396">
        <v>134000</v>
      </c>
      <c r="DX396">
        <v>135900</v>
      </c>
      <c r="DY396">
        <v>130900</v>
      </c>
      <c r="DZ396">
        <v>128800</v>
      </c>
      <c r="EA396">
        <v>125000</v>
      </c>
      <c r="EB396">
        <v>128400</v>
      </c>
      <c r="EC396">
        <v>126300</v>
      </c>
      <c r="ED396">
        <v>136500</v>
      </c>
      <c r="EE396">
        <v>136500</v>
      </c>
      <c r="EF396">
        <v>133800</v>
      </c>
      <c r="EG396">
        <v>137000</v>
      </c>
      <c r="EH396">
        <v>133600</v>
      </c>
      <c r="EI396">
        <v>138700</v>
      </c>
      <c r="EJ396" s="19">
        <v>140400</v>
      </c>
      <c r="EK396" s="19">
        <v>141200</v>
      </c>
      <c r="EL396" s="19">
        <v>140000</v>
      </c>
      <c r="EM396" s="19"/>
      <c r="EO396" s="31">
        <f t="shared" si="180"/>
        <v>3.411230388109001E-2</v>
      </c>
      <c r="EP396" s="31">
        <f t="shared" si="181"/>
        <v>3.2413249211356465E-2</v>
      </c>
      <c r="EQ396" s="31">
        <f t="shared" si="182"/>
        <v>3.2512077294685991E-2</v>
      </c>
      <c r="ER396" s="31">
        <f t="shared" si="183"/>
        <v>3.0524616626311542E-2</v>
      </c>
      <c r="ES396" s="31">
        <f t="shared" si="184"/>
        <v>3.1076051779935276E-2</v>
      </c>
      <c r="ET396" s="31">
        <f t="shared" si="185"/>
        <v>2.9217462932454696E-2</v>
      </c>
      <c r="EU396" s="31">
        <f t="shared" si="186"/>
        <v>2.8045789043336058E-2</v>
      </c>
      <c r="EV396" s="31">
        <f t="shared" si="187"/>
        <v>2.5547619047619048E-2</v>
      </c>
      <c r="EW396" s="31">
        <f t="shared" si="188"/>
        <v>2.5703942075623491E-2</v>
      </c>
      <c r="EX396" s="31">
        <f t="shared" si="189"/>
        <v>2.5040128410914929E-2</v>
      </c>
      <c r="EY396" s="31">
        <f t="shared" si="190"/>
        <v>2.5855572998430141E-2</v>
      </c>
      <c r="EZ396" s="31">
        <f t="shared" si="191"/>
        <v>2.839968774395004E-2</v>
      </c>
      <c r="FA396" s="31">
        <f t="shared" si="192"/>
        <v>3.4233687405159335E-2</v>
      </c>
      <c r="FB396" s="31">
        <f t="shared" si="193"/>
        <v>3.6811594202898548E-2</v>
      </c>
      <c r="FC396" s="31">
        <f t="shared" si="194"/>
        <v>3.8373134328358212E-2</v>
      </c>
      <c r="FD396" s="31">
        <f t="shared" si="195"/>
        <v>3.8896247240618104E-2</v>
      </c>
      <c r="FE396" s="31">
        <f t="shared" si="196"/>
        <v>3.9503437738731856E-2</v>
      </c>
      <c r="FF396" s="31">
        <f t="shared" si="197"/>
        <v>3.8796583850931675E-2</v>
      </c>
      <c r="FG396" s="31">
        <f t="shared" si="198"/>
        <v>4.0592000000000003E-2</v>
      </c>
      <c r="FH396" s="31">
        <f t="shared" si="199"/>
        <v>3.8309968847352022E-2</v>
      </c>
      <c r="FI396" s="31">
        <f t="shared" si="200"/>
        <v>4.1045130641330169E-2</v>
      </c>
      <c r="FJ396" s="31">
        <f t="shared" si="201"/>
        <v>3.8380952380952384E-2</v>
      </c>
      <c r="FK396" s="31">
        <f t="shared" si="202"/>
        <v>3.8461538461538464E-2</v>
      </c>
      <c r="FL396" s="31">
        <f t="shared" si="203"/>
        <v>3.9932735426008968E-2</v>
      </c>
      <c r="FM396" s="50">
        <f t="shared" si="204"/>
        <v>3.8605839416058392E-2</v>
      </c>
      <c r="FN396" s="50">
        <f t="shared" si="205"/>
        <v>3.6362275449101797E-2</v>
      </c>
      <c r="FO396" s="50">
        <f t="shared" si="206"/>
        <v>3.4224945926459985E-2</v>
      </c>
      <c r="FP396" s="50">
        <f t="shared" si="207"/>
        <v>3.3618233618233621E-2</v>
      </c>
      <c r="FQ396" s="50">
        <f t="shared" si="208"/>
        <v>3.3392351274787534E-2</v>
      </c>
      <c r="FR396" s="50">
        <f t="shared" si="209"/>
        <v>3.1535714285714285E-2</v>
      </c>
    </row>
    <row r="397" spans="1:174" ht="14">
      <c r="A397" s="17" t="s">
        <v>441</v>
      </c>
      <c r="B397" s="19">
        <v>523</v>
      </c>
      <c r="C397" s="19">
        <v>462</v>
      </c>
      <c r="D397" s="19">
        <v>490</v>
      </c>
      <c r="E397" s="19">
        <v>507</v>
      </c>
      <c r="F397" s="19">
        <v>597</v>
      </c>
      <c r="G397" s="19">
        <v>744</v>
      </c>
      <c r="H397" s="19">
        <v>765</v>
      </c>
      <c r="I397" s="19">
        <v>856</v>
      </c>
      <c r="J397" s="19">
        <v>997</v>
      </c>
      <c r="K397" s="19">
        <v>967</v>
      </c>
      <c r="L397" s="19">
        <v>803</v>
      </c>
      <c r="M397" s="19">
        <v>749</v>
      </c>
      <c r="N397" s="19">
        <v>705</v>
      </c>
      <c r="O397" s="19">
        <v>735</v>
      </c>
      <c r="P397" s="19">
        <v>709</v>
      </c>
      <c r="Q397" s="19">
        <v>718</v>
      </c>
      <c r="R397" s="19">
        <v>746</v>
      </c>
      <c r="S397" s="19">
        <v>814</v>
      </c>
      <c r="T397" s="19">
        <v>855</v>
      </c>
      <c r="U397" s="19">
        <v>908</v>
      </c>
      <c r="V397" s="19">
        <v>941</v>
      </c>
      <c r="W397" s="19">
        <v>868</v>
      </c>
      <c r="X397" s="19">
        <v>694</v>
      </c>
      <c r="Y397" s="19">
        <v>612</v>
      </c>
      <c r="Z397" s="19">
        <v>565</v>
      </c>
      <c r="AA397" s="19">
        <v>571</v>
      </c>
      <c r="AB397" s="19">
        <v>585</v>
      </c>
      <c r="AC397" s="19">
        <v>519</v>
      </c>
      <c r="AD397" s="19">
        <v>505</v>
      </c>
      <c r="AE397" s="19">
        <v>542</v>
      </c>
      <c r="AF397" s="19">
        <v>617</v>
      </c>
      <c r="AG397" s="19">
        <v>668</v>
      </c>
      <c r="AH397" s="19">
        <v>696</v>
      </c>
      <c r="AI397" s="19">
        <v>621</v>
      </c>
      <c r="AJ397" s="19">
        <v>580</v>
      </c>
      <c r="AK397" s="19">
        <v>551</v>
      </c>
      <c r="AL397" s="19">
        <v>535</v>
      </c>
      <c r="AM397" s="19">
        <v>555</v>
      </c>
      <c r="AN397" s="19">
        <v>599</v>
      </c>
      <c r="AO397" s="19">
        <v>661</v>
      </c>
      <c r="AP397" s="19">
        <v>696</v>
      </c>
      <c r="AQ397" s="19">
        <v>834</v>
      </c>
      <c r="AR397" s="19">
        <v>988</v>
      </c>
      <c r="AS397" s="19">
        <v>1103</v>
      </c>
      <c r="AT397" s="19">
        <v>1281</v>
      </c>
      <c r="AU397" s="19">
        <v>1298</v>
      </c>
      <c r="AV397" s="19">
        <v>1244</v>
      </c>
      <c r="AW397" s="19">
        <v>1190</v>
      </c>
      <c r="AX397" s="19">
        <v>1115</v>
      </c>
      <c r="AY397" s="19">
        <v>1162</v>
      </c>
      <c r="AZ397" s="19">
        <v>1145</v>
      </c>
      <c r="BA397" s="19">
        <v>1083</v>
      </c>
      <c r="BB397" s="19">
        <v>1142</v>
      </c>
      <c r="BC397" s="19">
        <v>1295</v>
      </c>
      <c r="BD397" s="19">
        <v>1379</v>
      </c>
      <c r="BE397" s="19">
        <v>1528</v>
      </c>
      <c r="BF397" s="19">
        <v>1492</v>
      </c>
      <c r="BG397" s="19">
        <v>1387</v>
      </c>
      <c r="BH397" s="19">
        <v>1237</v>
      </c>
      <c r="BI397" s="19">
        <v>1161</v>
      </c>
      <c r="BJ397" s="19">
        <v>1019</v>
      </c>
      <c r="BK397" s="19">
        <v>997</v>
      </c>
      <c r="BL397" s="19">
        <v>1001</v>
      </c>
      <c r="BM397" s="19">
        <v>1037</v>
      </c>
      <c r="BN397" s="19">
        <v>1060</v>
      </c>
      <c r="BO397" s="19">
        <v>1142</v>
      </c>
      <c r="BP397" s="19">
        <v>1241</v>
      </c>
      <c r="BQ397" s="19">
        <v>1355</v>
      </c>
      <c r="BR397" s="19">
        <v>1289</v>
      </c>
      <c r="BS397" s="19">
        <v>1155</v>
      </c>
      <c r="BT397" s="19">
        <v>1027</v>
      </c>
      <c r="BU397" s="19">
        <v>975</v>
      </c>
      <c r="BV397" s="19">
        <v>946</v>
      </c>
      <c r="BW397" s="19">
        <v>911</v>
      </c>
      <c r="BX397" s="19">
        <v>908</v>
      </c>
      <c r="BY397" s="19">
        <v>977</v>
      </c>
      <c r="BZ397" s="19">
        <v>1059</v>
      </c>
      <c r="CA397" s="19">
        <v>1191</v>
      </c>
      <c r="CB397" s="19">
        <v>1342</v>
      </c>
      <c r="CC397" s="19">
        <v>1465</v>
      </c>
      <c r="CD397" s="19">
        <v>1479</v>
      </c>
      <c r="CE397" s="19">
        <v>1369</v>
      </c>
      <c r="CF397" s="19">
        <v>1132</v>
      </c>
      <c r="CG397" s="19">
        <v>1054</v>
      </c>
      <c r="CH397" s="49">
        <v>990</v>
      </c>
      <c r="CI397" s="49">
        <v>955</v>
      </c>
      <c r="CJ397" s="49">
        <v>901</v>
      </c>
      <c r="CK397" s="49">
        <v>948</v>
      </c>
      <c r="CL397" s="49">
        <v>1034</v>
      </c>
      <c r="CM397" s="49">
        <v>1114</v>
      </c>
      <c r="CN397" s="49">
        <v>1236</v>
      </c>
      <c r="CO397" s="49">
        <v>1270</v>
      </c>
      <c r="CP397" s="49">
        <v>1269</v>
      </c>
      <c r="CQ397" s="49">
        <v>1224</v>
      </c>
      <c r="CR397" s="49">
        <v>1088</v>
      </c>
      <c r="CS397" s="49">
        <v>1045</v>
      </c>
      <c r="CT397" s="49">
        <v>960</v>
      </c>
      <c r="CU397" s="49">
        <v>932</v>
      </c>
      <c r="CV397" s="49">
        <v>900</v>
      </c>
      <c r="CW397" s="49">
        <v>895</v>
      </c>
      <c r="CX397" s="49">
        <v>867</v>
      </c>
      <c r="CY397" s="49">
        <v>988</v>
      </c>
      <c r="CZ397" s="17" t="s">
        <v>441</v>
      </c>
      <c r="DE397" t="s">
        <v>442</v>
      </c>
      <c r="DG397" t="s">
        <v>441</v>
      </c>
      <c r="DI397">
        <v>29900</v>
      </c>
      <c r="DJ397">
        <v>29600</v>
      </c>
      <c r="DK397">
        <v>30300</v>
      </c>
      <c r="DL397">
        <v>30100</v>
      </c>
      <c r="DM397">
        <v>30500</v>
      </c>
      <c r="DN397">
        <v>30600</v>
      </c>
      <c r="DO397">
        <v>30100</v>
      </c>
      <c r="DP397">
        <v>29700</v>
      </c>
      <c r="DQ397">
        <v>28200</v>
      </c>
      <c r="DR397">
        <v>29000</v>
      </c>
      <c r="DS397">
        <v>28500</v>
      </c>
      <c r="DT397">
        <v>28800</v>
      </c>
      <c r="DU397">
        <v>29100</v>
      </c>
      <c r="DV397">
        <v>27700</v>
      </c>
      <c r="DW397">
        <v>27100</v>
      </c>
      <c r="DX397">
        <v>25300</v>
      </c>
      <c r="DY397">
        <v>24800</v>
      </c>
      <c r="DZ397">
        <v>24000</v>
      </c>
      <c r="EA397">
        <v>24800</v>
      </c>
      <c r="EB397">
        <v>26300</v>
      </c>
      <c r="EC397">
        <v>27200</v>
      </c>
      <c r="ED397">
        <v>27500</v>
      </c>
      <c r="EE397">
        <v>26400</v>
      </c>
      <c r="EF397">
        <v>26700</v>
      </c>
      <c r="EG397">
        <v>27100</v>
      </c>
      <c r="EH397">
        <v>28800</v>
      </c>
      <c r="EI397">
        <v>29600</v>
      </c>
      <c r="EJ397" s="19">
        <v>29900</v>
      </c>
      <c r="EK397" s="19">
        <v>29500</v>
      </c>
      <c r="EL397" s="19">
        <v>29700</v>
      </c>
      <c r="EM397" s="19"/>
      <c r="EO397" s="31">
        <f t="shared" si="180"/>
        <v>3.2341137123745818E-2</v>
      </c>
      <c r="EP397" s="31">
        <f t="shared" si="181"/>
        <v>2.3817567567567567E-2</v>
      </c>
      <c r="EQ397" s="31">
        <f t="shared" si="182"/>
        <v>2.3696369636963695E-2</v>
      </c>
      <c r="ER397" s="31">
        <f t="shared" si="183"/>
        <v>2.840531561461794E-2</v>
      </c>
      <c r="ES397" s="31">
        <f t="shared" si="184"/>
        <v>2.8459016393442622E-2</v>
      </c>
      <c r="ET397" s="31">
        <f t="shared" si="185"/>
        <v>1.84640522875817E-2</v>
      </c>
      <c r="EU397" s="31">
        <f t="shared" si="186"/>
        <v>1.7242524916943523E-2</v>
      </c>
      <c r="EV397" s="31">
        <f t="shared" si="187"/>
        <v>2.0774410774410775E-2</v>
      </c>
      <c r="EW397" s="31">
        <f t="shared" si="188"/>
        <v>2.2021276595744682E-2</v>
      </c>
      <c r="EX397" s="31">
        <f t="shared" si="189"/>
        <v>1.8448275862068965E-2</v>
      </c>
      <c r="EY397" s="31">
        <f t="shared" si="190"/>
        <v>2.3192982456140352E-2</v>
      </c>
      <c r="EZ397" s="31">
        <f t="shared" si="191"/>
        <v>3.4305555555555554E-2</v>
      </c>
      <c r="FA397" s="31">
        <f t="shared" si="192"/>
        <v>4.4604810996563576E-2</v>
      </c>
      <c r="FB397" s="31">
        <f t="shared" si="193"/>
        <v>4.025270758122744E-2</v>
      </c>
      <c r="FC397" s="31">
        <f t="shared" si="194"/>
        <v>3.9963099630996313E-2</v>
      </c>
      <c r="FD397" s="31">
        <f t="shared" si="195"/>
        <v>5.4505928853754944E-2</v>
      </c>
      <c r="FE397" s="31">
        <f t="shared" si="196"/>
        <v>5.5927419354838713E-2</v>
      </c>
      <c r="FF397" s="31">
        <f t="shared" si="197"/>
        <v>4.2458333333333334E-2</v>
      </c>
      <c r="FG397" s="31">
        <f t="shared" si="198"/>
        <v>4.181451612903226E-2</v>
      </c>
      <c r="FH397" s="31">
        <f t="shared" si="199"/>
        <v>4.7186311787072242E-2</v>
      </c>
      <c r="FI397" s="31">
        <f t="shared" si="200"/>
        <v>4.2463235294117649E-2</v>
      </c>
      <c r="FJ397" s="31">
        <f t="shared" si="201"/>
        <v>3.44E-2</v>
      </c>
      <c r="FK397" s="31">
        <f t="shared" si="202"/>
        <v>3.700757575757576E-2</v>
      </c>
      <c r="FL397" s="31">
        <f t="shared" si="203"/>
        <v>5.0262172284644198E-2</v>
      </c>
      <c r="FM397" s="50">
        <f t="shared" si="204"/>
        <v>5.0516605166051658E-2</v>
      </c>
      <c r="FN397" s="50">
        <f t="shared" si="205"/>
        <v>3.4375000000000003E-2</v>
      </c>
      <c r="FO397" s="50">
        <f t="shared" si="206"/>
        <v>3.2027027027027026E-2</v>
      </c>
      <c r="FP397" s="50">
        <f t="shared" si="207"/>
        <v>4.1337792642140471E-2</v>
      </c>
      <c r="FQ397" s="50">
        <f t="shared" si="208"/>
        <v>4.149152542372881E-2</v>
      </c>
      <c r="FR397" s="50">
        <f t="shared" si="209"/>
        <v>3.2323232323232323E-2</v>
      </c>
    </row>
    <row r="398" spans="1:174" ht="14">
      <c r="A398" s="17" t="s">
        <v>442</v>
      </c>
      <c r="B398" s="19">
        <v>4367</v>
      </c>
      <c r="C398" s="19">
        <v>4489</v>
      </c>
      <c r="D398" s="19">
        <v>4538</v>
      </c>
      <c r="E398" s="19">
        <v>4430</v>
      </c>
      <c r="F398" s="19">
        <v>4426</v>
      </c>
      <c r="G398" s="19">
        <v>4396</v>
      </c>
      <c r="H398" s="19">
        <v>4483</v>
      </c>
      <c r="I398" s="19">
        <v>5193</v>
      </c>
      <c r="J398" s="19">
        <v>5345</v>
      </c>
      <c r="K398" s="19">
        <v>5397</v>
      </c>
      <c r="L398" s="19">
        <v>5241</v>
      </c>
      <c r="M398" s="19">
        <v>5169</v>
      </c>
      <c r="N398" s="19">
        <v>5024</v>
      </c>
      <c r="O398" s="19">
        <v>5146</v>
      </c>
      <c r="P398" s="19">
        <v>5106</v>
      </c>
      <c r="Q398" s="19">
        <v>5086</v>
      </c>
      <c r="R398" s="19">
        <v>4953</v>
      </c>
      <c r="S398" s="19">
        <v>4930</v>
      </c>
      <c r="T398" s="19">
        <v>4908</v>
      </c>
      <c r="U398" s="19">
        <v>5349</v>
      </c>
      <c r="V398" s="19">
        <v>5415</v>
      </c>
      <c r="W398" s="19">
        <v>5149</v>
      </c>
      <c r="X398" s="19">
        <v>4959</v>
      </c>
      <c r="Y398" s="19">
        <v>4765</v>
      </c>
      <c r="Z398" s="19">
        <v>4547</v>
      </c>
      <c r="AA398" s="19">
        <v>4562</v>
      </c>
      <c r="AB398" s="19">
        <v>4586</v>
      </c>
      <c r="AC398" s="19">
        <v>4518</v>
      </c>
      <c r="AD398" s="19">
        <v>4422</v>
      </c>
      <c r="AE398" s="19">
        <v>4367</v>
      </c>
      <c r="AF398" s="19">
        <v>4410</v>
      </c>
      <c r="AG398" s="19">
        <v>4674</v>
      </c>
      <c r="AH398" s="19">
        <v>4842</v>
      </c>
      <c r="AI398" s="19">
        <v>4840</v>
      </c>
      <c r="AJ398" s="19">
        <v>4825</v>
      </c>
      <c r="AK398" s="19">
        <v>4801</v>
      </c>
      <c r="AL398" s="19">
        <v>5019</v>
      </c>
      <c r="AM398" s="19">
        <v>5310</v>
      </c>
      <c r="AN398" s="19">
        <v>5726</v>
      </c>
      <c r="AO398" s="19">
        <v>5870</v>
      </c>
      <c r="AP398" s="19">
        <v>6022</v>
      </c>
      <c r="AQ398" s="19">
        <v>6563</v>
      </c>
      <c r="AR398" s="19">
        <v>7113</v>
      </c>
      <c r="AS398" s="19">
        <v>7981</v>
      </c>
      <c r="AT398" s="19">
        <v>9104</v>
      </c>
      <c r="AU398" s="19">
        <v>9499</v>
      </c>
      <c r="AV398" s="19">
        <v>9740</v>
      </c>
      <c r="AW398" s="19">
        <v>9634</v>
      </c>
      <c r="AX398" s="19">
        <v>9661</v>
      </c>
      <c r="AY398" s="19">
        <v>9661</v>
      </c>
      <c r="AZ398" s="19">
        <v>9835</v>
      </c>
      <c r="BA398" s="19">
        <v>9832</v>
      </c>
      <c r="BB398" s="19">
        <v>9771</v>
      </c>
      <c r="BC398" s="19">
        <v>9655</v>
      </c>
      <c r="BD398" s="19">
        <v>9645</v>
      </c>
      <c r="BE398" s="19">
        <v>10160</v>
      </c>
      <c r="BF398" s="19">
        <v>10063</v>
      </c>
      <c r="BG398" s="19">
        <v>9821</v>
      </c>
      <c r="BH398" s="19">
        <v>9472</v>
      </c>
      <c r="BI398" s="19">
        <v>8897</v>
      </c>
      <c r="BJ398" s="19">
        <v>8479</v>
      </c>
      <c r="BK398" s="19">
        <v>8463</v>
      </c>
      <c r="BL398" s="19">
        <v>8464</v>
      </c>
      <c r="BM398" s="19">
        <v>8435</v>
      </c>
      <c r="BN398" s="19">
        <v>8154</v>
      </c>
      <c r="BO398" s="19">
        <v>8138</v>
      </c>
      <c r="BP398" s="19">
        <v>8215</v>
      </c>
      <c r="BQ398" s="19">
        <v>8753</v>
      </c>
      <c r="BR398" s="19">
        <v>8851</v>
      </c>
      <c r="BS398" s="19">
        <v>8721</v>
      </c>
      <c r="BT398" s="19">
        <v>8710</v>
      </c>
      <c r="BU398" s="19">
        <v>8560</v>
      </c>
      <c r="BV398" s="19">
        <v>8560</v>
      </c>
      <c r="BW398" s="19">
        <v>8822</v>
      </c>
      <c r="BX398" s="19">
        <v>9002</v>
      </c>
      <c r="BY398" s="19">
        <v>8921</v>
      </c>
      <c r="BZ398" s="19">
        <v>8822</v>
      </c>
      <c r="CA398" s="19">
        <v>8863</v>
      </c>
      <c r="CB398" s="19">
        <v>9036</v>
      </c>
      <c r="CC398" s="19">
        <v>9625</v>
      </c>
      <c r="CD398" s="19">
        <v>9850</v>
      </c>
      <c r="CE398" s="19">
        <v>9758</v>
      </c>
      <c r="CF398" s="19">
        <v>9648</v>
      </c>
      <c r="CG398" s="19">
        <v>9318</v>
      </c>
      <c r="CH398" s="49">
        <v>9278</v>
      </c>
      <c r="CI398" s="49">
        <v>9384</v>
      </c>
      <c r="CJ398" s="49">
        <v>9471</v>
      </c>
      <c r="CK398" s="49">
        <v>9440</v>
      </c>
      <c r="CL398" s="49">
        <v>9581</v>
      </c>
      <c r="CM398" s="49">
        <v>9450</v>
      </c>
      <c r="CN398" s="49">
        <v>9387</v>
      </c>
      <c r="CO398" s="49">
        <v>9810</v>
      </c>
      <c r="CP398" s="49">
        <v>9796</v>
      </c>
      <c r="CQ398" s="49">
        <v>9666</v>
      </c>
      <c r="CR398" s="49">
        <v>9545</v>
      </c>
      <c r="CS398" s="49">
        <v>9318</v>
      </c>
      <c r="CT398" s="49">
        <v>8931</v>
      </c>
      <c r="CU398" s="49">
        <v>8649</v>
      </c>
      <c r="CV398" s="49">
        <v>8324</v>
      </c>
      <c r="CW398" s="49">
        <v>7763</v>
      </c>
      <c r="CX398" s="49">
        <v>7458</v>
      </c>
      <c r="CY398" s="49">
        <v>7052</v>
      </c>
      <c r="CZ398" s="17" t="s">
        <v>442</v>
      </c>
      <c r="DE398" t="s">
        <v>443</v>
      </c>
      <c r="DG398" t="s">
        <v>442</v>
      </c>
      <c r="DI398">
        <v>144700</v>
      </c>
      <c r="DJ398">
        <v>144500</v>
      </c>
      <c r="DK398">
        <v>147800</v>
      </c>
      <c r="DL398">
        <v>147300</v>
      </c>
      <c r="DM398">
        <v>147800</v>
      </c>
      <c r="DN398">
        <v>147100</v>
      </c>
      <c r="DO398">
        <v>146900</v>
      </c>
      <c r="DP398">
        <v>144700</v>
      </c>
      <c r="DQ398">
        <v>145900</v>
      </c>
      <c r="DR398">
        <v>149000</v>
      </c>
      <c r="DS398">
        <v>151500</v>
      </c>
      <c r="DT398">
        <v>153000</v>
      </c>
      <c r="DU398">
        <v>153900</v>
      </c>
      <c r="DV398">
        <v>155500</v>
      </c>
      <c r="DW398">
        <v>155700</v>
      </c>
      <c r="DX398">
        <v>153800</v>
      </c>
      <c r="DY398">
        <v>154800</v>
      </c>
      <c r="DZ398">
        <v>152600</v>
      </c>
      <c r="EA398">
        <v>152000</v>
      </c>
      <c r="EB398">
        <v>152800</v>
      </c>
      <c r="EC398">
        <v>150600</v>
      </c>
      <c r="ED398">
        <v>150900</v>
      </c>
      <c r="EE398">
        <v>147900</v>
      </c>
      <c r="EF398">
        <v>153200</v>
      </c>
      <c r="EG398">
        <v>152400</v>
      </c>
      <c r="EH398">
        <v>154700</v>
      </c>
      <c r="EI398">
        <v>156100</v>
      </c>
      <c r="EJ398" s="19">
        <v>152700</v>
      </c>
      <c r="EK398" s="19">
        <v>152200</v>
      </c>
      <c r="EL398" s="19">
        <v>151100</v>
      </c>
      <c r="EM398" s="19"/>
      <c r="EO398" s="31">
        <f t="shared" si="180"/>
        <v>3.7297857636489289E-2</v>
      </c>
      <c r="EP398" s="31">
        <f t="shared" si="181"/>
        <v>3.4768166089965399E-2</v>
      </c>
      <c r="EQ398" s="31">
        <f t="shared" si="182"/>
        <v>3.4411366711772667E-2</v>
      </c>
      <c r="ER398" s="31">
        <f t="shared" si="183"/>
        <v>3.3319755600814661E-2</v>
      </c>
      <c r="ES398" s="31">
        <f t="shared" si="184"/>
        <v>3.483761840324763E-2</v>
      </c>
      <c r="ET398" s="31">
        <f t="shared" si="185"/>
        <v>3.0910944935418082E-2</v>
      </c>
      <c r="EU398" s="31">
        <f t="shared" si="186"/>
        <v>3.0755616065350579E-2</v>
      </c>
      <c r="EV398" s="31">
        <f t="shared" si="187"/>
        <v>3.0476848652384245E-2</v>
      </c>
      <c r="EW398" s="31">
        <f t="shared" si="188"/>
        <v>3.3173406442769018E-2</v>
      </c>
      <c r="EX398" s="31">
        <f t="shared" si="189"/>
        <v>3.3684563758389262E-2</v>
      </c>
      <c r="EY398" s="31">
        <f t="shared" si="190"/>
        <v>3.8745874587458748E-2</v>
      </c>
      <c r="EZ398" s="31">
        <f t="shared" si="191"/>
        <v>4.649019607843137E-2</v>
      </c>
      <c r="FA398" s="31">
        <f t="shared" si="192"/>
        <v>6.1721897335932425E-2</v>
      </c>
      <c r="FB398" s="31">
        <f t="shared" si="193"/>
        <v>6.2128617363344053E-2</v>
      </c>
      <c r="FC398" s="31">
        <f t="shared" si="194"/>
        <v>6.31470777135517E-2</v>
      </c>
      <c r="FD398" s="31">
        <f t="shared" si="195"/>
        <v>6.2711313394018212E-2</v>
      </c>
      <c r="FE398" s="31">
        <f t="shared" si="196"/>
        <v>6.3443152454780355E-2</v>
      </c>
      <c r="FF398" s="31">
        <f t="shared" si="197"/>
        <v>5.5563564875491481E-2</v>
      </c>
      <c r="FG398" s="31">
        <f t="shared" si="198"/>
        <v>5.5493421052631581E-2</v>
      </c>
      <c r="FH398" s="31">
        <f t="shared" si="199"/>
        <v>5.3763089005235604E-2</v>
      </c>
      <c r="FI398" s="31">
        <f t="shared" si="200"/>
        <v>5.7908366533864539E-2</v>
      </c>
      <c r="FJ398" s="31">
        <f t="shared" si="201"/>
        <v>5.672630881378396E-2</v>
      </c>
      <c r="FK398" s="31">
        <f t="shared" si="202"/>
        <v>6.0317782285327921E-2</v>
      </c>
      <c r="FL398" s="31">
        <f t="shared" si="203"/>
        <v>5.8981723237597913E-2</v>
      </c>
      <c r="FM398" s="50">
        <f t="shared" si="204"/>
        <v>6.4028871391076117E-2</v>
      </c>
      <c r="FN398" s="50">
        <f t="shared" si="205"/>
        <v>5.9974143503555268E-2</v>
      </c>
      <c r="FO398" s="50">
        <f t="shared" si="206"/>
        <v>6.0474055092889174E-2</v>
      </c>
      <c r="FP398" s="50">
        <f t="shared" si="207"/>
        <v>6.1473477406679765E-2</v>
      </c>
      <c r="FQ398" s="50">
        <f t="shared" si="208"/>
        <v>6.3508541392904072E-2</v>
      </c>
      <c r="FR398" s="50">
        <f t="shared" si="209"/>
        <v>5.9106551952349436E-2</v>
      </c>
    </row>
    <row r="399" spans="1:174" ht="14">
      <c r="A399" s="17" t="s">
        <v>443</v>
      </c>
      <c r="B399" s="19">
        <v>2174</v>
      </c>
      <c r="C399" s="19">
        <v>2209</v>
      </c>
      <c r="D399" s="19">
        <v>2292</v>
      </c>
      <c r="E399" s="19">
        <v>2376</v>
      </c>
      <c r="F399" s="19">
        <v>2180</v>
      </c>
      <c r="G399" s="19">
        <v>2317</v>
      </c>
      <c r="H399" s="19">
        <v>2352</v>
      </c>
      <c r="I399" s="19">
        <v>2529</v>
      </c>
      <c r="J399" s="19">
        <v>2665</v>
      </c>
      <c r="K399" s="19">
        <v>2702</v>
      </c>
      <c r="L399" s="19">
        <v>2779</v>
      </c>
      <c r="M399" s="19">
        <v>2825</v>
      </c>
      <c r="N399" s="19">
        <v>2761</v>
      </c>
      <c r="O399" s="19">
        <v>2709</v>
      </c>
      <c r="P399" s="19">
        <v>2794</v>
      </c>
      <c r="Q399" s="19">
        <v>2819</v>
      </c>
      <c r="R399" s="19">
        <v>2766</v>
      </c>
      <c r="S399" s="19">
        <v>2570</v>
      </c>
      <c r="T399" s="19">
        <v>2591</v>
      </c>
      <c r="U399" s="19">
        <v>2753</v>
      </c>
      <c r="V399" s="19">
        <v>2873</v>
      </c>
      <c r="W399" s="19">
        <v>2834</v>
      </c>
      <c r="X399" s="19">
        <v>2702</v>
      </c>
      <c r="Y399" s="19">
        <v>2644</v>
      </c>
      <c r="Z399" s="19">
        <v>2532</v>
      </c>
      <c r="AA399" s="19">
        <v>2477</v>
      </c>
      <c r="AB399" s="19">
        <v>2548</v>
      </c>
      <c r="AC399" s="19">
        <v>2466</v>
      </c>
      <c r="AD399" s="19">
        <v>2355</v>
      </c>
      <c r="AE399" s="19">
        <v>2302</v>
      </c>
      <c r="AF399" s="19">
        <v>2268</v>
      </c>
      <c r="AG399" s="19">
        <v>2351</v>
      </c>
      <c r="AH399" s="19">
        <v>2538</v>
      </c>
      <c r="AI399" s="19">
        <v>2571</v>
      </c>
      <c r="AJ399" s="19">
        <v>2690</v>
      </c>
      <c r="AK399" s="19">
        <v>2753</v>
      </c>
      <c r="AL399" s="19">
        <v>2894</v>
      </c>
      <c r="AM399" s="19">
        <v>3100</v>
      </c>
      <c r="AN399" s="19">
        <v>3370</v>
      </c>
      <c r="AO399" s="19">
        <v>3464</v>
      </c>
      <c r="AP399" s="19">
        <v>3651</v>
      </c>
      <c r="AQ399" s="19">
        <v>4130</v>
      </c>
      <c r="AR399" s="19">
        <v>4583</v>
      </c>
      <c r="AS399" s="19">
        <v>5257</v>
      </c>
      <c r="AT399" s="19">
        <v>6482</v>
      </c>
      <c r="AU399" s="19">
        <v>7066</v>
      </c>
      <c r="AV399" s="19">
        <v>7279</v>
      </c>
      <c r="AW399" s="19">
        <v>7169</v>
      </c>
      <c r="AX399" s="19">
        <v>7247</v>
      </c>
      <c r="AY399" s="19">
        <v>7210</v>
      </c>
      <c r="AZ399" s="19">
        <v>7320</v>
      </c>
      <c r="BA399" s="19">
        <v>7281</v>
      </c>
      <c r="BB399" s="19">
        <v>7184</v>
      </c>
      <c r="BC399" s="19">
        <v>7174</v>
      </c>
      <c r="BD399" s="19">
        <v>6790</v>
      </c>
      <c r="BE399" s="19">
        <v>7363</v>
      </c>
      <c r="BF399" s="19">
        <v>7206</v>
      </c>
      <c r="BG399" s="19">
        <v>6980</v>
      </c>
      <c r="BH399" s="19">
        <v>6695</v>
      </c>
      <c r="BI399" s="19">
        <v>6315</v>
      </c>
      <c r="BJ399" s="19">
        <v>5979</v>
      </c>
      <c r="BK399" s="19">
        <v>5893</v>
      </c>
      <c r="BL399" s="19">
        <v>5917</v>
      </c>
      <c r="BM399" s="19">
        <v>5770</v>
      </c>
      <c r="BN399" s="19">
        <v>5473</v>
      </c>
      <c r="BO399" s="19">
        <v>5452</v>
      </c>
      <c r="BP399" s="19">
        <v>5452</v>
      </c>
      <c r="BQ399" s="19">
        <v>5739</v>
      </c>
      <c r="BR399" s="19">
        <v>5953</v>
      </c>
      <c r="BS399" s="19">
        <v>5846</v>
      </c>
      <c r="BT399" s="19">
        <v>5611</v>
      </c>
      <c r="BU399" s="19">
        <v>5521</v>
      </c>
      <c r="BV399" s="19">
        <v>5347</v>
      </c>
      <c r="BW399" s="19">
        <v>5636</v>
      </c>
      <c r="BX399" s="19">
        <v>5766</v>
      </c>
      <c r="BY399" s="19">
        <v>5816</v>
      </c>
      <c r="BZ399" s="19">
        <v>5717</v>
      </c>
      <c r="CA399" s="19">
        <v>5905</v>
      </c>
      <c r="CB399" s="19">
        <v>5898</v>
      </c>
      <c r="CC399" s="19">
        <v>6282</v>
      </c>
      <c r="CD399" s="19">
        <v>6468</v>
      </c>
      <c r="CE399" s="19">
        <v>6354</v>
      </c>
      <c r="CF399" s="19">
        <v>6141</v>
      </c>
      <c r="CG399" s="19">
        <v>6002</v>
      </c>
      <c r="CH399" s="49">
        <v>5834</v>
      </c>
      <c r="CI399" s="49">
        <v>5865</v>
      </c>
      <c r="CJ399" s="49">
        <v>5711</v>
      </c>
      <c r="CK399" s="49">
        <v>5616</v>
      </c>
      <c r="CL399" s="49">
        <v>5623</v>
      </c>
      <c r="CM399" s="49">
        <v>5591</v>
      </c>
      <c r="CN399" s="49">
        <v>5594</v>
      </c>
      <c r="CO399" s="49">
        <v>5736</v>
      </c>
      <c r="CP399" s="49">
        <v>5945</v>
      </c>
      <c r="CQ399" s="49">
        <v>5881</v>
      </c>
      <c r="CR399" s="49">
        <v>5643</v>
      </c>
      <c r="CS399" s="49">
        <v>5497</v>
      </c>
      <c r="CT399" s="49">
        <v>5123</v>
      </c>
      <c r="CU399" s="49">
        <v>5027</v>
      </c>
      <c r="CV399" s="49">
        <v>5013</v>
      </c>
      <c r="CW399" s="49">
        <v>4756</v>
      </c>
      <c r="CX399" s="49">
        <v>4588</v>
      </c>
      <c r="CY399" s="49">
        <v>4424</v>
      </c>
      <c r="CZ399" s="17" t="s">
        <v>443</v>
      </c>
      <c r="DE399" t="s">
        <v>444</v>
      </c>
      <c r="DG399" t="s">
        <v>443</v>
      </c>
      <c r="DI399">
        <v>224300</v>
      </c>
      <c r="DJ399">
        <v>224900</v>
      </c>
      <c r="DK399">
        <v>224500</v>
      </c>
      <c r="DL399">
        <v>224900</v>
      </c>
      <c r="DM399">
        <v>223700</v>
      </c>
      <c r="DN399">
        <v>220200</v>
      </c>
      <c r="DO399">
        <v>220700</v>
      </c>
      <c r="DP399">
        <v>220900</v>
      </c>
      <c r="DQ399">
        <v>221700</v>
      </c>
      <c r="DR399">
        <v>221700</v>
      </c>
      <c r="DS399">
        <v>226000</v>
      </c>
      <c r="DT399">
        <v>225500</v>
      </c>
      <c r="DU399">
        <v>225200</v>
      </c>
      <c r="DV399">
        <v>230400</v>
      </c>
      <c r="DW399">
        <v>231000</v>
      </c>
      <c r="DX399">
        <v>234400</v>
      </c>
      <c r="DY399">
        <v>233800</v>
      </c>
      <c r="DZ399">
        <v>226500</v>
      </c>
      <c r="EA399">
        <v>223200</v>
      </c>
      <c r="EB399">
        <v>223100</v>
      </c>
      <c r="EC399">
        <v>221400</v>
      </c>
      <c r="ED399">
        <v>226400</v>
      </c>
      <c r="EE399">
        <v>227300</v>
      </c>
      <c r="EF399">
        <v>225900</v>
      </c>
      <c r="EG399">
        <v>222300</v>
      </c>
      <c r="EH399">
        <v>223100</v>
      </c>
      <c r="EI399">
        <v>225900</v>
      </c>
      <c r="EJ399" s="19">
        <v>221400</v>
      </c>
      <c r="EK399" s="19">
        <v>223800</v>
      </c>
      <c r="EL399" s="19">
        <v>223400</v>
      </c>
      <c r="EM399" s="19"/>
      <c r="EO399" s="31">
        <f t="shared" si="180"/>
        <v>1.2046366473473027E-2</v>
      </c>
      <c r="EP399" s="31">
        <f t="shared" si="181"/>
        <v>1.2276567363272565E-2</v>
      </c>
      <c r="EQ399" s="31">
        <f t="shared" si="182"/>
        <v>1.2556792873051226E-2</v>
      </c>
      <c r="ER399" s="31">
        <f t="shared" si="183"/>
        <v>1.1520675855935971E-2</v>
      </c>
      <c r="ES399" s="31">
        <f t="shared" si="184"/>
        <v>1.266875279392043E-2</v>
      </c>
      <c r="ET399" s="31">
        <f t="shared" si="185"/>
        <v>1.1498637602179836E-2</v>
      </c>
      <c r="EU399" s="31">
        <f t="shared" si="186"/>
        <v>1.1173538740371546E-2</v>
      </c>
      <c r="EV399" s="31">
        <f t="shared" si="187"/>
        <v>1.0267089180624717E-2</v>
      </c>
      <c r="EW399" s="31">
        <f t="shared" si="188"/>
        <v>1.1596752368064952E-2</v>
      </c>
      <c r="EX399" s="31">
        <f t="shared" si="189"/>
        <v>1.3053676138926476E-2</v>
      </c>
      <c r="EY399" s="31">
        <f t="shared" si="190"/>
        <v>1.5327433628318584E-2</v>
      </c>
      <c r="EZ399" s="31">
        <f t="shared" si="191"/>
        <v>2.0323725055432371E-2</v>
      </c>
      <c r="FA399" s="31">
        <f t="shared" si="192"/>
        <v>3.1376554174067497E-2</v>
      </c>
      <c r="FB399" s="31">
        <f t="shared" si="193"/>
        <v>3.1453993055555553E-2</v>
      </c>
      <c r="FC399" s="31">
        <f t="shared" si="194"/>
        <v>3.1519480519480517E-2</v>
      </c>
      <c r="FD399" s="31">
        <f t="shared" si="195"/>
        <v>2.8967576791808874E-2</v>
      </c>
      <c r="FE399" s="31">
        <f t="shared" si="196"/>
        <v>2.9854576561163387E-2</v>
      </c>
      <c r="FF399" s="31">
        <f t="shared" si="197"/>
        <v>2.6397350993377484E-2</v>
      </c>
      <c r="FG399" s="31">
        <f t="shared" si="198"/>
        <v>2.5851254480286738E-2</v>
      </c>
      <c r="FH399" s="31">
        <f t="shared" si="199"/>
        <v>2.4437471985656656E-2</v>
      </c>
      <c r="FI399" s="31">
        <f t="shared" si="200"/>
        <v>2.6404697380307138E-2</v>
      </c>
      <c r="FJ399" s="31">
        <f t="shared" si="201"/>
        <v>2.3617491166077739E-2</v>
      </c>
      <c r="FK399" s="31">
        <f t="shared" si="202"/>
        <v>2.5587329520457544E-2</v>
      </c>
      <c r="FL399" s="31">
        <f t="shared" si="203"/>
        <v>2.6108897742363878E-2</v>
      </c>
      <c r="FM399" s="50">
        <f t="shared" si="204"/>
        <v>2.8582995951417004E-2</v>
      </c>
      <c r="FN399" s="50">
        <f t="shared" si="205"/>
        <v>2.6149708650829225E-2</v>
      </c>
      <c r="FO399" s="50">
        <f t="shared" si="206"/>
        <v>2.4860557768924301E-2</v>
      </c>
      <c r="FP399" s="50">
        <f t="shared" si="207"/>
        <v>2.5266485998193314E-2</v>
      </c>
      <c r="FQ399" s="50">
        <f t="shared" si="208"/>
        <v>2.627792672028597E-2</v>
      </c>
      <c r="FR399" s="50">
        <f t="shared" si="209"/>
        <v>2.2931960608773502E-2</v>
      </c>
    </row>
    <row r="400" spans="1:174" ht="14">
      <c r="A400" s="17" t="s">
        <v>444</v>
      </c>
      <c r="B400" s="19">
        <v>569</v>
      </c>
      <c r="C400" s="19">
        <v>590</v>
      </c>
      <c r="D400" s="19">
        <v>600</v>
      </c>
      <c r="E400" s="19">
        <v>613</v>
      </c>
      <c r="F400" s="19">
        <v>608</v>
      </c>
      <c r="G400" s="19">
        <v>646</v>
      </c>
      <c r="H400" s="19">
        <v>639</v>
      </c>
      <c r="I400" s="19">
        <v>679</v>
      </c>
      <c r="J400" s="19">
        <v>659</v>
      </c>
      <c r="K400" s="19">
        <v>667</v>
      </c>
      <c r="L400" s="19">
        <v>651</v>
      </c>
      <c r="M400" s="19">
        <v>634</v>
      </c>
      <c r="N400" s="19">
        <v>634</v>
      </c>
      <c r="O400" s="19">
        <v>680</v>
      </c>
      <c r="P400" s="19">
        <v>688</v>
      </c>
      <c r="Q400" s="19">
        <v>714</v>
      </c>
      <c r="R400" s="19">
        <v>685</v>
      </c>
      <c r="S400" s="19">
        <v>671</v>
      </c>
      <c r="T400" s="19">
        <v>660</v>
      </c>
      <c r="U400" s="19">
        <v>692</v>
      </c>
      <c r="V400" s="19">
        <v>682</v>
      </c>
      <c r="W400" s="19">
        <v>659</v>
      </c>
      <c r="X400" s="19">
        <v>656</v>
      </c>
      <c r="Y400" s="19">
        <v>588</v>
      </c>
      <c r="Z400" s="19">
        <v>554</v>
      </c>
      <c r="AA400" s="19">
        <v>522</v>
      </c>
      <c r="AB400" s="19">
        <v>500</v>
      </c>
      <c r="AC400" s="19">
        <v>475</v>
      </c>
      <c r="AD400" s="19">
        <v>452</v>
      </c>
      <c r="AE400" s="19">
        <v>436</v>
      </c>
      <c r="AF400" s="19">
        <v>452</v>
      </c>
      <c r="AG400" s="19">
        <v>504</v>
      </c>
      <c r="AH400" s="19">
        <v>550</v>
      </c>
      <c r="AI400" s="19">
        <v>542</v>
      </c>
      <c r="AJ400" s="19">
        <v>548</v>
      </c>
      <c r="AK400" s="19">
        <v>549</v>
      </c>
      <c r="AL400" s="19">
        <v>576</v>
      </c>
      <c r="AM400" s="19">
        <v>593</v>
      </c>
      <c r="AN400" s="19">
        <v>606</v>
      </c>
      <c r="AO400" s="19">
        <v>651</v>
      </c>
      <c r="AP400" s="19">
        <v>667</v>
      </c>
      <c r="AQ400" s="19">
        <v>781</v>
      </c>
      <c r="AR400" s="19">
        <v>816</v>
      </c>
      <c r="AS400" s="19">
        <v>911</v>
      </c>
      <c r="AT400" s="19">
        <v>1073</v>
      </c>
      <c r="AU400" s="19">
        <v>1152</v>
      </c>
      <c r="AV400" s="19">
        <v>1158</v>
      </c>
      <c r="AW400" s="19">
        <v>1173</v>
      </c>
      <c r="AX400" s="19">
        <v>1159</v>
      </c>
      <c r="AY400" s="19">
        <v>1198</v>
      </c>
      <c r="AZ400" s="19">
        <v>1305</v>
      </c>
      <c r="BA400" s="19">
        <v>1253</v>
      </c>
      <c r="BB400" s="19">
        <v>1250</v>
      </c>
      <c r="BC400" s="19">
        <v>1264</v>
      </c>
      <c r="BD400" s="19">
        <v>1205</v>
      </c>
      <c r="BE400" s="19">
        <v>1283</v>
      </c>
      <c r="BF400" s="19">
        <v>1240</v>
      </c>
      <c r="BG400" s="19">
        <v>1177</v>
      </c>
      <c r="BH400" s="19">
        <v>1118</v>
      </c>
      <c r="BI400" s="19">
        <v>1051</v>
      </c>
      <c r="BJ400" s="19">
        <v>933</v>
      </c>
      <c r="BK400" s="19">
        <v>934</v>
      </c>
      <c r="BL400" s="19">
        <v>965</v>
      </c>
      <c r="BM400" s="19">
        <v>944</v>
      </c>
      <c r="BN400" s="19">
        <v>877</v>
      </c>
      <c r="BO400" s="19">
        <v>853</v>
      </c>
      <c r="BP400" s="19">
        <v>873</v>
      </c>
      <c r="BQ400" s="19">
        <v>909</v>
      </c>
      <c r="BR400" s="19">
        <v>967</v>
      </c>
      <c r="BS400" s="19">
        <v>947</v>
      </c>
      <c r="BT400" s="19">
        <v>930</v>
      </c>
      <c r="BU400" s="19">
        <v>921</v>
      </c>
      <c r="BV400" s="19">
        <v>850</v>
      </c>
      <c r="BW400" s="19">
        <v>882</v>
      </c>
      <c r="BX400" s="19">
        <v>949</v>
      </c>
      <c r="BY400" s="19">
        <v>945</v>
      </c>
      <c r="BZ400" s="19">
        <v>964</v>
      </c>
      <c r="CA400" s="19">
        <v>927</v>
      </c>
      <c r="CB400" s="19">
        <v>900</v>
      </c>
      <c r="CC400" s="19">
        <v>990</v>
      </c>
      <c r="CD400" s="19">
        <v>1045</v>
      </c>
      <c r="CE400" s="19">
        <v>1045</v>
      </c>
      <c r="CF400" s="19">
        <v>980</v>
      </c>
      <c r="CG400" s="19">
        <v>975</v>
      </c>
      <c r="CH400" s="49">
        <v>977</v>
      </c>
      <c r="CI400" s="49">
        <v>976</v>
      </c>
      <c r="CJ400" s="49">
        <v>946</v>
      </c>
      <c r="CK400" s="49">
        <v>933</v>
      </c>
      <c r="CL400" s="49">
        <v>940</v>
      </c>
      <c r="CM400" s="49">
        <v>947</v>
      </c>
      <c r="CN400" s="49">
        <v>906</v>
      </c>
      <c r="CO400" s="49">
        <v>933</v>
      </c>
      <c r="CP400" s="49">
        <v>984</v>
      </c>
      <c r="CQ400" s="49">
        <v>934</v>
      </c>
      <c r="CR400" s="49">
        <v>888</v>
      </c>
      <c r="CS400" s="49">
        <v>873</v>
      </c>
      <c r="CT400" s="49">
        <v>787</v>
      </c>
      <c r="CU400" s="49">
        <v>793</v>
      </c>
      <c r="CV400" s="49">
        <v>806</v>
      </c>
      <c r="CW400" s="49">
        <v>752</v>
      </c>
      <c r="CX400" s="49">
        <v>714</v>
      </c>
      <c r="CY400" s="49">
        <v>678</v>
      </c>
      <c r="CZ400" s="17" t="s">
        <v>444</v>
      </c>
      <c r="DE400" t="s">
        <v>445</v>
      </c>
      <c r="DG400" t="s">
        <v>444</v>
      </c>
      <c r="DI400">
        <v>53900</v>
      </c>
      <c r="DJ400">
        <v>54300</v>
      </c>
      <c r="DK400">
        <v>54000</v>
      </c>
      <c r="DL400">
        <v>54900</v>
      </c>
      <c r="DM400">
        <v>56100</v>
      </c>
      <c r="DN400">
        <v>54600</v>
      </c>
      <c r="DO400">
        <v>55300</v>
      </c>
      <c r="DP400">
        <v>56600</v>
      </c>
      <c r="DQ400">
        <v>55600</v>
      </c>
      <c r="DR400">
        <v>57600</v>
      </c>
      <c r="DS400">
        <v>57600</v>
      </c>
      <c r="DT400">
        <v>55900</v>
      </c>
      <c r="DU400">
        <v>57000</v>
      </c>
      <c r="DV400">
        <v>53400</v>
      </c>
      <c r="DW400">
        <v>53500</v>
      </c>
      <c r="DX400">
        <v>53500</v>
      </c>
      <c r="DY400">
        <v>52900</v>
      </c>
      <c r="DZ400">
        <v>55000</v>
      </c>
      <c r="EA400">
        <v>56900</v>
      </c>
      <c r="EB400">
        <v>56900</v>
      </c>
      <c r="EC400">
        <v>58500</v>
      </c>
      <c r="ED400">
        <v>58500</v>
      </c>
      <c r="EE400">
        <v>57500</v>
      </c>
      <c r="EF400">
        <v>55200</v>
      </c>
      <c r="EG400">
        <v>55200</v>
      </c>
      <c r="EH400">
        <v>56400</v>
      </c>
      <c r="EI400">
        <v>57100</v>
      </c>
      <c r="EJ400" s="19">
        <v>57600</v>
      </c>
      <c r="EK400" s="19">
        <v>57300</v>
      </c>
      <c r="EL400" s="19">
        <v>56900</v>
      </c>
      <c r="EM400" s="19"/>
      <c r="EO400" s="31">
        <f t="shared" si="180"/>
        <v>1.2374768089053804E-2</v>
      </c>
      <c r="EP400" s="31">
        <f t="shared" si="181"/>
        <v>1.1675874769797421E-2</v>
      </c>
      <c r="EQ400" s="31">
        <f t="shared" si="182"/>
        <v>1.3222222222222222E-2</v>
      </c>
      <c r="ER400" s="31">
        <f t="shared" si="183"/>
        <v>1.2021857923497269E-2</v>
      </c>
      <c r="ES400" s="31">
        <f t="shared" si="184"/>
        <v>1.1746880570409983E-2</v>
      </c>
      <c r="ET400" s="31">
        <f t="shared" si="185"/>
        <v>1.0146520146520146E-2</v>
      </c>
      <c r="EU400" s="31">
        <f t="shared" si="186"/>
        <v>8.5895117540687165E-3</v>
      </c>
      <c r="EV400" s="31">
        <f t="shared" si="187"/>
        <v>7.9858657243816258E-3</v>
      </c>
      <c r="EW400" s="31">
        <f t="shared" si="188"/>
        <v>9.7482014388489205E-3</v>
      </c>
      <c r="EX400" s="31">
        <f t="shared" si="189"/>
        <v>0.01</v>
      </c>
      <c r="EY400" s="31">
        <f t="shared" si="190"/>
        <v>1.1302083333333334E-2</v>
      </c>
      <c r="EZ400" s="31">
        <f t="shared" si="191"/>
        <v>1.4597495527728085E-2</v>
      </c>
      <c r="FA400" s="31">
        <f t="shared" si="192"/>
        <v>2.0210526315789474E-2</v>
      </c>
      <c r="FB400" s="31">
        <f t="shared" si="193"/>
        <v>2.1704119850187265E-2</v>
      </c>
      <c r="FC400" s="31">
        <f t="shared" si="194"/>
        <v>2.3420560747663553E-2</v>
      </c>
      <c r="FD400" s="31">
        <f t="shared" si="195"/>
        <v>2.2523364485981308E-2</v>
      </c>
      <c r="FE400" s="31">
        <f t="shared" si="196"/>
        <v>2.2249527410207939E-2</v>
      </c>
      <c r="FF400" s="31">
        <f t="shared" si="197"/>
        <v>1.6963636363636365E-2</v>
      </c>
      <c r="FG400" s="31">
        <f t="shared" si="198"/>
        <v>1.6590509666080843E-2</v>
      </c>
      <c r="FH400" s="31">
        <f t="shared" si="199"/>
        <v>1.5342706502636205E-2</v>
      </c>
      <c r="FI400" s="31">
        <f t="shared" si="200"/>
        <v>1.6188034188034189E-2</v>
      </c>
      <c r="FJ400" s="31">
        <f t="shared" si="201"/>
        <v>1.452991452991453E-2</v>
      </c>
      <c r="FK400" s="31">
        <f t="shared" si="202"/>
        <v>1.6434782608695651E-2</v>
      </c>
      <c r="FL400" s="31">
        <f t="shared" si="203"/>
        <v>1.6304347826086956E-2</v>
      </c>
      <c r="FM400" s="50">
        <f t="shared" si="204"/>
        <v>1.8931159420289854E-2</v>
      </c>
      <c r="FN400" s="50">
        <f t="shared" si="205"/>
        <v>1.7322695035460994E-2</v>
      </c>
      <c r="FO400" s="50">
        <f t="shared" si="206"/>
        <v>1.6339754816112086E-2</v>
      </c>
      <c r="FP400" s="50">
        <f t="shared" si="207"/>
        <v>1.5729166666666666E-2</v>
      </c>
      <c r="FQ400" s="50">
        <f t="shared" si="208"/>
        <v>1.6300174520069807E-2</v>
      </c>
      <c r="FR400" s="50">
        <f t="shared" si="209"/>
        <v>1.383128295254833E-2</v>
      </c>
    </row>
    <row r="401" spans="1:174" ht="14">
      <c r="A401" s="17" t="s">
        <v>445</v>
      </c>
      <c r="B401" s="19">
        <v>891</v>
      </c>
      <c r="C401" s="19">
        <v>884</v>
      </c>
      <c r="D401" s="19">
        <v>850</v>
      </c>
      <c r="E401" s="19">
        <v>838</v>
      </c>
      <c r="F401" s="19">
        <v>955</v>
      </c>
      <c r="G401" s="19">
        <v>991</v>
      </c>
      <c r="H401" s="19">
        <v>1007</v>
      </c>
      <c r="I401" s="19">
        <v>1063</v>
      </c>
      <c r="J401" s="19">
        <v>1104</v>
      </c>
      <c r="K401" s="19">
        <v>1099</v>
      </c>
      <c r="L401" s="19">
        <v>1011</v>
      </c>
      <c r="M401" s="19">
        <v>1096</v>
      </c>
      <c r="N401" s="19">
        <v>1183</v>
      </c>
      <c r="O401" s="19">
        <v>1144</v>
      </c>
      <c r="P401" s="19">
        <v>1016</v>
      </c>
      <c r="Q401" s="19">
        <v>1240</v>
      </c>
      <c r="R401" s="19">
        <v>1213</v>
      </c>
      <c r="S401" s="19">
        <v>1099</v>
      </c>
      <c r="T401" s="19">
        <v>1103</v>
      </c>
      <c r="U401" s="19">
        <v>1080</v>
      </c>
      <c r="V401" s="19">
        <v>1019</v>
      </c>
      <c r="W401" s="19">
        <v>1001</v>
      </c>
      <c r="X401" s="19">
        <v>939</v>
      </c>
      <c r="Y401" s="19">
        <v>864</v>
      </c>
      <c r="Z401" s="19">
        <v>829</v>
      </c>
      <c r="AA401" s="19">
        <v>849</v>
      </c>
      <c r="AB401" s="19">
        <v>866</v>
      </c>
      <c r="AC401" s="19">
        <v>851</v>
      </c>
      <c r="AD401" s="19">
        <v>797</v>
      </c>
      <c r="AE401" s="19">
        <v>787</v>
      </c>
      <c r="AF401" s="19">
        <v>758</v>
      </c>
      <c r="AG401" s="19">
        <v>825</v>
      </c>
      <c r="AH401" s="19">
        <v>838</v>
      </c>
      <c r="AI401" s="19">
        <v>825</v>
      </c>
      <c r="AJ401" s="19">
        <v>807</v>
      </c>
      <c r="AK401" s="19">
        <v>773</v>
      </c>
      <c r="AL401" s="19">
        <v>770</v>
      </c>
      <c r="AM401" s="19">
        <v>793</v>
      </c>
      <c r="AN401" s="19">
        <v>890</v>
      </c>
      <c r="AO401" s="19">
        <v>924</v>
      </c>
      <c r="AP401" s="19">
        <v>1006</v>
      </c>
      <c r="AQ401" s="19">
        <v>1171</v>
      </c>
      <c r="AR401" s="19">
        <v>1302</v>
      </c>
      <c r="AS401" s="19">
        <v>1519</v>
      </c>
      <c r="AT401" s="19">
        <v>1865</v>
      </c>
      <c r="AU401" s="19">
        <v>2030</v>
      </c>
      <c r="AV401" s="19">
        <v>2197</v>
      </c>
      <c r="AW401" s="19">
        <v>2209</v>
      </c>
      <c r="AX401" s="19">
        <v>2201</v>
      </c>
      <c r="AY401" s="19">
        <v>2251</v>
      </c>
      <c r="AZ401" s="19">
        <v>2293</v>
      </c>
      <c r="BA401" s="19">
        <v>2220</v>
      </c>
      <c r="BB401" s="19">
        <v>2198</v>
      </c>
      <c r="BC401" s="19">
        <v>2092</v>
      </c>
      <c r="BD401" s="19">
        <v>2091</v>
      </c>
      <c r="BE401" s="19">
        <v>2205</v>
      </c>
      <c r="BF401" s="19">
        <v>2175</v>
      </c>
      <c r="BG401" s="19">
        <v>2056</v>
      </c>
      <c r="BH401" s="19">
        <v>1962</v>
      </c>
      <c r="BI401" s="19">
        <v>1883</v>
      </c>
      <c r="BJ401" s="19">
        <v>1799</v>
      </c>
      <c r="BK401" s="19">
        <v>1720</v>
      </c>
      <c r="BL401" s="19">
        <v>1718</v>
      </c>
      <c r="BM401" s="19">
        <v>1664</v>
      </c>
      <c r="BN401" s="19">
        <v>1656</v>
      </c>
      <c r="BO401" s="19">
        <v>1705</v>
      </c>
      <c r="BP401" s="19">
        <v>1677</v>
      </c>
      <c r="BQ401" s="19">
        <v>1792</v>
      </c>
      <c r="BR401" s="19">
        <v>1853</v>
      </c>
      <c r="BS401" s="19">
        <v>1776</v>
      </c>
      <c r="BT401" s="19">
        <v>1689</v>
      </c>
      <c r="BU401" s="19">
        <v>1638</v>
      </c>
      <c r="BV401" s="19">
        <v>1631</v>
      </c>
      <c r="BW401" s="19">
        <v>1697</v>
      </c>
      <c r="BX401" s="19">
        <v>1692</v>
      </c>
      <c r="BY401" s="19">
        <v>1780</v>
      </c>
      <c r="BZ401" s="19">
        <v>1718</v>
      </c>
      <c r="CA401" s="19">
        <v>1783</v>
      </c>
      <c r="CB401" s="19">
        <v>1804</v>
      </c>
      <c r="CC401" s="19">
        <v>1889</v>
      </c>
      <c r="CD401" s="19">
        <v>1913</v>
      </c>
      <c r="CE401" s="19">
        <v>1862</v>
      </c>
      <c r="CF401" s="19">
        <v>1806</v>
      </c>
      <c r="CG401" s="19">
        <v>1735</v>
      </c>
      <c r="CH401" s="49">
        <v>1686</v>
      </c>
      <c r="CI401" s="49">
        <v>1685</v>
      </c>
      <c r="CJ401" s="49">
        <v>1688</v>
      </c>
      <c r="CK401" s="49">
        <v>1678</v>
      </c>
      <c r="CL401" s="49">
        <v>1698</v>
      </c>
      <c r="CM401" s="49">
        <v>1722</v>
      </c>
      <c r="CN401" s="49">
        <v>1703</v>
      </c>
      <c r="CO401" s="49">
        <v>1730</v>
      </c>
      <c r="CP401" s="49">
        <v>1791</v>
      </c>
      <c r="CQ401" s="49">
        <v>1773</v>
      </c>
      <c r="CR401" s="49">
        <v>1712</v>
      </c>
      <c r="CS401" s="49">
        <v>1630</v>
      </c>
      <c r="CT401" s="49">
        <v>1585</v>
      </c>
      <c r="CU401" s="49">
        <v>1544</v>
      </c>
      <c r="CV401" s="49">
        <v>1483</v>
      </c>
      <c r="CW401" s="49">
        <v>1389</v>
      </c>
      <c r="CX401" s="49">
        <v>1318</v>
      </c>
      <c r="CY401" s="49">
        <v>1253</v>
      </c>
      <c r="CZ401" s="17" t="s">
        <v>445</v>
      </c>
      <c r="DE401" t="s">
        <v>446</v>
      </c>
      <c r="DG401" t="s">
        <v>445</v>
      </c>
      <c r="DI401">
        <v>71600</v>
      </c>
      <c r="DJ401">
        <v>70100</v>
      </c>
      <c r="DK401">
        <v>70600</v>
      </c>
      <c r="DL401">
        <v>71000</v>
      </c>
      <c r="DM401">
        <v>70200</v>
      </c>
      <c r="DN401">
        <v>71500</v>
      </c>
      <c r="DO401">
        <v>72400</v>
      </c>
      <c r="DP401">
        <v>72400</v>
      </c>
      <c r="DQ401">
        <v>72200</v>
      </c>
      <c r="DR401">
        <v>72700</v>
      </c>
      <c r="DS401">
        <v>73600</v>
      </c>
      <c r="DT401">
        <v>73700</v>
      </c>
      <c r="DU401">
        <v>75400</v>
      </c>
      <c r="DV401">
        <v>75100</v>
      </c>
      <c r="DW401">
        <v>75000</v>
      </c>
      <c r="DX401">
        <v>74100</v>
      </c>
      <c r="DY401">
        <v>74700</v>
      </c>
      <c r="DZ401">
        <v>74500</v>
      </c>
      <c r="EA401">
        <v>74200</v>
      </c>
      <c r="EB401">
        <v>74500</v>
      </c>
      <c r="EC401">
        <v>74100</v>
      </c>
      <c r="ED401">
        <v>74600</v>
      </c>
      <c r="EE401">
        <v>74700</v>
      </c>
      <c r="EF401">
        <v>74600</v>
      </c>
      <c r="EG401">
        <v>74200</v>
      </c>
      <c r="EH401">
        <v>74000</v>
      </c>
      <c r="EI401">
        <v>74100</v>
      </c>
      <c r="EJ401" s="19">
        <v>75500</v>
      </c>
      <c r="EK401" s="19">
        <v>75600</v>
      </c>
      <c r="EL401" s="19">
        <v>75300</v>
      </c>
      <c r="EM401" s="19"/>
      <c r="EO401" s="31">
        <f t="shared" si="180"/>
        <v>1.5349162011173185E-2</v>
      </c>
      <c r="EP401" s="31">
        <f t="shared" si="181"/>
        <v>1.6875891583452211E-2</v>
      </c>
      <c r="EQ401" s="31">
        <f t="shared" si="182"/>
        <v>1.7563739376770537E-2</v>
      </c>
      <c r="ER401" s="31">
        <f t="shared" si="183"/>
        <v>1.5535211267605634E-2</v>
      </c>
      <c r="ES401" s="31">
        <f t="shared" si="184"/>
        <v>1.425925925925926E-2</v>
      </c>
      <c r="ET401" s="31">
        <f t="shared" si="185"/>
        <v>1.1594405594405595E-2</v>
      </c>
      <c r="EU401" s="31">
        <f t="shared" si="186"/>
        <v>1.175414364640884E-2</v>
      </c>
      <c r="EV401" s="31">
        <f t="shared" si="187"/>
        <v>1.0469613259668508E-2</v>
      </c>
      <c r="EW401" s="31">
        <f t="shared" si="188"/>
        <v>1.1426592797783934E-2</v>
      </c>
      <c r="EX401" s="31">
        <f t="shared" si="189"/>
        <v>1.0591471801925722E-2</v>
      </c>
      <c r="EY401" s="31">
        <f t="shared" si="190"/>
        <v>1.2554347826086956E-2</v>
      </c>
      <c r="EZ401" s="31">
        <f t="shared" si="191"/>
        <v>1.7666214382632293E-2</v>
      </c>
      <c r="FA401" s="31">
        <f t="shared" si="192"/>
        <v>2.6923076923076925E-2</v>
      </c>
      <c r="FB401" s="31">
        <f t="shared" si="193"/>
        <v>2.9307589880159787E-2</v>
      </c>
      <c r="FC401" s="31">
        <f t="shared" si="194"/>
        <v>2.9600000000000001E-2</v>
      </c>
      <c r="FD401" s="31">
        <f t="shared" si="195"/>
        <v>2.8218623481781377E-2</v>
      </c>
      <c r="FE401" s="31">
        <f t="shared" si="196"/>
        <v>2.7523427041499331E-2</v>
      </c>
      <c r="FF401" s="31">
        <f t="shared" si="197"/>
        <v>2.4147651006711408E-2</v>
      </c>
      <c r="FG401" s="31">
        <f t="shared" si="198"/>
        <v>2.2425876010781672E-2</v>
      </c>
      <c r="FH401" s="31">
        <f t="shared" si="199"/>
        <v>2.2510067114093958E-2</v>
      </c>
      <c r="FI401" s="31">
        <f t="shared" si="200"/>
        <v>2.3967611336032389E-2</v>
      </c>
      <c r="FJ401" s="31">
        <f t="shared" si="201"/>
        <v>2.1863270777479894E-2</v>
      </c>
      <c r="FK401" s="31">
        <f t="shared" si="202"/>
        <v>2.3828647925033468E-2</v>
      </c>
      <c r="FL401" s="31">
        <f t="shared" si="203"/>
        <v>2.418230563002681E-2</v>
      </c>
      <c r="FM401" s="50">
        <f t="shared" si="204"/>
        <v>2.5094339622641508E-2</v>
      </c>
      <c r="FN401" s="50">
        <f t="shared" si="205"/>
        <v>2.2783783783783783E-2</v>
      </c>
      <c r="FO401" s="50">
        <f t="shared" si="206"/>
        <v>2.2645074224021594E-2</v>
      </c>
      <c r="FP401" s="50">
        <f t="shared" si="207"/>
        <v>2.2556291390728476E-2</v>
      </c>
      <c r="FQ401" s="50">
        <f t="shared" si="208"/>
        <v>2.3452380952380954E-2</v>
      </c>
      <c r="FR401" s="50">
        <f t="shared" si="209"/>
        <v>2.1049136786188579E-2</v>
      </c>
    </row>
    <row r="402" spans="1:174" ht="14">
      <c r="A402" s="17" t="s">
        <v>446</v>
      </c>
      <c r="B402" s="19">
        <v>5951</v>
      </c>
      <c r="C402" s="19">
        <v>5994</v>
      </c>
      <c r="D402" s="19">
        <v>5825</v>
      </c>
      <c r="E402" s="19">
        <v>5722</v>
      </c>
      <c r="F402" s="19">
        <v>5661</v>
      </c>
      <c r="G402" s="19">
        <v>5736</v>
      </c>
      <c r="H402" s="19">
        <v>5969</v>
      </c>
      <c r="I402" s="19">
        <v>6705</v>
      </c>
      <c r="J402" s="19">
        <v>7042</v>
      </c>
      <c r="K402" s="19">
        <v>7033</v>
      </c>
      <c r="L402" s="19">
        <v>7018</v>
      </c>
      <c r="M402" s="19">
        <v>7103</v>
      </c>
      <c r="N402" s="19">
        <v>6960</v>
      </c>
      <c r="O402" s="19">
        <v>6849</v>
      </c>
      <c r="P402" s="19">
        <v>7023</v>
      </c>
      <c r="Q402" s="19">
        <v>6799</v>
      </c>
      <c r="R402" s="19">
        <v>6767</v>
      </c>
      <c r="S402" s="19">
        <v>6680</v>
      </c>
      <c r="T402" s="19">
        <v>7052</v>
      </c>
      <c r="U402" s="19">
        <v>7322</v>
      </c>
      <c r="V402" s="19">
        <v>7162</v>
      </c>
      <c r="W402" s="19">
        <v>7024</v>
      </c>
      <c r="X402" s="19">
        <v>6801</v>
      </c>
      <c r="Y402" s="19">
        <v>6447</v>
      </c>
      <c r="Z402" s="19">
        <v>6171</v>
      </c>
      <c r="AA402" s="19">
        <v>6161</v>
      </c>
      <c r="AB402" s="19">
        <v>6102</v>
      </c>
      <c r="AC402" s="19">
        <v>5931</v>
      </c>
      <c r="AD402" s="19">
        <v>5792</v>
      </c>
      <c r="AE402" s="19">
        <v>5703</v>
      </c>
      <c r="AF402" s="19">
        <v>5984</v>
      </c>
      <c r="AG402" s="19">
        <v>6354</v>
      </c>
      <c r="AH402" s="19">
        <v>6448</v>
      </c>
      <c r="AI402" s="19">
        <v>6449</v>
      </c>
      <c r="AJ402" s="19">
        <v>6423</v>
      </c>
      <c r="AK402" s="19">
        <v>6376</v>
      </c>
      <c r="AL402" s="19">
        <v>6254</v>
      </c>
      <c r="AM402" s="19">
        <v>6383</v>
      </c>
      <c r="AN402" s="19">
        <v>6620</v>
      </c>
      <c r="AO402" s="19">
        <v>6703</v>
      </c>
      <c r="AP402" s="19">
        <v>6809</v>
      </c>
      <c r="AQ402" s="19">
        <v>7245</v>
      </c>
      <c r="AR402" s="19">
        <v>7819</v>
      </c>
      <c r="AS402" s="19">
        <v>8496</v>
      </c>
      <c r="AT402" s="19">
        <v>9261</v>
      </c>
      <c r="AU402" s="19">
        <v>9517</v>
      </c>
      <c r="AV402" s="19">
        <v>9803</v>
      </c>
      <c r="AW402" s="19">
        <v>10318</v>
      </c>
      <c r="AX402" s="19">
        <v>10266</v>
      </c>
      <c r="AY402" s="19">
        <v>10473</v>
      </c>
      <c r="AZ402" s="19">
        <v>10616</v>
      </c>
      <c r="BA402" s="19">
        <v>10349</v>
      </c>
      <c r="BB402" s="19">
        <v>10065</v>
      </c>
      <c r="BC402" s="19">
        <v>9844</v>
      </c>
      <c r="BD402" s="19">
        <v>9926</v>
      </c>
      <c r="BE402" s="19">
        <v>10357</v>
      </c>
      <c r="BF402" s="19">
        <v>10012</v>
      </c>
      <c r="BG402" s="19">
        <v>9714</v>
      </c>
      <c r="BH402" s="19">
        <v>9488</v>
      </c>
      <c r="BI402" s="19">
        <v>9055</v>
      </c>
      <c r="BJ402" s="19">
        <v>8730</v>
      </c>
      <c r="BK402" s="19">
        <v>8551</v>
      </c>
      <c r="BL402" s="19">
        <v>8640</v>
      </c>
      <c r="BM402" s="19">
        <v>8480</v>
      </c>
      <c r="BN402" s="19">
        <v>8280</v>
      </c>
      <c r="BO402" s="19">
        <v>8146</v>
      </c>
      <c r="BP402" s="19">
        <v>8047</v>
      </c>
      <c r="BQ402" s="19">
        <v>8575</v>
      </c>
      <c r="BR402" s="19">
        <v>8779</v>
      </c>
      <c r="BS402" s="19">
        <v>8733</v>
      </c>
      <c r="BT402" s="19">
        <v>8748</v>
      </c>
      <c r="BU402" s="19">
        <v>8865</v>
      </c>
      <c r="BV402" s="19">
        <v>8782</v>
      </c>
      <c r="BW402" s="19">
        <v>8919</v>
      </c>
      <c r="BX402" s="19">
        <v>9122</v>
      </c>
      <c r="BY402" s="19">
        <v>9279</v>
      </c>
      <c r="BZ402" s="19">
        <v>8802</v>
      </c>
      <c r="CA402" s="19">
        <v>8650</v>
      </c>
      <c r="CB402" s="19">
        <v>8686</v>
      </c>
      <c r="CC402" s="19">
        <v>9197</v>
      </c>
      <c r="CD402" s="19">
        <v>9496</v>
      </c>
      <c r="CE402" s="19">
        <v>9367</v>
      </c>
      <c r="CF402" s="19">
        <v>9027</v>
      </c>
      <c r="CG402" s="19">
        <v>8783</v>
      </c>
      <c r="CH402" s="49">
        <v>8648</v>
      </c>
      <c r="CI402" s="49">
        <v>8660</v>
      </c>
      <c r="CJ402" s="49">
        <v>8524</v>
      </c>
      <c r="CK402" s="49">
        <v>8394</v>
      </c>
      <c r="CL402" s="49">
        <v>8129</v>
      </c>
      <c r="CM402" s="49">
        <v>7942</v>
      </c>
      <c r="CN402" s="49">
        <v>7859</v>
      </c>
      <c r="CO402" s="49">
        <v>8292</v>
      </c>
      <c r="CP402" s="49">
        <v>8520</v>
      </c>
      <c r="CQ402" s="49">
        <v>8283</v>
      </c>
      <c r="CR402" s="49">
        <v>8099</v>
      </c>
      <c r="CS402" s="49">
        <v>7715</v>
      </c>
      <c r="CT402" s="49">
        <v>7483</v>
      </c>
      <c r="CU402" s="49">
        <v>7428</v>
      </c>
      <c r="CV402" s="49">
        <v>7311</v>
      </c>
      <c r="CW402" s="49">
        <v>6949</v>
      </c>
      <c r="CX402" s="49">
        <v>6586</v>
      </c>
      <c r="CY402" s="49">
        <v>6294</v>
      </c>
      <c r="CZ402" s="17" t="s">
        <v>446</v>
      </c>
      <c r="DE402" t="s">
        <v>447</v>
      </c>
      <c r="DG402" t="s">
        <v>446</v>
      </c>
      <c r="DI402">
        <v>141000</v>
      </c>
      <c r="DJ402">
        <v>141000</v>
      </c>
      <c r="DK402">
        <v>140300</v>
      </c>
      <c r="DL402">
        <v>137900</v>
      </c>
      <c r="DM402">
        <v>138900</v>
      </c>
      <c r="DN402">
        <v>139700</v>
      </c>
      <c r="DO402">
        <v>140100</v>
      </c>
      <c r="DP402">
        <v>143200</v>
      </c>
      <c r="DQ402">
        <v>139200</v>
      </c>
      <c r="DR402">
        <v>138500</v>
      </c>
      <c r="DS402">
        <v>138000</v>
      </c>
      <c r="DT402">
        <v>138000</v>
      </c>
      <c r="DU402">
        <v>139000</v>
      </c>
      <c r="DV402">
        <v>137400</v>
      </c>
      <c r="DW402">
        <v>135800</v>
      </c>
      <c r="DX402">
        <v>136600</v>
      </c>
      <c r="DY402">
        <v>138000</v>
      </c>
      <c r="DZ402">
        <v>137900</v>
      </c>
      <c r="EA402">
        <v>136100</v>
      </c>
      <c r="EB402">
        <v>135700</v>
      </c>
      <c r="EC402">
        <v>136000</v>
      </c>
      <c r="ED402">
        <v>139000</v>
      </c>
      <c r="EE402">
        <v>140400</v>
      </c>
      <c r="EF402">
        <v>140600</v>
      </c>
      <c r="EG402">
        <v>140500</v>
      </c>
      <c r="EH402">
        <v>140300</v>
      </c>
      <c r="EI402">
        <v>141100</v>
      </c>
      <c r="EJ402" s="19">
        <v>142300</v>
      </c>
      <c r="EK402" s="19">
        <v>142400</v>
      </c>
      <c r="EL402" s="19">
        <v>143200</v>
      </c>
      <c r="EM402" s="19"/>
      <c r="EO402" s="31">
        <f t="shared" si="180"/>
        <v>4.9879432624113478E-2</v>
      </c>
      <c r="EP402" s="31">
        <f t="shared" si="181"/>
        <v>4.9361702127659578E-2</v>
      </c>
      <c r="EQ402" s="31">
        <f t="shared" si="182"/>
        <v>4.8460441910192442E-2</v>
      </c>
      <c r="ER402" s="31">
        <f t="shared" si="183"/>
        <v>5.1138506163886877E-2</v>
      </c>
      <c r="ES402" s="31">
        <f t="shared" si="184"/>
        <v>5.0568754499640031E-2</v>
      </c>
      <c r="ET402" s="31">
        <f t="shared" si="185"/>
        <v>4.4173228346456692E-2</v>
      </c>
      <c r="EU402" s="31">
        <f t="shared" si="186"/>
        <v>4.2334047109207712E-2</v>
      </c>
      <c r="EV402" s="31">
        <f t="shared" si="187"/>
        <v>4.1787709497206706E-2</v>
      </c>
      <c r="EW402" s="31">
        <f t="shared" si="188"/>
        <v>4.6329022988505747E-2</v>
      </c>
      <c r="EX402" s="31">
        <f t="shared" si="189"/>
        <v>4.515523465703971E-2</v>
      </c>
      <c r="EY402" s="31">
        <f t="shared" si="190"/>
        <v>4.8572463768115942E-2</v>
      </c>
      <c r="EZ402" s="31">
        <f t="shared" si="191"/>
        <v>5.6659420289855073E-2</v>
      </c>
      <c r="FA402" s="31">
        <f t="shared" si="192"/>
        <v>6.8467625899280571E-2</v>
      </c>
      <c r="FB402" s="31">
        <f t="shared" si="193"/>
        <v>7.4716157205240177E-2</v>
      </c>
      <c r="FC402" s="31">
        <f t="shared" si="194"/>
        <v>7.6207658321060384E-2</v>
      </c>
      <c r="FD402" s="31">
        <f t="shared" si="195"/>
        <v>7.2664714494875549E-2</v>
      </c>
      <c r="FE402" s="31">
        <f t="shared" si="196"/>
        <v>7.0391304347826089E-2</v>
      </c>
      <c r="FF402" s="31">
        <f t="shared" si="197"/>
        <v>6.330674401740391E-2</v>
      </c>
      <c r="FG402" s="31">
        <f t="shared" si="198"/>
        <v>6.2307127112417343E-2</v>
      </c>
      <c r="FH402" s="31">
        <f t="shared" si="199"/>
        <v>5.9299926308032422E-2</v>
      </c>
      <c r="FI402" s="31">
        <f t="shared" si="200"/>
        <v>6.421323529411764E-2</v>
      </c>
      <c r="FJ402" s="31">
        <f t="shared" si="201"/>
        <v>6.3179856115107916E-2</v>
      </c>
      <c r="FK402" s="31">
        <f t="shared" si="202"/>
        <v>6.6089743589743594E-2</v>
      </c>
      <c r="FL402" s="31">
        <f t="shared" si="203"/>
        <v>6.1778093883357039E-2</v>
      </c>
      <c r="FM402" s="50">
        <f t="shared" si="204"/>
        <v>6.666903914590748E-2</v>
      </c>
      <c r="FN402" s="50">
        <f t="shared" si="205"/>
        <v>6.163934426229508E-2</v>
      </c>
      <c r="FO402" s="50">
        <f t="shared" si="206"/>
        <v>5.9489723600283484E-2</v>
      </c>
      <c r="FP402" s="50">
        <f t="shared" si="207"/>
        <v>5.5228390723822907E-2</v>
      </c>
      <c r="FQ402" s="50">
        <f t="shared" si="208"/>
        <v>5.8167134831460673E-2</v>
      </c>
      <c r="FR402" s="50">
        <f t="shared" si="209"/>
        <v>5.2255586592178771E-2</v>
      </c>
    </row>
    <row r="403" spans="1:174" ht="14">
      <c r="A403" s="17" t="s">
        <v>447</v>
      </c>
      <c r="B403" s="19">
        <v>562</v>
      </c>
      <c r="C403" s="19">
        <v>563</v>
      </c>
      <c r="D403" s="19">
        <v>569</v>
      </c>
      <c r="E403" s="19">
        <v>576</v>
      </c>
      <c r="F403" s="19">
        <v>592</v>
      </c>
      <c r="G403" s="19">
        <v>604</v>
      </c>
      <c r="H403" s="19">
        <v>614</v>
      </c>
      <c r="I403" s="19">
        <v>669</v>
      </c>
      <c r="J403" s="19">
        <v>684</v>
      </c>
      <c r="K403" s="19">
        <v>703</v>
      </c>
      <c r="L403" s="19">
        <v>639</v>
      </c>
      <c r="M403" s="19">
        <v>627</v>
      </c>
      <c r="N403" s="19">
        <v>614</v>
      </c>
      <c r="O403" s="19">
        <v>680</v>
      </c>
      <c r="P403" s="19">
        <v>588</v>
      </c>
      <c r="Q403" s="19">
        <v>701</v>
      </c>
      <c r="R403" s="19">
        <v>676</v>
      </c>
      <c r="S403" s="19">
        <v>634</v>
      </c>
      <c r="T403" s="19">
        <v>610</v>
      </c>
      <c r="U403" s="19">
        <v>624</v>
      </c>
      <c r="V403" s="19">
        <v>673</v>
      </c>
      <c r="W403" s="19">
        <v>659</v>
      </c>
      <c r="X403" s="19">
        <v>634</v>
      </c>
      <c r="Y403" s="19">
        <v>622</v>
      </c>
      <c r="Z403" s="19">
        <v>598</v>
      </c>
      <c r="AA403" s="19">
        <v>613</v>
      </c>
      <c r="AB403" s="19">
        <v>630</v>
      </c>
      <c r="AC403" s="19">
        <v>585</v>
      </c>
      <c r="AD403" s="19">
        <v>532</v>
      </c>
      <c r="AE403" s="19">
        <v>479</v>
      </c>
      <c r="AF403" s="19">
        <v>485</v>
      </c>
      <c r="AG403" s="19">
        <v>507</v>
      </c>
      <c r="AH403" s="19">
        <v>557</v>
      </c>
      <c r="AI403" s="19">
        <v>504</v>
      </c>
      <c r="AJ403" s="19">
        <v>500</v>
      </c>
      <c r="AK403" s="19">
        <v>506</v>
      </c>
      <c r="AL403" s="19">
        <v>533</v>
      </c>
      <c r="AM403" s="19">
        <v>538</v>
      </c>
      <c r="AN403" s="19">
        <v>601</v>
      </c>
      <c r="AO403" s="19">
        <v>615</v>
      </c>
      <c r="AP403" s="19">
        <v>685</v>
      </c>
      <c r="AQ403" s="19">
        <v>742</v>
      </c>
      <c r="AR403" s="19">
        <v>870</v>
      </c>
      <c r="AS403" s="19">
        <v>992</v>
      </c>
      <c r="AT403" s="19">
        <v>1308</v>
      </c>
      <c r="AU403" s="19">
        <v>1368</v>
      </c>
      <c r="AV403" s="19">
        <v>1387</v>
      </c>
      <c r="AW403" s="19">
        <v>1393</v>
      </c>
      <c r="AX403" s="19">
        <v>1445</v>
      </c>
      <c r="AY403" s="19">
        <v>1454</v>
      </c>
      <c r="AZ403" s="19">
        <v>1452</v>
      </c>
      <c r="BA403" s="19">
        <v>1422</v>
      </c>
      <c r="BB403" s="19">
        <v>1367</v>
      </c>
      <c r="BC403" s="19">
        <v>1344</v>
      </c>
      <c r="BD403" s="19">
        <v>1303</v>
      </c>
      <c r="BE403" s="19">
        <v>1425</v>
      </c>
      <c r="BF403" s="19">
        <v>1453</v>
      </c>
      <c r="BG403" s="19">
        <v>1433</v>
      </c>
      <c r="BH403" s="19">
        <v>1383</v>
      </c>
      <c r="BI403" s="19">
        <v>1297</v>
      </c>
      <c r="BJ403" s="19">
        <v>1253</v>
      </c>
      <c r="BK403" s="19">
        <v>1199</v>
      </c>
      <c r="BL403" s="19">
        <v>1234</v>
      </c>
      <c r="BM403" s="19">
        <v>1211</v>
      </c>
      <c r="BN403" s="19">
        <v>1184</v>
      </c>
      <c r="BO403" s="19">
        <v>1152</v>
      </c>
      <c r="BP403" s="19">
        <v>1160</v>
      </c>
      <c r="BQ403" s="19">
        <v>1227</v>
      </c>
      <c r="BR403" s="19">
        <v>1248</v>
      </c>
      <c r="BS403" s="19">
        <v>1237</v>
      </c>
      <c r="BT403" s="19">
        <v>1247</v>
      </c>
      <c r="BU403" s="19">
        <v>1213</v>
      </c>
      <c r="BV403" s="19">
        <v>1146</v>
      </c>
      <c r="BW403" s="19">
        <v>1145</v>
      </c>
      <c r="BX403" s="19">
        <v>1188</v>
      </c>
      <c r="BY403" s="19">
        <v>1171</v>
      </c>
      <c r="BZ403" s="19">
        <v>1143</v>
      </c>
      <c r="CA403" s="19">
        <v>1097</v>
      </c>
      <c r="CB403" s="19">
        <v>1092</v>
      </c>
      <c r="CC403" s="19">
        <v>1120</v>
      </c>
      <c r="CD403" s="19">
        <v>1161</v>
      </c>
      <c r="CE403" s="19">
        <v>1137</v>
      </c>
      <c r="CF403" s="19">
        <v>1076</v>
      </c>
      <c r="CG403" s="19">
        <v>1103</v>
      </c>
      <c r="CH403" s="49">
        <v>1146</v>
      </c>
      <c r="CI403" s="49">
        <v>1112</v>
      </c>
      <c r="CJ403" s="49">
        <v>1060</v>
      </c>
      <c r="CK403" s="49">
        <v>1073</v>
      </c>
      <c r="CL403" s="49">
        <v>1056</v>
      </c>
      <c r="CM403" s="49">
        <v>1042</v>
      </c>
      <c r="CN403" s="49">
        <v>1005</v>
      </c>
      <c r="CO403" s="49">
        <v>1062</v>
      </c>
      <c r="CP403" s="49">
        <v>1065</v>
      </c>
      <c r="CQ403" s="49">
        <v>1044</v>
      </c>
      <c r="CR403" s="49">
        <v>991</v>
      </c>
      <c r="CS403" s="49">
        <v>953</v>
      </c>
      <c r="CT403" s="49">
        <v>901</v>
      </c>
      <c r="CU403" s="49">
        <v>920</v>
      </c>
      <c r="CV403" s="49">
        <v>912</v>
      </c>
      <c r="CW403" s="49">
        <v>871</v>
      </c>
      <c r="CX403" s="49">
        <v>807</v>
      </c>
      <c r="CY403" s="49">
        <v>762</v>
      </c>
      <c r="CZ403" s="17" t="s">
        <v>447</v>
      </c>
      <c r="DE403" t="s">
        <v>448</v>
      </c>
      <c r="DG403" t="s">
        <v>447</v>
      </c>
      <c r="DI403">
        <v>47900</v>
      </c>
      <c r="DJ403">
        <v>45900</v>
      </c>
      <c r="DK403">
        <v>44700</v>
      </c>
      <c r="DL403">
        <v>46800</v>
      </c>
      <c r="DM403">
        <v>46800</v>
      </c>
      <c r="DN403">
        <v>47300</v>
      </c>
      <c r="DO403">
        <v>48100</v>
      </c>
      <c r="DP403">
        <v>46600</v>
      </c>
      <c r="DQ403">
        <v>45800</v>
      </c>
      <c r="DR403">
        <v>47700</v>
      </c>
      <c r="DS403">
        <v>47600</v>
      </c>
      <c r="DT403">
        <v>48800</v>
      </c>
      <c r="DU403">
        <v>50700</v>
      </c>
      <c r="DV403">
        <v>52300</v>
      </c>
      <c r="DW403">
        <v>50600</v>
      </c>
      <c r="DX403">
        <v>50500</v>
      </c>
      <c r="DY403">
        <v>50600</v>
      </c>
      <c r="DZ403">
        <v>49300</v>
      </c>
      <c r="EA403">
        <v>50300</v>
      </c>
      <c r="EB403">
        <v>47900</v>
      </c>
      <c r="EC403">
        <v>47900</v>
      </c>
      <c r="ED403">
        <v>49500</v>
      </c>
      <c r="EE403">
        <v>48700</v>
      </c>
      <c r="EF403">
        <v>49500</v>
      </c>
      <c r="EG403">
        <v>50600</v>
      </c>
      <c r="EH403">
        <v>49200</v>
      </c>
      <c r="EI403">
        <v>51000</v>
      </c>
      <c r="EJ403" s="19">
        <v>53200</v>
      </c>
      <c r="EK403" s="19">
        <v>51800</v>
      </c>
      <c r="EL403" s="19">
        <v>51400</v>
      </c>
      <c r="EM403" s="19"/>
      <c r="EO403" s="31">
        <f t="shared" si="180"/>
        <v>1.4676409185803757E-2</v>
      </c>
      <c r="EP403" s="31">
        <f t="shared" si="181"/>
        <v>1.3376906318082788E-2</v>
      </c>
      <c r="EQ403" s="31">
        <f t="shared" si="182"/>
        <v>1.5682326621923936E-2</v>
      </c>
      <c r="ER403" s="31">
        <f t="shared" si="183"/>
        <v>1.3034188034188035E-2</v>
      </c>
      <c r="ES403" s="31">
        <f t="shared" si="184"/>
        <v>1.4081196581196581E-2</v>
      </c>
      <c r="ET403" s="31">
        <f t="shared" si="185"/>
        <v>1.2642706131078225E-2</v>
      </c>
      <c r="EU403" s="31">
        <f t="shared" si="186"/>
        <v>1.2162162162162163E-2</v>
      </c>
      <c r="EV403" s="31">
        <f t="shared" si="187"/>
        <v>1.0407725321888411E-2</v>
      </c>
      <c r="EW403" s="31">
        <f t="shared" si="188"/>
        <v>1.1004366812227074E-2</v>
      </c>
      <c r="EX403" s="31">
        <f t="shared" si="189"/>
        <v>1.1174004192872117E-2</v>
      </c>
      <c r="EY403" s="31">
        <f t="shared" si="190"/>
        <v>1.292016806722689E-2</v>
      </c>
      <c r="EZ403" s="31">
        <f t="shared" si="191"/>
        <v>1.7827868852459017E-2</v>
      </c>
      <c r="FA403" s="31">
        <f t="shared" si="192"/>
        <v>2.6982248520710059E-2</v>
      </c>
      <c r="FB403" s="31">
        <f t="shared" si="193"/>
        <v>2.7629063097514339E-2</v>
      </c>
      <c r="FC403" s="31">
        <f t="shared" si="194"/>
        <v>2.8102766798418971E-2</v>
      </c>
      <c r="FD403" s="31">
        <f t="shared" si="195"/>
        <v>2.5801980198019801E-2</v>
      </c>
      <c r="FE403" s="31">
        <f t="shared" si="196"/>
        <v>2.83201581027668E-2</v>
      </c>
      <c r="FF403" s="31">
        <f t="shared" si="197"/>
        <v>2.5415821501014201E-2</v>
      </c>
      <c r="FG403" s="31">
        <f t="shared" si="198"/>
        <v>2.4075546719681908E-2</v>
      </c>
      <c r="FH403" s="31">
        <f t="shared" si="199"/>
        <v>2.4217118997912318E-2</v>
      </c>
      <c r="FI403" s="31">
        <f t="shared" si="200"/>
        <v>2.582463465553236E-2</v>
      </c>
      <c r="FJ403" s="31">
        <f t="shared" si="201"/>
        <v>2.3151515151515152E-2</v>
      </c>
      <c r="FK403" s="31">
        <f t="shared" si="202"/>
        <v>2.4045174537987681E-2</v>
      </c>
      <c r="FL403" s="31">
        <f t="shared" si="203"/>
        <v>2.2060606060606062E-2</v>
      </c>
      <c r="FM403" s="50">
        <f t="shared" si="204"/>
        <v>2.2470355731225296E-2</v>
      </c>
      <c r="FN403" s="50">
        <f t="shared" si="205"/>
        <v>2.3292682926829268E-2</v>
      </c>
      <c r="FO403" s="50">
        <f t="shared" si="206"/>
        <v>2.1039215686274509E-2</v>
      </c>
      <c r="FP403" s="50">
        <f t="shared" si="207"/>
        <v>1.8890977443609024E-2</v>
      </c>
      <c r="FQ403" s="50">
        <f t="shared" si="208"/>
        <v>2.0154440154440154E-2</v>
      </c>
      <c r="FR403" s="50">
        <f t="shared" si="209"/>
        <v>1.7529182879377433E-2</v>
      </c>
    </row>
    <row r="404" spans="1:174" ht="14">
      <c r="A404" s="17" t="s">
        <v>448</v>
      </c>
      <c r="B404" s="19">
        <v>637</v>
      </c>
      <c r="C404" s="19">
        <v>566</v>
      </c>
      <c r="D404" s="19">
        <v>586</v>
      </c>
      <c r="E404" s="19">
        <v>592</v>
      </c>
      <c r="F404" s="19">
        <v>697</v>
      </c>
      <c r="G404" s="19">
        <v>788</v>
      </c>
      <c r="H404" s="19">
        <v>816</v>
      </c>
      <c r="I404" s="19">
        <v>826</v>
      </c>
      <c r="J404" s="19">
        <v>833</v>
      </c>
      <c r="K404" s="19">
        <v>831</v>
      </c>
      <c r="L404" s="19">
        <v>775</v>
      </c>
      <c r="M404" s="19">
        <v>824</v>
      </c>
      <c r="N404" s="19">
        <v>925</v>
      </c>
      <c r="O404" s="19">
        <v>912</v>
      </c>
      <c r="P404" s="19">
        <v>812</v>
      </c>
      <c r="Q404" s="19">
        <v>876</v>
      </c>
      <c r="R404" s="19">
        <v>857</v>
      </c>
      <c r="S404" s="19">
        <v>772</v>
      </c>
      <c r="T404" s="19">
        <v>728</v>
      </c>
      <c r="U404" s="19">
        <v>734</v>
      </c>
      <c r="V404" s="19">
        <v>711</v>
      </c>
      <c r="W404" s="19">
        <v>702</v>
      </c>
      <c r="X404" s="19">
        <v>681</v>
      </c>
      <c r="Y404" s="19">
        <v>658</v>
      </c>
      <c r="Z404" s="19">
        <v>655</v>
      </c>
      <c r="AA404" s="19">
        <v>627</v>
      </c>
      <c r="AB404" s="19">
        <v>680</v>
      </c>
      <c r="AC404" s="19">
        <v>686</v>
      </c>
      <c r="AD404" s="19">
        <v>616</v>
      </c>
      <c r="AE404" s="19">
        <v>610</v>
      </c>
      <c r="AF404" s="19">
        <v>590</v>
      </c>
      <c r="AG404" s="19">
        <v>583</v>
      </c>
      <c r="AH404" s="19">
        <v>583</v>
      </c>
      <c r="AI404" s="19">
        <v>582</v>
      </c>
      <c r="AJ404" s="19">
        <v>601</v>
      </c>
      <c r="AK404" s="19">
        <v>592</v>
      </c>
      <c r="AL404" s="19">
        <v>589</v>
      </c>
      <c r="AM404" s="19">
        <v>670</v>
      </c>
      <c r="AN404" s="19">
        <v>785</v>
      </c>
      <c r="AO404" s="19">
        <v>783</v>
      </c>
      <c r="AP404" s="19">
        <v>839</v>
      </c>
      <c r="AQ404" s="19">
        <v>984</v>
      </c>
      <c r="AR404" s="19">
        <v>1118</v>
      </c>
      <c r="AS404" s="19">
        <v>1326</v>
      </c>
      <c r="AT404" s="19">
        <v>1696</v>
      </c>
      <c r="AU404" s="19">
        <v>1859</v>
      </c>
      <c r="AV404" s="19">
        <v>1977</v>
      </c>
      <c r="AW404" s="19">
        <v>2020</v>
      </c>
      <c r="AX404" s="19">
        <v>1997</v>
      </c>
      <c r="AY404" s="19">
        <v>2124</v>
      </c>
      <c r="AZ404" s="19">
        <v>2162</v>
      </c>
      <c r="BA404" s="19">
        <v>2031</v>
      </c>
      <c r="BB404" s="19">
        <v>2045</v>
      </c>
      <c r="BC404" s="19">
        <v>1850</v>
      </c>
      <c r="BD404" s="19">
        <v>1713</v>
      </c>
      <c r="BE404" s="19">
        <v>1866</v>
      </c>
      <c r="BF404" s="19">
        <v>1862</v>
      </c>
      <c r="BG404" s="19">
        <v>1816</v>
      </c>
      <c r="BH404" s="19">
        <v>1741</v>
      </c>
      <c r="BI404" s="19">
        <v>1666</v>
      </c>
      <c r="BJ404" s="19">
        <v>1553</v>
      </c>
      <c r="BK404" s="19">
        <v>1542</v>
      </c>
      <c r="BL404" s="19">
        <v>1601</v>
      </c>
      <c r="BM404" s="19">
        <v>1576</v>
      </c>
      <c r="BN404" s="19">
        <v>1501</v>
      </c>
      <c r="BO404" s="19">
        <v>1459</v>
      </c>
      <c r="BP404" s="19">
        <v>1427</v>
      </c>
      <c r="BQ404" s="19">
        <v>1479</v>
      </c>
      <c r="BR404" s="19">
        <v>1481</v>
      </c>
      <c r="BS404" s="19">
        <v>1487</v>
      </c>
      <c r="BT404" s="19">
        <v>1445</v>
      </c>
      <c r="BU404" s="19">
        <v>1387</v>
      </c>
      <c r="BV404" s="19">
        <v>1363</v>
      </c>
      <c r="BW404" s="19">
        <v>1417</v>
      </c>
      <c r="BX404" s="19">
        <v>1451</v>
      </c>
      <c r="BY404" s="19">
        <v>1506</v>
      </c>
      <c r="BZ404" s="19">
        <v>1464</v>
      </c>
      <c r="CA404" s="19">
        <v>1427</v>
      </c>
      <c r="CB404" s="19">
        <v>1434</v>
      </c>
      <c r="CC404" s="19">
        <v>1468</v>
      </c>
      <c r="CD404" s="19">
        <v>1517</v>
      </c>
      <c r="CE404" s="19">
        <v>1505</v>
      </c>
      <c r="CF404" s="19">
        <v>1418</v>
      </c>
      <c r="CG404" s="19">
        <v>1422</v>
      </c>
      <c r="CH404" s="49">
        <v>1393</v>
      </c>
      <c r="CI404" s="49">
        <v>1429</v>
      </c>
      <c r="CJ404" s="49">
        <v>1414</v>
      </c>
      <c r="CK404" s="49">
        <v>1359</v>
      </c>
      <c r="CL404" s="49">
        <v>1377</v>
      </c>
      <c r="CM404" s="49">
        <v>1391</v>
      </c>
      <c r="CN404" s="49">
        <v>1306</v>
      </c>
      <c r="CO404" s="49">
        <v>1340</v>
      </c>
      <c r="CP404" s="49">
        <v>1348</v>
      </c>
      <c r="CQ404" s="49">
        <v>1320</v>
      </c>
      <c r="CR404" s="49">
        <v>1253</v>
      </c>
      <c r="CS404" s="49">
        <v>1220</v>
      </c>
      <c r="CT404" s="49">
        <v>1149</v>
      </c>
      <c r="CU404" s="49">
        <v>1138</v>
      </c>
      <c r="CV404" s="49">
        <v>1088</v>
      </c>
      <c r="CW404" s="49">
        <v>1044</v>
      </c>
      <c r="CX404" s="49">
        <v>932</v>
      </c>
      <c r="CY404" s="49">
        <v>872</v>
      </c>
      <c r="CZ404" s="17" t="s">
        <v>448</v>
      </c>
      <c r="DE404" t="s">
        <v>449</v>
      </c>
      <c r="DG404" t="s">
        <v>448</v>
      </c>
      <c r="DI404">
        <v>84200</v>
      </c>
      <c r="DJ404">
        <v>84100</v>
      </c>
      <c r="DK404">
        <v>84100</v>
      </c>
      <c r="DL404">
        <v>84400</v>
      </c>
      <c r="DM404">
        <v>84800</v>
      </c>
      <c r="DN404">
        <v>85400</v>
      </c>
      <c r="DO404">
        <v>86300</v>
      </c>
      <c r="DP404">
        <v>87000</v>
      </c>
      <c r="DQ404">
        <v>86300</v>
      </c>
      <c r="DR404">
        <v>85900</v>
      </c>
      <c r="DS404">
        <v>85500</v>
      </c>
      <c r="DT404">
        <v>85000</v>
      </c>
      <c r="DU404">
        <v>85200</v>
      </c>
      <c r="DV404">
        <v>85800</v>
      </c>
      <c r="DW404">
        <v>86000</v>
      </c>
      <c r="DX404">
        <v>86600</v>
      </c>
      <c r="DY404">
        <v>85900</v>
      </c>
      <c r="DZ404">
        <v>86300</v>
      </c>
      <c r="EA404">
        <v>87300</v>
      </c>
      <c r="EB404">
        <v>87500</v>
      </c>
      <c r="EC404">
        <v>87500</v>
      </c>
      <c r="ED404">
        <v>87300</v>
      </c>
      <c r="EE404">
        <v>86100</v>
      </c>
      <c r="EF404">
        <v>85100</v>
      </c>
      <c r="EG404">
        <v>85400</v>
      </c>
      <c r="EH404">
        <v>86500</v>
      </c>
      <c r="EI404">
        <v>87200</v>
      </c>
      <c r="EJ404" s="19">
        <v>89300</v>
      </c>
      <c r="EK404" s="19">
        <v>89800</v>
      </c>
      <c r="EL404" s="19">
        <v>89300</v>
      </c>
      <c r="EM404" s="19"/>
      <c r="EO404" s="31">
        <f t="shared" si="180"/>
        <v>9.8693586698337284E-3</v>
      </c>
      <c r="EP404" s="31">
        <f t="shared" si="181"/>
        <v>1.0998810939357907E-2</v>
      </c>
      <c r="EQ404" s="31">
        <f t="shared" si="182"/>
        <v>1.0416171224732462E-2</v>
      </c>
      <c r="ER404" s="31">
        <f t="shared" si="183"/>
        <v>8.6255924170616106E-3</v>
      </c>
      <c r="ES404" s="31">
        <f t="shared" si="184"/>
        <v>8.278301886792452E-3</v>
      </c>
      <c r="ET404" s="31">
        <f t="shared" si="185"/>
        <v>7.669789227166276E-3</v>
      </c>
      <c r="EU404" s="31">
        <f t="shared" si="186"/>
        <v>7.9490150637311699E-3</v>
      </c>
      <c r="EV404" s="31">
        <f t="shared" si="187"/>
        <v>6.7816091954022986E-3</v>
      </c>
      <c r="EW404" s="31">
        <f t="shared" si="188"/>
        <v>6.7439165701042875E-3</v>
      </c>
      <c r="EX404" s="31">
        <f t="shared" si="189"/>
        <v>6.8568102444703143E-3</v>
      </c>
      <c r="EY404" s="31">
        <f t="shared" si="190"/>
        <v>9.1578947368421044E-3</v>
      </c>
      <c r="EZ404" s="31">
        <f t="shared" si="191"/>
        <v>1.3152941176470588E-2</v>
      </c>
      <c r="FA404" s="31">
        <f t="shared" si="192"/>
        <v>2.181924882629108E-2</v>
      </c>
      <c r="FB404" s="31">
        <f t="shared" si="193"/>
        <v>2.3275058275058276E-2</v>
      </c>
      <c r="FC404" s="31">
        <f t="shared" si="194"/>
        <v>2.3616279069767442E-2</v>
      </c>
      <c r="FD404" s="31">
        <f t="shared" si="195"/>
        <v>1.9780600461893765E-2</v>
      </c>
      <c r="FE404" s="31">
        <f t="shared" si="196"/>
        <v>2.1140861466821887E-2</v>
      </c>
      <c r="FF404" s="31">
        <f t="shared" si="197"/>
        <v>1.7995365005793743E-2</v>
      </c>
      <c r="FG404" s="31">
        <f t="shared" si="198"/>
        <v>1.8052691867124857E-2</v>
      </c>
      <c r="FH404" s="31">
        <f t="shared" si="199"/>
        <v>1.6308571428571429E-2</v>
      </c>
      <c r="FI404" s="31">
        <f t="shared" si="200"/>
        <v>1.6994285714285715E-2</v>
      </c>
      <c r="FJ404" s="31">
        <f t="shared" si="201"/>
        <v>1.561282932416953E-2</v>
      </c>
      <c r="FK404" s="31">
        <f t="shared" si="202"/>
        <v>1.749128919860627E-2</v>
      </c>
      <c r="FL404" s="31">
        <f t="shared" si="203"/>
        <v>1.6850763807285545E-2</v>
      </c>
      <c r="FM404" s="50">
        <f t="shared" si="204"/>
        <v>1.7622950819672131E-2</v>
      </c>
      <c r="FN404" s="50">
        <f t="shared" si="205"/>
        <v>1.6104046242774568E-2</v>
      </c>
      <c r="FO404" s="50">
        <f t="shared" si="206"/>
        <v>1.5584862385321101E-2</v>
      </c>
      <c r="FP404" s="50">
        <f t="shared" si="207"/>
        <v>1.4624860022396416E-2</v>
      </c>
      <c r="FQ404" s="50">
        <f t="shared" si="208"/>
        <v>1.4699331848552339E-2</v>
      </c>
      <c r="FR404" s="50">
        <f t="shared" si="209"/>
        <v>1.2866741321388578E-2</v>
      </c>
    </row>
    <row r="405" spans="1:174" ht="14">
      <c r="A405" s="17" t="s">
        <v>449</v>
      </c>
      <c r="B405" s="19">
        <v>6634</v>
      </c>
      <c r="C405" s="19">
        <v>6869</v>
      </c>
      <c r="D405" s="19">
        <v>7038</v>
      </c>
      <c r="E405" s="19">
        <v>6936</v>
      </c>
      <c r="F405" s="19">
        <v>6748</v>
      </c>
      <c r="G405" s="19">
        <v>6753</v>
      </c>
      <c r="H405" s="19">
        <v>6870</v>
      </c>
      <c r="I405" s="19">
        <v>7401</v>
      </c>
      <c r="J405" s="19">
        <v>7572</v>
      </c>
      <c r="K405" s="19">
        <v>7681</v>
      </c>
      <c r="L405" s="19">
        <v>8058</v>
      </c>
      <c r="M405" s="19">
        <v>7977</v>
      </c>
      <c r="N405" s="19">
        <v>8080</v>
      </c>
      <c r="O405" s="19">
        <v>8338</v>
      </c>
      <c r="P405" s="19">
        <v>8424</v>
      </c>
      <c r="Q405" s="19">
        <v>8533</v>
      </c>
      <c r="R405" s="19">
        <v>7945</v>
      </c>
      <c r="S405" s="19">
        <v>7522</v>
      </c>
      <c r="T405" s="19">
        <v>7434</v>
      </c>
      <c r="U405" s="19">
        <v>7689</v>
      </c>
      <c r="V405" s="19">
        <v>7650</v>
      </c>
      <c r="W405" s="19">
        <v>7527</v>
      </c>
      <c r="X405" s="19">
        <v>7500</v>
      </c>
      <c r="Y405" s="19">
        <v>7449</v>
      </c>
      <c r="Z405" s="19">
        <v>7208</v>
      </c>
      <c r="AA405" s="19">
        <v>7273</v>
      </c>
      <c r="AB405" s="19">
        <v>7269</v>
      </c>
      <c r="AC405" s="19">
        <v>7099</v>
      </c>
      <c r="AD405" s="19">
        <v>6887</v>
      </c>
      <c r="AE405" s="19">
        <v>6814</v>
      </c>
      <c r="AF405" s="19">
        <v>6891</v>
      </c>
      <c r="AG405" s="19">
        <v>7179</v>
      </c>
      <c r="AH405" s="19">
        <v>7343</v>
      </c>
      <c r="AI405" s="19">
        <v>7410</v>
      </c>
      <c r="AJ405" s="19">
        <v>7374</v>
      </c>
      <c r="AK405" s="19">
        <v>7365</v>
      </c>
      <c r="AL405" s="19">
        <v>7251</v>
      </c>
      <c r="AM405" s="19">
        <v>7417</v>
      </c>
      <c r="AN405" s="19">
        <v>7770</v>
      </c>
      <c r="AO405" s="19">
        <v>7865</v>
      </c>
      <c r="AP405" s="19">
        <v>7911</v>
      </c>
      <c r="AQ405" s="19">
        <v>8250</v>
      </c>
      <c r="AR405" s="19">
        <v>8668</v>
      </c>
      <c r="AS405" s="19">
        <v>9348</v>
      </c>
      <c r="AT405" s="19">
        <v>10288</v>
      </c>
      <c r="AU405" s="19">
        <v>10677</v>
      </c>
      <c r="AV405" s="19">
        <v>11043</v>
      </c>
      <c r="AW405" s="19">
        <v>11366</v>
      </c>
      <c r="AX405" s="19">
        <v>11477</v>
      </c>
      <c r="AY405" s="19">
        <v>11429</v>
      </c>
      <c r="AZ405" s="19">
        <v>11715</v>
      </c>
      <c r="BA405" s="19">
        <v>11819</v>
      </c>
      <c r="BB405" s="19">
        <v>11870</v>
      </c>
      <c r="BC405" s="19">
        <v>11779</v>
      </c>
      <c r="BD405" s="19">
        <v>11797</v>
      </c>
      <c r="BE405" s="19">
        <v>12134</v>
      </c>
      <c r="BF405" s="19">
        <v>12035</v>
      </c>
      <c r="BG405" s="19">
        <v>11849</v>
      </c>
      <c r="BH405" s="19">
        <v>11572</v>
      </c>
      <c r="BI405" s="19">
        <v>11244</v>
      </c>
      <c r="BJ405" s="19">
        <v>10912</v>
      </c>
      <c r="BK405" s="19">
        <v>10922</v>
      </c>
      <c r="BL405" s="19">
        <v>10903</v>
      </c>
      <c r="BM405" s="19">
        <v>10888</v>
      </c>
      <c r="BN405" s="19">
        <v>10742</v>
      </c>
      <c r="BO405" s="19">
        <v>10860</v>
      </c>
      <c r="BP405" s="19">
        <v>10863</v>
      </c>
      <c r="BQ405" s="19">
        <v>11338</v>
      </c>
      <c r="BR405" s="19">
        <v>11677</v>
      </c>
      <c r="BS405" s="19">
        <v>11737</v>
      </c>
      <c r="BT405" s="19">
        <v>11901</v>
      </c>
      <c r="BU405" s="19">
        <v>11855</v>
      </c>
      <c r="BV405" s="19">
        <v>11758</v>
      </c>
      <c r="BW405" s="19">
        <v>11864</v>
      </c>
      <c r="BX405" s="19">
        <v>11981</v>
      </c>
      <c r="BY405" s="19">
        <v>11956</v>
      </c>
      <c r="BZ405" s="19">
        <v>11698</v>
      </c>
      <c r="CA405" s="19">
        <v>11631</v>
      </c>
      <c r="CB405" s="19">
        <v>11761</v>
      </c>
      <c r="CC405" s="19">
        <v>12108</v>
      </c>
      <c r="CD405" s="19">
        <v>12310</v>
      </c>
      <c r="CE405" s="19">
        <v>12354</v>
      </c>
      <c r="CF405" s="19">
        <v>12108</v>
      </c>
      <c r="CG405" s="19">
        <v>11983</v>
      </c>
      <c r="CH405" s="49">
        <v>12064</v>
      </c>
      <c r="CI405" s="49">
        <v>12272</v>
      </c>
      <c r="CJ405" s="49">
        <v>12351</v>
      </c>
      <c r="CK405" s="49">
        <v>12235</v>
      </c>
      <c r="CL405" s="49">
        <v>12144</v>
      </c>
      <c r="CM405" s="49">
        <v>12104</v>
      </c>
      <c r="CN405" s="49">
        <v>11985</v>
      </c>
      <c r="CO405" s="49">
        <v>12470</v>
      </c>
      <c r="CP405" s="49">
        <v>12691</v>
      </c>
      <c r="CQ405" s="49">
        <v>12638</v>
      </c>
      <c r="CR405" s="49">
        <v>12508</v>
      </c>
      <c r="CS405" s="49">
        <v>12396</v>
      </c>
      <c r="CT405" s="49">
        <v>12058</v>
      </c>
      <c r="CU405" s="49">
        <v>12000</v>
      </c>
      <c r="CV405" s="49">
        <v>11770</v>
      </c>
      <c r="CW405" s="49">
        <v>11365</v>
      </c>
      <c r="CX405" s="49">
        <v>10889</v>
      </c>
      <c r="CY405" s="49">
        <v>10387</v>
      </c>
      <c r="CZ405" s="17" t="s">
        <v>449</v>
      </c>
      <c r="DE405" t="s">
        <v>450</v>
      </c>
      <c r="DG405" t="s">
        <v>449</v>
      </c>
      <c r="DI405">
        <v>107700</v>
      </c>
      <c r="DJ405">
        <v>107700</v>
      </c>
      <c r="DK405">
        <v>107900</v>
      </c>
      <c r="DL405">
        <v>109800</v>
      </c>
      <c r="DM405">
        <v>110300</v>
      </c>
      <c r="DN405">
        <v>108800</v>
      </c>
      <c r="DO405">
        <v>106600</v>
      </c>
      <c r="DP405">
        <v>105800</v>
      </c>
      <c r="DQ405">
        <v>106900</v>
      </c>
      <c r="DR405">
        <v>105700</v>
      </c>
      <c r="DS405">
        <v>107800</v>
      </c>
      <c r="DT405">
        <v>104800</v>
      </c>
      <c r="DU405">
        <v>106700</v>
      </c>
      <c r="DV405">
        <v>108000</v>
      </c>
      <c r="DW405">
        <v>107700</v>
      </c>
      <c r="DX405">
        <v>109000</v>
      </c>
      <c r="DY405">
        <v>108500</v>
      </c>
      <c r="DZ405">
        <v>105700</v>
      </c>
      <c r="EA405">
        <v>104000</v>
      </c>
      <c r="EB405">
        <v>104000</v>
      </c>
      <c r="EC405">
        <v>102400</v>
      </c>
      <c r="ED405">
        <v>105900</v>
      </c>
      <c r="EE405">
        <v>106700</v>
      </c>
      <c r="EF405">
        <v>107200</v>
      </c>
      <c r="EG405">
        <v>107800</v>
      </c>
      <c r="EH405">
        <v>107000</v>
      </c>
      <c r="EI405">
        <v>109700</v>
      </c>
      <c r="EJ405" s="19">
        <v>110900</v>
      </c>
      <c r="EK405" s="19">
        <v>112700</v>
      </c>
      <c r="EL405" s="19">
        <v>114200</v>
      </c>
      <c r="EM405" s="19"/>
      <c r="EO405" s="31">
        <f t="shared" si="180"/>
        <v>7.1318477251624879E-2</v>
      </c>
      <c r="EP405" s="31">
        <f t="shared" si="181"/>
        <v>7.502321262766945E-2</v>
      </c>
      <c r="EQ405" s="31">
        <f t="shared" si="182"/>
        <v>7.9082483781278967E-2</v>
      </c>
      <c r="ER405" s="31">
        <f t="shared" si="183"/>
        <v>6.7704918032786887E-2</v>
      </c>
      <c r="ES405" s="31">
        <f t="shared" si="184"/>
        <v>6.824116047144152E-2</v>
      </c>
      <c r="ET405" s="31">
        <f t="shared" si="185"/>
        <v>6.6250000000000003E-2</v>
      </c>
      <c r="EU405" s="31">
        <f t="shared" si="186"/>
        <v>6.6594746716697933E-2</v>
      </c>
      <c r="EV405" s="31">
        <f t="shared" si="187"/>
        <v>6.5132325141776942E-2</v>
      </c>
      <c r="EW405" s="31">
        <f t="shared" si="188"/>
        <v>6.9317118802619274E-2</v>
      </c>
      <c r="EX405" s="31">
        <f t="shared" si="189"/>
        <v>6.8599810785241244E-2</v>
      </c>
      <c r="EY405" s="31">
        <f t="shared" si="190"/>
        <v>7.2959183673469388E-2</v>
      </c>
      <c r="EZ405" s="31">
        <f t="shared" si="191"/>
        <v>8.2709923664122137E-2</v>
      </c>
      <c r="FA405" s="31">
        <f t="shared" si="192"/>
        <v>0.1000656044985942</v>
      </c>
      <c r="FB405" s="31">
        <f t="shared" si="193"/>
        <v>0.10626851851851851</v>
      </c>
      <c r="FC405" s="31">
        <f t="shared" si="194"/>
        <v>0.10974001857010214</v>
      </c>
      <c r="FD405" s="31">
        <f t="shared" si="195"/>
        <v>0.10822935779816514</v>
      </c>
      <c r="FE405" s="31">
        <f t="shared" si="196"/>
        <v>0.1092073732718894</v>
      </c>
      <c r="FF405" s="31">
        <f t="shared" si="197"/>
        <v>0.10323557237464523</v>
      </c>
      <c r="FG405" s="31">
        <f t="shared" si="198"/>
        <v>0.1046923076923077</v>
      </c>
      <c r="FH405" s="31">
        <f t="shared" si="199"/>
        <v>0.10445192307692308</v>
      </c>
      <c r="FI405" s="31">
        <f t="shared" si="200"/>
        <v>0.114619140625</v>
      </c>
      <c r="FJ405" s="31">
        <f t="shared" si="201"/>
        <v>0.11102927289896128</v>
      </c>
      <c r="FK405" s="31">
        <f t="shared" si="202"/>
        <v>0.11205248359887535</v>
      </c>
      <c r="FL405" s="31">
        <f t="shared" si="203"/>
        <v>0.10971082089552239</v>
      </c>
      <c r="FM405" s="50">
        <f t="shared" si="204"/>
        <v>0.11460111317254175</v>
      </c>
      <c r="FN405" s="50">
        <f t="shared" si="205"/>
        <v>0.11274766355140187</v>
      </c>
      <c r="FO405" s="50">
        <f t="shared" si="206"/>
        <v>0.11153144940747493</v>
      </c>
      <c r="FP405" s="50">
        <f t="shared" si="207"/>
        <v>0.10807033363390442</v>
      </c>
      <c r="FQ405" s="50">
        <f t="shared" si="208"/>
        <v>0.11213842058562555</v>
      </c>
      <c r="FR405" s="50">
        <f t="shared" si="209"/>
        <v>0.10558669001751314</v>
      </c>
    </row>
    <row r="406" spans="1:174" ht="14">
      <c r="A406" s="17" t="s">
        <v>450</v>
      </c>
      <c r="B406" s="19">
        <v>1221</v>
      </c>
      <c r="C406" s="19">
        <v>1255</v>
      </c>
      <c r="D406" s="19">
        <v>1247</v>
      </c>
      <c r="E406" s="19">
        <v>1214</v>
      </c>
      <c r="F406" s="19">
        <v>1164</v>
      </c>
      <c r="G406" s="19">
        <v>1176</v>
      </c>
      <c r="H406" s="19">
        <v>1178</v>
      </c>
      <c r="I406" s="19">
        <v>1235</v>
      </c>
      <c r="J406" s="19">
        <v>1324</v>
      </c>
      <c r="K406" s="19">
        <v>1354</v>
      </c>
      <c r="L406" s="19">
        <v>1311</v>
      </c>
      <c r="M406" s="19">
        <v>1302</v>
      </c>
      <c r="N406" s="19">
        <v>1272</v>
      </c>
      <c r="O406" s="19">
        <v>1307</v>
      </c>
      <c r="P406" s="19">
        <v>1317</v>
      </c>
      <c r="Q406" s="19">
        <v>1290</v>
      </c>
      <c r="R406" s="19">
        <v>1270</v>
      </c>
      <c r="S406" s="19">
        <v>1340</v>
      </c>
      <c r="T406" s="19">
        <v>1376</v>
      </c>
      <c r="U406" s="19">
        <v>1535</v>
      </c>
      <c r="V406" s="19">
        <v>1558</v>
      </c>
      <c r="W406" s="19">
        <v>1631</v>
      </c>
      <c r="X406" s="19">
        <v>1565</v>
      </c>
      <c r="Y406" s="19">
        <v>1475</v>
      </c>
      <c r="Z406" s="19">
        <v>1375</v>
      </c>
      <c r="AA406" s="19">
        <v>1395</v>
      </c>
      <c r="AB406" s="19">
        <v>1445</v>
      </c>
      <c r="AC406" s="19">
        <v>1399</v>
      </c>
      <c r="AD406" s="19">
        <v>1272</v>
      </c>
      <c r="AE406" s="19">
        <v>1267</v>
      </c>
      <c r="AF406" s="19">
        <v>1217</v>
      </c>
      <c r="AG406" s="19">
        <v>1297</v>
      </c>
      <c r="AH406" s="19">
        <v>1314</v>
      </c>
      <c r="AI406" s="19">
        <v>1290</v>
      </c>
      <c r="AJ406" s="19">
        <v>1281</v>
      </c>
      <c r="AK406" s="19">
        <v>1257</v>
      </c>
      <c r="AL406" s="19">
        <v>1230</v>
      </c>
      <c r="AM406" s="19">
        <v>1281</v>
      </c>
      <c r="AN406" s="19">
        <v>1386</v>
      </c>
      <c r="AO406" s="19">
        <v>1415</v>
      </c>
      <c r="AP406" s="19">
        <v>1438</v>
      </c>
      <c r="AQ406" s="19">
        <v>1682</v>
      </c>
      <c r="AR406" s="19">
        <v>1846</v>
      </c>
      <c r="AS406" s="19">
        <v>2109</v>
      </c>
      <c r="AT406" s="19">
        <v>2406</v>
      </c>
      <c r="AU406" s="19">
        <v>2521</v>
      </c>
      <c r="AV406" s="19">
        <v>2661</v>
      </c>
      <c r="AW406" s="19">
        <v>2597</v>
      </c>
      <c r="AX406" s="19">
        <v>2648</v>
      </c>
      <c r="AY406" s="19">
        <v>2696</v>
      </c>
      <c r="AZ406" s="19">
        <v>2714</v>
      </c>
      <c r="BA406" s="19">
        <v>2626</v>
      </c>
      <c r="BB406" s="19">
        <v>2541</v>
      </c>
      <c r="BC406" s="19">
        <v>2388</v>
      </c>
      <c r="BD406" s="19">
        <v>2420</v>
      </c>
      <c r="BE406" s="19">
        <v>2731</v>
      </c>
      <c r="BF406" s="19">
        <v>2695</v>
      </c>
      <c r="BG406" s="19">
        <v>2639</v>
      </c>
      <c r="BH406" s="19">
        <v>2545</v>
      </c>
      <c r="BI406" s="19">
        <v>2387</v>
      </c>
      <c r="BJ406" s="19">
        <v>2278</v>
      </c>
      <c r="BK406" s="19">
        <v>2266</v>
      </c>
      <c r="BL406" s="19">
        <v>2299</v>
      </c>
      <c r="BM406" s="19">
        <v>2270</v>
      </c>
      <c r="BN406" s="19">
        <v>2165</v>
      </c>
      <c r="BO406" s="19">
        <v>2165</v>
      </c>
      <c r="BP406" s="19">
        <v>2124</v>
      </c>
      <c r="BQ406" s="19">
        <v>2312</v>
      </c>
      <c r="BR406" s="19">
        <v>2386</v>
      </c>
      <c r="BS406" s="19">
        <v>2385</v>
      </c>
      <c r="BT406" s="19">
        <v>2375</v>
      </c>
      <c r="BU406" s="19">
        <v>2358</v>
      </c>
      <c r="BV406" s="19">
        <v>2404</v>
      </c>
      <c r="BW406" s="19">
        <v>2458</v>
      </c>
      <c r="BX406" s="19">
        <v>2560</v>
      </c>
      <c r="BY406" s="19">
        <v>2479</v>
      </c>
      <c r="BZ406" s="19">
        <v>2395</v>
      </c>
      <c r="CA406" s="19">
        <v>2372</v>
      </c>
      <c r="CB406" s="19">
        <v>2370</v>
      </c>
      <c r="CC406" s="19">
        <v>2527</v>
      </c>
      <c r="CD406" s="19">
        <v>2640</v>
      </c>
      <c r="CE406" s="19">
        <v>2525</v>
      </c>
      <c r="CF406" s="19">
        <v>2405</v>
      </c>
      <c r="CG406" s="19">
        <v>2372</v>
      </c>
      <c r="CH406" s="49">
        <v>2351</v>
      </c>
      <c r="CI406" s="49">
        <v>2338</v>
      </c>
      <c r="CJ406" s="49">
        <v>2358</v>
      </c>
      <c r="CK406" s="49">
        <v>2295</v>
      </c>
      <c r="CL406" s="49">
        <v>2228</v>
      </c>
      <c r="CM406" s="49">
        <v>2166</v>
      </c>
      <c r="CN406" s="49">
        <v>2075</v>
      </c>
      <c r="CO406" s="49">
        <v>2179</v>
      </c>
      <c r="CP406" s="49">
        <v>2318</v>
      </c>
      <c r="CQ406" s="49">
        <v>2267</v>
      </c>
      <c r="CR406" s="49">
        <v>2193</v>
      </c>
      <c r="CS406" s="49">
        <v>2142</v>
      </c>
      <c r="CT406" s="49">
        <v>2101</v>
      </c>
      <c r="CU406" s="49">
        <v>2073</v>
      </c>
      <c r="CV406" s="49">
        <v>2042</v>
      </c>
      <c r="CW406" s="49">
        <v>1870</v>
      </c>
      <c r="CX406" s="49">
        <v>1759</v>
      </c>
      <c r="CY406" s="49">
        <v>1692</v>
      </c>
      <c r="CZ406" s="17" t="s">
        <v>450</v>
      </c>
      <c r="DE406" t="s">
        <v>16</v>
      </c>
      <c r="DG406" t="s">
        <v>450</v>
      </c>
      <c r="DI406">
        <v>49500</v>
      </c>
      <c r="DJ406">
        <v>48500</v>
      </c>
      <c r="DK406">
        <v>48500</v>
      </c>
      <c r="DL406">
        <v>47400</v>
      </c>
      <c r="DM406">
        <v>48300</v>
      </c>
      <c r="DN406">
        <v>49000</v>
      </c>
      <c r="DO406">
        <v>49800</v>
      </c>
      <c r="DP406">
        <v>49100</v>
      </c>
      <c r="DQ406">
        <v>50000</v>
      </c>
      <c r="DR406">
        <v>48400</v>
      </c>
      <c r="DS406">
        <v>46100</v>
      </c>
      <c r="DT406">
        <v>47700</v>
      </c>
      <c r="DU406">
        <v>48200</v>
      </c>
      <c r="DV406">
        <v>49900</v>
      </c>
      <c r="DW406">
        <v>50900</v>
      </c>
      <c r="DX406">
        <v>49300</v>
      </c>
      <c r="DY406">
        <v>49900</v>
      </c>
      <c r="DZ406">
        <v>49400</v>
      </c>
      <c r="EA406">
        <v>49200</v>
      </c>
      <c r="EB406">
        <v>49100</v>
      </c>
      <c r="EC406">
        <v>46300</v>
      </c>
      <c r="ED406">
        <v>43800</v>
      </c>
      <c r="EE406">
        <v>44700</v>
      </c>
      <c r="EF406">
        <v>45700</v>
      </c>
      <c r="EG406">
        <v>48200</v>
      </c>
      <c r="EH406">
        <v>50400</v>
      </c>
      <c r="EI406">
        <v>48100</v>
      </c>
      <c r="EJ406" s="19">
        <v>47500</v>
      </c>
      <c r="EK406" s="19">
        <v>48500</v>
      </c>
      <c r="EL406" s="19">
        <v>50200</v>
      </c>
      <c r="EM406" s="19"/>
      <c r="EO406" s="31">
        <f t="shared" si="180"/>
        <v>2.7353535353535352E-2</v>
      </c>
      <c r="EP406" s="31">
        <f t="shared" si="181"/>
        <v>2.6226804123711339E-2</v>
      </c>
      <c r="EQ406" s="31">
        <f t="shared" si="182"/>
        <v>2.6597938144329897E-2</v>
      </c>
      <c r="ER406" s="31">
        <f t="shared" si="183"/>
        <v>2.9029535864978903E-2</v>
      </c>
      <c r="ES406" s="31">
        <f t="shared" si="184"/>
        <v>3.3768115942028984E-2</v>
      </c>
      <c r="ET406" s="31">
        <f t="shared" si="185"/>
        <v>2.8061224489795918E-2</v>
      </c>
      <c r="EU406" s="31">
        <f t="shared" si="186"/>
        <v>2.8092369477911647E-2</v>
      </c>
      <c r="EV406" s="31">
        <f t="shared" si="187"/>
        <v>2.4786150712830957E-2</v>
      </c>
      <c r="EW406" s="31">
        <f t="shared" si="188"/>
        <v>2.58E-2</v>
      </c>
      <c r="EX406" s="31">
        <f t="shared" si="189"/>
        <v>2.5413223140495867E-2</v>
      </c>
      <c r="EY406" s="31">
        <f t="shared" si="190"/>
        <v>3.06941431670282E-2</v>
      </c>
      <c r="EZ406" s="31">
        <f t="shared" si="191"/>
        <v>3.8700209643605869E-2</v>
      </c>
      <c r="FA406" s="31">
        <f t="shared" si="192"/>
        <v>5.2302904564315356E-2</v>
      </c>
      <c r="FB406" s="31">
        <f t="shared" si="193"/>
        <v>5.306613226452906E-2</v>
      </c>
      <c r="FC406" s="31">
        <f t="shared" si="194"/>
        <v>5.1591355599214142E-2</v>
      </c>
      <c r="FD406" s="31">
        <f t="shared" si="195"/>
        <v>4.9087221095334685E-2</v>
      </c>
      <c r="FE406" s="31">
        <f t="shared" si="196"/>
        <v>5.2885771543086171E-2</v>
      </c>
      <c r="FF406" s="31">
        <f t="shared" si="197"/>
        <v>4.6113360323886639E-2</v>
      </c>
      <c r="FG406" s="31">
        <f t="shared" si="198"/>
        <v>4.6138211382113818E-2</v>
      </c>
      <c r="FH406" s="31">
        <f t="shared" si="199"/>
        <v>4.3258655804480649E-2</v>
      </c>
      <c r="FI406" s="31">
        <f t="shared" si="200"/>
        <v>5.1511879049676024E-2</v>
      </c>
      <c r="FJ406" s="31">
        <f t="shared" si="201"/>
        <v>5.4885844748858451E-2</v>
      </c>
      <c r="FK406" s="31">
        <f t="shared" si="202"/>
        <v>5.5458612975391501E-2</v>
      </c>
      <c r="FL406" s="31">
        <f t="shared" si="203"/>
        <v>5.1859956236323848E-2</v>
      </c>
      <c r="FM406" s="50">
        <f t="shared" si="204"/>
        <v>5.2385892116182574E-2</v>
      </c>
      <c r="FN406" s="50">
        <f t="shared" si="205"/>
        <v>4.6646825396825395E-2</v>
      </c>
      <c r="FO406" s="50">
        <f t="shared" si="206"/>
        <v>4.7713097713097716E-2</v>
      </c>
      <c r="FP406" s="50">
        <f t="shared" si="207"/>
        <v>4.3684210526315791E-2</v>
      </c>
      <c r="FQ406" s="50">
        <f t="shared" si="208"/>
        <v>4.6742268041237114E-2</v>
      </c>
      <c r="FR406" s="50">
        <f t="shared" si="209"/>
        <v>4.1852589641434262E-2</v>
      </c>
    </row>
    <row r="407" spans="1:174" ht="14">
      <c r="A407" s="17" t="s">
        <v>16</v>
      </c>
      <c r="B407" s="19">
        <v>6114</v>
      </c>
      <c r="C407" s="19">
        <v>6138</v>
      </c>
      <c r="D407" s="19">
        <v>6172</v>
      </c>
      <c r="E407" s="19">
        <v>6072</v>
      </c>
      <c r="F407" s="19">
        <v>5825</v>
      </c>
      <c r="G407" s="19">
        <v>5898</v>
      </c>
      <c r="H407" s="19">
        <v>6059</v>
      </c>
      <c r="I407" s="19">
        <v>6545</v>
      </c>
      <c r="J407" s="19">
        <v>6709</v>
      </c>
      <c r="K407" s="19">
        <v>6749</v>
      </c>
      <c r="L407" s="19">
        <v>6653</v>
      </c>
      <c r="M407" s="19">
        <v>6412</v>
      </c>
      <c r="N407" s="19">
        <v>6062</v>
      </c>
      <c r="O407" s="19">
        <v>6023</v>
      </c>
      <c r="P407" s="19">
        <v>6122</v>
      </c>
      <c r="Q407" s="19">
        <v>6045</v>
      </c>
      <c r="R407" s="19">
        <v>5779</v>
      </c>
      <c r="S407" s="19">
        <v>5932</v>
      </c>
      <c r="T407" s="19">
        <v>6023</v>
      </c>
      <c r="U407" s="19">
        <v>6560</v>
      </c>
      <c r="V407" s="19">
        <v>6648</v>
      </c>
      <c r="W407" s="19">
        <v>6723</v>
      </c>
      <c r="X407" s="19">
        <v>6324</v>
      </c>
      <c r="Y407" s="19">
        <v>6046</v>
      </c>
      <c r="Z407" s="19">
        <v>5763</v>
      </c>
      <c r="AA407" s="19">
        <v>5755</v>
      </c>
      <c r="AB407" s="19">
        <v>5983</v>
      </c>
      <c r="AC407" s="19">
        <v>5753</v>
      </c>
      <c r="AD407" s="19">
        <v>5416</v>
      </c>
      <c r="AE407" s="19">
        <v>5227</v>
      </c>
      <c r="AF407" s="19">
        <v>5151</v>
      </c>
      <c r="AG407" s="19">
        <v>5503</v>
      </c>
      <c r="AH407" s="19">
        <v>5707</v>
      </c>
      <c r="AI407" s="19">
        <v>5531</v>
      </c>
      <c r="AJ407" s="19">
        <v>5490</v>
      </c>
      <c r="AK407" s="19">
        <v>5316</v>
      </c>
      <c r="AL407" s="19">
        <v>5335</v>
      </c>
      <c r="AM407" s="19">
        <v>5706</v>
      </c>
      <c r="AN407" s="19">
        <v>6301</v>
      </c>
      <c r="AO407" s="19">
        <v>6477</v>
      </c>
      <c r="AP407" s="19">
        <v>6640</v>
      </c>
      <c r="AQ407" s="19">
        <v>7781</v>
      </c>
      <c r="AR407" s="19">
        <v>8827</v>
      </c>
      <c r="AS407" s="19">
        <v>10470</v>
      </c>
      <c r="AT407" s="19">
        <v>12389</v>
      </c>
      <c r="AU407" s="19">
        <v>12759</v>
      </c>
      <c r="AV407" s="19">
        <v>13173</v>
      </c>
      <c r="AW407" s="19">
        <v>13031</v>
      </c>
      <c r="AX407" s="19">
        <v>13207</v>
      </c>
      <c r="AY407" s="19">
        <v>13198</v>
      </c>
      <c r="AZ407" s="19">
        <v>13269</v>
      </c>
      <c r="BA407" s="19">
        <v>13069</v>
      </c>
      <c r="BB407" s="19">
        <v>12638</v>
      </c>
      <c r="BC407" s="19">
        <v>12235</v>
      </c>
      <c r="BD407" s="19">
        <v>12072</v>
      </c>
      <c r="BE407" s="19">
        <v>13179</v>
      </c>
      <c r="BF407" s="19">
        <v>13102</v>
      </c>
      <c r="BG407" s="19">
        <v>12605</v>
      </c>
      <c r="BH407" s="19">
        <v>11953</v>
      </c>
      <c r="BI407" s="19">
        <v>11267</v>
      </c>
      <c r="BJ407" s="19">
        <v>10761</v>
      </c>
      <c r="BK407" s="19">
        <v>10743</v>
      </c>
      <c r="BL407" s="19">
        <v>10941</v>
      </c>
      <c r="BM407" s="19">
        <v>10729</v>
      </c>
      <c r="BN407" s="19">
        <v>10263</v>
      </c>
      <c r="BO407" s="19">
        <v>10271</v>
      </c>
      <c r="BP407" s="19">
        <v>10236</v>
      </c>
      <c r="BQ407" s="19">
        <v>11157</v>
      </c>
      <c r="BR407" s="19">
        <v>11328</v>
      </c>
      <c r="BS407" s="19">
        <v>11135</v>
      </c>
      <c r="BT407" s="19">
        <v>10964</v>
      </c>
      <c r="BU407" s="19">
        <v>10650</v>
      </c>
      <c r="BV407" s="19">
        <v>10467</v>
      </c>
      <c r="BW407" s="19">
        <v>10776</v>
      </c>
      <c r="BX407" s="19">
        <v>11287</v>
      </c>
      <c r="BY407" s="19">
        <v>11170</v>
      </c>
      <c r="BZ407" s="19">
        <v>10843</v>
      </c>
      <c r="CA407" s="19">
        <v>10666</v>
      </c>
      <c r="CB407" s="19">
        <v>10729</v>
      </c>
      <c r="CC407" s="19">
        <v>11404</v>
      </c>
      <c r="CD407" s="19">
        <v>11819</v>
      </c>
      <c r="CE407" s="19">
        <v>11364</v>
      </c>
      <c r="CF407" s="19">
        <v>10766</v>
      </c>
      <c r="CG407" s="19">
        <v>10561</v>
      </c>
      <c r="CH407" s="49">
        <v>10458</v>
      </c>
      <c r="CI407" s="49">
        <v>10545</v>
      </c>
      <c r="CJ407" s="49">
        <v>10607</v>
      </c>
      <c r="CK407" s="49">
        <v>10438</v>
      </c>
      <c r="CL407" s="49">
        <v>10317</v>
      </c>
      <c r="CM407" s="49">
        <v>10114</v>
      </c>
      <c r="CN407" s="49">
        <v>9854</v>
      </c>
      <c r="CO407" s="49">
        <v>10359</v>
      </c>
      <c r="CP407" s="49">
        <v>10685</v>
      </c>
      <c r="CQ407" s="49">
        <v>10437</v>
      </c>
      <c r="CR407" s="49">
        <v>10018</v>
      </c>
      <c r="CS407" s="49">
        <v>9691</v>
      </c>
      <c r="CT407" s="49">
        <v>9218</v>
      </c>
      <c r="CU407" s="49">
        <v>9222</v>
      </c>
      <c r="CV407" s="49">
        <v>9023</v>
      </c>
      <c r="CW407" s="49">
        <v>8469</v>
      </c>
      <c r="CX407" s="49">
        <v>8064</v>
      </c>
      <c r="CY407" s="49">
        <v>7636</v>
      </c>
      <c r="CZ407" s="17" t="s">
        <v>16</v>
      </c>
      <c r="DE407" t="s">
        <v>451</v>
      </c>
      <c r="DG407" t="s">
        <v>16</v>
      </c>
      <c r="DI407">
        <v>280000</v>
      </c>
      <c r="DJ407">
        <v>278000</v>
      </c>
      <c r="DK407">
        <v>279700</v>
      </c>
      <c r="DL407">
        <v>282100</v>
      </c>
      <c r="DM407">
        <v>283200</v>
      </c>
      <c r="DN407">
        <v>280700</v>
      </c>
      <c r="DO407">
        <v>278300</v>
      </c>
      <c r="DP407">
        <v>277500</v>
      </c>
      <c r="DQ407">
        <v>275300</v>
      </c>
      <c r="DR407">
        <v>275300</v>
      </c>
      <c r="DS407">
        <v>276400</v>
      </c>
      <c r="DT407">
        <v>278200</v>
      </c>
      <c r="DU407">
        <v>277100</v>
      </c>
      <c r="DV407">
        <v>280600</v>
      </c>
      <c r="DW407">
        <v>280300</v>
      </c>
      <c r="DX407">
        <v>281700</v>
      </c>
      <c r="DY407">
        <v>283900</v>
      </c>
      <c r="DZ407">
        <v>279500</v>
      </c>
      <c r="EA407">
        <v>279300</v>
      </c>
      <c r="EB407">
        <v>276400</v>
      </c>
      <c r="EC407">
        <v>271800</v>
      </c>
      <c r="ED407">
        <v>267900</v>
      </c>
      <c r="EE407">
        <v>267100</v>
      </c>
      <c r="EF407">
        <v>266700</v>
      </c>
      <c r="EG407">
        <v>272200</v>
      </c>
      <c r="EH407">
        <v>275600</v>
      </c>
      <c r="EI407">
        <v>276500</v>
      </c>
      <c r="EJ407" s="19">
        <v>277300</v>
      </c>
      <c r="EK407" s="19">
        <v>276100</v>
      </c>
      <c r="EL407" s="19">
        <v>280300</v>
      </c>
      <c r="EM407" s="19"/>
      <c r="EO407" s="31">
        <f t="shared" si="180"/>
        <v>2.4103571428571429E-2</v>
      </c>
      <c r="EP407" s="31">
        <f t="shared" si="181"/>
        <v>2.1805755395683454E-2</v>
      </c>
      <c r="EQ407" s="31">
        <f t="shared" si="182"/>
        <v>2.1612441902037899E-2</v>
      </c>
      <c r="ER407" s="31">
        <f t="shared" si="183"/>
        <v>2.1350584898971996E-2</v>
      </c>
      <c r="ES407" s="31">
        <f t="shared" si="184"/>
        <v>2.3739406779661017E-2</v>
      </c>
      <c r="ET407" s="31">
        <f t="shared" si="185"/>
        <v>2.0530815817598861E-2</v>
      </c>
      <c r="EU407" s="31">
        <f t="shared" si="186"/>
        <v>2.067193675889328E-2</v>
      </c>
      <c r="EV407" s="31">
        <f t="shared" si="187"/>
        <v>1.8562162162162162E-2</v>
      </c>
      <c r="EW407" s="31">
        <f t="shared" si="188"/>
        <v>2.0090810025426807E-2</v>
      </c>
      <c r="EX407" s="31">
        <f t="shared" si="189"/>
        <v>1.9378859426080638E-2</v>
      </c>
      <c r="EY407" s="31">
        <f t="shared" si="190"/>
        <v>2.3433429811866861E-2</v>
      </c>
      <c r="EZ407" s="31">
        <f t="shared" si="191"/>
        <v>3.1728971962616821E-2</v>
      </c>
      <c r="FA407" s="31">
        <f t="shared" si="192"/>
        <v>4.6044749188018763E-2</v>
      </c>
      <c r="FB407" s="31">
        <f t="shared" si="193"/>
        <v>4.7066999287241625E-2</v>
      </c>
      <c r="FC407" s="31">
        <f t="shared" si="194"/>
        <v>4.6625044595076701E-2</v>
      </c>
      <c r="FD407" s="31">
        <f t="shared" si="195"/>
        <v>4.2854100106496269E-2</v>
      </c>
      <c r="FE407" s="31">
        <f t="shared" si="196"/>
        <v>4.4399436421275099E-2</v>
      </c>
      <c r="FF407" s="31">
        <f t="shared" si="197"/>
        <v>3.8500894454382824E-2</v>
      </c>
      <c r="FG407" s="31">
        <f t="shared" si="198"/>
        <v>3.8413891872538491E-2</v>
      </c>
      <c r="FH407" s="31">
        <f t="shared" si="199"/>
        <v>3.7033285094066573E-2</v>
      </c>
      <c r="FI407" s="31">
        <f t="shared" si="200"/>
        <v>4.0967623252391464E-2</v>
      </c>
      <c r="FJ407" s="31">
        <f t="shared" si="201"/>
        <v>3.9070548712206048E-2</v>
      </c>
      <c r="FK407" s="31">
        <f t="shared" si="202"/>
        <v>4.1819543242231375E-2</v>
      </c>
      <c r="FL407" s="31">
        <f t="shared" si="203"/>
        <v>4.0228721409823774E-2</v>
      </c>
      <c r="FM407" s="50">
        <f t="shared" si="204"/>
        <v>4.1748714180749449E-2</v>
      </c>
      <c r="FN407" s="50">
        <f t="shared" si="205"/>
        <v>3.7946298984034836E-2</v>
      </c>
      <c r="FO407" s="50">
        <f t="shared" si="206"/>
        <v>3.7750452079566003E-2</v>
      </c>
      <c r="FP407" s="50">
        <f t="shared" si="207"/>
        <v>3.5535521096285612E-2</v>
      </c>
      <c r="FQ407" s="50">
        <f t="shared" si="208"/>
        <v>3.7801521187975369E-2</v>
      </c>
      <c r="FR407" s="50">
        <f t="shared" si="209"/>
        <v>3.2886193364252587E-2</v>
      </c>
    </row>
    <row r="408" spans="1:174" ht="14">
      <c r="A408" s="17" t="s">
        <v>451</v>
      </c>
      <c r="B408" s="19">
        <v>726</v>
      </c>
      <c r="C408" s="19">
        <v>742</v>
      </c>
      <c r="D408" s="19">
        <v>750</v>
      </c>
      <c r="E408" s="19">
        <v>764</v>
      </c>
      <c r="F408" s="19">
        <v>718</v>
      </c>
      <c r="G408" s="19">
        <v>737</v>
      </c>
      <c r="H408" s="19">
        <v>791</v>
      </c>
      <c r="I408" s="19">
        <v>874</v>
      </c>
      <c r="J408" s="19">
        <v>958</v>
      </c>
      <c r="K408" s="19">
        <v>942</v>
      </c>
      <c r="L408" s="19">
        <v>928</v>
      </c>
      <c r="M408" s="19">
        <v>953</v>
      </c>
      <c r="N408" s="19">
        <v>892</v>
      </c>
      <c r="O408" s="19">
        <v>879</v>
      </c>
      <c r="P408" s="19">
        <v>891</v>
      </c>
      <c r="Q408" s="19">
        <v>845</v>
      </c>
      <c r="R408" s="19">
        <v>863</v>
      </c>
      <c r="S408" s="19">
        <v>845</v>
      </c>
      <c r="T408" s="19">
        <v>837</v>
      </c>
      <c r="U408" s="19">
        <v>854</v>
      </c>
      <c r="V408" s="19">
        <v>916</v>
      </c>
      <c r="W408" s="19">
        <v>897</v>
      </c>
      <c r="X408" s="19">
        <v>827</v>
      </c>
      <c r="Y408" s="19">
        <v>782</v>
      </c>
      <c r="Z408" s="19">
        <v>734</v>
      </c>
      <c r="AA408" s="19">
        <v>763</v>
      </c>
      <c r="AB408" s="19">
        <v>801</v>
      </c>
      <c r="AC408" s="19">
        <v>786</v>
      </c>
      <c r="AD408" s="19">
        <v>800</v>
      </c>
      <c r="AE408" s="19">
        <v>753</v>
      </c>
      <c r="AF408" s="19">
        <v>784</v>
      </c>
      <c r="AG408" s="19">
        <v>857</v>
      </c>
      <c r="AH408" s="19">
        <v>870</v>
      </c>
      <c r="AI408" s="19">
        <v>860</v>
      </c>
      <c r="AJ408" s="19">
        <v>868</v>
      </c>
      <c r="AK408" s="19">
        <v>884</v>
      </c>
      <c r="AL408" s="19">
        <v>867</v>
      </c>
      <c r="AM408" s="19">
        <v>944</v>
      </c>
      <c r="AN408" s="19">
        <v>1005</v>
      </c>
      <c r="AO408" s="19">
        <v>1086</v>
      </c>
      <c r="AP408" s="19">
        <v>1157</v>
      </c>
      <c r="AQ408" s="19">
        <v>1316</v>
      </c>
      <c r="AR408" s="19">
        <v>1447</v>
      </c>
      <c r="AS408" s="19">
        <v>1687</v>
      </c>
      <c r="AT408" s="19">
        <v>2020</v>
      </c>
      <c r="AU408" s="19">
        <v>2138</v>
      </c>
      <c r="AV408" s="19">
        <v>2182</v>
      </c>
      <c r="AW408" s="19">
        <v>2196</v>
      </c>
      <c r="AX408" s="19">
        <v>2176</v>
      </c>
      <c r="AY408" s="19">
        <v>2260</v>
      </c>
      <c r="AZ408" s="19">
        <v>2282</v>
      </c>
      <c r="BA408" s="19">
        <v>2285</v>
      </c>
      <c r="BB408" s="19">
        <v>2278</v>
      </c>
      <c r="BC408" s="19">
        <v>2309</v>
      </c>
      <c r="BD408" s="19">
        <v>2205</v>
      </c>
      <c r="BE408" s="19">
        <v>2364</v>
      </c>
      <c r="BF408" s="19">
        <v>2354</v>
      </c>
      <c r="BG408" s="19">
        <v>2189</v>
      </c>
      <c r="BH408" s="19">
        <v>2140</v>
      </c>
      <c r="BI408" s="19">
        <v>2033</v>
      </c>
      <c r="BJ408" s="19">
        <v>1946</v>
      </c>
      <c r="BK408" s="19">
        <v>1891</v>
      </c>
      <c r="BL408" s="19">
        <v>1836</v>
      </c>
      <c r="BM408" s="19">
        <v>1816</v>
      </c>
      <c r="BN408" s="19">
        <v>1755</v>
      </c>
      <c r="BO408" s="19">
        <v>1731</v>
      </c>
      <c r="BP408" s="19">
        <v>1729</v>
      </c>
      <c r="BQ408" s="19">
        <v>1876</v>
      </c>
      <c r="BR408" s="19">
        <v>1873</v>
      </c>
      <c r="BS408" s="19">
        <v>1896</v>
      </c>
      <c r="BT408" s="19">
        <v>1889</v>
      </c>
      <c r="BU408" s="19">
        <v>1850</v>
      </c>
      <c r="BV408" s="19">
        <v>1841</v>
      </c>
      <c r="BW408" s="19">
        <v>1864</v>
      </c>
      <c r="BX408" s="19">
        <v>1958</v>
      </c>
      <c r="BY408" s="19">
        <v>1953</v>
      </c>
      <c r="BZ408" s="19">
        <v>1814</v>
      </c>
      <c r="CA408" s="19">
        <v>1804</v>
      </c>
      <c r="CB408" s="19">
        <v>1812</v>
      </c>
      <c r="CC408" s="19">
        <v>1989</v>
      </c>
      <c r="CD408" s="19">
        <v>1983</v>
      </c>
      <c r="CE408" s="19">
        <v>2012</v>
      </c>
      <c r="CF408" s="19">
        <v>1971</v>
      </c>
      <c r="CG408" s="19">
        <v>1994</v>
      </c>
      <c r="CH408" s="49">
        <v>1924</v>
      </c>
      <c r="CI408" s="49">
        <v>1963</v>
      </c>
      <c r="CJ408" s="49">
        <v>1974</v>
      </c>
      <c r="CK408" s="49">
        <v>1926</v>
      </c>
      <c r="CL408" s="49">
        <v>1815</v>
      </c>
      <c r="CM408" s="49">
        <v>1792</v>
      </c>
      <c r="CN408" s="49">
        <v>1793</v>
      </c>
      <c r="CO408" s="49">
        <v>1847</v>
      </c>
      <c r="CP408" s="49">
        <v>1849</v>
      </c>
      <c r="CQ408" s="49">
        <v>1787</v>
      </c>
      <c r="CR408" s="49">
        <v>1729</v>
      </c>
      <c r="CS408" s="49">
        <v>1674</v>
      </c>
      <c r="CT408" s="49">
        <v>1577</v>
      </c>
      <c r="CU408" s="49">
        <v>1491</v>
      </c>
      <c r="CV408" s="49">
        <v>1470</v>
      </c>
      <c r="CW408" s="49">
        <v>1302</v>
      </c>
      <c r="CX408" s="49">
        <v>1260</v>
      </c>
      <c r="CY408" s="49">
        <v>1241</v>
      </c>
      <c r="CZ408" s="17" t="s">
        <v>451</v>
      </c>
      <c r="DE408" t="s">
        <v>452</v>
      </c>
      <c r="DG408" t="s">
        <v>451</v>
      </c>
      <c r="DI408">
        <v>49300</v>
      </c>
      <c r="DJ408">
        <v>48400</v>
      </c>
      <c r="DK408">
        <v>49100</v>
      </c>
      <c r="DL408">
        <v>49300</v>
      </c>
      <c r="DM408">
        <v>48600</v>
      </c>
      <c r="DN408">
        <v>49500</v>
      </c>
      <c r="DO408">
        <v>48700</v>
      </c>
      <c r="DP408">
        <v>46800</v>
      </c>
      <c r="DQ408">
        <v>47600</v>
      </c>
      <c r="DR408">
        <v>47900</v>
      </c>
      <c r="DS408">
        <v>47100</v>
      </c>
      <c r="DT408">
        <v>48200</v>
      </c>
      <c r="DU408">
        <v>46300</v>
      </c>
      <c r="DV408">
        <v>46500</v>
      </c>
      <c r="DW408">
        <v>48900</v>
      </c>
      <c r="DX408">
        <v>49400</v>
      </c>
      <c r="DY408">
        <v>50900</v>
      </c>
      <c r="DZ408">
        <v>52300</v>
      </c>
      <c r="EA408">
        <v>54000</v>
      </c>
      <c r="EB408">
        <v>51800</v>
      </c>
      <c r="EC408">
        <v>53700</v>
      </c>
      <c r="ED408">
        <v>51600</v>
      </c>
      <c r="EE408">
        <v>49800</v>
      </c>
      <c r="EF408">
        <v>51400</v>
      </c>
      <c r="EG408">
        <v>53000</v>
      </c>
      <c r="EH408">
        <v>52000</v>
      </c>
      <c r="EI408">
        <v>51400</v>
      </c>
      <c r="EJ408" s="19">
        <v>51000</v>
      </c>
      <c r="EK408" s="19">
        <v>48600</v>
      </c>
      <c r="EL408" s="19">
        <v>50800</v>
      </c>
      <c r="EM408" s="19"/>
      <c r="EO408" s="31">
        <f t="shared" si="180"/>
        <v>1.9107505070993916E-2</v>
      </c>
      <c r="EP408" s="31">
        <f t="shared" si="181"/>
        <v>1.8429752066115704E-2</v>
      </c>
      <c r="EQ408" s="31">
        <f t="shared" si="182"/>
        <v>1.7209775967413441E-2</v>
      </c>
      <c r="ER408" s="31">
        <f t="shared" si="183"/>
        <v>1.6977687626774849E-2</v>
      </c>
      <c r="ES408" s="31">
        <f t="shared" si="184"/>
        <v>1.8456790123456791E-2</v>
      </c>
      <c r="ET408" s="31">
        <f t="shared" si="185"/>
        <v>1.4828282828282828E-2</v>
      </c>
      <c r="EU408" s="31">
        <f t="shared" si="186"/>
        <v>1.6139630390143739E-2</v>
      </c>
      <c r="EV408" s="31">
        <f t="shared" si="187"/>
        <v>1.6752136752136753E-2</v>
      </c>
      <c r="EW408" s="31">
        <f t="shared" si="188"/>
        <v>1.8067226890756304E-2</v>
      </c>
      <c r="EX408" s="31">
        <f t="shared" si="189"/>
        <v>1.8100208768267224E-2</v>
      </c>
      <c r="EY408" s="31">
        <f t="shared" si="190"/>
        <v>2.305732484076433E-2</v>
      </c>
      <c r="EZ408" s="31">
        <f t="shared" si="191"/>
        <v>3.0020746887966805E-2</v>
      </c>
      <c r="FA408" s="31">
        <f t="shared" si="192"/>
        <v>4.6177105831533477E-2</v>
      </c>
      <c r="FB408" s="31">
        <f t="shared" si="193"/>
        <v>4.6795698924731184E-2</v>
      </c>
      <c r="FC408" s="31">
        <f t="shared" si="194"/>
        <v>4.6728016359918204E-2</v>
      </c>
      <c r="FD408" s="31">
        <f t="shared" si="195"/>
        <v>4.4635627530364375E-2</v>
      </c>
      <c r="FE408" s="31">
        <f t="shared" si="196"/>
        <v>4.3005893909626718E-2</v>
      </c>
      <c r="FF408" s="31">
        <f t="shared" si="197"/>
        <v>3.7208413001912043E-2</v>
      </c>
      <c r="FG408" s="31">
        <f t="shared" si="198"/>
        <v>3.3629629629629627E-2</v>
      </c>
      <c r="FH408" s="31">
        <f t="shared" si="199"/>
        <v>3.3378378378378377E-2</v>
      </c>
      <c r="FI408" s="31">
        <f t="shared" si="200"/>
        <v>3.5307262569832402E-2</v>
      </c>
      <c r="FJ408" s="31">
        <f t="shared" si="201"/>
        <v>3.567829457364341E-2</v>
      </c>
      <c r="FK408" s="31">
        <f t="shared" si="202"/>
        <v>3.921686746987952E-2</v>
      </c>
      <c r="FL408" s="31">
        <f t="shared" si="203"/>
        <v>3.5252918287937744E-2</v>
      </c>
      <c r="FM408" s="50">
        <f t="shared" si="204"/>
        <v>3.7962264150943399E-2</v>
      </c>
      <c r="FN408" s="50">
        <f t="shared" si="205"/>
        <v>3.6999999999999998E-2</v>
      </c>
      <c r="FO408" s="50">
        <f t="shared" si="206"/>
        <v>3.7470817120622571E-2</v>
      </c>
      <c r="FP408" s="50">
        <f t="shared" si="207"/>
        <v>3.5156862745098036E-2</v>
      </c>
      <c r="FQ408" s="50">
        <f t="shared" si="208"/>
        <v>3.6769547325102882E-2</v>
      </c>
      <c r="FR408" s="50">
        <f t="shared" si="209"/>
        <v>3.1043307086614173E-2</v>
      </c>
    </row>
    <row r="409" spans="1:174" ht="14">
      <c r="A409" s="17" t="s">
        <v>452</v>
      </c>
      <c r="B409" s="19">
        <v>1337</v>
      </c>
      <c r="C409" s="19">
        <v>1365</v>
      </c>
      <c r="D409" s="19">
        <v>1375</v>
      </c>
      <c r="E409" s="19">
        <v>1417</v>
      </c>
      <c r="F409" s="19">
        <v>1400</v>
      </c>
      <c r="G409" s="19">
        <v>1488</v>
      </c>
      <c r="H409" s="19">
        <v>1634</v>
      </c>
      <c r="I409" s="19">
        <v>1697</v>
      </c>
      <c r="J409" s="19">
        <v>1757</v>
      </c>
      <c r="K409" s="19">
        <v>1755</v>
      </c>
      <c r="L409" s="19">
        <v>1690</v>
      </c>
      <c r="M409" s="19">
        <v>1623</v>
      </c>
      <c r="N409" s="19">
        <v>1586</v>
      </c>
      <c r="O409" s="19">
        <v>1544</v>
      </c>
      <c r="P409" s="19">
        <v>1597</v>
      </c>
      <c r="Q409" s="19">
        <v>1528</v>
      </c>
      <c r="R409" s="19">
        <v>1527</v>
      </c>
      <c r="S409" s="19">
        <v>1507</v>
      </c>
      <c r="T409" s="19">
        <v>1493</v>
      </c>
      <c r="U409" s="19">
        <v>1607</v>
      </c>
      <c r="V409" s="19">
        <v>1697</v>
      </c>
      <c r="W409" s="19">
        <v>1686</v>
      </c>
      <c r="X409" s="19">
        <v>1623</v>
      </c>
      <c r="Y409" s="19">
        <v>1589</v>
      </c>
      <c r="Z409" s="19">
        <v>1593</v>
      </c>
      <c r="AA409" s="19">
        <v>1580</v>
      </c>
      <c r="AB409" s="19">
        <v>1630</v>
      </c>
      <c r="AC409" s="19">
        <v>1525</v>
      </c>
      <c r="AD409" s="19">
        <v>1526</v>
      </c>
      <c r="AE409" s="19">
        <v>1475</v>
      </c>
      <c r="AF409" s="19">
        <v>1519</v>
      </c>
      <c r="AG409" s="19">
        <v>1617</v>
      </c>
      <c r="AH409" s="19">
        <v>1709</v>
      </c>
      <c r="AI409" s="19">
        <v>1738</v>
      </c>
      <c r="AJ409" s="19">
        <v>1737</v>
      </c>
      <c r="AK409" s="19">
        <v>1767</v>
      </c>
      <c r="AL409" s="19">
        <v>1739</v>
      </c>
      <c r="AM409" s="19">
        <v>1781</v>
      </c>
      <c r="AN409" s="19">
        <v>1902</v>
      </c>
      <c r="AO409" s="19">
        <v>1960</v>
      </c>
      <c r="AP409" s="19">
        <v>2030</v>
      </c>
      <c r="AQ409" s="19">
        <v>2241</v>
      </c>
      <c r="AR409" s="19">
        <v>2528</v>
      </c>
      <c r="AS409" s="19">
        <v>2795</v>
      </c>
      <c r="AT409" s="19">
        <v>3235</v>
      </c>
      <c r="AU409" s="19">
        <v>3389</v>
      </c>
      <c r="AV409" s="19">
        <v>3425</v>
      </c>
      <c r="AW409" s="19">
        <v>3354</v>
      </c>
      <c r="AX409" s="19">
        <v>3276</v>
      </c>
      <c r="AY409" s="19">
        <v>3324</v>
      </c>
      <c r="AZ409" s="19">
        <v>3436</v>
      </c>
      <c r="BA409" s="19">
        <v>3500</v>
      </c>
      <c r="BB409" s="19">
        <v>3443</v>
      </c>
      <c r="BC409" s="19">
        <v>3398</v>
      </c>
      <c r="BD409" s="19">
        <v>3451</v>
      </c>
      <c r="BE409" s="19">
        <v>3713</v>
      </c>
      <c r="BF409" s="19">
        <v>3709</v>
      </c>
      <c r="BG409" s="19">
        <v>3608</v>
      </c>
      <c r="BH409" s="19">
        <v>3501</v>
      </c>
      <c r="BI409" s="19">
        <v>3218</v>
      </c>
      <c r="BJ409" s="19">
        <v>2993</v>
      </c>
      <c r="BK409" s="19">
        <v>2985</v>
      </c>
      <c r="BL409" s="19">
        <v>3074</v>
      </c>
      <c r="BM409" s="19">
        <v>3035</v>
      </c>
      <c r="BN409" s="19">
        <v>2940</v>
      </c>
      <c r="BO409" s="19">
        <v>2961</v>
      </c>
      <c r="BP409" s="19">
        <v>3060</v>
      </c>
      <c r="BQ409" s="19">
        <v>3082</v>
      </c>
      <c r="BR409" s="19">
        <v>3102</v>
      </c>
      <c r="BS409" s="19">
        <v>2998</v>
      </c>
      <c r="BT409" s="19">
        <v>2991</v>
      </c>
      <c r="BU409" s="19">
        <v>2953</v>
      </c>
      <c r="BV409" s="19">
        <v>2933</v>
      </c>
      <c r="BW409" s="19">
        <v>3137</v>
      </c>
      <c r="BX409" s="19">
        <v>3344</v>
      </c>
      <c r="BY409" s="19">
        <v>3379</v>
      </c>
      <c r="BZ409" s="19">
        <v>3440</v>
      </c>
      <c r="CA409" s="19">
        <v>3336</v>
      </c>
      <c r="CB409" s="19">
        <v>3331</v>
      </c>
      <c r="CC409" s="19">
        <v>3562</v>
      </c>
      <c r="CD409" s="19">
        <v>3581</v>
      </c>
      <c r="CE409" s="19">
        <v>3435</v>
      </c>
      <c r="CF409" s="19">
        <v>3284</v>
      </c>
      <c r="CG409" s="19">
        <v>3144</v>
      </c>
      <c r="CH409" s="49">
        <v>3067</v>
      </c>
      <c r="CI409" s="49">
        <v>3148</v>
      </c>
      <c r="CJ409" s="49">
        <v>3276</v>
      </c>
      <c r="CK409" s="49">
        <v>3331</v>
      </c>
      <c r="CL409" s="49">
        <v>3424</v>
      </c>
      <c r="CM409" s="49">
        <v>3432</v>
      </c>
      <c r="CN409" s="49">
        <v>3374</v>
      </c>
      <c r="CO409" s="49">
        <v>3536</v>
      </c>
      <c r="CP409" s="49">
        <v>3559</v>
      </c>
      <c r="CQ409" s="49">
        <v>3541</v>
      </c>
      <c r="CR409" s="49">
        <v>3419</v>
      </c>
      <c r="CS409" s="49">
        <v>3317</v>
      </c>
      <c r="CT409" s="49">
        <v>3222</v>
      </c>
      <c r="CU409" s="49">
        <v>3200</v>
      </c>
      <c r="CV409" s="49">
        <v>3261</v>
      </c>
      <c r="CW409" s="49">
        <v>3179</v>
      </c>
      <c r="CX409" s="49">
        <v>3063</v>
      </c>
      <c r="CY409" s="49">
        <v>3006</v>
      </c>
      <c r="CZ409" s="17" t="s">
        <v>452</v>
      </c>
      <c r="DE409" t="s">
        <v>453</v>
      </c>
      <c r="DG409" t="s">
        <v>452</v>
      </c>
      <c r="DI409">
        <v>64600</v>
      </c>
      <c r="DJ409">
        <v>64500</v>
      </c>
      <c r="DK409">
        <v>64500</v>
      </c>
      <c r="DL409">
        <v>64700</v>
      </c>
      <c r="DM409">
        <v>65300</v>
      </c>
      <c r="DN409">
        <v>66000</v>
      </c>
      <c r="DO409">
        <v>66200</v>
      </c>
      <c r="DP409">
        <v>66200</v>
      </c>
      <c r="DQ409">
        <v>66600</v>
      </c>
      <c r="DR409">
        <v>67100</v>
      </c>
      <c r="DS409">
        <v>67400</v>
      </c>
      <c r="DT409">
        <v>67400</v>
      </c>
      <c r="DU409">
        <v>67400</v>
      </c>
      <c r="DV409">
        <v>68100</v>
      </c>
      <c r="DW409">
        <v>67500</v>
      </c>
      <c r="DX409">
        <v>67200</v>
      </c>
      <c r="DY409">
        <v>65600</v>
      </c>
      <c r="DZ409">
        <v>64900</v>
      </c>
      <c r="EA409">
        <v>66200</v>
      </c>
      <c r="EB409">
        <v>65800</v>
      </c>
      <c r="EC409">
        <v>66400</v>
      </c>
      <c r="ED409">
        <v>65700</v>
      </c>
      <c r="EE409">
        <v>65900</v>
      </c>
      <c r="EF409">
        <v>66400</v>
      </c>
      <c r="EG409">
        <v>66500</v>
      </c>
      <c r="EH409">
        <v>66600</v>
      </c>
      <c r="EI409">
        <v>67000</v>
      </c>
      <c r="EJ409" s="19">
        <v>66700</v>
      </c>
      <c r="EK409" s="19">
        <v>66700</v>
      </c>
      <c r="EL409" s="19">
        <v>67200</v>
      </c>
      <c r="EM409" s="19"/>
      <c r="EO409" s="31">
        <f t="shared" si="180"/>
        <v>2.7167182662538699E-2</v>
      </c>
      <c r="EP409" s="31">
        <f t="shared" si="181"/>
        <v>2.4589147286821704E-2</v>
      </c>
      <c r="EQ409" s="31">
        <f t="shared" si="182"/>
        <v>2.3689922480620153E-2</v>
      </c>
      <c r="ER409" s="31">
        <f t="shared" si="183"/>
        <v>2.3075734157650695E-2</v>
      </c>
      <c r="ES409" s="31">
        <f t="shared" si="184"/>
        <v>2.5819295558958653E-2</v>
      </c>
      <c r="ET409" s="31">
        <f t="shared" si="185"/>
        <v>2.4136363636363636E-2</v>
      </c>
      <c r="EU409" s="31">
        <f t="shared" si="186"/>
        <v>2.3036253776435044E-2</v>
      </c>
      <c r="EV409" s="31">
        <f t="shared" si="187"/>
        <v>2.2945619335347431E-2</v>
      </c>
      <c r="EW409" s="31">
        <f t="shared" si="188"/>
        <v>2.6096096096096096E-2</v>
      </c>
      <c r="EX409" s="31">
        <f t="shared" si="189"/>
        <v>2.5916542473919522E-2</v>
      </c>
      <c r="EY409" s="31">
        <f t="shared" si="190"/>
        <v>2.9080118694362018E-2</v>
      </c>
      <c r="EZ409" s="31">
        <f t="shared" si="191"/>
        <v>3.7507418397626113E-2</v>
      </c>
      <c r="FA409" s="31">
        <f t="shared" si="192"/>
        <v>5.0281899109792284E-2</v>
      </c>
      <c r="FB409" s="31">
        <f t="shared" si="193"/>
        <v>4.8105726872246693E-2</v>
      </c>
      <c r="FC409" s="31">
        <f t="shared" si="194"/>
        <v>5.185185185185185E-2</v>
      </c>
      <c r="FD409" s="31">
        <f t="shared" si="195"/>
        <v>5.1354166666666666E-2</v>
      </c>
      <c r="FE409" s="31">
        <f t="shared" si="196"/>
        <v>5.5E-2</v>
      </c>
      <c r="FF409" s="31">
        <f t="shared" si="197"/>
        <v>4.6117103235747303E-2</v>
      </c>
      <c r="FG409" s="31">
        <f t="shared" si="198"/>
        <v>4.584592145015106E-2</v>
      </c>
      <c r="FH409" s="31">
        <f t="shared" si="199"/>
        <v>4.6504559270516714E-2</v>
      </c>
      <c r="FI409" s="31">
        <f t="shared" si="200"/>
        <v>4.5150602409638557E-2</v>
      </c>
      <c r="FJ409" s="31">
        <f t="shared" si="201"/>
        <v>4.4642313546423139E-2</v>
      </c>
      <c r="FK409" s="31">
        <f t="shared" si="202"/>
        <v>5.1274658573596359E-2</v>
      </c>
      <c r="FL409" s="31">
        <f t="shared" si="203"/>
        <v>5.0165662650602412E-2</v>
      </c>
      <c r="FM409" s="50">
        <f t="shared" si="204"/>
        <v>5.1654135338345862E-2</v>
      </c>
      <c r="FN409" s="50">
        <f t="shared" si="205"/>
        <v>4.6051051051051048E-2</v>
      </c>
      <c r="FO409" s="50">
        <f t="shared" si="206"/>
        <v>4.9716417910447765E-2</v>
      </c>
      <c r="FP409" s="50">
        <f t="shared" si="207"/>
        <v>5.058470764617691E-2</v>
      </c>
      <c r="FQ409" s="50">
        <f t="shared" si="208"/>
        <v>5.3088455772113942E-2</v>
      </c>
      <c r="FR409" s="50">
        <f t="shared" si="209"/>
        <v>4.794642857142857E-2</v>
      </c>
    </row>
    <row r="410" spans="1:174" ht="14">
      <c r="A410" s="17" t="s">
        <v>453</v>
      </c>
      <c r="B410" s="19">
        <v>903</v>
      </c>
      <c r="C410" s="19">
        <v>885</v>
      </c>
      <c r="D410" s="19">
        <v>926</v>
      </c>
      <c r="E410" s="19">
        <v>960</v>
      </c>
      <c r="F410" s="19">
        <v>954</v>
      </c>
      <c r="G410" s="19">
        <v>946</v>
      </c>
      <c r="H410" s="19">
        <v>995</v>
      </c>
      <c r="I410" s="19">
        <v>1086</v>
      </c>
      <c r="J410" s="19">
        <v>1089</v>
      </c>
      <c r="K410" s="19">
        <v>1098</v>
      </c>
      <c r="L410" s="19">
        <v>1089</v>
      </c>
      <c r="M410" s="19">
        <v>1023</v>
      </c>
      <c r="N410" s="19">
        <v>969</v>
      </c>
      <c r="O410" s="19">
        <v>995</v>
      </c>
      <c r="P410" s="19">
        <v>1019</v>
      </c>
      <c r="Q410" s="19">
        <v>998</v>
      </c>
      <c r="R410" s="19">
        <v>986</v>
      </c>
      <c r="S410" s="19">
        <v>1044</v>
      </c>
      <c r="T410" s="19">
        <v>1047</v>
      </c>
      <c r="U410" s="19">
        <v>1121</v>
      </c>
      <c r="V410" s="19">
        <v>1130</v>
      </c>
      <c r="W410" s="19">
        <v>1156</v>
      </c>
      <c r="X410" s="19">
        <v>1068</v>
      </c>
      <c r="Y410" s="19">
        <v>1019</v>
      </c>
      <c r="Z410" s="19">
        <v>959</v>
      </c>
      <c r="AA410" s="19">
        <v>961</v>
      </c>
      <c r="AB410" s="19">
        <v>1022</v>
      </c>
      <c r="AC410" s="19">
        <v>988</v>
      </c>
      <c r="AD410" s="19">
        <v>923</v>
      </c>
      <c r="AE410" s="19">
        <v>855</v>
      </c>
      <c r="AF410" s="19">
        <v>834</v>
      </c>
      <c r="AG410" s="19">
        <v>946</v>
      </c>
      <c r="AH410" s="19">
        <v>996</v>
      </c>
      <c r="AI410" s="19">
        <v>923</v>
      </c>
      <c r="AJ410" s="19">
        <v>929</v>
      </c>
      <c r="AK410" s="19">
        <v>885</v>
      </c>
      <c r="AL410" s="19">
        <v>885</v>
      </c>
      <c r="AM410" s="19">
        <v>961</v>
      </c>
      <c r="AN410" s="19">
        <v>1069</v>
      </c>
      <c r="AO410" s="19">
        <v>1119</v>
      </c>
      <c r="AP410" s="19">
        <v>1130</v>
      </c>
      <c r="AQ410" s="19">
        <v>1363</v>
      </c>
      <c r="AR410" s="19">
        <v>1575</v>
      </c>
      <c r="AS410" s="19">
        <v>1842</v>
      </c>
      <c r="AT410" s="19">
        <v>2226</v>
      </c>
      <c r="AU410" s="19">
        <v>2313</v>
      </c>
      <c r="AV410" s="19">
        <v>2363</v>
      </c>
      <c r="AW410" s="19">
        <v>2316</v>
      </c>
      <c r="AX410" s="19">
        <v>2315</v>
      </c>
      <c r="AY410" s="19">
        <v>2350</v>
      </c>
      <c r="AZ410" s="19">
        <v>2301</v>
      </c>
      <c r="BA410" s="19">
        <v>2291</v>
      </c>
      <c r="BB410" s="19">
        <v>2215</v>
      </c>
      <c r="BC410" s="19">
        <v>2111</v>
      </c>
      <c r="BD410" s="19">
        <v>2050</v>
      </c>
      <c r="BE410" s="19">
        <v>2250</v>
      </c>
      <c r="BF410" s="19">
        <v>2243</v>
      </c>
      <c r="BG410" s="19">
        <v>2146</v>
      </c>
      <c r="BH410" s="19">
        <v>1983</v>
      </c>
      <c r="BI410" s="19">
        <v>1814</v>
      </c>
      <c r="BJ410" s="19">
        <v>1739</v>
      </c>
      <c r="BK410" s="19">
        <v>1720</v>
      </c>
      <c r="BL410" s="19">
        <v>1807</v>
      </c>
      <c r="BM410" s="19">
        <v>1767</v>
      </c>
      <c r="BN410" s="19">
        <v>1644</v>
      </c>
      <c r="BO410" s="19">
        <v>1676</v>
      </c>
      <c r="BP410" s="19">
        <v>1713</v>
      </c>
      <c r="BQ410" s="19">
        <v>1828</v>
      </c>
      <c r="BR410" s="19">
        <v>1834</v>
      </c>
      <c r="BS410" s="19">
        <v>1808</v>
      </c>
      <c r="BT410" s="19">
        <v>1753</v>
      </c>
      <c r="BU410" s="19">
        <v>1749</v>
      </c>
      <c r="BV410" s="19">
        <v>1675</v>
      </c>
      <c r="BW410" s="19">
        <v>1738</v>
      </c>
      <c r="BX410" s="19">
        <v>1802</v>
      </c>
      <c r="BY410" s="19">
        <v>1747</v>
      </c>
      <c r="BZ410" s="19">
        <v>1730</v>
      </c>
      <c r="CA410" s="19">
        <v>1727</v>
      </c>
      <c r="CB410" s="19">
        <v>1743</v>
      </c>
      <c r="CC410" s="19">
        <v>1813</v>
      </c>
      <c r="CD410" s="19">
        <v>1936</v>
      </c>
      <c r="CE410" s="19">
        <v>1858</v>
      </c>
      <c r="CF410" s="19">
        <v>1776</v>
      </c>
      <c r="CG410" s="19">
        <v>1735</v>
      </c>
      <c r="CH410" s="49">
        <v>1726</v>
      </c>
      <c r="CI410" s="49">
        <v>1704</v>
      </c>
      <c r="CJ410" s="49">
        <v>1747</v>
      </c>
      <c r="CK410" s="49">
        <v>1719</v>
      </c>
      <c r="CL410" s="49">
        <v>1723</v>
      </c>
      <c r="CM410" s="49">
        <v>1681</v>
      </c>
      <c r="CN410" s="49">
        <v>1674</v>
      </c>
      <c r="CO410" s="49">
        <v>1730</v>
      </c>
      <c r="CP410" s="49">
        <v>1724</v>
      </c>
      <c r="CQ410" s="49">
        <v>1628</v>
      </c>
      <c r="CR410" s="49">
        <v>1523</v>
      </c>
      <c r="CS410" s="49">
        <v>1443</v>
      </c>
      <c r="CT410" s="49">
        <v>1365</v>
      </c>
      <c r="CU410" s="49">
        <v>1361</v>
      </c>
      <c r="CV410" s="49">
        <v>1276</v>
      </c>
      <c r="CW410" s="49">
        <v>1190</v>
      </c>
      <c r="CX410" s="49">
        <v>1144</v>
      </c>
      <c r="CY410" s="49">
        <v>1098</v>
      </c>
      <c r="CZ410" s="17" t="s">
        <v>453</v>
      </c>
      <c r="DE410" t="s">
        <v>454</v>
      </c>
      <c r="DG410" t="s">
        <v>453</v>
      </c>
      <c r="DI410">
        <v>59300</v>
      </c>
      <c r="DJ410">
        <v>60100</v>
      </c>
      <c r="DK410">
        <v>60300</v>
      </c>
      <c r="DL410">
        <v>59400</v>
      </c>
      <c r="DM410">
        <v>57700</v>
      </c>
      <c r="DN410">
        <v>54800</v>
      </c>
      <c r="DO410">
        <v>54100</v>
      </c>
      <c r="DP410">
        <v>56300</v>
      </c>
      <c r="DQ410">
        <v>55900</v>
      </c>
      <c r="DR410">
        <v>57800</v>
      </c>
      <c r="DS410">
        <v>58800</v>
      </c>
      <c r="DT410">
        <v>60100</v>
      </c>
      <c r="DU410">
        <v>60100</v>
      </c>
      <c r="DV410">
        <v>61400</v>
      </c>
      <c r="DW410">
        <v>61000</v>
      </c>
      <c r="DX410">
        <v>60600</v>
      </c>
      <c r="DY410">
        <v>59900</v>
      </c>
      <c r="DZ410">
        <v>58300</v>
      </c>
      <c r="EA410">
        <v>58100</v>
      </c>
      <c r="EB410">
        <v>58500</v>
      </c>
      <c r="EC410">
        <v>58500</v>
      </c>
      <c r="ED410">
        <v>60500</v>
      </c>
      <c r="EE410">
        <v>58100</v>
      </c>
      <c r="EF410">
        <v>57500</v>
      </c>
      <c r="EG410">
        <v>58800</v>
      </c>
      <c r="EH410">
        <v>56900</v>
      </c>
      <c r="EI410">
        <v>58200</v>
      </c>
      <c r="EJ410" s="19">
        <v>57900</v>
      </c>
      <c r="EK410" s="19">
        <v>56000</v>
      </c>
      <c r="EL410" s="19">
        <v>57100</v>
      </c>
      <c r="EM410" s="19"/>
      <c r="EO410" s="31">
        <f t="shared" si="180"/>
        <v>1.8516020236087689E-2</v>
      </c>
      <c r="EP410" s="31">
        <f t="shared" si="181"/>
        <v>1.6123128119800333E-2</v>
      </c>
      <c r="EQ410" s="31">
        <f t="shared" si="182"/>
        <v>1.6550580431177447E-2</v>
      </c>
      <c r="ER410" s="31">
        <f t="shared" si="183"/>
        <v>1.7626262626262625E-2</v>
      </c>
      <c r="ES410" s="31">
        <f t="shared" si="184"/>
        <v>2.0034662045060658E-2</v>
      </c>
      <c r="ET410" s="31">
        <f t="shared" si="185"/>
        <v>1.7500000000000002E-2</v>
      </c>
      <c r="EU410" s="31">
        <f t="shared" si="186"/>
        <v>1.8262476894639557E-2</v>
      </c>
      <c r="EV410" s="31">
        <f t="shared" si="187"/>
        <v>1.4813499111900533E-2</v>
      </c>
      <c r="EW410" s="31">
        <f t="shared" si="188"/>
        <v>1.6511627906976745E-2</v>
      </c>
      <c r="EX410" s="31">
        <f t="shared" si="189"/>
        <v>1.5311418685121108E-2</v>
      </c>
      <c r="EY410" s="31">
        <f t="shared" si="190"/>
        <v>1.9030612244897958E-2</v>
      </c>
      <c r="EZ410" s="31">
        <f t="shared" si="191"/>
        <v>2.6206322795341099E-2</v>
      </c>
      <c r="FA410" s="31">
        <f t="shared" si="192"/>
        <v>3.8485856905158072E-2</v>
      </c>
      <c r="FB410" s="31">
        <f t="shared" si="193"/>
        <v>3.770358306188925E-2</v>
      </c>
      <c r="FC410" s="31">
        <f t="shared" si="194"/>
        <v>3.7557377049180329E-2</v>
      </c>
      <c r="FD410" s="31">
        <f t="shared" si="195"/>
        <v>3.3828382838283828E-2</v>
      </c>
      <c r="FE410" s="31">
        <f t="shared" si="196"/>
        <v>3.5826377295492484E-2</v>
      </c>
      <c r="FF410" s="31">
        <f t="shared" si="197"/>
        <v>2.9828473413379075E-2</v>
      </c>
      <c r="FG410" s="31">
        <f t="shared" si="198"/>
        <v>3.0413080895008607E-2</v>
      </c>
      <c r="FH410" s="31">
        <f t="shared" si="199"/>
        <v>2.9282051282051282E-2</v>
      </c>
      <c r="FI410" s="31">
        <f t="shared" si="200"/>
        <v>3.0905982905982905E-2</v>
      </c>
      <c r="FJ410" s="31">
        <f t="shared" si="201"/>
        <v>2.7685950413223141E-2</v>
      </c>
      <c r="FK410" s="31">
        <f t="shared" si="202"/>
        <v>3.0068846815834768E-2</v>
      </c>
      <c r="FL410" s="31">
        <f t="shared" si="203"/>
        <v>3.031304347826087E-2</v>
      </c>
      <c r="FM410" s="50">
        <f t="shared" si="204"/>
        <v>3.1598639455782312E-2</v>
      </c>
      <c r="FN410" s="50">
        <f t="shared" si="205"/>
        <v>3.0333919156414764E-2</v>
      </c>
      <c r="FO410" s="50">
        <f t="shared" si="206"/>
        <v>2.9536082474226805E-2</v>
      </c>
      <c r="FP410" s="50">
        <f t="shared" si="207"/>
        <v>2.8911917098445594E-2</v>
      </c>
      <c r="FQ410" s="50">
        <f t="shared" si="208"/>
        <v>2.9071428571428571E-2</v>
      </c>
      <c r="FR410" s="50">
        <f t="shared" si="209"/>
        <v>2.3905429071803853E-2</v>
      </c>
    </row>
    <row r="411" spans="1:174" ht="14">
      <c r="A411" s="17" t="s">
        <v>454</v>
      </c>
      <c r="B411" s="19">
        <v>1612</v>
      </c>
      <c r="C411" s="19">
        <v>1656</v>
      </c>
      <c r="D411" s="19">
        <v>1554</v>
      </c>
      <c r="E411" s="19">
        <v>1560</v>
      </c>
      <c r="F411" s="19">
        <v>1441</v>
      </c>
      <c r="G411" s="19">
        <v>1454</v>
      </c>
      <c r="H411" s="19">
        <v>1453</v>
      </c>
      <c r="I411" s="19">
        <v>1536</v>
      </c>
      <c r="J411" s="19">
        <v>1624</v>
      </c>
      <c r="K411" s="19">
        <v>1784</v>
      </c>
      <c r="L411" s="19">
        <v>1580</v>
      </c>
      <c r="M411" s="19">
        <v>1549</v>
      </c>
      <c r="N411" s="19">
        <v>1496</v>
      </c>
      <c r="O411" s="19">
        <v>1504</v>
      </c>
      <c r="P411" s="19">
        <v>1524</v>
      </c>
      <c r="Q411" s="19">
        <v>1533</v>
      </c>
      <c r="R411" s="19">
        <v>1483</v>
      </c>
      <c r="S411" s="19">
        <v>1489</v>
      </c>
      <c r="T411" s="19">
        <v>1456</v>
      </c>
      <c r="U411" s="19">
        <v>1504</v>
      </c>
      <c r="V411" s="19">
        <v>1533</v>
      </c>
      <c r="W411" s="19">
        <v>1494</v>
      </c>
      <c r="X411" s="19">
        <v>1432</v>
      </c>
      <c r="Y411" s="19">
        <v>1348</v>
      </c>
      <c r="Z411" s="19">
        <v>1330</v>
      </c>
      <c r="AA411" s="19">
        <v>1322</v>
      </c>
      <c r="AB411" s="19">
        <v>1295</v>
      </c>
      <c r="AC411" s="19">
        <v>1243</v>
      </c>
      <c r="AD411" s="19">
        <v>1188</v>
      </c>
      <c r="AE411" s="19">
        <v>1139</v>
      </c>
      <c r="AF411" s="19">
        <v>1119</v>
      </c>
      <c r="AG411" s="19">
        <v>1194</v>
      </c>
      <c r="AH411" s="19">
        <v>1218</v>
      </c>
      <c r="AI411" s="19">
        <v>1193</v>
      </c>
      <c r="AJ411" s="19">
        <v>1172</v>
      </c>
      <c r="AK411" s="19">
        <v>1196</v>
      </c>
      <c r="AL411" s="19">
        <v>1237</v>
      </c>
      <c r="AM411" s="19">
        <v>1306</v>
      </c>
      <c r="AN411" s="19">
        <v>1435</v>
      </c>
      <c r="AO411" s="19">
        <v>1440</v>
      </c>
      <c r="AP411" s="19">
        <v>1454</v>
      </c>
      <c r="AQ411" s="19">
        <v>1677</v>
      </c>
      <c r="AR411" s="19">
        <v>1824</v>
      </c>
      <c r="AS411" s="19">
        <v>2177</v>
      </c>
      <c r="AT411" s="19">
        <v>2617</v>
      </c>
      <c r="AU411" s="19">
        <v>2736</v>
      </c>
      <c r="AV411" s="19">
        <v>2860</v>
      </c>
      <c r="AW411" s="19">
        <v>2902</v>
      </c>
      <c r="AX411" s="19">
        <v>2884</v>
      </c>
      <c r="AY411" s="19">
        <v>3003</v>
      </c>
      <c r="AZ411" s="19">
        <v>3057</v>
      </c>
      <c r="BA411" s="19">
        <v>3111</v>
      </c>
      <c r="BB411" s="19">
        <v>3011</v>
      </c>
      <c r="BC411" s="19">
        <v>2841</v>
      </c>
      <c r="BD411" s="19">
        <v>2720</v>
      </c>
      <c r="BE411" s="19">
        <v>2990</v>
      </c>
      <c r="BF411" s="19">
        <v>2846</v>
      </c>
      <c r="BG411" s="19">
        <v>2820</v>
      </c>
      <c r="BH411" s="19">
        <v>2871</v>
      </c>
      <c r="BI411" s="19">
        <v>2624</v>
      </c>
      <c r="BJ411" s="19">
        <v>2520</v>
      </c>
      <c r="BK411" s="19">
        <v>2504</v>
      </c>
      <c r="BL411" s="19">
        <v>2511</v>
      </c>
      <c r="BM411" s="19">
        <v>2448</v>
      </c>
      <c r="BN411" s="19">
        <v>2363</v>
      </c>
      <c r="BO411" s="19">
        <v>2282</v>
      </c>
      <c r="BP411" s="19">
        <v>2281</v>
      </c>
      <c r="BQ411" s="19">
        <v>2448</v>
      </c>
      <c r="BR411" s="19">
        <v>2561</v>
      </c>
      <c r="BS411" s="19">
        <v>2557</v>
      </c>
      <c r="BT411" s="19">
        <v>2509</v>
      </c>
      <c r="BU411" s="19">
        <v>2446</v>
      </c>
      <c r="BV411" s="19">
        <v>2509</v>
      </c>
      <c r="BW411" s="19">
        <v>2553</v>
      </c>
      <c r="BX411" s="19">
        <v>2596</v>
      </c>
      <c r="BY411" s="19">
        <v>2601</v>
      </c>
      <c r="BZ411" s="19">
        <v>2587</v>
      </c>
      <c r="CA411" s="19">
        <v>2525</v>
      </c>
      <c r="CB411" s="19">
        <v>2499</v>
      </c>
      <c r="CC411" s="19">
        <v>2611</v>
      </c>
      <c r="CD411" s="19">
        <v>2751</v>
      </c>
      <c r="CE411" s="19">
        <v>2704</v>
      </c>
      <c r="CF411" s="19">
        <v>2585</v>
      </c>
      <c r="CG411" s="19">
        <v>2524</v>
      </c>
      <c r="CH411" s="49">
        <v>2521</v>
      </c>
      <c r="CI411" s="49">
        <v>2500</v>
      </c>
      <c r="CJ411" s="49">
        <v>2558</v>
      </c>
      <c r="CK411" s="49">
        <v>2506</v>
      </c>
      <c r="CL411" s="49">
        <v>2552</v>
      </c>
      <c r="CM411" s="49">
        <v>2517</v>
      </c>
      <c r="CN411" s="49">
        <v>2535</v>
      </c>
      <c r="CO411" s="49">
        <v>2530</v>
      </c>
      <c r="CP411" s="49">
        <v>2619</v>
      </c>
      <c r="CQ411" s="49">
        <v>2653</v>
      </c>
      <c r="CR411" s="49">
        <v>2504</v>
      </c>
      <c r="CS411" s="49">
        <v>2389</v>
      </c>
      <c r="CT411" s="49">
        <v>2268</v>
      </c>
      <c r="CU411" s="49">
        <v>2297</v>
      </c>
      <c r="CV411" s="49">
        <v>2243</v>
      </c>
      <c r="CW411" s="49">
        <v>2119</v>
      </c>
      <c r="CX411" s="49">
        <v>2026</v>
      </c>
      <c r="CY411" s="49">
        <v>1913</v>
      </c>
      <c r="CZ411" s="17" t="s">
        <v>454</v>
      </c>
      <c r="DE411" t="s">
        <v>455</v>
      </c>
      <c r="DG411" t="s">
        <v>454</v>
      </c>
      <c r="DI411">
        <v>85900</v>
      </c>
      <c r="DJ411">
        <v>84000</v>
      </c>
      <c r="DK411">
        <v>85800</v>
      </c>
      <c r="DL411">
        <v>85000</v>
      </c>
      <c r="DM411">
        <v>84800</v>
      </c>
      <c r="DN411">
        <v>87500</v>
      </c>
      <c r="DO411">
        <v>85700</v>
      </c>
      <c r="DP411">
        <v>85100</v>
      </c>
      <c r="DQ411">
        <v>86800</v>
      </c>
      <c r="DR411">
        <v>86300</v>
      </c>
      <c r="DS411">
        <v>82600</v>
      </c>
      <c r="DT411">
        <v>82500</v>
      </c>
      <c r="DU411">
        <v>82600</v>
      </c>
      <c r="DV411">
        <v>83000</v>
      </c>
      <c r="DW411">
        <v>83400</v>
      </c>
      <c r="DX411">
        <v>83100</v>
      </c>
      <c r="DY411">
        <v>83000</v>
      </c>
      <c r="DZ411">
        <v>83400</v>
      </c>
      <c r="EA411">
        <v>85800</v>
      </c>
      <c r="EB411">
        <v>85700</v>
      </c>
      <c r="EC411">
        <v>85800</v>
      </c>
      <c r="ED411">
        <v>85000</v>
      </c>
      <c r="EE411">
        <v>83100</v>
      </c>
      <c r="EF411">
        <v>83300</v>
      </c>
      <c r="EG411">
        <v>85000</v>
      </c>
      <c r="EH411">
        <v>83100</v>
      </c>
      <c r="EI411">
        <v>84600</v>
      </c>
      <c r="EJ411" s="19">
        <v>83200</v>
      </c>
      <c r="EK411" s="19">
        <v>82500</v>
      </c>
      <c r="EL411" s="19">
        <v>83700</v>
      </c>
      <c r="EM411" s="19"/>
      <c r="EO411" s="31">
        <f t="shared" si="180"/>
        <v>2.0768335273573923E-2</v>
      </c>
      <c r="EP411" s="31">
        <f t="shared" si="181"/>
        <v>1.780952380952381E-2</v>
      </c>
      <c r="EQ411" s="31">
        <f t="shared" si="182"/>
        <v>1.7867132867132866E-2</v>
      </c>
      <c r="ER411" s="31">
        <f t="shared" si="183"/>
        <v>1.7129411764705883E-2</v>
      </c>
      <c r="ES411" s="31">
        <f t="shared" si="184"/>
        <v>1.7617924528301888E-2</v>
      </c>
      <c r="ET411" s="31">
        <f t="shared" si="185"/>
        <v>1.52E-2</v>
      </c>
      <c r="EU411" s="31">
        <f t="shared" si="186"/>
        <v>1.4504084014002334E-2</v>
      </c>
      <c r="EV411" s="31">
        <f t="shared" si="187"/>
        <v>1.3149236192714454E-2</v>
      </c>
      <c r="EW411" s="31">
        <f t="shared" si="188"/>
        <v>1.3744239631336405E-2</v>
      </c>
      <c r="EX411" s="31">
        <f t="shared" si="189"/>
        <v>1.4333719582850521E-2</v>
      </c>
      <c r="EY411" s="31">
        <f t="shared" si="190"/>
        <v>1.7433414043583534E-2</v>
      </c>
      <c r="EZ411" s="31">
        <f t="shared" si="191"/>
        <v>2.2109090909090908E-2</v>
      </c>
      <c r="FA411" s="31">
        <f t="shared" si="192"/>
        <v>3.312348668280872E-2</v>
      </c>
      <c r="FB411" s="31">
        <f t="shared" si="193"/>
        <v>3.474698795180723E-2</v>
      </c>
      <c r="FC411" s="31">
        <f t="shared" si="194"/>
        <v>3.7302158273381292E-2</v>
      </c>
      <c r="FD411" s="31">
        <f t="shared" si="195"/>
        <v>3.2731648616125153E-2</v>
      </c>
      <c r="FE411" s="31">
        <f t="shared" si="196"/>
        <v>3.3975903614457834E-2</v>
      </c>
      <c r="FF411" s="31">
        <f t="shared" si="197"/>
        <v>3.0215827338129497E-2</v>
      </c>
      <c r="FG411" s="31">
        <f t="shared" si="198"/>
        <v>2.8531468531468533E-2</v>
      </c>
      <c r="FH411" s="31">
        <f t="shared" si="199"/>
        <v>2.6616102683780628E-2</v>
      </c>
      <c r="FI411" s="31">
        <f t="shared" si="200"/>
        <v>2.9801864801864801E-2</v>
      </c>
      <c r="FJ411" s="31">
        <f t="shared" si="201"/>
        <v>2.951764705882353E-2</v>
      </c>
      <c r="FK411" s="31">
        <f t="shared" si="202"/>
        <v>3.1299638989169674E-2</v>
      </c>
      <c r="FL411" s="31">
        <f t="shared" si="203"/>
        <v>0.03</v>
      </c>
      <c r="FM411" s="50">
        <f t="shared" si="204"/>
        <v>3.1811764705882352E-2</v>
      </c>
      <c r="FN411" s="50">
        <f t="shared" si="205"/>
        <v>3.0336943441636583E-2</v>
      </c>
      <c r="FO411" s="50">
        <f t="shared" si="206"/>
        <v>2.9621749408983451E-2</v>
      </c>
      <c r="FP411" s="50">
        <f t="shared" si="207"/>
        <v>3.0468749999999999E-2</v>
      </c>
      <c r="FQ411" s="50">
        <f t="shared" si="208"/>
        <v>3.215757575757576E-2</v>
      </c>
      <c r="FR411" s="50">
        <f t="shared" si="209"/>
        <v>2.7096774193548386E-2</v>
      </c>
    </row>
    <row r="412" spans="1:174" ht="14">
      <c r="A412" s="17" t="s">
        <v>455</v>
      </c>
      <c r="B412" s="19">
        <v>747</v>
      </c>
      <c r="C412" s="19">
        <v>741</v>
      </c>
      <c r="D412" s="19">
        <v>762</v>
      </c>
      <c r="E412" s="19">
        <v>740</v>
      </c>
      <c r="F412" s="19">
        <v>772</v>
      </c>
      <c r="G412" s="19">
        <v>774</v>
      </c>
      <c r="H412" s="19">
        <v>830</v>
      </c>
      <c r="I412" s="19">
        <v>957</v>
      </c>
      <c r="J412" s="19">
        <v>950</v>
      </c>
      <c r="K412" s="19">
        <v>910</v>
      </c>
      <c r="L412" s="19">
        <v>920</v>
      </c>
      <c r="M412" s="19">
        <v>872</v>
      </c>
      <c r="N412" s="19">
        <v>846</v>
      </c>
      <c r="O412" s="19">
        <v>903</v>
      </c>
      <c r="P412" s="19">
        <v>878</v>
      </c>
      <c r="Q412" s="19">
        <v>890</v>
      </c>
      <c r="R412" s="19">
        <v>813</v>
      </c>
      <c r="S412" s="19">
        <v>813</v>
      </c>
      <c r="T412" s="19">
        <v>903</v>
      </c>
      <c r="U412" s="19">
        <v>972</v>
      </c>
      <c r="V412" s="19">
        <v>952</v>
      </c>
      <c r="W412" s="19">
        <v>904</v>
      </c>
      <c r="X412" s="19">
        <v>839</v>
      </c>
      <c r="Y412" s="19">
        <v>773</v>
      </c>
      <c r="Z412" s="19">
        <v>702</v>
      </c>
      <c r="AA412" s="19">
        <v>741</v>
      </c>
      <c r="AB412" s="19">
        <v>816</v>
      </c>
      <c r="AC412" s="19">
        <v>811</v>
      </c>
      <c r="AD412" s="19">
        <v>735</v>
      </c>
      <c r="AE412" s="19">
        <v>742</v>
      </c>
      <c r="AF412" s="19">
        <v>804</v>
      </c>
      <c r="AG412" s="19">
        <v>856</v>
      </c>
      <c r="AH412" s="19">
        <v>847</v>
      </c>
      <c r="AI412" s="19">
        <v>836</v>
      </c>
      <c r="AJ412" s="19">
        <v>822</v>
      </c>
      <c r="AK412" s="19">
        <v>780</v>
      </c>
      <c r="AL412" s="19">
        <v>752</v>
      </c>
      <c r="AM412" s="19">
        <v>795</v>
      </c>
      <c r="AN412" s="19">
        <v>864</v>
      </c>
      <c r="AO412" s="19">
        <v>916</v>
      </c>
      <c r="AP412" s="19">
        <v>904</v>
      </c>
      <c r="AQ412" s="19">
        <v>1060</v>
      </c>
      <c r="AR412" s="19">
        <v>1238</v>
      </c>
      <c r="AS412" s="19">
        <v>1345</v>
      </c>
      <c r="AT412" s="19">
        <v>1573</v>
      </c>
      <c r="AU412" s="19">
        <v>1644</v>
      </c>
      <c r="AV412" s="19">
        <v>1653</v>
      </c>
      <c r="AW412" s="19">
        <v>1586</v>
      </c>
      <c r="AX412" s="19">
        <v>1470</v>
      </c>
      <c r="AY412" s="19">
        <v>1468</v>
      </c>
      <c r="AZ412" s="19">
        <v>1482</v>
      </c>
      <c r="BA412" s="19">
        <v>1428</v>
      </c>
      <c r="BB412" s="19">
        <v>1358</v>
      </c>
      <c r="BC412" s="19">
        <v>1369</v>
      </c>
      <c r="BD412" s="19">
        <v>1418</v>
      </c>
      <c r="BE412" s="19">
        <v>1594</v>
      </c>
      <c r="BF412" s="19">
        <v>1557</v>
      </c>
      <c r="BG412" s="19">
        <v>1477</v>
      </c>
      <c r="BH412" s="19">
        <v>1353</v>
      </c>
      <c r="BI412" s="19">
        <v>1296</v>
      </c>
      <c r="BJ412" s="19">
        <v>1227</v>
      </c>
      <c r="BK412" s="19">
        <v>1237</v>
      </c>
      <c r="BL412" s="19">
        <v>1267</v>
      </c>
      <c r="BM412" s="19">
        <v>1282</v>
      </c>
      <c r="BN412" s="19">
        <v>1297</v>
      </c>
      <c r="BO412" s="19">
        <v>1290</v>
      </c>
      <c r="BP412" s="19">
        <v>1370</v>
      </c>
      <c r="BQ412" s="19">
        <v>1428</v>
      </c>
      <c r="BR412" s="19">
        <v>1518</v>
      </c>
      <c r="BS412" s="19">
        <v>1515</v>
      </c>
      <c r="BT412" s="19">
        <v>1491</v>
      </c>
      <c r="BU412" s="19">
        <v>1464</v>
      </c>
      <c r="BV412" s="19">
        <v>1477</v>
      </c>
      <c r="BW412" s="19">
        <v>1504</v>
      </c>
      <c r="BX412" s="19">
        <v>1567</v>
      </c>
      <c r="BY412" s="19">
        <v>1612</v>
      </c>
      <c r="BZ412" s="19">
        <v>1599</v>
      </c>
      <c r="CA412" s="19">
        <v>1609</v>
      </c>
      <c r="CB412" s="19">
        <v>1675</v>
      </c>
      <c r="CC412" s="19">
        <v>1825</v>
      </c>
      <c r="CD412" s="19">
        <v>1829</v>
      </c>
      <c r="CE412" s="19">
        <v>1824</v>
      </c>
      <c r="CF412" s="19">
        <v>1763</v>
      </c>
      <c r="CG412" s="19">
        <v>1734</v>
      </c>
      <c r="CH412" s="49">
        <v>1658</v>
      </c>
      <c r="CI412" s="49">
        <v>1643</v>
      </c>
      <c r="CJ412" s="49">
        <v>1646</v>
      </c>
      <c r="CK412" s="49">
        <v>1627</v>
      </c>
      <c r="CL412" s="49">
        <v>1626</v>
      </c>
      <c r="CM412" s="49">
        <v>1629</v>
      </c>
      <c r="CN412" s="49">
        <v>1652</v>
      </c>
      <c r="CO412" s="49">
        <v>1725</v>
      </c>
      <c r="CP412" s="49">
        <v>1748</v>
      </c>
      <c r="CQ412" s="49">
        <v>1706</v>
      </c>
      <c r="CR412" s="49">
        <v>1553</v>
      </c>
      <c r="CS412" s="49">
        <v>1492</v>
      </c>
      <c r="CT412" s="49">
        <v>1454</v>
      </c>
      <c r="CU412" s="49">
        <v>1416</v>
      </c>
      <c r="CV412" s="49">
        <v>1393</v>
      </c>
      <c r="CW412" s="49">
        <v>1343</v>
      </c>
      <c r="CX412" s="49">
        <v>1285</v>
      </c>
      <c r="CY412" s="49">
        <v>1304</v>
      </c>
      <c r="CZ412" s="17" t="s">
        <v>455</v>
      </c>
      <c r="DE412" t="s">
        <v>456</v>
      </c>
      <c r="DG412" t="s">
        <v>455</v>
      </c>
      <c r="DI412">
        <v>47900</v>
      </c>
      <c r="DJ412">
        <v>48000</v>
      </c>
      <c r="DK412">
        <v>48100</v>
      </c>
      <c r="DL412">
        <v>50100</v>
      </c>
      <c r="DM412">
        <v>51300</v>
      </c>
      <c r="DN412">
        <v>51400</v>
      </c>
      <c r="DO412">
        <v>51800</v>
      </c>
      <c r="DP412">
        <v>51900</v>
      </c>
      <c r="DQ412">
        <v>50600</v>
      </c>
      <c r="DR412">
        <v>49700</v>
      </c>
      <c r="DS412">
        <v>49500</v>
      </c>
      <c r="DT412">
        <v>48000</v>
      </c>
      <c r="DU412">
        <v>46800</v>
      </c>
      <c r="DV412">
        <v>47500</v>
      </c>
      <c r="DW412">
        <v>46400</v>
      </c>
      <c r="DX412">
        <v>49600</v>
      </c>
      <c r="DY412">
        <v>49700</v>
      </c>
      <c r="DZ412">
        <v>50700</v>
      </c>
      <c r="EA412">
        <v>51900</v>
      </c>
      <c r="EB412">
        <v>51100</v>
      </c>
      <c r="EC412">
        <v>51400</v>
      </c>
      <c r="ED412">
        <v>50800</v>
      </c>
      <c r="EE412">
        <v>49100</v>
      </c>
      <c r="EF412">
        <v>50600</v>
      </c>
      <c r="EG412">
        <v>49200</v>
      </c>
      <c r="EH412">
        <v>50000</v>
      </c>
      <c r="EI412">
        <v>50600</v>
      </c>
      <c r="EJ412" s="19">
        <v>46100</v>
      </c>
      <c r="EK412" s="19">
        <v>47600</v>
      </c>
      <c r="EL412" s="19">
        <v>50000</v>
      </c>
      <c r="EM412" s="19"/>
      <c r="EO412" s="31">
        <f t="shared" si="180"/>
        <v>1.8997912317327767E-2</v>
      </c>
      <c r="EP412" s="31">
        <f t="shared" si="181"/>
        <v>1.7624999999999998E-2</v>
      </c>
      <c r="EQ412" s="31">
        <f t="shared" si="182"/>
        <v>1.8503118503118504E-2</v>
      </c>
      <c r="ER412" s="31">
        <f t="shared" si="183"/>
        <v>1.8023952095808385E-2</v>
      </c>
      <c r="ES412" s="31">
        <f t="shared" si="184"/>
        <v>1.7621832358674466E-2</v>
      </c>
      <c r="ET412" s="31">
        <f t="shared" si="185"/>
        <v>1.3657587548638132E-2</v>
      </c>
      <c r="EU412" s="31">
        <f t="shared" si="186"/>
        <v>1.5656370656370655E-2</v>
      </c>
      <c r="EV412" s="31">
        <f t="shared" si="187"/>
        <v>1.5491329479768785E-2</v>
      </c>
      <c r="EW412" s="31">
        <f t="shared" si="188"/>
        <v>1.6521739130434782E-2</v>
      </c>
      <c r="EX412" s="31">
        <f t="shared" si="189"/>
        <v>1.5130784708249497E-2</v>
      </c>
      <c r="EY412" s="31">
        <f t="shared" si="190"/>
        <v>1.8505050505050503E-2</v>
      </c>
      <c r="EZ412" s="31">
        <f t="shared" si="191"/>
        <v>2.5791666666666668E-2</v>
      </c>
      <c r="FA412" s="31">
        <f t="shared" si="192"/>
        <v>3.512820512820513E-2</v>
      </c>
      <c r="FB412" s="31">
        <f t="shared" si="193"/>
        <v>3.0947368421052633E-2</v>
      </c>
      <c r="FC412" s="31">
        <f t="shared" si="194"/>
        <v>3.0775862068965518E-2</v>
      </c>
      <c r="FD412" s="31">
        <f t="shared" si="195"/>
        <v>2.8588709677419354E-2</v>
      </c>
      <c r="FE412" s="31">
        <f t="shared" si="196"/>
        <v>2.971830985915493E-2</v>
      </c>
      <c r="FF412" s="31">
        <f t="shared" si="197"/>
        <v>2.4201183431952662E-2</v>
      </c>
      <c r="FG412" s="31">
        <f t="shared" si="198"/>
        <v>2.4701348747591521E-2</v>
      </c>
      <c r="FH412" s="31">
        <f t="shared" si="199"/>
        <v>2.6810176125244618E-2</v>
      </c>
      <c r="FI412" s="31">
        <f t="shared" si="200"/>
        <v>2.9474708171206225E-2</v>
      </c>
      <c r="FJ412" s="31">
        <f t="shared" si="201"/>
        <v>2.9074803149606299E-2</v>
      </c>
      <c r="FK412" s="31">
        <f t="shared" si="202"/>
        <v>3.2830957230142566E-2</v>
      </c>
      <c r="FL412" s="31">
        <f t="shared" si="203"/>
        <v>3.3102766798418976E-2</v>
      </c>
      <c r="FM412" s="50">
        <f t="shared" si="204"/>
        <v>3.7073170731707315E-2</v>
      </c>
      <c r="FN412" s="50">
        <f t="shared" si="205"/>
        <v>3.3160000000000002E-2</v>
      </c>
      <c r="FO412" s="50">
        <f t="shared" si="206"/>
        <v>3.2154150197628462E-2</v>
      </c>
      <c r="FP412" s="50">
        <f t="shared" si="207"/>
        <v>3.5835140997830806E-2</v>
      </c>
      <c r="FQ412" s="50">
        <f t="shared" si="208"/>
        <v>3.5840336134453782E-2</v>
      </c>
      <c r="FR412" s="50">
        <f t="shared" si="209"/>
        <v>2.9080000000000002E-2</v>
      </c>
    </row>
    <row r="413" spans="1:174" ht="14">
      <c r="A413" s="17" t="s">
        <v>456</v>
      </c>
      <c r="B413" s="19">
        <v>1007</v>
      </c>
      <c r="C413" s="19">
        <v>1069</v>
      </c>
      <c r="D413" s="19">
        <v>1122</v>
      </c>
      <c r="E413" s="19">
        <v>1116</v>
      </c>
      <c r="F413" s="19">
        <v>1056</v>
      </c>
      <c r="G413" s="19">
        <v>1137</v>
      </c>
      <c r="H413" s="19">
        <v>1194</v>
      </c>
      <c r="I413" s="19">
        <v>1325</v>
      </c>
      <c r="J413" s="19">
        <v>1423</v>
      </c>
      <c r="K413" s="19">
        <v>1384</v>
      </c>
      <c r="L413" s="19">
        <v>1393</v>
      </c>
      <c r="M413" s="19">
        <v>1318</v>
      </c>
      <c r="N413" s="19">
        <v>1211</v>
      </c>
      <c r="O413" s="19">
        <v>1158</v>
      </c>
      <c r="P413" s="19">
        <v>1181</v>
      </c>
      <c r="Q413" s="19">
        <v>1221</v>
      </c>
      <c r="R413" s="19">
        <v>1137</v>
      </c>
      <c r="S413" s="19">
        <v>1166</v>
      </c>
      <c r="T413" s="19">
        <v>1206</v>
      </c>
      <c r="U413" s="19">
        <v>1315</v>
      </c>
      <c r="V413" s="19">
        <v>1334</v>
      </c>
      <c r="W413" s="19">
        <v>1324</v>
      </c>
      <c r="X413" s="19">
        <v>1253</v>
      </c>
      <c r="Y413" s="19">
        <v>1200</v>
      </c>
      <c r="Z413" s="19">
        <v>1121</v>
      </c>
      <c r="AA413" s="19">
        <v>1093</v>
      </c>
      <c r="AB413" s="19">
        <v>1148</v>
      </c>
      <c r="AC413" s="19">
        <v>1115</v>
      </c>
      <c r="AD413" s="19">
        <v>1067</v>
      </c>
      <c r="AE413" s="19">
        <v>1062</v>
      </c>
      <c r="AF413" s="19">
        <v>1061</v>
      </c>
      <c r="AG413" s="19">
        <v>1118</v>
      </c>
      <c r="AH413" s="19">
        <v>1140</v>
      </c>
      <c r="AI413" s="19">
        <v>1116</v>
      </c>
      <c r="AJ413" s="19">
        <v>1103</v>
      </c>
      <c r="AK413" s="19">
        <v>1052</v>
      </c>
      <c r="AL413" s="19">
        <v>1023</v>
      </c>
      <c r="AM413" s="19">
        <v>1121</v>
      </c>
      <c r="AN413" s="19">
        <v>1257</v>
      </c>
      <c r="AO413" s="19">
        <v>1277</v>
      </c>
      <c r="AP413" s="19">
        <v>1332</v>
      </c>
      <c r="AQ413" s="19">
        <v>1581</v>
      </c>
      <c r="AR413" s="19">
        <v>1792</v>
      </c>
      <c r="AS413" s="19">
        <v>2278</v>
      </c>
      <c r="AT413" s="19">
        <v>2565</v>
      </c>
      <c r="AU413" s="19">
        <v>2586</v>
      </c>
      <c r="AV413" s="19">
        <v>2610</v>
      </c>
      <c r="AW413" s="19">
        <v>2652</v>
      </c>
      <c r="AX413" s="19">
        <v>2705</v>
      </c>
      <c r="AY413" s="19">
        <v>2628</v>
      </c>
      <c r="AZ413" s="19">
        <v>2635</v>
      </c>
      <c r="BA413" s="19">
        <v>2624</v>
      </c>
      <c r="BB413" s="19">
        <v>2627</v>
      </c>
      <c r="BC413" s="19">
        <v>2617</v>
      </c>
      <c r="BD413" s="19">
        <v>2572</v>
      </c>
      <c r="BE413" s="19">
        <v>2767</v>
      </c>
      <c r="BF413" s="19">
        <v>2727</v>
      </c>
      <c r="BG413" s="19">
        <v>2623</v>
      </c>
      <c r="BH413" s="19">
        <v>2448</v>
      </c>
      <c r="BI413" s="19">
        <v>2309</v>
      </c>
      <c r="BJ413" s="19">
        <v>2240</v>
      </c>
      <c r="BK413" s="19">
        <v>2207</v>
      </c>
      <c r="BL413" s="19">
        <v>2247</v>
      </c>
      <c r="BM413" s="19">
        <v>2189</v>
      </c>
      <c r="BN413" s="19">
        <v>2187</v>
      </c>
      <c r="BO413" s="19">
        <v>2220</v>
      </c>
      <c r="BP413" s="19">
        <v>2139</v>
      </c>
      <c r="BQ413" s="19">
        <v>2354</v>
      </c>
      <c r="BR413" s="19">
        <v>2352</v>
      </c>
      <c r="BS413" s="19">
        <v>2254</v>
      </c>
      <c r="BT413" s="19">
        <v>2225</v>
      </c>
      <c r="BU413" s="19">
        <v>2111</v>
      </c>
      <c r="BV413" s="19">
        <v>2045</v>
      </c>
      <c r="BW413" s="19">
        <v>2149</v>
      </c>
      <c r="BX413" s="19">
        <v>2278</v>
      </c>
      <c r="BY413" s="19">
        <v>2279</v>
      </c>
      <c r="BZ413" s="19">
        <v>2217</v>
      </c>
      <c r="CA413" s="19">
        <v>2181</v>
      </c>
      <c r="CB413" s="19">
        <v>2260</v>
      </c>
      <c r="CC413" s="19">
        <v>2431</v>
      </c>
      <c r="CD413" s="19">
        <v>2470</v>
      </c>
      <c r="CE413" s="19">
        <v>2431</v>
      </c>
      <c r="CF413" s="19">
        <v>2324</v>
      </c>
      <c r="CG413" s="19">
        <v>2303</v>
      </c>
      <c r="CH413" s="49">
        <v>2218</v>
      </c>
      <c r="CI413" s="49">
        <v>2257</v>
      </c>
      <c r="CJ413" s="49">
        <v>2246</v>
      </c>
      <c r="CK413" s="49">
        <v>2230</v>
      </c>
      <c r="CL413" s="49">
        <v>2186</v>
      </c>
      <c r="CM413" s="49">
        <v>2214</v>
      </c>
      <c r="CN413" s="49">
        <v>2188</v>
      </c>
      <c r="CO413" s="49">
        <v>2280</v>
      </c>
      <c r="CP413" s="49">
        <v>2328</v>
      </c>
      <c r="CQ413" s="49">
        <v>2308</v>
      </c>
      <c r="CR413" s="49">
        <v>2234</v>
      </c>
      <c r="CS413" s="49">
        <v>2250</v>
      </c>
      <c r="CT413" s="49">
        <v>2138</v>
      </c>
      <c r="CU413" s="49">
        <v>2119</v>
      </c>
      <c r="CV413" s="49">
        <v>2072</v>
      </c>
      <c r="CW413" s="49">
        <v>1978</v>
      </c>
      <c r="CX413" s="49">
        <v>1923</v>
      </c>
      <c r="CY413" s="49">
        <v>1781</v>
      </c>
      <c r="CZ413" s="17" t="s">
        <v>456</v>
      </c>
      <c r="DE413" t="s">
        <v>457</v>
      </c>
      <c r="DG413" t="s">
        <v>456</v>
      </c>
      <c r="DI413">
        <v>46700</v>
      </c>
      <c r="DJ413">
        <v>46200</v>
      </c>
      <c r="DK413">
        <v>45400</v>
      </c>
      <c r="DL413">
        <v>46100</v>
      </c>
      <c r="DM413">
        <v>47400</v>
      </c>
      <c r="DN413">
        <v>47400</v>
      </c>
      <c r="DO413">
        <v>46600</v>
      </c>
      <c r="DP413">
        <v>44900</v>
      </c>
      <c r="DQ413">
        <v>45600</v>
      </c>
      <c r="DR413">
        <v>44600</v>
      </c>
      <c r="DS413">
        <v>47100</v>
      </c>
      <c r="DT413">
        <v>48000</v>
      </c>
      <c r="DU413">
        <v>46000</v>
      </c>
      <c r="DV413">
        <v>46700</v>
      </c>
      <c r="DW413">
        <v>45100</v>
      </c>
      <c r="DX413">
        <v>46700</v>
      </c>
      <c r="DY413">
        <v>49500</v>
      </c>
      <c r="DZ413">
        <v>48100</v>
      </c>
      <c r="EA413">
        <v>48200</v>
      </c>
      <c r="EB413">
        <v>47700</v>
      </c>
      <c r="EC413">
        <v>47000</v>
      </c>
      <c r="ED413">
        <v>46300</v>
      </c>
      <c r="EE413">
        <v>47200</v>
      </c>
      <c r="EF413">
        <v>48000</v>
      </c>
      <c r="EG413">
        <v>47100</v>
      </c>
      <c r="EH413">
        <v>47700</v>
      </c>
      <c r="EI413">
        <v>48700</v>
      </c>
      <c r="EJ413" s="19">
        <v>48400</v>
      </c>
      <c r="EK413" s="19">
        <v>47500</v>
      </c>
      <c r="EL413" s="19">
        <v>48200</v>
      </c>
      <c r="EM413" s="19"/>
      <c r="EO413" s="31">
        <f t="shared" si="180"/>
        <v>2.9635974304068523E-2</v>
      </c>
      <c r="EP413" s="31">
        <f t="shared" si="181"/>
        <v>2.6212121212121211E-2</v>
      </c>
      <c r="EQ413" s="31">
        <f t="shared" si="182"/>
        <v>2.6894273127753304E-2</v>
      </c>
      <c r="ER413" s="31">
        <f t="shared" si="183"/>
        <v>2.6160520607375271E-2</v>
      </c>
      <c r="ES413" s="31">
        <f t="shared" si="184"/>
        <v>2.7932489451476795E-2</v>
      </c>
      <c r="ET413" s="31">
        <f t="shared" si="185"/>
        <v>2.3649789029535864E-2</v>
      </c>
      <c r="EU413" s="31">
        <f t="shared" si="186"/>
        <v>2.3927038626609443E-2</v>
      </c>
      <c r="EV413" s="31">
        <f t="shared" si="187"/>
        <v>2.3630289532293985E-2</v>
      </c>
      <c r="EW413" s="31">
        <f t="shared" si="188"/>
        <v>2.4473684210526314E-2</v>
      </c>
      <c r="EX413" s="31">
        <f t="shared" si="189"/>
        <v>2.2937219730941705E-2</v>
      </c>
      <c r="EY413" s="31">
        <f t="shared" si="190"/>
        <v>2.711252653927813E-2</v>
      </c>
      <c r="EZ413" s="31">
        <f t="shared" si="191"/>
        <v>3.7333333333333336E-2</v>
      </c>
      <c r="FA413" s="31">
        <f t="shared" si="192"/>
        <v>5.6217391304347823E-2</v>
      </c>
      <c r="FB413" s="31">
        <f t="shared" si="193"/>
        <v>5.7922912205567452E-2</v>
      </c>
      <c r="FC413" s="31">
        <f t="shared" si="194"/>
        <v>5.8181818181818182E-2</v>
      </c>
      <c r="FD413" s="31">
        <f t="shared" si="195"/>
        <v>5.5074946466809424E-2</v>
      </c>
      <c r="FE413" s="31">
        <f t="shared" si="196"/>
        <v>5.298989898989899E-2</v>
      </c>
      <c r="FF413" s="31">
        <f t="shared" si="197"/>
        <v>4.6569646569646572E-2</v>
      </c>
      <c r="FG413" s="31">
        <f t="shared" si="198"/>
        <v>4.5414937759336096E-2</v>
      </c>
      <c r="FH413" s="31">
        <f t="shared" si="199"/>
        <v>4.4842767295597483E-2</v>
      </c>
      <c r="FI413" s="31">
        <f t="shared" si="200"/>
        <v>4.7957446808510641E-2</v>
      </c>
      <c r="FJ413" s="31">
        <f t="shared" si="201"/>
        <v>4.4168466522678189E-2</v>
      </c>
      <c r="FK413" s="31">
        <f t="shared" si="202"/>
        <v>4.8283898305084748E-2</v>
      </c>
      <c r="FL413" s="31">
        <f t="shared" si="203"/>
        <v>4.7083333333333331E-2</v>
      </c>
      <c r="FM413" s="50">
        <f t="shared" si="204"/>
        <v>5.1613588110403397E-2</v>
      </c>
      <c r="FN413" s="50">
        <f t="shared" si="205"/>
        <v>4.6498951781970652E-2</v>
      </c>
      <c r="FO413" s="50">
        <f t="shared" si="206"/>
        <v>4.5790554414784392E-2</v>
      </c>
      <c r="FP413" s="50">
        <f t="shared" si="207"/>
        <v>4.5206611570247933E-2</v>
      </c>
      <c r="FQ413" s="50">
        <f t="shared" si="208"/>
        <v>4.858947368421053E-2</v>
      </c>
      <c r="FR413" s="50">
        <f t="shared" si="209"/>
        <v>4.4356846473029045E-2</v>
      </c>
    </row>
    <row r="414" spans="1:174" ht="14">
      <c r="A414" s="17" t="s">
        <v>457</v>
      </c>
      <c r="B414" s="19">
        <v>1661</v>
      </c>
      <c r="C414" s="19">
        <v>1666</v>
      </c>
      <c r="D414" s="19">
        <v>1711</v>
      </c>
      <c r="E414" s="19">
        <v>1734</v>
      </c>
      <c r="F414" s="19">
        <v>1678</v>
      </c>
      <c r="G414" s="19">
        <v>1720</v>
      </c>
      <c r="H414" s="19">
        <v>1732</v>
      </c>
      <c r="I414" s="19">
        <v>1910</v>
      </c>
      <c r="J414" s="19">
        <v>2100</v>
      </c>
      <c r="K414" s="19">
        <v>2217</v>
      </c>
      <c r="L414" s="19">
        <v>2345</v>
      </c>
      <c r="M414" s="19">
        <v>2168</v>
      </c>
      <c r="N414" s="19">
        <v>2115</v>
      </c>
      <c r="O414" s="19">
        <v>2145</v>
      </c>
      <c r="P414" s="19">
        <v>2191</v>
      </c>
      <c r="Q414" s="19">
        <v>2148</v>
      </c>
      <c r="R414" s="19">
        <v>2060</v>
      </c>
      <c r="S414" s="19">
        <v>1996</v>
      </c>
      <c r="T414" s="19">
        <v>1910</v>
      </c>
      <c r="U414" s="19">
        <v>2041</v>
      </c>
      <c r="V414" s="19">
        <v>2063</v>
      </c>
      <c r="W414" s="19">
        <v>2004</v>
      </c>
      <c r="X414" s="19">
        <v>1857</v>
      </c>
      <c r="Y414" s="19">
        <v>1821</v>
      </c>
      <c r="Z414" s="19">
        <v>1852</v>
      </c>
      <c r="AA414" s="19">
        <v>1870</v>
      </c>
      <c r="AB414" s="19">
        <v>1907</v>
      </c>
      <c r="AC414" s="19">
        <v>1853</v>
      </c>
      <c r="AD414" s="19">
        <v>1742</v>
      </c>
      <c r="AE414" s="19">
        <v>1700</v>
      </c>
      <c r="AF414" s="19">
        <v>1607</v>
      </c>
      <c r="AG414" s="19">
        <v>1769</v>
      </c>
      <c r="AH414" s="19">
        <v>1863</v>
      </c>
      <c r="AI414" s="19">
        <v>1881</v>
      </c>
      <c r="AJ414" s="19">
        <v>1859</v>
      </c>
      <c r="AK414" s="19">
        <v>1808</v>
      </c>
      <c r="AL414" s="19">
        <v>1782</v>
      </c>
      <c r="AM414" s="19">
        <v>1924</v>
      </c>
      <c r="AN414" s="19">
        <v>2026</v>
      </c>
      <c r="AO414" s="19">
        <v>2087</v>
      </c>
      <c r="AP414" s="19">
        <v>2192</v>
      </c>
      <c r="AQ414" s="19">
        <v>2426</v>
      </c>
      <c r="AR414" s="19">
        <v>2694</v>
      </c>
      <c r="AS414" s="19">
        <v>3032</v>
      </c>
      <c r="AT414" s="19">
        <v>3396</v>
      </c>
      <c r="AU414" s="19">
        <v>3591</v>
      </c>
      <c r="AV414" s="19">
        <v>3733</v>
      </c>
      <c r="AW414" s="19">
        <v>3739</v>
      </c>
      <c r="AX414" s="19">
        <v>3644</v>
      </c>
      <c r="AY414" s="19">
        <v>3723</v>
      </c>
      <c r="AZ414" s="19">
        <v>3811</v>
      </c>
      <c r="BA414" s="19">
        <v>3800</v>
      </c>
      <c r="BB414" s="19">
        <v>3810</v>
      </c>
      <c r="BC414" s="19">
        <v>3850</v>
      </c>
      <c r="BD414" s="19">
        <v>3853</v>
      </c>
      <c r="BE414" s="19">
        <v>4098</v>
      </c>
      <c r="BF414" s="19">
        <v>4134</v>
      </c>
      <c r="BG414" s="19">
        <v>4003</v>
      </c>
      <c r="BH414" s="19">
        <v>3959</v>
      </c>
      <c r="BI414" s="19">
        <v>3737</v>
      </c>
      <c r="BJ414" s="19">
        <v>3464</v>
      </c>
      <c r="BK414" s="19">
        <v>3439</v>
      </c>
      <c r="BL414" s="19">
        <v>3566</v>
      </c>
      <c r="BM414" s="19">
        <v>3432</v>
      </c>
      <c r="BN414" s="19">
        <v>3274</v>
      </c>
      <c r="BO414" s="19">
        <v>3254</v>
      </c>
      <c r="BP414" s="19">
        <v>3342</v>
      </c>
      <c r="BQ414" s="19">
        <v>3517</v>
      </c>
      <c r="BR414" s="19">
        <v>3655</v>
      </c>
      <c r="BS414" s="19">
        <v>3572</v>
      </c>
      <c r="BT414" s="19">
        <v>3440</v>
      </c>
      <c r="BU414" s="19">
        <v>3320</v>
      </c>
      <c r="BV414" s="19">
        <v>3240</v>
      </c>
      <c r="BW414" s="19">
        <v>3331</v>
      </c>
      <c r="BX414" s="19">
        <v>3448</v>
      </c>
      <c r="BY414" s="19">
        <v>3451</v>
      </c>
      <c r="BZ414" s="19">
        <v>3439</v>
      </c>
      <c r="CA414" s="19">
        <v>3336</v>
      </c>
      <c r="CB414" s="19">
        <v>3355</v>
      </c>
      <c r="CC414" s="19">
        <v>3603</v>
      </c>
      <c r="CD414" s="19">
        <v>3682</v>
      </c>
      <c r="CE414" s="19">
        <v>3615</v>
      </c>
      <c r="CF414" s="19">
        <v>3472</v>
      </c>
      <c r="CG414" s="19">
        <v>3421</v>
      </c>
      <c r="CH414" s="49">
        <v>3263</v>
      </c>
      <c r="CI414" s="49">
        <v>3248</v>
      </c>
      <c r="CJ414" s="49">
        <v>3253</v>
      </c>
      <c r="CK414" s="49">
        <v>3057</v>
      </c>
      <c r="CL414" s="49">
        <v>3067</v>
      </c>
      <c r="CM414" s="49">
        <v>2968</v>
      </c>
      <c r="CN414" s="49">
        <v>2850</v>
      </c>
      <c r="CO414" s="49">
        <v>3038</v>
      </c>
      <c r="CP414" s="49">
        <v>3112</v>
      </c>
      <c r="CQ414" s="49">
        <v>3053</v>
      </c>
      <c r="CR414" s="49">
        <v>2898</v>
      </c>
      <c r="CS414" s="49">
        <v>2763</v>
      </c>
      <c r="CT414" s="49">
        <v>2551</v>
      </c>
      <c r="CU414" s="49">
        <v>2490</v>
      </c>
      <c r="CV414" s="49">
        <v>2451</v>
      </c>
      <c r="CW414" s="49">
        <v>2317</v>
      </c>
      <c r="CX414" s="49">
        <v>2195</v>
      </c>
      <c r="CY414" s="49">
        <v>2133</v>
      </c>
      <c r="CZ414" s="17" t="s">
        <v>457</v>
      </c>
      <c r="DG414" t="s">
        <v>457</v>
      </c>
      <c r="DI414">
        <v>99700</v>
      </c>
      <c r="DJ414">
        <v>101200</v>
      </c>
      <c r="DK414">
        <v>102600</v>
      </c>
      <c r="DL414">
        <v>104700</v>
      </c>
      <c r="DM414">
        <v>104400</v>
      </c>
      <c r="DN414">
        <v>104200</v>
      </c>
      <c r="DO414">
        <v>102800</v>
      </c>
      <c r="DP414">
        <v>103100</v>
      </c>
      <c r="DQ414">
        <v>103700</v>
      </c>
      <c r="DR414">
        <v>105300</v>
      </c>
      <c r="DS414">
        <v>105700</v>
      </c>
      <c r="DT414">
        <v>105600</v>
      </c>
      <c r="DU414">
        <v>105900</v>
      </c>
      <c r="DV414">
        <v>106000</v>
      </c>
      <c r="DW414">
        <v>105700</v>
      </c>
      <c r="DX414">
        <v>105400</v>
      </c>
      <c r="DY414">
        <v>104600</v>
      </c>
      <c r="DZ414">
        <v>104100</v>
      </c>
      <c r="EA414">
        <v>103500</v>
      </c>
      <c r="EB414">
        <v>103500</v>
      </c>
      <c r="EC414">
        <v>106300</v>
      </c>
      <c r="ED414">
        <v>108100</v>
      </c>
      <c r="EE414">
        <v>108900</v>
      </c>
      <c r="EF414">
        <v>109400</v>
      </c>
      <c r="EG414">
        <v>111400</v>
      </c>
      <c r="EH414">
        <v>112400</v>
      </c>
      <c r="EI414">
        <v>115200</v>
      </c>
      <c r="EJ414" s="19">
        <v>115500</v>
      </c>
      <c r="EK414" s="19">
        <v>111200</v>
      </c>
      <c r="EL414" s="19">
        <v>108400</v>
      </c>
      <c r="EM414" s="19"/>
      <c r="EO414" s="31">
        <f t="shared" si="180"/>
        <v>2.2236710130391173E-2</v>
      </c>
      <c r="EP414" s="31">
        <f t="shared" si="181"/>
        <v>2.0899209486166009E-2</v>
      </c>
      <c r="EQ414" s="31">
        <f t="shared" si="182"/>
        <v>2.0935672514619884E-2</v>
      </c>
      <c r="ER414" s="31">
        <f t="shared" si="183"/>
        <v>1.8242597898758359E-2</v>
      </c>
      <c r="ES414" s="31">
        <f t="shared" si="184"/>
        <v>1.9195402298850573E-2</v>
      </c>
      <c r="ET414" s="31">
        <f t="shared" si="185"/>
        <v>1.7773512476007676E-2</v>
      </c>
      <c r="EU414" s="31">
        <f t="shared" si="186"/>
        <v>1.8025291828793776E-2</v>
      </c>
      <c r="EV414" s="31">
        <f t="shared" si="187"/>
        <v>1.5586808923375363E-2</v>
      </c>
      <c r="EW414" s="31">
        <f t="shared" si="188"/>
        <v>1.8138862102217938E-2</v>
      </c>
      <c r="EX414" s="31">
        <f t="shared" si="189"/>
        <v>1.6923076923076923E-2</v>
      </c>
      <c r="EY414" s="31">
        <f t="shared" si="190"/>
        <v>1.9744560075685903E-2</v>
      </c>
      <c r="EZ414" s="31">
        <f t="shared" si="191"/>
        <v>2.5511363636363638E-2</v>
      </c>
      <c r="FA414" s="31">
        <f t="shared" si="192"/>
        <v>3.3909348441926349E-2</v>
      </c>
      <c r="FB414" s="31">
        <f t="shared" si="193"/>
        <v>3.4377358490566036E-2</v>
      </c>
      <c r="FC414" s="31">
        <f t="shared" si="194"/>
        <v>3.5950804162724691E-2</v>
      </c>
      <c r="FD414" s="31">
        <f t="shared" si="195"/>
        <v>3.6555977229601515E-2</v>
      </c>
      <c r="FE414" s="31">
        <f t="shared" si="196"/>
        <v>3.8269598470363292E-2</v>
      </c>
      <c r="FF414" s="31">
        <f t="shared" si="197"/>
        <v>3.3275696445725263E-2</v>
      </c>
      <c r="FG414" s="31">
        <f t="shared" si="198"/>
        <v>3.3159420289855072E-2</v>
      </c>
      <c r="FH414" s="31">
        <f t="shared" si="199"/>
        <v>3.228985507246377E-2</v>
      </c>
      <c r="FI414" s="31">
        <f t="shared" si="200"/>
        <v>3.3603010348071498E-2</v>
      </c>
      <c r="FJ414" s="31">
        <f t="shared" si="201"/>
        <v>2.9972247918593896E-2</v>
      </c>
      <c r="FK414" s="31">
        <f t="shared" si="202"/>
        <v>3.1689623507805326E-2</v>
      </c>
      <c r="FL414" s="31">
        <f t="shared" si="203"/>
        <v>3.06672760511883E-2</v>
      </c>
      <c r="FM414" s="50">
        <f t="shared" si="204"/>
        <v>3.2450628366247757E-2</v>
      </c>
      <c r="FN414" s="50">
        <f t="shared" si="205"/>
        <v>2.9030249110320285E-2</v>
      </c>
      <c r="FO414" s="50">
        <f t="shared" si="206"/>
        <v>2.6536458333333332E-2</v>
      </c>
      <c r="FP414" s="50">
        <f t="shared" si="207"/>
        <v>2.4675324675324677E-2</v>
      </c>
      <c r="FQ414" s="50">
        <f t="shared" si="208"/>
        <v>2.7455035971223021E-2</v>
      </c>
      <c r="FR414" s="50">
        <f t="shared" si="209"/>
        <v>2.3533210332103319E-2</v>
      </c>
    </row>
    <row r="415" spans="1:174">
      <c r="DH415" s="17"/>
      <c r="DI415" s="19"/>
      <c r="DJ415" s="19"/>
      <c r="DK415" s="19"/>
      <c r="DL415" s="19"/>
      <c r="DM415" s="19"/>
      <c r="DN415" s="19"/>
      <c r="DO415" s="19"/>
      <c r="DP415" s="19"/>
      <c r="DQ415" s="19"/>
      <c r="DR415" s="19"/>
      <c r="DS415" s="19"/>
      <c r="DT415" s="19"/>
      <c r="DU415" s="19"/>
      <c r="DV415" s="19"/>
      <c r="DW415" s="19"/>
      <c r="DX415" s="19"/>
      <c r="DY415" s="19"/>
      <c r="DZ415" s="19"/>
      <c r="EA415" s="19"/>
      <c r="EB415" s="19"/>
      <c r="EC415" s="19"/>
      <c r="ED415" s="19"/>
      <c r="EE415" s="19"/>
      <c r="EF415" s="19"/>
      <c r="EG415" s="19"/>
      <c r="EH415" s="19"/>
      <c r="EI415" s="19"/>
      <c r="EJ415" s="19"/>
      <c r="EK415" s="19"/>
      <c r="EL415" s="19"/>
      <c r="EM415" s="19"/>
      <c r="EN415" s="19"/>
      <c r="EP415" s="31"/>
      <c r="EQ415" s="31"/>
      <c r="ER415" s="31"/>
      <c r="ES415" s="31"/>
      <c r="ET415" s="31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</row>
    <row r="416" spans="1:174" ht="14">
      <c r="A416" s="17" t="s">
        <v>24</v>
      </c>
      <c r="B416" s="19">
        <v>25693</v>
      </c>
      <c r="C416" s="19">
        <v>26454</v>
      </c>
      <c r="D416" s="19">
        <v>26885</v>
      </c>
      <c r="E416" s="19">
        <v>26765</v>
      </c>
      <c r="F416" s="19">
        <v>26468</v>
      </c>
      <c r="G416" s="19">
        <v>26485</v>
      </c>
      <c r="H416" s="19">
        <v>27057</v>
      </c>
      <c r="I416" s="19">
        <v>28907</v>
      </c>
      <c r="J416" s="19">
        <v>29682</v>
      </c>
      <c r="K416" s="19">
        <v>30191</v>
      </c>
      <c r="L416" s="19">
        <v>30971</v>
      </c>
      <c r="M416" s="19">
        <v>30460</v>
      </c>
      <c r="N416" s="19">
        <v>30330</v>
      </c>
      <c r="O416" s="19">
        <v>31162</v>
      </c>
      <c r="P416" s="19">
        <v>31384</v>
      </c>
      <c r="Q416" s="19">
        <v>31496</v>
      </c>
      <c r="R416" s="19">
        <v>30188</v>
      </c>
      <c r="S416" s="19">
        <v>29681</v>
      </c>
      <c r="T416" s="19">
        <v>29751</v>
      </c>
      <c r="U416" s="19">
        <v>30634</v>
      </c>
      <c r="V416" s="19">
        <v>30558</v>
      </c>
      <c r="W416" s="19">
        <v>29728</v>
      </c>
      <c r="X416" s="19">
        <v>28770</v>
      </c>
      <c r="Y416" s="19">
        <v>28047</v>
      </c>
      <c r="Z416" s="19">
        <v>26778</v>
      </c>
      <c r="AA416" s="19">
        <v>26761</v>
      </c>
      <c r="AB416" s="19">
        <v>27053</v>
      </c>
      <c r="AC416" s="19">
        <v>26253</v>
      </c>
      <c r="AD416" s="19">
        <v>25530</v>
      </c>
      <c r="AE416" s="19">
        <v>24887</v>
      </c>
      <c r="AF416" s="19">
        <v>24986</v>
      </c>
      <c r="AG416" s="19">
        <v>25948</v>
      </c>
      <c r="AH416" s="19">
        <v>26020</v>
      </c>
      <c r="AI416" s="19">
        <v>25765</v>
      </c>
      <c r="AJ416" s="19">
        <v>25741</v>
      </c>
      <c r="AK416" s="19">
        <v>25744</v>
      </c>
      <c r="AL416" s="19">
        <v>25809</v>
      </c>
      <c r="AM416" s="19">
        <v>26466</v>
      </c>
      <c r="AN416" s="19">
        <v>27864</v>
      </c>
      <c r="AO416" s="19">
        <v>28751</v>
      </c>
      <c r="AP416" s="19">
        <v>29466</v>
      </c>
      <c r="AQ416" s="19">
        <v>31484</v>
      </c>
      <c r="AR416" s="19">
        <v>34300</v>
      </c>
      <c r="AS416" s="19">
        <v>37583</v>
      </c>
      <c r="AT416" s="19">
        <v>41698</v>
      </c>
      <c r="AU416" s="19">
        <v>43356</v>
      </c>
      <c r="AV416" s="19">
        <v>44757</v>
      </c>
      <c r="AW416" s="19">
        <v>45706</v>
      </c>
      <c r="AX416" s="19">
        <v>45752</v>
      </c>
      <c r="AY416" s="19">
        <v>45946</v>
      </c>
      <c r="AZ416" s="19">
        <v>47318</v>
      </c>
      <c r="BA416" s="19">
        <v>47967</v>
      </c>
      <c r="BB416" s="19">
        <v>47885</v>
      </c>
      <c r="BC416" s="19">
        <v>47189</v>
      </c>
      <c r="BD416" s="19">
        <v>47222</v>
      </c>
      <c r="BE416" s="19">
        <v>48548</v>
      </c>
      <c r="BF416" s="19">
        <v>48505</v>
      </c>
      <c r="BG416" s="19">
        <v>46976</v>
      </c>
      <c r="BH416" s="19">
        <v>45752</v>
      </c>
      <c r="BI416" s="19">
        <v>43818</v>
      </c>
      <c r="BJ416" s="19">
        <v>42347</v>
      </c>
      <c r="BK416" s="19">
        <v>42110</v>
      </c>
      <c r="BL416" s="19">
        <v>42157</v>
      </c>
      <c r="BM416" s="19">
        <v>42281</v>
      </c>
      <c r="BN416" s="19">
        <v>41632</v>
      </c>
      <c r="BO416" s="19">
        <v>41675</v>
      </c>
      <c r="BP416" s="19">
        <v>42137</v>
      </c>
      <c r="BQ416" s="19">
        <v>44137</v>
      </c>
      <c r="BR416" s="19">
        <v>44660</v>
      </c>
      <c r="BS416" s="19">
        <v>44602</v>
      </c>
      <c r="BT416" s="19">
        <v>45299</v>
      </c>
      <c r="BU416" s="19">
        <v>45131</v>
      </c>
      <c r="BV416" s="19">
        <v>44833</v>
      </c>
      <c r="BW416" s="19">
        <v>45722</v>
      </c>
      <c r="BX416" s="19">
        <v>46382</v>
      </c>
      <c r="BY416" s="19">
        <v>46376</v>
      </c>
      <c r="BZ416" s="19">
        <v>45908</v>
      </c>
      <c r="CA416" s="19">
        <v>45494</v>
      </c>
      <c r="CB416" s="19">
        <v>45646</v>
      </c>
      <c r="CC416" s="19">
        <v>47183</v>
      </c>
      <c r="CD416" s="19">
        <v>47765</v>
      </c>
      <c r="CE416" s="19">
        <v>47540</v>
      </c>
      <c r="CF416" s="19">
        <v>46719</v>
      </c>
      <c r="CG416" s="19">
        <v>46352</v>
      </c>
      <c r="CH416" s="49">
        <v>46212</v>
      </c>
      <c r="CI416" s="49">
        <v>46570</v>
      </c>
      <c r="CJ416" s="49">
        <v>46901</v>
      </c>
      <c r="CK416" s="49">
        <v>46812</v>
      </c>
      <c r="CL416" s="49">
        <v>46394</v>
      </c>
      <c r="CM416" s="49">
        <v>45947</v>
      </c>
      <c r="CN416" s="49">
        <v>45380</v>
      </c>
      <c r="CO416" s="49">
        <v>46785</v>
      </c>
      <c r="CP416" s="49">
        <v>47848</v>
      </c>
      <c r="CQ416" s="49">
        <v>47399</v>
      </c>
      <c r="CR416" s="49">
        <v>46684</v>
      </c>
      <c r="CS416" s="49">
        <v>45762</v>
      </c>
      <c r="CT416" s="49">
        <v>44363</v>
      </c>
      <c r="CU416" s="49">
        <v>43671</v>
      </c>
      <c r="CV416" s="49">
        <v>42736</v>
      </c>
      <c r="CW416" s="49">
        <v>41174</v>
      </c>
      <c r="CX416" s="49">
        <v>39535</v>
      </c>
      <c r="CY416" s="49">
        <v>37731</v>
      </c>
      <c r="DG416" s="17" t="s">
        <v>24</v>
      </c>
      <c r="DH416" s="17" t="s">
        <v>24</v>
      </c>
      <c r="DI416" s="49">
        <v>494700</v>
      </c>
      <c r="DJ416" s="49">
        <v>495000</v>
      </c>
      <c r="DK416" s="49">
        <v>491100</v>
      </c>
      <c r="DL416" s="49">
        <v>491600</v>
      </c>
      <c r="DM416" s="49">
        <v>494100</v>
      </c>
      <c r="DN416" s="49">
        <v>495100</v>
      </c>
      <c r="DO416" s="49">
        <v>498100</v>
      </c>
      <c r="DP416" s="49">
        <v>497500</v>
      </c>
      <c r="DQ416" s="49">
        <v>502900</v>
      </c>
      <c r="DR416" s="49">
        <v>501800</v>
      </c>
      <c r="DS416" s="49">
        <v>498900</v>
      </c>
      <c r="DT416" s="49">
        <v>496500</v>
      </c>
      <c r="DU416" s="49">
        <v>496900</v>
      </c>
      <c r="DV416" s="49">
        <v>499800</v>
      </c>
      <c r="DW416" s="49">
        <v>500600</v>
      </c>
      <c r="DX416" s="49">
        <v>501700</v>
      </c>
      <c r="DY416" s="49">
        <v>502300</v>
      </c>
      <c r="DZ416" s="49">
        <v>494400</v>
      </c>
      <c r="EA416" s="49">
        <v>491700</v>
      </c>
      <c r="EB416" s="49">
        <v>492200</v>
      </c>
      <c r="EC416" s="49">
        <v>491500</v>
      </c>
      <c r="ED416" s="49">
        <v>489700</v>
      </c>
      <c r="EE416" s="49">
        <v>495800</v>
      </c>
      <c r="EF416" s="49">
        <v>502800</v>
      </c>
      <c r="EG416" s="49">
        <v>502100</v>
      </c>
      <c r="EH416" s="49">
        <v>503800</v>
      </c>
      <c r="EI416" s="49">
        <v>504600</v>
      </c>
      <c r="EJ416" s="49">
        <v>509700</v>
      </c>
      <c r="EK416" s="49">
        <v>507600</v>
      </c>
      <c r="EL416" s="49">
        <v>514700</v>
      </c>
      <c r="EM416" s="49"/>
      <c r="EN416" s="19"/>
      <c r="EO416" s="31">
        <f t="shared" ref="EO416:EO455" si="210">K416/DI416</f>
        <v>6.1028906407923994E-2</v>
      </c>
      <c r="EP416" s="31">
        <f t="shared" ref="EP416:EP455" si="211">N416/DJ416</f>
        <v>6.127272727272727E-2</v>
      </c>
      <c r="EQ416" s="31">
        <f t="shared" ref="EQ416:EQ455" si="212">Q416/DK416</f>
        <v>6.4133577682753004E-2</v>
      </c>
      <c r="ER416" s="31">
        <f t="shared" ref="ER416:ER455" si="213">T416/DL416</f>
        <v>6.0518714401952806E-2</v>
      </c>
      <c r="ES416" s="31">
        <f t="shared" ref="ES416:ES455" si="214">W416/DM416</f>
        <v>6.0165958308034811E-2</v>
      </c>
      <c r="ET416" s="31">
        <f t="shared" ref="ET416:ET455" si="215">Z416/DN416</f>
        <v>5.4086043223591194E-2</v>
      </c>
      <c r="EU416" s="31">
        <f t="shared" ref="EU416:EU455" si="216">AC416/DO416</f>
        <v>5.2706283878739206E-2</v>
      </c>
      <c r="EV416" s="31">
        <f t="shared" ref="EV416:EV455" si="217">AF416/DP416</f>
        <v>5.022311557788945E-2</v>
      </c>
      <c r="EW416" s="31">
        <f t="shared" ref="EW416:EW455" si="218">AI416/DQ416</f>
        <v>5.1232849473056272E-2</v>
      </c>
      <c r="EX416" s="31">
        <f t="shared" ref="EX416:EX455" si="219">AL416/DR416</f>
        <v>5.1432841769629332E-2</v>
      </c>
      <c r="EY416" s="31">
        <f t="shared" ref="EY416:EY455" si="220">AO416/DS416</f>
        <v>5.7628783323311283E-2</v>
      </c>
      <c r="EZ416" s="31">
        <f t="shared" ref="EZ416:EZ455" si="221">AR416/DT416</f>
        <v>6.9083585095669683E-2</v>
      </c>
      <c r="FA416" s="31">
        <f t="shared" ref="FA416:FA455" si="222">AU416/DU416</f>
        <v>8.7252968404105458E-2</v>
      </c>
      <c r="FB416" s="31">
        <f t="shared" ref="FB416:FB455" si="223">AX416/DV416</f>
        <v>9.1540616246498605E-2</v>
      </c>
      <c r="FC416" s="31">
        <f t="shared" ref="FC416:FC455" si="224">BA416/DW416</f>
        <v>9.5819017179384736E-2</v>
      </c>
      <c r="FD416" s="31">
        <f t="shared" ref="FD416:FD455" si="225">BD416/DX416</f>
        <v>9.412397847319115E-2</v>
      </c>
      <c r="FE416" s="31">
        <f t="shared" ref="FE416:FE455" si="226">BG416/DY416</f>
        <v>9.3521799721282106E-2</v>
      </c>
      <c r="FF416" s="31">
        <f t="shared" ref="FF416:FF455" si="227">BJ416/DZ416</f>
        <v>8.5653317152103559E-2</v>
      </c>
      <c r="FG416" s="31">
        <f t="shared" ref="FG416:FG455" si="228">BM416/EA416</f>
        <v>8.598942444580028E-2</v>
      </c>
      <c r="FH416" s="31">
        <f t="shared" ref="FH416:FH455" si="229">BP416/EB416</f>
        <v>8.5609508329947182E-2</v>
      </c>
      <c r="FI416" s="31">
        <f t="shared" ref="FI416:FI455" si="230">BS416/EC416</f>
        <v>9.0746693794506617E-2</v>
      </c>
      <c r="FJ416" s="31">
        <f t="shared" ref="FJ416:FJ455" si="231">BV416/ED416</f>
        <v>9.1551970594241375E-2</v>
      </c>
      <c r="FK416" s="31">
        <f t="shared" ref="FK416:FK455" si="232">BY416/EE416</f>
        <v>9.3537716821298911E-2</v>
      </c>
      <c r="FL416" s="31">
        <f t="shared" ref="FL416:FL435" si="233">CB416/EF416</f>
        <v>9.0783611774065229E-2</v>
      </c>
      <c r="FM416" s="50">
        <f t="shared" ref="FM416:FM435" si="234">CE416/EG416</f>
        <v>9.4682334196375229E-2</v>
      </c>
      <c r="FN416" s="50">
        <f t="shared" ref="FN416:FN435" si="235">CH416/EH416</f>
        <v>9.1726875744342989E-2</v>
      </c>
      <c r="FO416" s="50">
        <f t="shared" ref="FO416:FO435" si="236">CK416/EI416</f>
        <v>9.2770511296076094E-2</v>
      </c>
      <c r="FP416" s="50">
        <f t="shared" ref="FP416" si="237">CN416/EJ416</f>
        <v>8.9032764371198739E-2</v>
      </c>
      <c r="FQ416" s="50">
        <f t="shared" ref="FQ416" si="238">CQ416/EK416</f>
        <v>9.3378644602048852E-2</v>
      </c>
      <c r="FR416" s="50">
        <f t="shared" si="209"/>
        <v>8.6191956479502618E-2</v>
      </c>
    </row>
    <row r="417" spans="1:174" ht="14">
      <c r="A417" s="17" t="s">
        <v>25</v>
      </c>
      <c r="B417" s="19">
        <v>7141</v>
      </c>
      <c r="C417" s="19">
        <v>7441</v>
      </c>
      <c r="D417" s="19">
        <v>7638</v>
      </c>
      <c r="E417" s="19">
        <v>7661</v>
      </c>
      <c r="F417" s="19">
        <v>7681</v>
      </c>
      <c r="G417" s="19">
        <v>7763</v>
      </c>
      <c r="H417" s="19">
        <v>8022</v>
      </c>
      <c r="I417" s="19">
        <v>9039</v>
      </c>
      <c r="J417" s="19">
        <v>9504</v>
      </c>
      <c r="K417" s="19">
        <v>9694</v>
      </c>
      <c r="L417" s="19">
        <v>9623</v>
      </c>
      <c r="M417" s="19">
        <v>9510</v>
      </c>
      <c r="N417" s="19">
        <v>9285</v>
      </c>
      <c r="O417" s="19">
        <v>9468</v>
      </c>
      <c r="P417" s="19">
        <v>9456</v>
      </c>
      <c r="Q417" s="19">
        <v>9507</v>
      </c>
      <c r="R417" s="19">
        <v>9002</v>
      </c>
      <c r="S417" s="19">
        <v>8983</v>
      </c>
      <c r="T417" s="19">
        <v>9180</v>
      </c>
      <c r="U417" s="19">
        <v>9539</v>
      </c>
      <c r="V417" s="19">
        <v>9911</v>
      </c>
      <c r="W417" s="19">
        <v>9636</v>
      </c>
      <c r="X417" s="19">
        <v>9282</v>
      </c>
      <c r="Y417" s="19">
        <v>8775</v>
      </c>
      <c r="Z417" s="19">
        <v>8402</v>
      </c>
      <c r="AA417" s="19">
        <v>8638</v>
      </c>
      <c r="AB417" s="19">
        <v>8895</v>
      </c>
      <c r="AC417" s="19">
        <v>8640</v>
      </c>
      <c r="AD417" s="19">
        <v>8406</v>
      </c>
      <c r="AE417" s="19">
        <v>8168</v>
      </c>
      <c r="AF417" s="19">
        <v>8150</v>
      </c>
      <c r="AG417" s="19">
        <v>8673</v>
      </c>
      <c r="AH417" s="19">
        <v>8885</v>
      </c>
      <c r="AI417" s="19">
        <v>9093</v>
      </c>
      <c r="AJ417" s="19">
        <v>8977</v>
      </c>
      <c r="AK417" s="19">
        <v>8876</v>
      </c>
      <c r="AL417" s="19">
        <v>8818</v>
      </c>
      <c r="AM417" s="19">
        <v>9572</v>
      </c>
      <c r="AN417" s="19">
        <v>10504</v>
      </c>
      <c r="AO417" s="19">
        <v>10873</v>
      </c>
      <c r="AP417" s="19">
        <v>11143</v>
      </c>
      <c r="AQ417" s="19">
        <v>12228</v>
      </c>
      <c r="AR417" s="19">
        <v>13412</v>
      </c>
      <c r="AS417" s="19">
        <v>15436</v>
      </c>
      <c r="AT417" s="19">
        <v>17860</v>
      </c>
      <c r="AU417" s="19">
        <v>18669</v>
      </c>
      <c r="AV417" s="19">
        <v>18916</v>
      </c>
      <c r="AW417" s="19">
        <v>18760</v>
      </c>
      <c r="AX417" s="19">
        <v>18778</v>
      </c>
      <c r="AY417" s="19">
        <v>19534</v>
      </c>
      <c r="AZ417" s="19">
        <v>19768</v>
      </c>
      <c r="BA417" s="19">
        <v>19172</v>
      </c>
      <c r="BB417" s="19">
        <v>18592</v>
      </c>
      <c r="BC417" s="19">
        <v>18247</v>
      </c>
      <c r="BD417" s="19">
        <v>17484</v>
      </c>
      <c r="BE417" s="19">
        <v>19066</v>
      </c>
      <c r="BF417" s="19">
        <v>19032</v>
      </c>
      <c r="BG417" s="19">
        <v>18373</v>
      </c>
      <c r="BH417" s="19">
        <v>17823</v>
      </c>
      <c r="BI417" s="19">
        <v>16817</v>
      </c>
      <c r="BJ417" s="19">
        <v>16262</v>
      </c>
      <c r="BK417" s="19">
        <v>16341</v>
      </c>
      <c r="BL417" s="19">
        <v>16766</v>
      </c>
      <c r="BM417" s="19">
        <v>16450</v>
      </c>
      <c r="BN417" s="19">
        <v>15957</v>
      </c>
      <c r="BO417" s="19">
        <v>15636</v>
      </c>
      <c r="BP417" s="19">
        <v>15366</v>
      </c>
      <c r="BQ417" s="19">
        <v>16448</v>
      </c>
      <c r="BR417" s="19">
        <v>16921</v>
      </c>
      <c r="BS417" s="19">
        <v>16748</v>
      </c>
      <c r="BT417" s="19">
        <v>16380</v>
      </c>
      <c r="BU417" s="19">
        <v>16215</v>
      </c>
      <c r="BV417" s="19">
        <v>16079</v>
      </c>
      <c r="BW417" s="19">
        <v>16915</v>
      </c>
      <c r="BX417" s="19">
        <v>17661</v>
      </c>
      <c r="BY417" s="19">
        <v>17803</v>
      </c>
      <c r="BZ417" s="19">
        <v>17430</v>
      </c>
      <c r="CA417" s="19">
        <v>17462</v>
      </c>
      <c r="CB417" s="19">
        <v>17237</v>
      </c>
      <c r="CC417" s="19">
        <v>18434</v>
      </c>
      <c r="CD417" s="19">
        <v>18962</v>
      </c>
      <c r="CE417" s="19">
        <v>18608</v>
      </c>
      <c r="CF417" s="19">
        <v>18104</v>
      </c>
      <c r="CG417" s="19">
        <v>17686</v>
      </c>
      <c r="CH417" s="49">
        <v>17252</v>
      </c>
      <c r="CI417" s="49">
        <v>17440</v>
      </c>
      <c r="CJ417" s="49">
        <v>17316</v>
      </c>
      <c r="CK417" s="49">
        <v>17083</v>
      </c>
      <c r="CL417" s="49">
        <v>17031</v>
      </c>
      <c r="CM417" s="49">
        <v>16666</v>
      </c>
      <c r="CN417" s="49">
        <v>16199</v>
      </c>
      <c r="CO417" s="49">
        <v>17121</v>
      </c>
      <c r="CP417" s="49">
        <v>17743</v>
      </c>
      <c r="CQ417" s="49">
        <v>17462</v>
      </c>
      <c r="CR417" s="49">
        <v>16653</v>
      </c>
      <c r="CS417" s="49">
        <v>15887</v>
      </c>
      <c r="CT417" s="49">
        <v>15217</v>
      </c>
      <c r="CU417" s="49">
        <v>15374</v>
      </c>
      <c r="CV417" s="49">
        <v>14981</v>
      </c>
      <c r="CW417" s="49">
        <v>14093</v>
      </c>
      <c r="CX417" s="49">
        <v>13221</v>
      </c>
      <c r="CY417" s="49">
        <v>12453</v>
      </c>
      <c r="DG417" s="17" t="s">
        <v>25</v>
      </c>
      <c r="DH417" s="17" t="s">
        <v>25</v>
      </c>
      <c r="DI417" s="49">
        <v>434500</v>
      </c>
      <c r="DJ417" s="49">
        <v>435900</v>
      </c>
      <c r="DK417" s="49">
        <v>438000</v>
      </c>
      <c r="DL417" s="49">
        <v>439000</v>
      </c>
      <c r="DM417" s="49">
        <v>443600</v>
      </c>
      <c r="DN417" s="49">
        <v>442100</v>
      </c>
      <c r="DO417" s="49">
        <v>433600</v>
      </c>
      <c r="DP417" s="49">
        <v>438600</v>
      </c>
      <c r="DQ417" s="49">
        <v>437700</v>
      </c>
      <c r="DR417" s="49">
        <v>436800</v>
      </c>
      <c r="DS417" s="49">
        <v>444600</v>
      </c>
      <c r="DT417" s="49">
        <v>444300</v>
      </c>
      <c r="DU417" s="49">
        <v>443800</v>
      </c>
      <c r="DV417" s="49">
        <v>445100</v>
      </c>
      <c r="DW417" s="49">
        <v>443800</v>
      </c>
      <c r="DX417" s="49">
        <v>435900</v>
      </c>
      <c r="DY417" s="49">
        <v>435000</v>
      </c>
      <c r="DZ417" s="49">
        <v>437500</v>
      </c>
      <c r="EA417" s="49">
        <v>439900</v>
      </c>
      <c r="EB417" s="49">
        <v>444500</v>
      </c>
      <c r="EC417" s="49">
        <v>442600</v>
      </c>
      <c r="ED417" s="49">
        <v>440800</v>
      </c>
      <c r="EE417" s="49">
        <v>439900</v>
      </c>
      <c r="EF417" s="49">
        <v>441200</v>
      </c>
      <c r="EG417" s="49">
        <v>439800</v>
      </c>
      <c r="EH417" s="49">
        <v>441100</v>
      </c>
      <c r="EI417" s="49">
        <v>436700</v>
      </c>
      <c r="EJ417" s="49">
        <v>442500</v>
      </c>
      <c r="EK417" s="49">
        <v>441500</v>
      </c>
      <c r="EL417" s="49">
        <v>445400</v>
      </c>
      <c r="EM417" s="49"/>
      <c r="EN417" s="19"/>
      <c r="EO417" s="31">
        <f t="shared" si="210"/>
        <v>2.2310701956271578E-2</v>
      </c>
      <c r="EP417" s="31">
        <f t="shared" si="211"/>
        <v>2.1300757054370269E-2</v>
      </c>
      <c r="EQ417" s="31">
        <f t="shared" si="212"/>
        <v>2.1705479452054796E-2</v>
      </c>
      <c r="ER417" s="31">
        <f t="shared" si="213"/>
        <v>2.091116173120729E-2</v>
      </c>
      <c r="ES417" s="31">
        <f t="shared" si="214"/>
        <v>2.1722272317403066E-2</v>
      </c>
      <c r="ET417" s="31">
        <f t="shared" si="215"/>
        <v>1.9004750056548291E-2</v>
      </c>
      <c r="EU417" s="31">
        <f t="shared" si="216"/>
        <v>1.9926199261992621E-2</v>
      </c>
      <c r="EV417" s="31">
        <f t="shared" si="217"/>
        <v>1.8581851345189238E-2</v>
      </c>
      <c r="EW417" s="31">
        <f t="shared" si="218"/>
        <v>2.0774503084304317E-2</v>
      </c>
      <c r="EX417" s="31">
        <f t="shared" si="219"/>
        <v>2.0187728937728938E-2</v>
      </c>
      <c r="EY417" s="31">
        <f t="shared" si="220"/>
        <v>2.4455690508322088E-2</v>
      </c>
      <c r="EZ417" s="31">
        <f t="shared" si="221"/>
        <v>3.0186810713481883E-2</v>
      </c>
      <c r="FA417" s="31">
        <f t="shared" si="222"/>
        <v>4.2066246056782337E-2</v>
      </c>
      <c r="FB417" s="31">
        <f t="shared" si="223"/>
        <v>4.2188272298359919E-2</v>
      </c>
      <c r="FC417" s="31">
        <f t="shared" si="224"/>
        <v>4.3199639477242001E-2</v>
      </c>
      <c r="FD417" s="31">
        <f t="shared" si="225"/>
        <v>4.0110116999311766E-2</v>
      </c>
      <c r="FE417" s="31">
        <f t="shared" si="226"/>
        <v>4.2236781609195403E-2</v>
      </c>
      <c r="FF417" s="31">
        <f t="shared" si="227"/>
        <v>3.7170285714285711E-2</v>
      </c>
      <c r="FG417" s="31">
        <f t="shared" si="228"/>
        <v>3.7394862468742893E-2</v>
      </c>
      <c r="FH417" s="31">
        <f t="shared" si="229"/>
        <v>3.456917885264342E-2</v>
      </c>
      <c r="FI417" s="31">
        <f t="shared" si="230"/>
        <v>3.7840036150022592E-2</v>
      </c>
      <c r="FJ417" s="31">
        <f t="shared" si="231"/>
        <v>3.6476860254083483E-2</v>
      </c>
      <c r="FK417" s="31">
        <f t="shared" si="232"/>
        <v>4.047056149124801E-2</v>
      </c>
      <c r="FL417" s="31">
        <f t="shared" si="233"/>
        <v>3.9068449682683588E-2</v>
      </c>
      <c r="FM417" s="50">
        <f t="shared" si="234"/>
        <v>4.2310140973169624E-2</v>
      </c>
      <c r="FN417" s="50">
        <f t="shared" si="235"/>
        <v>3.9111312627522106E-2</v>
      </c>
      <c r="FO417" s="50">
        <f t="shared" si="236"/>
        <v>3.9118387909319902E-2</v>
      </c>
      <c r="FP417" s="50">
        <f t="shared" ref="FP417:FP455" si="239">CN417/EJ417</f>
        <v>3.6607909604519775E-2</v>
      </c>
      <c r="FQ417" s="50">
        <f t="shared" ref="FQ417:FQ455" si="240">CQ417/EK417</f>
        <v>3.9551528878822198E-2</v>
      </c>
      <c r="FR417" s="50">
        <f t="shared" si="209"/>
        <v>3.4164795689268071E-2</v>
      </c>
    </row>
    <row r="418" spans="1:174" ht="14">
      <c r="A418" s="17" t="s">
        <v>26</v>
      </c>
      <c r="B418" s="19">
        <v>19024</v>
      </c>
      <c r="C418" s="19">
        <v>19054</v>
      </c>
      <c r="D418" s="19">
        <v>19201</v>
      </c>
      <c r="E418" s="19">
        <v>19003</v>
      </c>
      <c r="F418" s="19">
        <v>18907</v>
      </c>
      <c r="G418" s="19">
        <v>19431</v>
      </c>
      <c r="H418" s="19">
        <v>19761</v>
      </c>
      <c r="I418" s="19">
        <v>20890</v>
      </c>
      <c r="J418" s="19">
        <v>21401</v>
      </c>
      <c r="K418" s="19">
        <v>21176</v>
      </c>
      <c r="L418" s="19">
        <v>21097</v>
      </c>
      <c r="M418" s="19">
        <v>20935</v>
      </c>
      <c r="N418" s="19">
        <v>20201</v>
      </c>
      <c r="O418" s="19">
        <v>20523</v>
      </c>
      <c r="P418" s="19">
        <v>19795</v>
      </c>
      <c r="Q418" s="19">
        <v>20475</v>
      </c>
      <c r="R418" s="19">
        <v>20150</v>
      </c>
      <c r="S418" s="19">
        <v>19791</v>
      </c>
      <c r="T418" s="19">
        <v>19349</v>
      </c>
      <c r="U418" s="19">
        <v>19905</v>
      </c>
      <c r="V418" s="19">
        <v>20157</v>
      </c>
      <c r="W418" s="19">
        <v>19736</v>
      </c>
      <c r="X418" s="19">
        <v>18624</v>
      </c>
      <c r="Y418" s="19">
        <v>18058</v>
      </c>
      <c r="Z418" s="19">
        <v>17185</v>
      </c>
      <c r="AA418" s="19">
        <v>17289</v>
      </c>
      <c r="AB418" s="19">
        <v>17573</v>
      </c>
      <c r="AC418" s="19">
        <v>16858</v>
      </c>
      <c r="AD418" s="19">
        <v>16478</v>
      </c>
      <c r="AE418" s="19">
        <v>16146</v>
      </c>
      <c r="AF418" s="19">
        <v>16421</v>
      </c>
      <c r="AG418" s="19">
        <v>17129</v>
      </c>
      <c r="AH418" s="19">
        <v>17365</v>
      </c>
      <c r="AI418" s="19">
        <v>17326</v>
      </c>
      <c r="AJ418" s="19">
        <v>17137</v>
      </c>
      <c r="AK418" s="19">
        <v>17227</v>
      </c>
      <c r="AL418" s="19">
        <v>17270</v>
      </c>
      <c r="AM418" s="19">
        <v>18444</v>
      </c>
      <c r="AN418" s="19">
        <v>19528</v>
      </c>
      <c r="AO418" s="19">
        <v>20283</v>
      </c>
      <c r="AP418" s="19">
        <v>21578</v>
      </c>
      <c r="AQ418" s="19">
        <v>23814</v>
      </c>
      <c r="AR418" s="19">
        <v>25614</v>
      </c>
      <c r="AS418" s="19">
        <v>28642</v>
      </c>
      <c r="AT418" s="19">
        <v>33648</v>
      </c>
      <c r="AU418" s="19">
        <v>35270</v>
      </c>
      <c r="AV418" s="19">
        <v>36192</v>
      </c>
      <c r="AW418" s="19">
        <v>36375</v>
      </c>
      <c r="AX418" s="19">
        <v>35892</v>
      </c>
      <c r="AY418" s="19">
        <v>36492</v>
      </c>
      <c r="AZ418" s="19">
        <v>37309</v>
      </c>
      <c r="BA418" s="19">
        <v>37242</v>
      </c>
      <c r="BB418" s="19">
        <v>37137</v>
      </c>
      <c r="BC418" s="19">
        <v>37497</v>
      </c>
      <c r="BD418" s="19">
        <v>36933</v>
      </c>
      <c r="BE418" s="19">
        <v>38439</v>
      </c>
      <c r="BF418" s="19">
        <v>38655</v>
      </c>
      <c r="BG418" s="19">
        <v>37206</v>
      </c>
      <c r="BH418" s="19">
        <v>36042</v>
      </c>
      <c r="BI418" s="19">
        <v>34274</v>
      </c>
      <c r="BJ418" s="19">
        <v>32707</v>
      </c>
      <c r="BK418" s="19">
        <v>32343</v>
      </c>
      <c r="BL418" s="19">
        <v>32619</v>
      </c>
      <c r="BM418" s="19">
        <v>32279</v>
      </c>
      <c r="BN418" s="19">
        <v>31728</v>
      </c>
      <c r="BO418" s="19">
        <v>31612</v>
      </c>
      <c r="BP418" s="19">
        <v>31461</v>
      </c>
      <c r="BQ418" s="19">
        <v>32843</v>
      </c>
      <c r="BR418" s="19">
        <v>33654</v>
      </c>
      <c r="BS418" s="19">
        <v>33439</v>
      </c>
      <c r="BT418" s="19">
        <v>33218</v>
      </c>
      <c r="BU418" s="19">
        <v>32875</v>
      </c>
      <c r="BV418" s="19">
        <v>32370</v>
      </c>
      <c r="BW418" s="19">
        <v>33531</v>
      </c>
      <c r="BX418" s="19">
        <v>34422</v>
      </c>
      <c r="BY418" s="19">
        <v>34544</v>
      </c>
      <c r="BZ418" s="19">
        <v>34236</v>
      </c>
      <c r="CA418" s="19">
        <v>33843</v>
      </c>
      <c r="CB418" s="19">
        <v>33947</v>
      </c>
      <c r="CC418" s="19">
        <v>35478</v>
      </c>
      <c r="CD418" s="19">
        <v>36342</v>
      </c>
      <c r="CE418" s="19">
        <v>35862</v>
      </c>
      <c r="CF418" s="19">
        <v>34433</v>
      </c>
      <c r="CG418" s="19">
        <v>33965</v>
      </c>
      <c r="CH418" s="49">
        <v>33354</v>
      </c>
      <c r="CI418" s="49">
        <v>33398</v>
      </c>
      <c r="CJ418" s="49">
        <v>32857</v>
      </c>
      <c r="CK418" s="49">
        <v>32556</v>
      </c>
      <c r="CL418" s="49">
        <v>32618</v>
      </c>
      <c r="CM418" s="49">
        <v>32159</v>
      </c>
      <c r="CN418" s="49">
        <v>31584</v>
      </c>
      <c r="CO418" s="49">
        <v>32408</v>
      </c>
      <c r="CP418" s="49">
        <v>32993</v>
      </c>
      <c r="CQ418" s="49">
        <v>32180</v>
      </c>
      <c r="CR418" s="49">
        <v>30893</v>
      </c>
      <c r="CS418" s="49">
        <v>29785</v>
      </c>
      <c r="CT418" s="49">
        <v>28323</v>
      </c>
      <c r="CU418" s="49">
        <v>27556</v>
      </c>
      <c r="CV418" s="49">
        <v>26864</v>
      </c>
      <c r="CW418" s="49">
        <v>25722</v>
      </c>
      <c r="CX418" s="49">
        <v>24673</v>
      </c>
      <c r="CY418" s="49">
        <v>23928</v>
      </c>
      <c r="DG418" s="17" t="s">
        <v>26</v>
      </c>
      <c r="DH418" s="17" t="s">
        <v>26</v>
      </c>
      <c r="DI418" s="49">
        <v>902200</v>
      </c>
      <c r="DJ418" s="49">
        <v>901400</v>
      </c>
      <c r="DK418" s="49">
        <v>906200</v>
      </c>
      <c r="DL418" s="49">
        <v>905400</v>
      </c>
      <c r="DM418" s="49">
        <v>906300</v>
      </c>
      <c r="DN418" s="49">
        <v>914500</v>
      </c>
      <c r="DO418" s="49">
        <v>917000</v>
      </c>
      <c r="DP418" s="49">
        <v>920100</v>
      </c>
      <c r="DQ418" s="49">
        <v>926400</v>
      </c>
      <c r="DR418" s="49">
        <v>933200</v>
      </c>
      <c r="DS418" s="49">
        <v>932200</v>
      </c>
      <c r="DT418" s="49">
        <v>939100</v>
      </c>
      <c r="DU418" s="49">
        <v>934300</v>
      </c>
      <c r="DV418" s="49">
        <v>937600</v>
      </c>
      <c r="DW418" s="49">
        <v>937000</v>
      </c>
      <c r="DX418" s="49">
        <v>934400</v>
      </c>
      <c r="DY418" s="49">
        <v>938900</v>
      </c>
      <c r="DZ418" s="49">
        <v>932900</v>
      </c>
      <c r="EA418" s="49">
        <v>943200</v>
      </c>
      <c r="EB418" s="49">
        <v>949100</v>
      </c>
      <c r="EC418" s="49">
        <v>943100</v>
      </c>
      <c r="ED418" s="49">
        <v>939900</v>
      </c>
      <c r="EE418" s="49">
        <v>927000</v>
      </c>
      <c r="EF418" s="49">
        <v>928400</v>
      </c>
      <c r="EG418" s="49">
        <v>946100</v>
      </c>
      <c r="EH418" s="49">
        <v>948300</v>
      </c>
      <c r="EI418" s="49">
        <v>956700</v>
      </c>
      <c r="EJ418" s="49">
        <v>959400</v>
      </c>
      <c r="EK418" s="49">
        <v>958300</v>
      </c>
      <c r="EL418" s="49">
        <v>966200</v>
      </c>
      <c r="EM418" s="49"/>
      <c r="EN418" s="19"/>
      <c r="EO418" s="31">
        <f t="shared" si="210"/>
        <v>2.3471514076701398E-2</v>
      </c>
      <c r="EP418" s="31">
        <f t="shared" si="211"/>
        <v>2.2410694475260704E-2</v>
      </c>
      <c r="EQ418" s="31">
        <f t="shared" si="212"/>
        <v>2.2594350033105275E-2</v>
      </c>
      <c r="ER418" s="31">
        <f t="shared" si="213"/>
        <v>2.1370664899491937E-2</v>
      </c>
      <c r="ES418" s="31">
        <f t="shared" si="214"/>
        <v>2.1776453712898599E-2</v>
      </c>
      <c r="ET418" s="31">
        <f t="shared" si="215"/>
        <v>1.8791689447785677E-2</v>
      </c>
      <c r="EU418" s="31">
        <f t="shared" si="216"/>
        <v>1.8383860414394767E-2</v>
      </c>
      <c r="EV418" s="31">
        <f t="shared" si="217"/>
        <v>1.7846973155091837E-2</v>
      </c>
      <c r="EW418" s="31">
        <f t="shared" si="218"/>
        <v>1.8702504317789293E-2</v>
      </c>
      <c r="EX418" s="31">
        <f t="shared" si="219"/>
        <v>1.8506215173596227E-2</v>
      </c>
      <c r="EY418" s="31">
        <f t="shared" si="220"/>
        <v>2.1758206393477794E-2</v>
      </c>
      <c r="EZ418" s="31">
        <f t="shared" si="221"/>
        <v>2.727505058034288E-2</v>
      </c>
      <c r="FA418" s="31">
        <f t="shared" si="222"/>
        <v>3.7750187306004497E-2</v>
      </c>
      <c r="FB418" s="31">
        <f t="shared" si="223"/>
        <v>3.8280716723549491E-2</v>
      </c>
      <c r="FC418" s="31">
        <f t="shared" si="224"/>
        <v>3.9745997865528279E-2</v>
      </c>
      <c r="FD418" s="31">
        <f t="shared" si="225"/>
        <v>3.9525898972602738E-2</v>
      </c>
      <c r="FE418" s="31">
        <f t="shared" si="226"/>
        <v>3.9627223346469273E-2</v>
      </c>
      <c r="FF418" s="31">
        <f t="shared" si="227"/>
        <v>3.50594919069568E-2</v>
      </c>
      <c r="FG418" s="31">
        <f t="shared" si="228"/>
        <v>3.4222858354537741E-2</v>
      </c>
      <c r="FH418" s="31">
        <f t="shared" si="229"/>
        <v>3.3148245706458752E-2</v>
      </c>
      <c r="FI418" s="31">
        <f t="shared" si="230"/>
        <v>3.5456473332626443E-2</v>
      </c>
      <c r="FJ418" s="31">
        <f t="shared" si="231"/>
        <v>3.4439834024896268E-2</v>
      </c>
      <c r="FK418" s="31">
        <f t="shared" si="232"/>
        <v>3.7264293419633228E-2</v>
      </c>
      <c r="FL418" s="31">
        <f t="shared" si="233"/>
        <v>3.6565058164584233E-2</v>
      </c>
      <c r="FM418" s="50">
        <f t="shared" si="234"/>
        <v>3.7905084029172392E-2</v>
      </c>
      <c r="FN418" s="50">
        <f t="shared" si="235"/>
        <v>3.5172413793103451E-2</v>
      </c>
      <c r="FO418" s="50">
        <f t="shared" si="236"/>
        <v>3.4029476324866727E-2</v>
      </c>
      <c r="FP418" s="50">
        <f t="shared" si="239"/>
        <v>3.2920575359599753E-2</v>
      </c>
      <c r="FQ418" s="50">
        <f t="shared" si="240"/>
        <v>3.358029844516331E-2</v>
      </c>
      <c r="FR418" s="50">
        <f t="shared" si="209"/>
        <v>2.9313806665286692E-2</v>
      </c>
    </row>
    <row r="419" spans="1:174" ht="14">
      <c r="A419" s="17" t="s">
        <v>27</v>
      </c>
      <c r="B419" s="19">
        <v>4923</v>
      </c>
      <c r="C419" s="19">
        <v>4818</v>
      </c>
      <c r="D419" s="19">
        <v>4709</v>
      </c>
      <c r="E419" s="19">
        <v>4484</v>
      </c>
      <c r="F419" s="19">
        <v>4894</v>
      </c>
      <c r="G419" s="19">
        <v>5310</v>
      </c>
      <c r="H419" s="19">
        <v>5613</v>
      </c>
      <c r="I419" s="19">
        <v>6301</v>
      </c>
      <c r="J419" s="19">
        <v>6447</v>
      </c>
      <c r="K419" s="19">
        <v>6399</v>
      </c>
      <c r="L419" s="19">
        <v>6104</v>
      </c>
      <c r="M419" s="19">
        <v>5707</v>
      </c>
      <c r="N419" s="19">
        <v>5413</v>
      </c>
      <c r="O419" s="19">
        <v>5350</v>
      </c>
      <c r="P419" s="19">
        <v>5384</v>
      </c>
      <c r="Q419" s="19">
        <v>5519</v>
      </c>
      <c r="R419" s="19">
        <v>5782</v>
      </c>
      <c r="S419" s="19">
        <v>5856</v>
      </c>
      <c r="T419" s="19">
        <v>6221</v>
      </c>
      <c r="U419" s="19">
        <v>6647</v>
      </c>
      <c r="V419" s="19">
        <v>6704</v>
      </c>
      <c r="W419" s="19">
        <v>6281</v>
      </c>
      <c r="X419" s="19">
        <v>5293</v>
      </c>
      <c r="Y419" s="19">
        <v>4890</v>
      </c>
      <c r="Z419" s="19">
        <v>4241</v>
      </c>
      <c r="AA419" s="19">
        <v>4024</v>
      </c>
      <c r="AB419" s="19">
        <v>3997</v>
      </c>
      <c r="AC419" s="19">
        <v>3939</v>
      </c>
      <c r="AD419" s="19">
        <v>4068</v>
      </c>
      <c r="AE419" s="19">
        <v>4392</v>
      </c>
      <c r="AF419" s="19">
        <v>4811</v>
      </c>
      <c r="AG419" s="19">
        <v>5252</v>
      </c>
      <c r="AH419" s="19">
        <v>5202</v>
      </c>
      <c r="AI419" s="19">
        <v>4911</v>
      </c>
      <c r="AJ419" s="19">
        <v>4699</v>
      </c>
      <c r="AK419" s="19">
        <v>4413</v>
      </c>
      <c r="AL419" s="19">
        <v>4234</v>
      </c>
      <c r="AM419" s="19">
        <v>4321</v>
      </c>
      <c r="AN419" s="19">
        <v>4737</v>
      </c>
      <c r="AO419" s="19">
        <v>4892</v>
      </c>
      <c r="AP419" s="19">
        <v>5381</v>
      </c>
      <c r="AQ419" s="19">
        <v>6553</v>
      </c>
      <c r="AR419" s="19">
        <v>7864</v>
      </c>
      <c r="AS419" s="19">
        <v>8998</v>
      </c>
      <c r="AT419" s="19">
        <v>10220</v>
      </c>
      <c r="AU419" s="19">
        <v>9883</v>
      </c>
      <c r="AV419" s="19">
        <v>9425</v>
      </c>
      <c r="AW419" s="19">
        <v>8847</v>
      </c>
      <c r="AX419" s="19">
        <v>8161</v>
      </c>
      <c r="AY419" s="19">
        <v>8102</v>
      </c>
      <c r="AZ419" s="19">
        <v>8067</v>
      </c>
      <c r="BA419" s="19">
        <v>8104</v>
      </c>
      <c r="BB419" s="19">
        <v>8336</v>
      </c>
      <c r="BC419" s="19">
        <v>9175</v>
      </c>
      <c r="BD419" s="19">
        <v>9621</v>
      </c>
      <c r="BE419" s="19">
        <v>10320</v>
      </c>
      <c r="BF419" s="19">
        <v>10392</v>
      </c>
      <c r="BG419" s="19">
        <v>9824</v>
      </c>
      <c r="BH419" s="19">
        <v>8835</v>
      </c>
      <c r="BI419" s="19">
        <v>8103</v>
      </c>
      <c r="BJ419" s="19">
        <v>7374</v>
      </c>
      <c r="BK419" s="19">
        <v>7080</v>
      </c>
      <c r="BL419" s="19">
        <v>7064</v>
      </c>
      <c r="BM419" s="19">
        <v>7256</v>
      </c>
      <c r="BN419" s="19">
        <v>7622</v>
      </c>
      <c r="BO419" s="19">
        <v>8305</v>
      </c>
      <c r="BP419" s="19">
        <v>8933</v>
      </c>
      <c r="BQ419" s="19">
        <v>9799</v>
      </c>
      <c r="BR419" s="19">
        <v>10060</v>
      </c>
      <c r="BS419" s="19">
        <v>9646</v>
      </c>
      <c r="BT419" s="19">
        <v>9058</v>
      </c>
      <c r="BU419" s="19">
        <v>8515</v>
      </c>
      <c r="BV419" s="19">
        <v>8075</v>
      </c>
      <c r="BW419" s="19">
        <v>8163</v>
      </c>
      <c r="BX419" s="19">
        <v>8387</v>
      </c>
      <c r="BY419" s="19">
        <v>8709</v>
      </c>
      <c r="BZ419" s="19">
        <v>9013</v>
      </c>
      <c r="CA419" s="19">
        <v>9637</v>
      </c>
      <c r="CB419" s="19">
        <v>10226</v>
      </c>
      <c r="CC419" s="19">
        <v>10794</v>
      </c>
      <c r="CD419" s="19">
        <v>11116</v>
      </c>
      <c r="CE419" s="19">
        <v>10705</v>
      </c>
      <c r="CF419" s="19">
        <v>9631</v>
      </c>
      <c r="CG419" s="19">
        <v>9191</v>
      </c>
      <c r="CH419" s="49">
        <v>8794</v>
      </c>
      <c r="CI419" s="49">
        <v>8666</v>
      </c>
      <c r="CJ419" s="49">
        <v>8635</v>
      </c>
      <c r="CK419" s="49">
        <v>8678</v>
      </c>
      <c r="CL419" s="49">
        <v>9030</v>
      </c>
      <c r="CM419" s="49">
        <v>9513</v>
      </c>
      <c r="CN419" s="49">
        <v>9968</v>
      </c>
      <c r="CO419" s="49">
        <v>10627</v>
      </c>
      <c r="CP419" s="49">
        <v>10484</v>
      </c>
      <c r="CQ419" s="49">
        <v>9787</v>
      </c>
      <c r="CR419" s="49">
        <v>8963</v>
      </c>
      <c r="CS419" s="49">
        <v>8425</v>
      </c>
      <c r="CT419" s="49">
        <v>7701</v>
      </c>
      <c r="CU419" s="49">
        <v>7287</v>
      </c>
      <c r="CV419" s="49">
        <v>6913</v>
      </c>
      <c r="CW419" s="49">
        <v>6674</v>
      </c>
      <c r="CX419" s="49">
        <v>6633</v>
      </c>
      <c r="CY419" s="49">
        <v>6930</v>
      </c>
      <c r="DG419" s="17" t="s">
        <v>27</v>
      </c>
      <c r="DH419" s="17" t="s">
        <v>27</v>
      </c>
      <c r="DI419" s="49">
        <v>234400</v>
      </c>
      <c r="DJ419" s="49">
        <v>236400</v>
      </c>
      <c r="DK419" s="49">
        <v>237200</v>
      </c>
      <c r="DL419" s="49">
        <v>241500</v>
      </c>
      <c r="DM419" s="49">
        <v>239400</v>
      </c>
      <c r="DN419" s="49">
        <v>243700</v>
      </c>
      <c r="DO419" s="49">
        <v>248100</v>
      </c>
      <c r="DP419" s="49">
        <v>245700</v>
      </c>
      <c r="DQ419" s="49">
        <v>248400</v>
      </c>
      <c r="DR419" s="49">
        <v>246800</v>
      </c>
      <c r="DS419" s="49">
        <v>243800</v>
      </c>
      <c r="DT419" s="49">
        <v>246100</v>
      </c>
      <c r="DU419" s="49">
        <v>241000</v>
      </c>
      <c r="DV419" s="49">
        <v>242500</v>
      </c>
      <c r="DW419" s="49">
        <v>238200</v>
      </c>
      <c r="DX419" s="49">
        <v>238400</v>
      </c>
      <c r="DY419" s="49">
        <v>242300</v>
      </c>
      <c r="DZ419" s="49">
        <v>240500</v>
      </c>
      <c r="EA419" s="49">
        <v>247600</v>
      </c>
      <c r="EB419" s="49">
        <v>246800</v>
      </c>
      <c r="EC419" s="49">
        <v>249200</v>
      </c>
      <c r="ED419" s="49">
        <v>249300</v>
      </c>
      <c r="EE419" s="49">
        <v>249600</v>
      </c>
      <c r="EF419" s="49">
        <v>246400</v>
      </c>
      <c r="EG419" s="49">
        <v>244000</v>
      </c>
      <c r="EH419" s="49">
        <v>245300</v>
      </c>
      <c r="EI419" s="49">
        <v>237900</v>
      </c>
      <c r="EJ419" s="49">
        <v>240600</v>
      </c>
      <c r="EK419" s="49">
        <v>240200</v>
      </c>
      <c r="EL419" s="49">
        <v>238400</v>
      </c>
      <c r="EM419" s="49"/>
      <c r="EN419" s="19"/>
      <c r="EO419" s="31">
        <f t="shared" si="210"/>
        <v>2.729948805460751E-2</v>
      </c>
      <c r="EP419" s="31">
        <f t="shared" si="211"/>
        <v>2.2897631133671742E-2</v>
      </c>
      <c r="EQ419" s="31">
        <f t="shared" si="212"/>
        <v>2.3267284991568295E-2</v>
      </c>
      <c r="ER419" s="31">
        <f t="shared" si="213"/>
        <v>2.5759834368530021E-2</v>
      </c>
      <c r="ES419" s="31">
        <f t="shared" si="214"/>
        <v>2.6236424394319131E-2</v>
      </c>
      <c r="ET419" s="31">
        <f t="shared" si="215"/>
        <v>1.7402544111612638E-2</v>
      </c>
      <c r="EU419" s="31">
        <f t="shared" si="216"/>
        <v>1.5876662636033857E-2</v>
      </c>
      <c r="EV419" s="31">
        <f t="shared" si="217"/>
        <v>1.9580789580789581E-2</v>
      </c>
      <c r="EW419" s="31">
        <f t="shared" si="218"/>
        <v>1.9770531400966185E-2</v>
      </c>
      <c r="EX419" s="31">
        <f t="shared" si="219"/>
        <v>1.7155591572123177E-2</v>
      </c>
      <c r="EY419" s="31">
        <f t="shared" si="220"/>
        <v>2.0065627563576702E-2</v>
      </c>
      <c r="EZ419" s="31">
        <f t="shared" si="221"/>
        <v>3.1954490044697276E-2</v>
      </c>
      <c r="FA419" s="31">
        <f t="shared" si="222"/>
        <v>4.1008298755186724E-2</v>
      </c>
      <c r="FB419" s="31">
        <f t="shared" si="223"/>
        <v>3.3653608247422681E-2</v>
      </c>
      <c r="FC419" s="31">
        <f t="shared" si="224"/>
        <v>3.4021830394626362E-2</v>
      </c>
      <c r="FD419" s="31">
        <f t="shared" si="225"/>
        <v>4.0356543624161072E-2</v>
      </c>
      <c r="FE419" s="31">
        <f t="shared" si="226"/>
        <v>4.0544779199339659E-2</v>
      </c>
      <c r="FF419" s="31">
        <f t="shared" si="227"/>
        <v>3.0661122661122663E-2</v>
      </c>
      <c r="FG419" s="31">
        <f t="shared" si="228"/>
        <v>2.9305331179321485E-2</v>
      </c>
      <c r="FH419" s="31">
        <f t="shared" si="229"/>
        <v>3.6195299837925445E-2</v>
      </c>
      <c r="FI419" s="31">
        <f t="shared" si="230"/>
        <v>3.8707865168539322E-2</v>
      </c>
      <c r="FJ419" s="31">
        <f t="shared" si="231"/>
        <v>3.2390693943040512E-2</v>
      </c>
      <c r="FK419" s="31">
        <f t="shared" si="232"/>
        <v>3.4891826923076921E-2</v>
      </c>
      <c r="FL419" s="31">
        <f t="shared" si="233"/>
        <v>4.150162337662338E-2</v>
      </c>
      <c r="FM419" s="50">
        <f t="shared" si="234"/>
        <v>4.387295081967213E-2</v>
      </c>
      <c r="FN419" s="50">
        <f t="shared" si="235"/>
        <v>3.5849979616795757E-2</v>
      </c>
      <c r="FO419" s="50">
        <f t="shared" si="236"/>
        <v>3.6477511559478773E-2</v>
      </c>
      <c r="FP419" s="50">
        <f t="shared" si="239"/>
        <v>4.1429758935993349E-2</v>
      </c>
      <c r="FQ419" s="50">
        <f t="shared" si="240"/>
        <v>4.0745212323064113E-2</v>
      </c>
      <c r="FR419" s="50">
        <f t="shared" si="209"/>
        <v>3.2302852348993286E-2</v>
      </c>
    </row>
    <row r="420" spans="1:174" ht="14">
      <c r="A420" s="17" t="s">
        <v>28</v>
      </c>
      <c r="B420" s="19">
        <v>10600</v>
      </c>
      <c r="C420" s="19">
        <v>10916</v>
      </c>
      <c r="D420" s="19">
        <v>11142</v>
      </c>
      <c r="E420" s="19">
        <v>11065</v>
      </c>
      <c r="F420" s="19">
        <v>10906</v>
      </c>
      <c r="G420" s="19">
        <v>10986</v>
      </c>
      <c r="H420" s="19">
        <v>11293</v>
      </c>
      <c r="I420" s="19">
        <v>12402</v>
      </c>
      <c r="J420" s="19">
        <v>12935</v>
      </c>
      <c r="K420" s="19">
        <v>13059</v>
      </c>
      <c r="L420" s="19">
        <v>12974</v>
      </c>
      <c r="M420" s="19">
        <v>12837</v>
      </c>
      <c r="N420" s="19">
        <v>12904</v>
      </c>
      <c r="O420" s="19">
        <v>12999</v>
      </c>
      <c r="P420" s="19">
        <v>13463</v>
      </c>
      <c r="Q420" s="19">
        <v>13032</v>
      </c>
      <c r="R420" s="19">
        <v>12790</v>
      </c>
      <c r="S420" s="19">
        <v>12881</v>
      </c>
      <c r="T420" s="19">
        <v>13391</v>
      </c>
      <c r="U420" s="19">
        <v>14500</v>
      </c>
      <c r="V420" s="19">
        <v>14621</v>
      </c>
      <c r="W420" s="19">
        <v>14427</v>
      </c>
      <c r="X420" s="19">
        <v>13918</v>
      </c>
      <c r="Y420" s="19">
        <v>13736</v>
      </c>
      <c r="Z420" s="19">
        <v>13366</v>
      </c>
      <c r="AA420" s="19">
        <v>13169</v>
      </c>
      <c r="AB420" s="19">
        <v>13034</v>
      </c>
      <c r="AC420" s="19">
        <v>12765</v>
      </c>
      <c r="AD420" s="19">
        <v>12059</v>
      </c>
      <c r="AE420" s="19">
        <v>11610</v>
      </c>
      <c r="AF420" s="19">
        <v>11614</v>
      </c>
      <c r="AG420" s="19">
        <v>12110</v>
      </c>
      <c r="AH420" s="19">
        <v>12379</v>
      </c>
      <c r="AI420" s="19">
        <v>12512</v>
      </c>
      <c r="AJ420" s="19">
        <v>12269</v>
      </c>
      <c r="AK420" s="19">
        <v>12209</v>
      </c>
      <c r="AL420" s="19">
        <v>12306</v>
      </c>
      <c r="AM420" s="19">
        <v>12795</v>
      </c>
      <c r="AN420" s="19">
        <v>13353</v>
      </c>
      <c r="AO420" s="19">
        <v>13601</v>
      </c>
      <c r="AP420" s="19">
        <v>13720</v>
      </c>
      <c r="AQ420" s="19">
        <v>14678</v>
      </c>
      <c r="AR420" s="19">
        <v>16208</v>
      </c>
      <c r="AS420" s="19">
        <v>18501</v>
      </c>
      <c r="AT420" s="19">
        <v>21326</v>
      </c>
      <c r="AU420" s="19">
        <v>22316</v>
      </c>
      <c r="AV420" s="19">
        <v>23173</v>
      </c>
      <c r="AW420" s="19">
        <v>23436</v>
      </c>
      <c r="AX420" s="19">
        <v>23097</v>
      </c>
      <c r="AY420" s="19">
        <v>23307</v>
      </c>
      <c r="AZ420" s="19">
        <v>23561</v>
      </c>
      <c r="BA420" s="19">
        <v>23538</v>
      </c>
      <c r="BB420" s="19">
        <v>22988</v>
      </c>
      <c r="BC420" s="19">
        <v>22198</v>
      </c>
      <c r="BD420" s="19">
        <v>22037</v>
      </c>
      <c r="BE420" s="19">
        <v>23347</v>
      </c>
      <c r="BF420" s="19">
        <v>23389</v>
      </c>
      <c r="BG420" s="19">
        <v>22561</v>
      </c>
      <c r="BH420" s="19">
        <v>21890</v>
      </c>
      <c r="BI420" s="19">
        <v>20941</v>
      </c>
      <c r="BJ420" s="19">
        <v>20058</v>
      </c>
      <c r="BK420" s="19">
        <v>19482</v>
      </c>
      <c r="BL420" s="19">
        <v>19480</v>
      </c>
      <c r="BM420" s="19">
        <v>19376</v>
      </c>
      <c r="BN420" s="19">
        <v>18584</v>
      </c>
      <c r="BO420" s="19">
        <v>18187</v>
      </c>
      <c r="BP420" s="19">
        <v>18222</v>
      </c>
      <c r="BQ420" s="19">
        <v>19340</v>
      </c>
      <c r="BR420" s="19">
        <v>19775</v>
      </c>
      <c r="BS420" s="19">
        <v>19720</v>
      </c>
      <c r="BT420" s="19">
        <v>19595</v>
      </c>
      <c r="BU420" s="19">
        <v>19312</v>
      </c>
      <c r="BV420" s="19">
        <v>19008</v>
      </c>
      <c r="BW420" s="19">
        <v>19868</v>
      </c>
      <c r="BX420" s="19">
        <v>20137</v>
      </c>
      <c r="BY420" s="19">
        <v>19805</v>
      </c>
      <c r="BZ420" s="19">
        <v>19115</v>
      </c>
      <c r="CA420" s="19">
        <v>18498</v>
      </c>
      <c r="CB420" s="19">
        <v>18347</v>
      </c>
      <c r="CC420" s="19">
        <v>19566</v>
      </c>
      <c r="CD420" s="19">
        <v>19977</v>
      </c>
      <c r="CE420" s="19">
        <v>19464</v>
      </c>
      <c r="CF420" s="19">
        <v>18905</v>
      </c>
      <c r="CG420" s="19">
        <v>18437</v>
      </c>
      <c r="CH420" s="49">
        <v>17904</v>
      </c>
      <c r="CI420" s="49">
        <v>18085</v>
      </c>
      <c r="CJ420" s="49">
        <v>18097</v>
      </c>
      <c r="CK420" s="49">
        <v>17644</v>
      </c>
      <c r="CL420" s="49">
        <v>17195</v>
      </c>
      <c r="CM420" s="49">
        <v>16887</v>
      </c>
      <c r="CN420" s="49">
        <v>16894</v>
      </c>
      <c r="CO420" s="49">
        <v>17654</v>
      </c>
      <c r="CP420" s="49">
        <v>18150</v>
      </c>
      <c r="CQ420" s="49">
        <v>17758</v>
      </c>
      <c r="CR420" s="49">
        <v>17412</v>
      </c>
      <c r="CS420" s="49">
        <v>16909</v>
      </c>
      <c r="CT420" s="49">
        <v>16573</v>
      </c>
      <c r="CU420" s="49">
        <v>16405</v>
      </c>
      <c r="CV420" s="49">
        <v>15948</v>
      </c>
      <c r="CW420" s="49">
        <v>15308</v>
      </c>
      <c r="CX420" s="49">
        <v>14572</v>
      </c>
      <c r="CY420" s="49">
        <v>13966</v>
      </c>
      <c r="DG420" s="17" t="s">
        <v>28</v>
      </c>
      <c r="DH420" s="17" t="s">
        <v>28</v>
      </c>
      <c r="DI420" s="49">
        <v>415200</v>
      </c>
      <c r="DJ420" s="49">
        <v>419300</v>
      </c>
      <c r="DK420" s="49">
        <v>418900</v>
      </c>
      <c r="DL420" s="49">
        <v>420000</v>
      </c>
      <c r="DM420" s="49">
        <v>425800</v>
      </c>
      <c r="DN420" s="49">
        <v>426700</v>
      </c>
      <c r="DO420" s="49">
        <v>431100</v>
      </c>
      <c r="DP420" s="49">
        <v>428800</v>
      </c>
      <c r="DQ420" s="49">
        <v>427300</v>
      </c>
      <c r="DR420" s="49">
        <v>425100</v>
      </c>
      <c r="DS420" s="49">
        <v>421400</v>
      </c>
      <c r="DT420" s="49">
        <v>425600</v>
      </c>
      <c r="DU420" s="49">
        <v>416100</v>
      </c>
      <c r="DV420" s="49">
        <v>420500</v>
      </c>
      <c r="DW420" s="49">
        <v>420400</v>
      </c>
      <c r="DX420" s="49">
        <v>422100</v>
      </c>
      <c r="DY420" s="49">
        <v>428400</v>
      </c>
      <c r="DZ420" s="49">
        <v>416700</v>
      </c>
      <c r="EA420" s="49">
        <v>418200</v>
      </c>
      <c r="EB420" s="49">
        <v>411600</v>
      </c>
      <c r="EC420" s="49">
        <v>414900</v>
      </c>
      <c r="ED420" s="49">
        <v>421500</v>
      </c>
      <c r="EE420" s="49">
        <v>412900</v>
      </c>
      <c r="EF420" s="49">
        <v>412600</v>
      </c>
      <c r="EG420" s="49">
        <v>416500</v>
      </c>
      <c r="EH420" s="49">
        <v>418500</v>
      </c>
      <c r="EI420" s="49">
        <v>417100</v>
      </c>
      <c r="EJ420" s="49">
        <v>421300</v>
      </c>
      <c r="EK420" s="49">
        <v>415300</v>
      </c>
      <c r="EL420" s="49">
        <v>422400</v>
      </c>
      <c r="EM420" s="49"/>
      <c r="EN420" s="19"/>
      <c r="EO420" s="31">
        <f t="shared" si="210"/>
        <v>3.1452312138728324E-2</v>
      </c>
      <c r="EP420" s="31">
        <f t="shared" si="211"/>
        <v>3.0775101359408537E-2</v>
      </c>
      <c r="EQ420" s="31">
        <f t="shared" si="212"/>
        <v>3.1110050131296252E-2</v>
      </c>
      <c r="ER420" s="31">
        <f t="shared" si="213"/>
        <v>3.1883333333333333E-2</v>
      </c>
      <c r="ES420" s="31">
        <f t="shared" si="214"/>
        <v>3.3882104274307184E-2</v>
      </c>
      <c r="ET420" s="31">
        <f t="shared" si="215"/>
        <v>3.1324115303491912E-2</v>
      </c>
      <c r="EU420" s="31">
        <f t="shared" si="216"/>
        <v>2.9610299234516354E-2</v>
      </c>
      <c r="EV420" s="31">
        <f t="shared" si="217"/>
        <v>2.7084888059701492E-2</v>
      </c>
      <c r="EW420" s="31">
        <f t="shared" si="218"/>
        <v>2.9281535221156098E-2</v>
      </c>
      <c r="EX420" s="31">
        <f t="shared" si="219"/>
        <v>2.8948482709950599E-2</v>
      </c>
      <c r="EY420" s="31">
        <f t="shared" si="220"/>
        <v>3.2275747508305648E-2</v>
      </c>
      <c r="EZ420" s="31">
        <f t="shared" si="221"/>
        <v>3.8082706766917294E-2</v>
      </c>
      <c r="FA420" s="31">
        <f t="shared" si="222"/>
        <v>5.3631338620523911E-2</v>
      </c>
      <c r="FB420" s="31">
        <f t="shared" si="223"/>
        <v>5.4927467300832346E-2</v>
      </c>
      <c r="FC420" s="31">
        <f t="shared" si="224"/>
        <v>5.5989533777354897E-2</v>
      </c>
      <c r="FD420" s="31">
        <f t="shared" si="225"/>
        <v>5.2208007581141906E-2</v>
      </c>
      <c r="FE420" s="31">
        <f t="shared" si="226"/>
        <v>5.2663398692810455E-2</v>
      </c>
      <c r="FF420" s="31">
        <f t="shared" si="227"/>
        <v>4.8135349172066237E-2</v>
      </c>
      <c r="FG420" s="31">
        <f t="shared" si="228"/>
        <v>4.6331898613103779E-2</v>
      </c>
      <c r="FH420" s="31">
        <f t="shared" si="229"/>
        <v>4.4271137026239069E-2</v>
      </c>
      <c r="FI420" s="31">
        <f t="shared" si="230"/>
        <v>4.7529525186791995E-2</v>
      </c>
      <c r="FJ420" s="31">
        <f t="shared" si="231"/>
        <v>4.5096085409252668E-2</v>
      </c>
      <c r="FK420" s="31">
        <f t="shared" si="232"/>
        <v>4.7965609106321146E-2</v>
      </c>
      <c r="FL420" s="31">
        <f t="shared" si="233"/>
        <v>4.4466795928259813E-2</v>
      </c>
      <c r="FM420" s="50">
        <f t="shared" si="234"/>
        <v>4.6732292917166865E-2</v>
      </c>
      <c r="FN420" s="50">
        <f t="shared" si="235"/>
        <v>4.2781362007168457E-2</v>
      </c>
      <c r="FO420" s="50">
        <f t="shared" si="236"/>
        <v>4.2301606329417409E-2</v>
      </c>
      <c r="FP420" s="50">
        <f t="shared" si="239"/>
        <v>4.0099691431284119E-2</v>
      </c>
      <c r="FQ420" s="50">
        <f t="shared" si="240"/>
        <v>4.275945099927763E-2</v>
      </c>
      <c r="FR420" s="50">
        <f t="shared" si="209"/>
        <v>3.9235321969696972E-2</v>
      </c>
    </row>
    <row r="421" spans="1:174" ht="14">
      <c r="A421" s="17" t="s">
        <v>13</v>
      </c>
      <c r="B421" s="19">
        <v>5516</v>
      </c>
      <c r="C421" s="19">
        <v>5568</v>
      </c>
      <c r="D421" s="19">
        <v>5631</v>
      </c>
      <c r="E421" s="19">
        <v>5542</v>
      </c>
      <c r="F421" s="19">
        <v>5444</v>
      </c>
      <c r="G421" s="19">
        <v>5612</v>
      </c>
      <c r="H421" s="19">
        <v>5676</v>
      </c>
      <c r="I421" s="19">
        <v>6257</v>
      </c>
      <c r="J421" s="19">
        <v>6368</v>
      </c>
      <c r="K421" s="19">
        <v>6264</v>
      </c>
      <c r="L421" s="19">
        <v>6071</v>
      </c>
      <c r="M421" s="19">
        <v>5853</v>
      </c>
      <c r="N421" s="19">
        <v>5731</v>
      </c>
      <c r="O421" s="19">
        <v>5721</v>
      </c>
      <c r="P421" s="19">
        <v>5752</v>
      </c>
      <c r="Q421" s="19">
        <v>5607</v>
      </c>
      <c r="R421" s="19">
        <v>5465</v>
      </c>
      <c r="S421" s="19">
        <v>5346</v>
      </c>
      <c r="T421" s="19">
        <v>5407</v>
      </c>
      <c r="U421" s="19">
        <v>5869</v>
      </c>
      <c r="V421" s="19">
        <v>5911</v>
      </c>
      <c r="W421" s="19">
        <v>5672</v>
      </c>
      <c r="X421" s="19">
        <v>5244</v>
      </c>
      <c r="Y421" s="19">
        <v>4962</v>
      </c>
      <c r="Z421" s="19">
        <v>4777</v>
      </c>
      <c r="AA421" s="19">
        <v>4876</v>
      </c>
      <c r="AB421" s="19">
        <v>4784</v>
      </c>
      <c r="AC421" s="19">
        <v>4709</v>
      </c>
      <c r="AD421" s="19">
        <v>4629</v>
      </c>
      <c r="AE421" s="19">
        <v>4586</v>
      </c>
      <c r="AF421" s="19">
        <v>4585</v>
      </c>
      <c r="AG421" s="19">
        <v>5009</v>
      </c>
      <c r="AH421" s="19">
        <v>5115</v>
      </c>
      <c r="AI421" s="19">
        <v>5006</v>
      </c>
      <c r="AJ421" s="19">
        <v>4972</v>
      </c>
      <c r="AK421" s="19">
        <v>4838</v>
      </c>
      <c r="AL421" s="19">
        <v>4788</v>
      </c>
      <c r="AM421" s="19">
        <v>4996</v>
      </c>
      <c r="AN421" s="19">
        <v>5217</v>
      </c>
      <c r="AO421" s="19">
        <v>5286</v>
      </c>
      <c r="AP421" s="19">
        <v>5399</v>
      </c>
      <c r="AQ421" s="19">
        <v>5902</v>
      </c>
      <c r="AR421" s="19">
        <v>6370</v>
      </c>
      <c r="AS421" s="19">
        <v>7369</v>
      </c>
      <c r="AT421" s="19">
        <v>8135</v>
      </c>
      <c r="AU421" s="19">
        <v>8196</v>
      </c>
      <c r="AV421" s="19">
        <v>8086</v>
      </c>
      <c r="AW421" s="19">
        <v>7960</v>
      </c>
      <c r="AX421" s="19">
        <v>7836</v>
      </c>
      <c r="AY421" s="19">
        <v>7944</v>
      </c>
      <c r="AZ421" s="19">
        <v>8167</v>
      </c>
      <c r="BA421" s="19">
        <v>8048</v>
      </c>
      <c r="BB421" s="19">
        <v>7995</v>
      </c>
      <c r="BC421" s="19">
        <v>8013</v>
      </c>
      <c r="BD421" s="19">
        <v>8011</v>
      </c>
      <c r="BE421" s="19">
        <v>8786</v>
      </c>
      <c r="BF421" s="19">
        <v>8791</v>
      </c>
      <c r="BG421" s="19">
        <v>8452</v>
      </c>
      <c r="BH421" s="19">
        <v>8216</v>
      </c>
      <c r="BI421" s="19">
        <v>7901</v>
      </c>
      <c r="BJ421" s="19">
        <v>7572</v>
      </c>
      <c r="BK421" s="19">
        <v>7639</v>
      </c>
      <c r="BL421" s="19">
        <v>7803</v>
      </c>
      <c r="BM421" s="19">
        <v>7595</v>
      </c>
      <c r="BN421" s="19">
        <v>7525</v>
      </c>
      <c r="BO421" s="19">
        <v>7485</v>
      </c>
      <c r="BP421" s="19">
        <v>7617</v>
      </c>
      <c r="BQ421" s="19">
        <v>8367</v>
      </c>
      <c r="BR421" s="19">
        <v>8730</v>
      </c>
      <c r="BS421" s="19">
        <v>8732</v>
      </c>
      <c r="BT421" s="19">
        <v>8573</v>
      </c>
      <c r="BU421" s="19">
        <v>8469</v>
      </c>
      <c r="BV421" s="19">
        <v>8188</v>
      </c>
      <c r="BW421" s="19">
        <v>8496</v>
      </c>
      <c r="BX421" s="19">
        <v>8729</v>
      </c>
      <c r="BY421" s="19">
        <v>8829</v>
      </c>
      <c r="BZ421" s="19">
        <v>8743</v>
      </c>
      <c r="CA421" s="19">
        <v>8728</v>
      </c>
      <c r="CB421" s="19">
        <v>8823</v>
      </c>
      <c r="CC421" s="19">
        <v>9615</v>
      </c>
      <c r="CD421" s="19">
        <v>9853</v>
      </c>
      <c r="CE421" s="19">
        <v>9772</v>
      </c>
      <c r="CF421" s="19">
        <v>9438</v>
      </c>
      <c r="CG421" s="19">
        <v>9122</v>
      </c>
      <c r="CH421" s="49">
        <v>8779</v>
      </c>
      <c r="CI421" s="49">
        <v>8948</v>
      </c>
      <c r="CJ421" s="49">
        <v>8800</v>
      </c>
      <c r="CK421" s="49">
        <v>8710</v>
      </c>
      <c r="CL421" s="49">
        <v>8675</v>
      </c>
      <c r="CM421" s="49">
        <v>8531</v>
      </c>
      <c r="CN421" s="49">
        <v>8438</v>
      </c>
      <c r="CO421" s="49">
        <v>8982</v>
      </c>
      <c r="CP421" s="49">
        <v>9135</v>
      </c>
      <c r="CQ421" s="49">
        <v>8861</v>
      </c>
      <c r="CR421" s="49">
        <v>8455</v>
      </c>
      <c r="CS421" s="49">
        <v>8238</v>
      </c>
      <c r="CT421" s="49">
        <v>7918</v>
      </c>
      <c r="CU421" s="49">
        <v>7685</v>
      </c>
      <c r="CV421" s="49">
        <v>7341</v>
      </c>
      <c r="CW421" s="49">
        <v>7003</v>
      </c>
      <c r="CX421" s="49">
        <v>6554</v>
      </c>
      <c r="CY421" s="49">
        <v>6357</v>
      </c>
      <c r="DG421" s="17" t="s">
        <v>13</v>
      </c>
      <c r="DH421" s="17" t="s">
        <v>13</v>
      </c>
      <c r="DI421" s="49">
        <v>241300</v>
      </c>
      <c r="DJ421" s="49">
        <v>239300</v>
      </c>
      <c r="DK421" s="49">
        <v>237600</v>
      </c>
      <c r="DL421" s="49">
        <v>239700</v>
      </c>
      <c r="DM421" s="49">
        <v>240000</v>
      </c>
      <c r="DN421" s="49">
        <v>241000</v>
      </c>
      <c r="DO421" s="49">
        <v>240600</v>
      </c>
      <c r="DP421" s="49">
        <v>238800</v>
      </c>
      <c r="DQ421" s="49">
        <v>242000</v>
      </c>
      <c r="DR421" s="49">
        <v>244900</v>
      </c>
      <c r="DS421" s="49">
        <v>246400</v>
      </c>
      <c r="DT421" s="49">
        <v>240800</v>
      </c>
      <c r="DU421" s="49">
        <v>242100</v>
      </c>
      <c r="DV421" s="49">
        <v>242200</v>
      </c>
      <c r="DW421" s="49">
        <v>241800</v>
      </c>
      <c r="DX421" s="49">
        <v>243100</v>
      </c>
      <c r="DY421" s="49">
        <v>240900</v>
      </c>
      <c r="DZ421" s="49">
        <v>237700</v>
      </c>
      <c r="EA421" s="49">
        <v>236600</v>
      </c>
      <c r="EB421" s="49">
        <v>241100</v>
      </c>
      <c r="EC421" s="49">
        <v>236500</v>
      </c>
      <c r="ED421" s="49">
        <v>241900</v>
      </c>
      <c r="EE421" s="49">
        <v>240400</v>
      </c>
      <c r="EF421" s="49">
        <v>237600</v>
      </c>
      <c r="EG421" s="49">
        <v>240500</v>
      </c>
      <c r="EH421" s="49">
        <v>241900</v>
      </c>
      <c r="EI421" s="49">
        <v>241300</v>
      </c>
      <c r="EJ421" s="49">
        <v>238800</v>
      </c>
      <c r="EK421" s="49">
        <v>238200</v>
      </c>
      <c r="EL421" s="49">
        <v>237500</v>
      </c>
      <c r="EM421" s="49"/>
      <c r="EN421" s="19"/>
      <c r="EO421" s="31">
        <f t="shared" si="210"/>
        <v>2.5959386655615417E-2</v>
      </c>
      <c r="EP421" s="31">
        <f t="shared" si="211"/>
        <v>2.3949017969076471E-2</v>
      </c>
      <c r="EQ421" s="31">
        <f t="shared" si="212"/>
        <v>2.3598484848484848E-2</v>
      </c>
      <c r="ER421" s="31">
        <f t="shared" si="213"/>
        <v>2.2557363370880268E-2</v>
      </c>
      <c r="ES421" s="31">
        <f t="shared" si="214"/>
        <v>2.3633333333333333E-2</v>
      </c>
      <c r="ET421" s="31">
        <f t="shared" si="215"/>
        <v>1.9821576763485477E-2</v>
      </c>
      <c r="EU421" s="31">
        <f t="shared" si="216"/>
        <v>1.957190357439734E-2</v>
      </c>
      <c r="EV421" s="31">
        <f t="shared" si="217"/>
        <v>1.9200167504187605E-2</v>
      </c>
      <c r="EW421" s="31">
        <f t="shared" si="218"/>
        <v>2.0685950413223141E-2</v>
      </c>
      <c r="EX421" s="31">
        <f t="shared" si="219"/>
        <v>1.9550837076357696E-2</v>
      </c>
      <c r="EY421" s="31">
        <f t="shared" si="220"/>
        <v>2.1452922077922078E-2</v>
      </c>
      <c r="EZ421" s="31">
        <f t="shared" si="221"/>
        <v>2.6453488372093024E-2</v>
      </c>
      <c r="FA421" s="31">
        <f t="shared" si="222"/>
        <v>3.3853779429987609E-2</v>
      </c>
      <c r="FB421" s="31">
        <f t="shared" si="223"/>
        <v>3.235342691990091E-2</v>
      </c>
      <c r="FC421" s="31">
        <f t="shared" si="224"/>
        <v>3.3283705541770056E-2</v>
      </c>
      <c r="FD421" s="31">
        <f t="shared" si="225"/>
        <v>3.2953517071164132E-2</v>
      </c>
      <c r="FE421" s="31">
        <f t="shared" si="226"/>
        <v>3.5085097550850979E-2</v>
      </c>
      <c r="FF421" s="31">
        <f t="shared" si="227"/>
        <v>3.1855279764408918E-2</v>
      </c>
      <c r="FG421" s="31">
        <f t="shared" si="228"/>
        <v>3.2100591715976332E-2</v>
      </c>
      <c r="FH421" s="31">
        <f t="shared" si="229"/>
        <v>3.1592700124429697E-2</v>
      </c>
      <c r="FI421" s="31">
        <f t="shared" si="230"/>
        <v>3.6921775898520082E-2</v>
      </c>
      <c r="FJ421" s="31">
        <f t="shared" si="231"/>
        <v>3.3848697809011986E-2</v>
      </c>
      <c r="FK421" s="31">
        <f t="shared" si="232"/>
        <v>3.6726289517470881E-2</v>
      </c>
      <c r="FL421" s="31">
        <f t="shared" si="233"/>
        <v>3.7133838383838387E-2</v>
      </c>
      <c r="FM421" s="50">
        <f t="shared" si="234"/>
        <v>4.0632016632016633E-2</v>
      </c>
      <c r="FN421" s="50">
        <f t="shared" si="235"/>
        <v>3.6291856138900375E-2</v>
      </c>
      <c r="FO421" s="50">
        <f t="shared" si="236"/>
        <v>3.6096145876502277E-2</v>
      </c>
      <c r="FP421" s="50">
        <f t="shared" si="239"/>
        <v>3.5335008375209379E-2</v>
      </c>
      <c r="FQ421" s="50">
        <f t="shared" si="240"/>
        <v>3.7199832073887489E-2</v>
      </c>
      <c r="FR421" s="50">
        <f t="shared" si="209"/>
        <v>3.3338947368421051E-2</v>
      </c>
    </row>
    <row r="422" spans="1:174" ht="14">
      <c r="A422" s="17" t="s">
        <v>29</v>
      </c>
      <c r="B422" s="19">
        <v>26605</v>
      </c>
      <c r="C422" s="19">
        <v>27060</v>
      </c>
      <c r="D422" s="19">
        <v>27264</v>
      </c>
      <c r="E422" s="19">
        <v>27008</v>
      </c>
      <c r="F422" s="19">
        <v>26798</v>
      </c>
      <c r="G422" s="19">
        <v>27547</v>
      </c>
      <c r="H422" s="19">
        <v>28325</v>
      </c>
      <c r="I422" s="19">
        <v>30441</v>
      </c>
      <c r="J422" s="19">
        <v>31999</v>
      </c>
      <c r="K422" s="19">
        <v>32396</v>
      </c>
      <c r="L422" s="19">
        <v>32380</v>
      </c>
      <c r="M422" s="19">
        <v>31832</v>
      </c>
      <c r="N422" s="19">
        <v>31547</v>
      </c>
      <c r="O422" s="19">
        <v>31757</v>
      </c>
      <c r="P422" s="19">
        <v>32288</v>
      </c>
      <c r="Q422" s="19">
        <v>31893</v>
      </c>
      <c r="R422" s="19">
        <v>30968</v>
      </c>
      <c r="S422" s="19">
        <v>30381</v>
      </c>
      <c r="T422" s="19">
        <v>30170</v>
      </c>
      <c r="U422" s="19">
        <v>32025</v>
      </c>
      <c r="V422" s="19">
        <v>32636</v>
      </c>
      <c r="W422" s="19">
        <v>32337</v>
      </c>
      <c r="X422" s="19">
        <v>30817</v>
      </c>
      <c r="Y422" s="19">
        <v>29705</v>
      </c>
      <c r="Z422" s="19">
        <v>28381</v>
      </c>
      <c r="AA422" s="19">
        <v>28612</v>
      </c>
      <c r="AB422" s="19">
        <v>28197</v>
      </c>
      <c r="AC422" s="19">
        <v>27222</v>
      </c>
      <c r="AD422" s="19">
        <v>26235</v>
      </c>
      <c r="AE422" s="19">
        <v>25455</v>
      </c>
      <c r="AF422" s="19">
        <v>25660</v>
      </c>
      <c r="AG422" s="19">
        <v>27123</v>
      </c>
      <c r="AH422" s="19">
        <v>27823</v>
      </c>
      <c r="AI422" s="19">
        <v>27658</v>
      </c>
      <c r="AJ422" s="19">
        <v>27988</v>
      </c>
      <c r="AK422" s="19">
        <v>27858</v>
      </c>
      <c r="AL422" s="19">
        <v>27791</v>
      </c>
      <c r="AM422" s="19">
        <v>29089</v>
      </c>
      <c r="AN422" s="19">
        <v>31072</v>
      </c>
      <c r="AO422" s="19">
        <v>32080</v>
      </c>
      <c r="AP422" s="19">
        <v>32702</v>
      </c>
      <c r="AQ422" s="19">
        <v>35886</v>
      </c>
      <c r="AR422" s="19">
        <v>39546</v>
      </c>
      <c r="AS422" s="19">
        <v>44124</v>
      </c>
      <c r="AT422" s="19">
        <v>50711</v>
      </c>
      <c r="AU422" s="19">
        <v>52740</v>
      </c>
      <c r="AV422" s="19">
        <v>53992</v>
      </c>
      <c r="AW422" s="19">
        <v>53884</v>
      </c>
      <c r="AX422" s="19">
        <v>52703</v>
      </c>
      <c r="AY422" s="19">
        <v>53090</v>
      </c>
      <c r="AZ422" s="19">
        <v>53804</v>
      </c>
      <c r="BA422" s="19">
        <v>53867</v>
      </c>
      <c r="BB422" s="19">
        <v>53824</v>
      </c>
      <c r="BC422" s="19">
        <v>53453</v>
      </c>
      <c r="BD422" s="19">
        <v>53831</v>
      </c>
      <c r="BE422" s="19">
        <v>56103</v>
      </c>
      <c r="BF422" s="19">
        <v>56530</v>
      </c>
      <c r="BG422" s="19">
        <v>55126</v>
      </c>
      <c r="BH422" s="19">
        <v>53548</v>
      </c>
      <c r="BI422" s="19">
        <v>50717</v>
      </c>
      <c r="BJ422" s="19">
        <v>48219</v>
      </c>
      <c r="BK422" s="19">
        <v>47815</v>
      </c>
      <c r="BL422" s="19">
        <v>48243</v>
      </c>
      <c r="BM422" s="19">
        <v>47902</v>
      </c>
      <c r="BN422" s="19">
        <v>46978</v>
      </c>
      <c r="BO422" s="19">
        <v>46423</v>
      </c>
      <c r="BP422" s="19">
        <v>47551</v>
      </c>
      <c r="BQ422" s="19">
        <v>50004</v>
      </c>
      <c r="BR422" s="19">
        <v>51054</v>
      </c>
      <c r="BS422" s="19">
        <v>51718</v>
      </c>
      <c r="BT422" s="19">
        <v>52404</v>
      </c>
      <c r="BU422" s="19">
        <v>51841</v>
      </c>
      <c r="BV422" s="19">
        <v>51695</v>
      </c>
      <c r="BW422" s="19">
        <v>53380</v>
      </c>
      <c r="BX422" s="19">
        <v>54525</v>
      </c>
      <c r="BY422" s="19">
        <v>54709</v>
      </c>
      <c r="BZ422" s="19">
        <v>53708</v>
      </c>
      <c r="CA422" s="19">
        <v>54032</v>
      </c>
      <c r="CB422" s="19">
        <v>54610</v>
      </c>
      <c r="CC422" s="19">
        <v>58077</v>
      </c>
      <c r="CD422" s="19">
        <v>59591</v>
      </c>
      <c r="CE422" s="19">
        <v>59179</v>
      </c>
      <c r="CF422" s="19">
        <v>57738</v>
      </c>
      <c r="CG422" s="19">
        <v>56581</v>
      </c>
      <c r="CH422" s="49">
        <v>54809</v>
      </c>
      <c r="CI422" s="49">
        <v>54918</v>
      </c>
      <c r="CJ422" s="49">
        <v>54858</v>
      </c>
      <c r="CK422" s="49">
        <v>53982</v>
      </c>
      <c r="CL422" s="49">
        <v>52840</v>
      </c>
      <c r="CM422" s="49">
        <v>52322</v>
      </c>
      <c r="CN422" s="49">
        <v>51559</v>
      </c>
      <c r="CO422" s="49">
        <v>53576</v>
      </c>
      <c r="CP422" s="49">
        <v>54945</v>
      </c>
      <c r="CQ422" s="49">
        <v>54111</v>
      </c>
      <c r="CR422" s="49">
        <v>52790</v>
      </c>
      <c r="CS422" s="49">
        <v>50892</v>
      </c>
      <c r="CT422" s="49">
        <v>48225</v>
      </c>
      <c r="CU422" s="49">
        <v>46898</v>
      </c>
      <c r="CV422" s="49">
        <v>46002</v>
      </c>
      <c r="CW422" s="49">
        <v>44018</v>
      </c>
      <c r="CX422" s="49">
        <v>41992</v>
      </c>
      <c r="CY422" s="49">
        <v>39653</v>
      </c>
      <c r="DG422" s="17" t="s">
        <v>29</v>
      </c>
      <c r="DH422" s="17" t="s">
        <v>29</v>
      </c>
      <c r="DI422" s="49">
        <v>1014200</v>
      </c>
      <c r="DJ422" s="49">
        <v>1016300</v>
      </c>
      <c r="DK422" s="49">
        <v>1014900</v>
      </c>
      <c r="DL422" s="49">
        <v>1013900</v>
      </c>
      <c r="DM422" s="49">
        <v>1018700</v>
      </c>
      <c r="DN422" s="49">
        <v>1019600</v>
      </c>
      <c r="DO422" s="49">
        <v>1019700</v>
      </c>
      <c r="DP422" s="49">
        <v>1011400</v>
      </c>
      <c r="DQ422" s="49">
        <v>1009700</v>
      </c>
      <c r="DR422" s="49">
        <v>1023400</v>
      </c>
      <c r="DS422" s="49">
        <v>1030900</v>
      </c>
      <c r="DT422" s="49">
        <v>1037000</v>
      </c>
      <c r="DU422" s="49">
        <v>1038700</v>
      </c>
      <c r="DV422" s="49">
        <v>1044500</v>
      </c>
      <c r="DW422" s="49">
        <v>1039600</v>
      </c>
      <c r="DX422" s="49">
        <v>1037300</v>
      </c>
      <c r="DY422" s="49">
        <v>1034700</v>
      </c>
      <c r="DZ422" s="49">
        <v>1031200</v>
      </c>
      <c r="EA422" s="49">
        <v>1028800</v>
      </c>
      <c r="EB422" s="49">
        <v>1026900</v>
      </c>
      <c r="EC422" s="49">
        <v>1020800</v>
      </c>
      <c r="ED422" s="49">
        <v>1024200</v>
      </c>
      <c r="EE422" s="49">
        <v>1025300</v>
      </c>
      <c r="EF422" s="49">
        <v>1034800</v>
      </c>
      <c r="EG422" s="49">
        <v>1039100</v>
      </c>
      <c r="EH422" s="49">
        <v>1042300</v>
      </c>
      <c r="EI422" s="49">
        <v>1050400</v>
      </c>
      <c r="EJ422" s="49">
        <v>1051100</v>
      </c>
      <c r="EK422" s="49">
        <v>1050500</v>
      </c>
      <c r="EL422" s="49">
        <v>1042800</v>
      </c>
      <c r="EM422" s="49"/>
      <c r="EN422" s="19"/>
      <c r="EO422" s="31">
        <f t="shared" si="210"/>
        <v>3.1942417669098798E-2</v>
      </c>
      <c r="EP422" s="31">
        <f t="shared" si="211"/>
        <v>3.1041031191577289E-2</v>
      </c>
      <c r="EQ422" s="31">
        <f t="shared" si="212"/>
        <v>3.1424770913390479E-2</v>
      </c>
      <c r="ER422" s="31">
        <f t="shared" si="213"/>
        <v>2.9756386231383766E-2</v>
      </c>
      <c r="ES422" s="31">
        <f t="shared" si="214"/>
        <v>3.1743398449003632E-2</v>
      </c>
      <c r="ET422" s="31">
        <f t="shared" si="215"/>
        <v>2.7835425657120438E-2</v>
      </c>
      <c r="EU422" s="31">
        <f t="shared" si="216"/>
        <v>2.66960870844366E-2</v>
      </c>
      <c r="EV422" s="31">
        <f t="shared" si="217"/>
        <v>2.5370773185683211E-2</v>
      </c>
      <c r="EW422" s="31">
        <f t="shared" si="218"/>
        <v>2.7392294741012183E-2</v>
      </c>
      <c r="EX422" s="31">
        <f t="shared" si="219"/>
        <v>2.7155559898377955E-2</v>
      </c>
      <c r="EY422" s="31">
        <f t="shared" si="220"/>
        <v>3.1118440197885344E-2</v>
      </c>
      <c r="EZ422" s="31">
        <f t="shared" si="221"/>
        <v>3.8135004821600774E-2</v>
      </c>
      <c r="FA422" s="31">
        <f t="shared" si="222"/>
        <v>5.0775007220564168E-2</v>
      </c>
      <c r="FB422" s="31">
        <f t="shared" si="223"/>
        <v>5.04576352321685E-2</v>
      </c>
      <c r="FC422" s="31">
        <f t="shared" si="224"/>
        <v>5.1815121200461715E-2</v>
      </c>
      <c r="FD422" s="31">
        <f t="shared" si="225"/>
        <v>5.1895305119059099E-2</v>
      </c>
      <c r="FE422" s="31">
        <f t="shared" si="226"/>
        <v>5.3277278438194645E-2</v>
      </c>
      <c r="FF422" s="31">
        <f t="shared" si="227"/>
        <v>4.6760085337470905E-2</v>
      </c>
      <c r="FG422" s="31">
        <f t="shared" si="228"/>
        <v>4.6561041990668739E-2</v>
      </c>
      <c r="FH422" s="31">
        <f t="shared" si="229"/>
        <v>4.6305385139740966E-2</v>
      </c>
      <c r="FI422" s="31">
        <f t="shared" si="230"/>
        <v>5.0664184952978059E-2</v>
      </c>
      <c r="FJ422" s="31">
        <f t="shared" si="231"/>
        <v>5.0473540324155436E-2</v>
      </c>
      <c r="FK422" s="31">
        <f t="shared" si="232"/>
        <v>5.3359016873110308E-2</v>
      </c>
      <c r="FL422" s="31">
        <f t="shared" si="233"/>
        <v>5.2773482798608426E-2</v>
      </c>
      <c r="FM422" s="50">
        <f t="shared" si="234"/>
        <v>5.6952170147242805E-2</v>
      </c>
      <c r="FN422" s="50">
        <f t="shared" si="235"/>
        <v>5.2584668521538903E-2</v>
      </c>
      <c r="FO422" s="50">
        <f t="shared" si="236"/>
        <v>5.1391850723533888E-2</v>
      </c>
      <c r="FP422" s="50">
        <f t="shared" si="239"/>
        <v>4.9052421272952146E-2</v>
      </c>
      <c r="FQ422" s="50">
        <f t="shared" si="240"/>
        <v>5.1509757258448356E-2</v>
      </c>
      <c r="FR422" s="50">
        <f t="shared" si="209"/>
        <v>4.6245684695051782E-2</v>
      </c>
    </row>
    <row r="423" spans="1:174" ht="14">
      <c r="A423" s="17" t="s">
        <v>30</v>
      </c>
      <c r="B423" s="19">
        <v>8551</v>
      </c>
      <c r="C423" s="19">
        <v>8707</v>
      </c>
      <c r="D423" s="19">
        <v>8609</v>
      </c>
      <c r="E423" s="19">
        <v>8760</v>
      </c>
      <c r="F423" s="19">
        <v>8807</v>
      </c>
      <c r="G423" s="19">
        <v>8960</v>
      </c>
      <c r="H423" s="19">
        <v>9193</v>
      </c>
      <c r="I423" s="19">
        <v>9878</v>
      </c>
      <c r="J423" s="19">
        <v>10175</v>
      </c>
      <c r="K423" s="19">
        <v>10173</v>
      </c>
      <c r="L423" s="19">
        <v>9827</v>
      </c>
      <c r="M423" s="19">
        <v>9459</v>
      </c>
      <c r="N423" s="19">
        <v>9270</v>
      </c>
      <c r="O423" s="19">
        <v>9883</v>
      </c>
      <c r="P423" s="19">
        <v>9408</v>
      </c>
      <c r="Q423" s="19">
        <v>9813</v>
      </c>
      <c r="R423" s="19">
        <v>9590</v>
      </c>
      <c r="S423" s="19">
        <v>9248</v>
      </c>
      <c r="T423" s="19">
        <v>9051</v>
      </c>
      <c r="U423" s="19">
        <v>9532</v>
      </c>
      <c r="V423" s="19">
        <v>9644</v>
      </c>
      <c r="W423" s="19">
        <v>9473</v>
      </c>
      <c r="X423" s="19">
        <v>9175</v>
      </c>
      <c r="Y423" s="19">
        <v>8856</v>
      </c>
      <c r="Z423" s="19">
        <v>8515</v>
      </c>
      <c r="AA423" s="19">
        <v>8307</v>
      </c>
      <c r="AB423" s="19">
        <v>8269</v>
      </c>
      <c r="AC423" s="19">
        <v>7649</v>
      </c>
      <c r="AD423" s="19">
        <v>7449</v>
      </c>
      <c r="AE423" s="19">
        <v>7236</v>
      </c>
      <c r="AF423" s="19">
        <v>7060</v>
      </c>
      <c r="AG423" s="19">
        <v>7645</v>
      </c>
      <c r="AH423" s="19">
        <v>7967</v>
      </c>
      <c r="AI423" s="19">
        <v>7630</v>
      </c>
      <c r="AJ423" s="19">
        <v>8038</v>
      </c>
      <c r="AK423" s="19">
        <v>7968</v>
      </c>
      <c r="AL423" s="19">
        <v>8388</v>
      </c>
      <c r="AM423" s="19">
        <v>8827</v>
      </c>
      <c r="AN423" s="19">
        <v>9593</v>
      </c>
      <c r="AO423" s="19">
        <v>9993</v>
      </c>
      <c r="AP423" s="19">
        <v>10467</v>
      </c>
      <c r="AQ423" s="19">
        <v>12013</v>
      </c>
      <c r="AR423" s="19">
        <v>13116</v>
      </c>
      <c r="AS423" s="19">
        <v>15174</v>
      </c>
      <c r="AT423" s="19">
        <v>19143</v>
      </c>
      <c r="AU423" s="19">
        <v>20393</v>
      </c>
      <c r="AV423" s="19">
        <v>20753</v>
      </c>
      <c r="AW423" s="19">
        <v>21048</v>
      </c>
      <c r="AX423" s="19">
        <v>21232</v>
      </c>
      <c r="AY423" s="19">
        <v>21384</v>
      </c>
      <c r="AZ423" s="19">
        <v>21873</v>
      </c>
      <c r="BA423" s="19">
        <v>21609</v>
      </c>
      <c r="BB423" s="19">
        <v>21555</v>
      </c>
      <c r="BC423" s="19">
        <v>21690</v>
      </c>
      <c r="BD423" s="19">
        <v>21322</v>
      </c>
      <c r="BE423" s="19">
        <v>22896</v>
      </c>
      <c r="BF423" s="19">
        <v>22767</v>
      </c>
      <c r="BG423" s="19">
        <v>21730</v>
      </c>
      <c r="BH423" s="19">
        <v>20674</v>
      </c>
      <c r="BI423" s="19">
        <v>19455</v>
      </c>
      <c r="BJ423" s="19">
        <v>17986</v>
      </c>
      <c r="BK423" s="19">
        <v>17536</v>
      </c>
      <c r="BL423" s="19">
        <v>17750</v>
      </c>
      <c r="BM423" s="19">
        <v>17530</v>
      </c>
      <c r="BN423" s="19">
        <v>17121</v>
      </c>
      <c r="BO423" s="19">
        <v>17047</v>
      </c>
      <c r="BP423" s="19">
        <v>17044</v>
      </c>
      <c r="BQ423" s="19">
        <v>18083</v>
      </c>
      <c r="BR423" s="19">
        <v>18733</v>
      </c>
      <c r="BS423" s="19">
        <v>18212</v>
      </c>
      <c r="BT423" s="19">
        <v>18042</v>
      </c>
      <c r="BU423" s="19">
        <v>18030</v>
      </c>
      <c r="BV423" s="19">
        <v>17448</v>
      </c>
      <c r="BW423" s="19">
        <v>17620</v>
      </c>
      <c r="BX423" s="19">
        <v>18124</v>
      </c>
      <c r="BY423" s="19">
        <v>18187</v>
      </c>
      <c r="BZ423" s="19">
        <v>18055</v>
      </c>
      <c r="CA423" s="19">
        <v>17483</v>
      </c>
      <c r="CB423" s="19">
        <v>17471</v>
      </c>
      <c r="CC423" s="19">
        <v>18417</v>
      </c>
      <c r="CD423" s="19">
        <v>19009</v>
      </c>
      <c r="CE423" s="19">
        <v>19130</v>
      </c>
      <c r="CF423" s="19">
        <v>17721</v>
      </c>
      <c r="CG423" s="19">
        <v>17579</v>
      </c>
      <c r="CH423" s="49">
        <v>17305</v>
      </c>
      <c r="CI423" s="49">
        <v>16873</v>
      </c>
      <c r="CJ423" s="49">
        <v>16844</v>
      </c>
      <c r="CK423" s="49">
        <v>16856</v>
      </c>
      <c r="CL423" s="49">
        <v>16865</v>
      </c>
      <c r="CM423" s="49">
        <v>16580</v>
      </c>
      <c r="CN423" s="49">
        <v>16427</v>
      </c>
      <c r="CO423" s="49">
        <v>17253</v>
      </c>
      <c r="CP423" s="49">
        <v>17724</v>
      </c>
      <c r="CQ423" s="49">
        <v>17110</v>
      </c>
      <c r="CR423" s="49">
        <v>16240</v>
      </c>
      <c r="CS423" s="49">
        <v>15652</v>
      </c>
      <c r="CT423" s="49">
        <v>14671</v>
      </c>
      <c r="CU423" s="49">
        <v>14284</v>
      </c>
      <c r="CV423" s="49">
        <v>13941</v>
      </c>
      <c r="CW423" s="49">
        <v>13202</v>
      </c>
      <c r="CX423" s="49">
        <v>12830</v>
      </c>
      <c r="CY423" s="49">
        <v>12110</v>
      </c>
      <c r="DG423" s="17" t="s">
        <v>30</v>
      </c>
      <c r="DH423" s="17" t="s">
        <v>30</v>
      </c>
      <c r="DI423" s="49">
        <v>812800</v>
      </c>
      <c r="DJ423" s="49">
        <v>817400</v>
      </c>
      <c r="DK423" s="49">
        <v>820800</v>
      </c>
      <c r="DL423" s="49">
        <v>824000</v>
      </c>
      <c r="DM423" s="49">
        <v>823000</v>
      </c>
      <c r="DN423" s="49">
        <v>820100</v>
      </c>
      <c r="DO423" s="49">
        <v>818800</v>
      </c>
      <c r="DP423" s="49">
        <v>819200</v>
      </c>
      <c r="DQ423" s="49">
        <v>819600</v>
      </c>
      <c r="DR423" s="49">
        <v>816700</v>
      </c>
      <c r="DS423" s="49">
        <v>811100</v>
      </c>
      <c r="DT423" s="49">
        <v>812600</v>
      </c>
      <c r="DU423" s="49">
        <v>815100</v>
      </c>
      <c r="DV423" s="49">
        <v>809400</v>
      </c>
      <c r="DW423" s="49">
        <v>807100</v>
      </c>
      <c r="DX423" s="49">
        <v>809700</v>
      </c>
      <c r="DY423" s="49">
        <v>810900</v>
      </c>
      <c r="DZ423" s="49">
        <v>809200</v>
      </c>
      <c r="EA423" s="49">
        <v>809000</v>
      </c>
      <c r="EB423" s="49">
        <v>811100</v>
      </c>
      <c r="EC423" s="49">
        <v>811900</v>
      </c>
      <c r="ED423" s="49">
        <v>818300</v>
      </c>
      <c r="EE423" s="49">
        <v>825000</v>
      </c>
      <c r="EF423" s="49">
        <v>818400</v>
      </c>
      <c r="EG423" s="49">
        <v>825100</v>
      </c>
      <c r="EH423" s="49">
        <v>823200</v>
      </c>
      <c r="EI423" s="49">
        <v>824100</v>
      </c>
      <c r="EJ423" s="49">
        <v>824300</v>
      </c>
      <c r="EK423" s="49">
        <v>816800</v>
      </c>
      <c r="EL423" s="49">
        <v>825100</v>
      </c>
      <c r="EM423" s="49"/>
      <c r="EN423" s="19"/>
      <c r="EO423" s="31">
        <f t="shared" si="210"/>
        <v>1.2515994094488189E-2</v>
      </c>
      <c r="EP423" s="31">
        <f t="shared" si="211"/>
        <v>1.1340836799608515E-2</v>
      </c>
      <c r="EQ423" s="31">
        <f t="shared" si="212"/>
        <v>1.1955409356725146E-2</v>
      </c>
      <c r="ER423" s="31">
        <f t="shared" si="213"/>
        <v>1.0984223300970875E-2</v>
      </c>
      <c r="ES423" s="31">
        <f t="shared" si="214"/>
        <v>1.1510328068043743E-2</v>
      </c>
      <c r="ET423" s="31">
        <f t="shared" si="215"/>
        <v>1.0382880136568712E-2</v>
      </c>
      <c r="EU423" s="31">
        <f t="shared" si="216"/>
        <v>9.3417195896433811E-3</v>
      </c>
      <c r="EV423" s="31">
        <f t="shared" si="217"/>
        <v>8.6181640624999993E-3</v>
      </c>
      <c r="EW423" s="31">
        <f t="shared" si="218"/>
        <v>9.3094192288921424E-3</v>
      </c>
      <c r="EX423" s="31">
        <f t="shared" si="219"/>
        <v>1.0270601199951022E-2</v>
      </c>
      <c r="EY423" s="31">
        <f t="shared" si="220"/>
        <v>1.2320305757613118E-2</v>
      </c>
      <c r="EZ423" s="31">
        <f t="shared" si="221"/>
        <v>1.6140782672901796E-2</v>
      </c>
      <c r="FA423" s="31">
        <f t="shared" si="222"/>
        <v>2.5019016071647651E-2</v>
      </c>
      <c r="FB423" s="31">
        <f t="shared" si="223"/>
        <v>2.6231776624660242E-2</v>
      </c>
      <c r="FC423" s="31">
        <f t="shared" si="224"/>
        <v>2.6773633998265396E-2</v>
      </c>
      <c r="FD423" s="31">
        <f t="shared" si="225"/>
        <v>2.6333209830801532E-2</v>
      </c>
      <c r="FE423" s="31">
        <f t="shared" si="226"/>
        <v>2.6797385620915031E-2</v>
      </c>
      <c r="FF423" s="31">
        <f t="shared" si="227"/>
        <v>2.222689075630252E-2</v>
      </c>
      <c r="FG423" s="31">
        <f t="shared" si="228"/>
        <v>2.1668726823238567E-2</v>
      </c>
      <c r="FH423" s="31">
        <f t="shared" si="229"/>
        <v>2.1013438540253976E-2</v>
      </c>
      <c r="FI423" s="31">
        <f t="shared" si="230"/>
        <v>2.2431333908116764E-2</v>
      </c>
      <c r="FJ423" s="31">
        <f t="shared" si="231"/>
        <v>2.1322253452279116E-2</v>
      </c>
      <c r="FK423" s="31">
        <f t="shared" si="232"/>
        <v>2.2044848484848487E-2</v>
      </c>
      <c r="FL423" s="31">
        <f t="shared" si="233"/>
        <v>2.1347751710654936E-2</v>
      </c>
      <c r="FM423" s="50">
        <f t="shared" si="234"/>
        <v>2.3185068476548297E-2</v>
      </c>
      <c r="FN423" s="50">
        <f t="shared" si="235"/>
        <v>2.102162293488824E-2</v>
      </c>
      <c r="FO423" s="50">
        <f t="shared" si="236"/>
        <v>2.0453828418881204E-2</v>
      </c>
      <c r="FP423" s="50">
        <f t="shared" si="239"/>
        <v>1.9928424117432973E-2</v>
      </c>
      <c r="FQ423" s="50">
        <f t="shared" si="240"/>
        <v>2.0947600391772771E-2</v>
      </c>
      <c r="FR423" s="50">
        <f t="shared" si="209"/>
        <v>1.7780875045449035E-2</v>
      </c>
    </row>
    <row r="424" spans="1:174" ht="14">
      <c r="A424" s="17" t="s">
        <v>31</v>
      </c>
      <c r="B424" s="19">
        <v>43506</v>
      </c>
      <c r="C424" s="19">
        <v>44040</v>
      </c>
      <c r="D424" s="19">
        <v>43428</v>
      </c>
      <c r="E424" s="19">
        <v>43417</v>
      </c>
      <c r="F424" s="19">
        <v>42668</v>
      </c>
      <c r="G424" s="19">
        <v>43196</v>
      </c>
      <c r="H424" s="19">
        <v>44073</v>
      </c>
      <c r="I424" s="19">
        <v>45968</v>
      </c>
      <c r="J424" s="19">
        <v>46865</v>
      </c>
      <c r="K424" s="19">
        <v>47835</v>
      </c>
      <c r="L424" s="19">
        <v>48961</v>
      </c>
      <c r="M424" s="19">
        <v>48040</v>
      </c>
      <c r="N424" s="19">
        <v>47053</v>
      </c>
      <c r="O424" s="19">
        <v>47127</v>
      </c>
      <c r="P424" s="19">
        <v>47461</v>
      </c>
      <c r="Q424" s="19">
        <v>47300</v>
      </c>
      <c r="R424" s="19">
        <v>46027</v>
      </c>
      <c r="S424" s="19">
        <v>45734</v>
      </c>
      <c r="T424" s="19">
        <v>45904</v>
      </c>
      <c r="U424" s="19">
        <v>47752</v>
      </c>
      <c r="V424" s="19">
        <v>48090</v>
      </c>
      <c r="W424" s="19">
        <v>47281</v>
      </c>
      <c r="X424" s="19">
        <v>45630</v>
      </c>
      <c r="Y424" s="19">
        <v>44714</v>
      </c>
      <c r="Z424" s="19">
        <v>43864</v>
      </c>
      <c r="AA424" s="19">
        <v>43613</v>
      </c>
      <c r="AB424" s="19">
        <v>44276</v>
      </c>
      <c r="AC424" s="19">
        <v>43795</v>
      </c>
      <c r="AD424" s="19">
        <v>42956</v>
      </c>
      <c r="AE424" s="19">
        <v>41394</v>
      </c>
      <c r="AF424" s="19">
        <v>41289</v>
      </c>
      <c r="AG424" s="19">
        <v>41970</v>
      </c>
      <c r="AH424" s="19">
        <v>43061</v>
      </c>
      <c r="AI424" s="19">
        <v>42843</v>
      </c>
      <c r="AJ424" s="19">
        <v>42423</v>
      </c>
      <c r="AK424" s="19">
        <v>42529</v>
      </c>
      <c r="AL424" s="19">
        <v>43201</v>
      </c>
      <c r="AM424" s="19">
        <v>44600</v>
      </c>
      <c r="AN424" s="19">
        <v>47253</v>
      </c>
      <c r="AO424" s="19">
        <v>48044</v>
      </c>
      <c r="AP424" s="19">
        <v>48224</v>
      </c>
      <c r="AQ424" s="19">
        <v>51872</v>
      </c>
      <c r="AR424" s="19">
        <v>55712</v>
      </c>
      <c r="AS424" s="19">
        <v>60361</v>
      </c>
      <c r="AT424" s="19">
        <v>67779</v>
      </c>
      <c r="AU424" s="19">
        <v>70487</v>
      </c>
      <c r="AV424" s="19">
        <v>71861</v>
      </c>
      <c r="AW424" s="19">
        <v>71497</v>
      </c>
      <c r="AX424" s="19">
        <v>71174</v>
      </c>
      <c r="AY424" s="19">
        <v>72003</v>
      </c>
      <c r="AZ424" s="19">
        <v>73597</v>
      </c>
      <c r="BA424" s="19">
        <v>74418</v>
      </c>
      <c r="BB424" s="19">
        <v>73502</v>
      </c>
      <c r="BC424" s="19">
        <v>72618</v>
      </c>
      <c r="BD424" s="19">
        <v>71942</v>
      </c>
      <c r="BE424" s="19">
        <v>74265</v>
      </c>
      <c r="BF424" s="19">
        <v>74002</v>
      </c>
      <c r="BG424" s="19">
        <v>72467</v>
      </c>
      <c r="BH424" s="19">
        <v>70151</v>
      </c>
      <c r="BI424" s="19">
        <v>67355</v>
      </c>
      <c r="BJ424" s="19">
        <v>64792</v>
      </c>
      <c r="BK424" s="19">
        <v>64433</v>
      </c>
      <c r="BL424" s="19">
        <v>65441</v>
      </c>
      <c r="BM424" s="19">
        <v>64793</v>
      </c>
      <c r="BN424" s="19">
        <v>63329</v>
      </c>
      <c r="BO424" s="19">
        <v>63135</v>
      </c>
      <c r="BP424" s="19">
        <v>62955</v>
      </c>
      <c r="BQ424" s="19">
        <v>65528</v>
      </c>
      <c r="BR424" s="19">
        <v>66113</v>
      </c>
      <c r="BS424" s="19">
        <v>65754</v>
      </c>
      <c r="BT424" s="19">
        <v>65866</v>
      </c>
      <c r="BU424" s="19">
        <v>65481</v>
      </c>
      <c r="BV424" s="19">
        <v>64956</v>
      </c>
      <c r="BW424" s="19">
        <v>67219</v>
      </c>
      <c r="BX424" s="19">
        <v>70043</v>
      </c>
      <c r="BY424" s="19">
        <v>70188</v>
      </c>
      <c r="BZ424" s="19">
        <v>69103</v>
      </c>
      <c r="CA424" s="19">
        <v>68473</v>
      </c>
      <c r="CB424" s="19">
        <v>68793</v>
      </c>
      <c r="CC424" s="19">
        <v>71379</v>
      </c>
      <c r="CD424" s="19">
        <v>71668</v>
      </c>
      <c r="CE424" s="19">
        <v>70709</v>
      </c>
      <c r="CF424" s="19">
        <v>68263</v>
      </c>
      <c r="CG424" s="19">
        <v>67374</v>
      </c>
      <c r="CH424" s="49">
        <v>66422</v>
      </c>
      <c r="CI424" s="49">
        <v>66512</v>
      </c>
      <c r="CJ424" s="49">
        <v>67254</v>
      </c>
      <c r="CK424" s="49">
        <v>67227</v>
      </c>
      <c r="CL424" s="49">
        <v>66089</v>
      </c>
      <c r="CM424" s="49">
        <v>64825</v>
      </c>
      <c r="CN424" s="49">
        <v>63948</v>
      </c>
      <c r="CO424" s="49">
        <v>65798</v>
      </c>
      <c r="CP424" s="49">
        <v>67079</v>
      </c>
      <c r="CQ424" s="49">
        <v>66203</v>
      </c>
      <c r="CR424" s="49">
        <v>64590</v>
      </c>
      <c r="CS424" s="49">
        <v>63145</v>
      </c>
      <c r="CT424" s="49">
        <v>61389</v>
      </c>
      <c r="CU424" s="49">
        <v>61102</v>
      </c>
      <c r="CV424" s="49">
        <v>60424</v>
      </c>
      <c r="CW424" s="49">
        <v>58238</v>
      </c>
      <c r="CX424" s="49">
        <v>55550</v>
      </c>
      <c r="CY424" s="49">
        <v>53348</v>
      </c>
      <c r="DG424" s="17" t="s">
        <v>31</v>
      </c>
      <c r="DH424" s="17" t="s">
        <v>31</v>
      </c>
      <c r="DI424" s="49">
        <v>848900</v>
      </c>
      <c r="DJ424" s="49">
        <v>853600</v>
      </c>
      <c r="DK424" s="49">
        <v>866100</v>
      </c>
      <c r="DL424" s="49">
        <v>874000</v>
      </c>
      <c r="DM424" s="49">
        <v>874000</v>
      </c>
      <c r="DN424" s="49">
        <v>874300</v>
      </c>
      <c r="DO424" s="49">
        <v>868900</v>
      </c>
      <c r="DP424" s="49">
        <v>865200</v>
      </c>
      <c r="DQ424" s="49">
        <v>874400</v>
      </c>
      <c r="DR424" s="49">
        <v>872500</v>
      </c>
      <c r="DS424" s="49">
        <v>868400</v>
      </c>
      <c r="DT424" s="49">
        <v>875400</v>
      </c>
      <c r="DU424" s="49">
        <v>873700</v>
      </c>
      <c r="DV424" s="49">
        <v>869700</v>
      </c>
      <c r="DW424" s="49">
        <v>877700</v>
      </c>
      <c r="DX424" s="49">
        <v>873300</v>
      </c>
      <c r="DY424" s="49">
        <v>879300</v>
      </c>
      <c r="DZ424" s="49">
        <v>887900</v>
      </c>
      <c r="EA424" s="49">
        <v>882900</v>
      </c>
      <c r="EB424" s="49">
        <v>874600</v>
      </c>
      <c r="EC424" s="49">
        <v>872700</v>
      </c>
      <c r="ED424" s="49">
        <v>857400</v>
      </c>
      <c r="EE424" s="49">
        <v>858900</v>
      </c>
      <c r="EF424" s="49">
        <v>869400</v>
      </c>
      <c r="EG424" s="49">
        <v>859100</v>
      </c>
      <c r="EH424" s="49">
        <v>859800</v>
      </c>
      <c r="EI424" s="49">
        <v>869500</v>
      </c>
      <c r="EJ424" s="49">
        <v>869600</v>
      </c>
      <c r="EK424" s="49">
        <v>884900</v>
      </c>
      <c r="EL424" s="49">
        <v>895000</v>
      </c>
      <c r="EM424" s="49"/>
      <c r="EN424" s="19"/>
      <c r="EO424" s="31">
        <f t="shared" si="210"/>
        <v>5.6349393332548001E-2</v>
      </c>
      <c r="EP424" s="31">
        <f t="shared" si="211"/>
        <v>5.5123008434864104E-2</v>
      </c>
      <c r="EQ424" s="31">
        <f t="shared" si="212"/>
        <v>5.4612631335873456E-2</v>
      </c>
      <c r="ER424" s="31">
        <f t="shared" si="213"/>
        <v>5.2521739130434786E-2</v>
      </c>
      <c r="ES424" s="31">
        <f t="shared" si="214"/>
        <v>5.4097254004576656E-2</v>
      </c>
      <c r="ET424" s="31">
        <f t="shared" si="215"/>
        <v>5.0170422051927253E-2</v>
      </c>
      <c r="EU424" s="31">
        <f t="shared" si="216"/>
        <v>5.0402808148233398E-2</v>
      </c>
      <c r="EV424" s="31">
        <f t="shared" si="217"/>
        <v>4.7721914008321778E-2</v>
      </c>
      <c r="EW424" s="31">
        <f t="shared" si="218"/>
        <v>4.8997026532479414E-2</v>
      </c>
      <c r="EX424" s="31">
        <f t="shared" si="219"/>
        <v>4.9514040114613182E-2</v>
      </c>
      <c r="EY424" s="31">
        <f t="shared" si="220"/>
        <v>5.5324735145094429E-2</v>
      </c>
      <c r="EZ424" s="31">
        <f t="shared" si="221"/>
        <v>6.3641763765135945E-2</v>
      </c>
      <c r="FA424" s="31">
        <f t="shared" si="222"/>
        <v>8.0676433558429669E-2</v>
      </c>
      <c r="FB424" s="31">
        <f t="shared" si="223"/>
        <v>8.1837415200643901E-2</v>
      </c>
      <c r="FC424" s="31">
        <f t="shared" si="224"/>
        <v>8.4787512817591434E-2</v>
      </c>
      <c r="FD424" s="31">
        <f t="shared" si="225"/>
        <v>8.2379480132829502E-2</v>
      </c>
      <c r="FE424" s="31">
        <f t="shared" si="226"/>
        <v>8.2414420561810531E-2</v>
      </c>
      <c r="FF424" s="31">
        <f t="shared" si="227"/>
        <v>7.2972181551976573E-2</v>
      </c>
      <c r="FG424" s="31">
        <f t="shared" si="228"/>
        <v>7.3386566995129687E-2</v>
      </c>
      <c r="FH424" s="31">
        <f t="shared" si="229"/>
        <v>7.1981477246741365E-2</v>
      </c>
      <c r="FI424" s="31">
        <f t="shared" si="230"/>
        <v>7.5345479546235813E-2</v>
      </c>
      <c r="FJ424" s="31">
        <f t="shared" si="231"/>
        <v>7.5759272218334506E-2</v>
      </c>
      <c r="FK424" s="31">
        <f t="shared" si="232"/>
        <v>8.1718477121900099E-2</v>
      </c>
      <c r="FL424" s="31">
        <f t="shared" si="233"/>
        <v>7.9126984126984129E-2</v>
      </c>
      <c r="FM424" s="50">
        <f t="shared" si="234"/>
        <v>8.2305901524851593E-2</v>
      </c>
      <c r="FN424" s="50">
        <f t="shared" si="235"/>
        <v>7.7252849499883688E-2</v>
      </c>
      <c r="FO424" s="50">
        <f t="shared" si="236"/>
        <v>7.731684876365727E-2</v>
      </c>
      <c r="FP424" s="50">
        <f t="shared" si="239"/>
        <v>7.3537258509659614E-2</v>
      </c>
      <c r="FQ424" s="50">
        <f t="shared" si="240"/>
        <v>7.4814103288507169E-2</v>
      </c>
      <c r="FR424" s="50">
        <f t="shared" si="209"/>
        <v>6.8591061452513966E-2</v>
      </c>
    </row>
    <row r="425" spans="1:174" ht="14">
      <c r="A425" s="17" t="s">
        <v>32</v>
      </c>
      <c r="B425" s="19">
        <v>11381</v>
      </c>
      <c r="C425" s="19">
        <v>11417</v>
      </c>
      <c r="D425" s="19">
        <v>11414</v>
      </c>
      <c r="E425" s="19">
        <v>11139</v>
      </c>
      <c r="F425" s="19">
        <v>11030</v>
      </c>
      <c r="G425" s="19">
        <v>11272</v>
      </c>
      <c r="H425" s="19">
        <v>11467</v>
      </c>
      <c r="I425" s="19">
        <v>12344</v>
      </c>
      <c r="J425" s="19">
        <v>12863</v>
      </c>
      <c r="K425" s="19">
        <v>13193</v>
      </c>
      <c r="L425" s="19">
        <v>13351</v>
      </c>
      <c r="M425" s="19">
        <v>13338</v>
      </c>
      <c r="N425" s="19">
        <v>13322</v>
      </c>
      <c r="O425" s="19">
        <v>12452</v>
      </c>
      <c r="P425" s="19">
        <v>12328</v>
      </c>
      <c r="Q425" s="19">
        <v>12648</v>
      </c>
      <c r="R425" s="19">
        <v>12848</v>
      </c>
      <c r="S425" s="19">
        <v>12827</v>
      </c>
      <c r="T425" s="19">
        <v>12785</v>
      </c>
      <c r="U425" s="19">
        <v>13566</v>
      </c>
      <c r="V425" s="19">
        <v>13832</v>
      </c>
      <c r="W425" s="19">
        <v>13738</v>
      </c>
      <c r="X425" s="19">
        <v>13466</v>
      </c>
      <c r="Y425" s="19">
        <v>12806</v>
      </c>
      <c r="Z425" s="19">
        <v>12148</v>
      </c>
      <c r="AA425" s="19">
        <v>11866</v>
      </c>
      <c r="AB425" s="19">
        <v>11968</v>
      </c>
      <c r="AC425" s="19">
        <v>11689</v>
      </c>
      <c r="AD425" s="19">
        <v>11224</v>
      </c>
      <c r="AE425" s="19">
        <v>10850</v>
      </c>
      <c r="AF425" s="19">
        <v>10953</v>
      </c>
      <c r="AG425" s="19">
        <v>11842</v>
      </c>
      <c r="AH425" s="19">
        <v>12002</v>
      </c>
      <c r="AI425" s="19">
        <v>12039</v>
      </c>
      <c r="AJ425" s="19">
        <v>11957</v>
      </c>
      <c r="AK425" s="19">
        <v>12073</v>
      </c>
      <c r="AL425" s="19">
        <v>11875</v>
      </c>
      <c r="AM425" s="19">
        <v>12032</v>
      </c>
      <c r="AN425" s="19">
        <v>12964</v>
      </c>
      <c r="AO425" s="19">
        <v>13179</v>
      </c>
      <c r="AP425" s="19">
        <v>13455</v>
      </c>
      <c r="AQ425" s="19">
        <v>15091</v>
      </c>
      <c r="AR425" s="19">
        <v>17050</v>
      </c>
      <c r="AS425" s="19">
        <v>19429</v>
      </c>
      <c r="AT425" s="19">
        <v>23291</v>
      </c>
      <c r="AU425" s="19">
        <v>24714</v>
      </c>
      <c r="AV425" s="19">
        <v>25269</v>
      </c>
      <c r="AW425" s="19">
        <v>25154</v>
      </c>
      <c r="AX425" s="19">
        <v>25059</v>
      </c>
      <c r="AY425" s="19">
        <v>24523</v>
      </c>
      <c r="AZ425" s="19">
        <v>25088</v>
      </c>
      <c r="BA425" s="19">
        <v>24749</v>
      </c>
      <c r="BB425" s="19">
        <v>24409</v>
      </c>
      <c r="BC425" s="19">
        <v>24028</v>
      </c>
      <c r="BD425" s="19">
        <v>24067</v>
      </c>
      <c r="BE425" s="19">
        <v>25258</v>
      </c>
      <c r="BF425" s="19">
        <v>25424</v>
      </c>
      <c r="BG425" s="19">
        <v>24720</v>
      </c>
      <c r="BH425" s="19">
        <v>23997</v>
      </c>
      <c r="BI425" s="19">
        <v>22718</v>
      </c>
      <c r="BJ425" s="19">
        <v>21550</v>
      </c>
      <c r="BK425" s="19">
        <v>21096</v>
      </c>
      <c r="BL425" s="19">
        <v>21123</v>
      </c>
      <c r="BM425" s="19">
        <v>20855</v>
      </c>
      <c r="BN425" s="19">
        <v>20507</v>
      </c>
      <c r="BO425" s="19">
        <v>20195</v>
      </c>
      <c r="BP425" s="19">
        <v>20191</v>
      </c>
      <c r="BQ425" s="19">
        <v>21584</v>
      </c>
      <c r="BR425" s="19">
        <v>22305</v>
      </c>
      <c r="BS425" s="19">
        <v>22163</v>
      </c>
      <c r="BT425" s="19">
        <v>22048</v>
      </c>
      <c r="BU425" s="19">
        <v>21510</v>
      </c>
      <c r="BV425" s="19">
        <v>21447</v>
      </c>
      <c r="BW425" s="19">
        <v>22143</v>
      </c>
      <c r="BX425" s="19">
        <v>22475</v>
      </c>
      <c r="BY425" s="19">
        <v>22472</v>
      </c>
      <c r="BZ425" s="19">
        <v>22360</v>
      </c>
      <c r="CA425" s="19">
        <v>22121</v>
      </c>
      <c r="CB425" s="19">
        <v>22160</v>
      </c>
      <c r="CC425" s="19">
        <v>23751</v>
      </c>
      <c r="CD425" s="19">
        <v>24798</v>
      </c>
      <c r="CE425" s="19">
        <v>24722</v>
      </c>
      <c r="CF425" s="19">
        <v>24077</v>
      </c>
      <c r="CG425" s="19">
        <v>23718</v>
      </c>
      <c r="CH425" s="49">
        <v>23039</v>
      </c>
      <c r="CI425" s="49">
        <v>23325</v>
      </c>
      <c r="CJ425" s="49">
        <v>23347</v>
      </c>
      <c r="CK425" s="49">
        <v>23353</v>
      </c>
      <c r="CL425" s="49">
        <v>23217</v>
      </c>
      <c r="CM425" s="49">
        <v>22501</v>
      </c>
      <c r="CN425" s="49">
        <v>22271</v>
      </c>
      <c r="CO425" s="49">
        <v>23626</v>
      </c>
      <c r="CP425" s="49">
        <v>24544</v>
      </c>
      <c r="CQ425" s="49">
        <v>24031</v>
      </c>
      <c r="CR425" s="49">
        <v>23308</v>
      </c>
      <c r="CS425" s="49">
        <v>22146</v>
      </c>
      <c r="CT425" s="49">
        <v>21002</v>
      </c>
      <c r="CU425" s="49">
        <v>20323</v>
      </c>
      <c r="CV425" s="49">
        <v>19460</v>
      </c>
      <c r="CW425" s="49">
        <v>18563</v>
      </c>
      <c r="CX425" s="49">
        <v>17761</v>
      </c>
      <c r="CY425" s="49">
        <v>16487</v>
      </c>
      <c r="DG425" s="17" t="s">
        <v>32</v>
      </c>
      <c r="DH425" s="17" t="s">
        <v>32</v>
      </c>
      <c r="DI425" s="49">
        <v>644100</v>
      </c>
      <c r="DJ425" s="49">
        <v>644100</v>
      </c>
      <c r="DK425" s="49">
        <v>648500</v>
      </c>
      <c r="DL425" s="49">
        <v>651700</v>
      </c>
      <c r="DM425" s="49">
        <v>651600</v>
      </c>
      <c r="DN425" s="49">
        <v>650100</v>
      </c>
      <c r="DO425" s="49">
        <v>645300</v>
      </c>
      <c r="DP425" s="49">
        <v>649300</v>
      </c>
      <c r="DQ425" s="49">
        <v>658600</v>
      </c>
      <c r="DR425" s="49">
        <v>657300</v>
      </c>
      <c r="DS425" s="49">
        <v>660800</v>
      </c>
      <c r="DT425" s="49">
        <v>661500</v>
      </c>
      <c r="DU425" s="49">
        <v>672000</v>
      </c>
      <c r="DV425" s="49">
        <v>671800</v>
      </c>
      <c r="DW425" s="49">
        <v>668200</v>
      </c>
      <c r="DX425" s="49">
        <v>664700</v>
      </c>
      <c r="DY425" s="49">
        <v>660400</v>
      </c>
      <c r="DZ425" s="49">
        <v>667600</v>
      </c>
      <c r="EA425" s="49">
        <v>669400</v>
      </c>
      <c r="EB425" s="49">
        <v>667200</v>
      </c>
      <c r="EC425" s="49">
        <v>669700</v>
      </c>
      <c r="ED425" s="49">
        <v>679700</v>
      </c>
      <c r="EE425" s="49">
        <v>676900</v>
      </c>
      <c r="EF425" s="49">
        <v>682100</v>
      </c>
      <c r="EG425" s="49">
        <v>680800</v>
      </c>
      <c r="EH425" s="49">
        <v>668800</v>
      </c>
      <c r="EI425" s="49">
        <v>677100</v>
      </c>
      <c r="EJ425" s="49">
        <v>681900</v>
      </c>
      <c r="EK425" s="49">
        <v>688500</v>
      </c>
      <c r="EL425" s="49">
        <v>693400</v>
      </c>
      <c r="EM425" s="49"/>
      <c r="EN425" s="19"/>
      <c r="EO425" s="31">
        <f t="shared" si="210"/>
        <v>2.0482844278838688E-2</v>
      </c>
      <c r="EP425" s="31">
        <f t="shared" si="211"/>
        <v>2.0683123738549913E-2</v>
      </c>
      <c r="EQ425" s="31">
        <f t="shared" si="212"/>
        <v>1.9503469545104086E-2</v>
      </c>
      <c r="ER425" s="31">
        <f t="shared" si="213"/>
        <v>1.961792235691269E-2</v>
      </c>
      <c r="ES425" s="31">
        <f t="shared" si="214"/>
        <v>2.1083486801718846E-2</v>
      </c>
      <c r="ET425" s="31">
        <f t="shared" si="215"/>
        <v>1.8686355945239194E-2</v>
      </c>
      <c r="EU425" s="31">
        <f t="shared" si="216"/>
        <v>1.8114055478072214E-2</v>
      </c>
      <c r="EV425" s="31">
        <f t="shared" si="217"/>
        <v>1.6868935776990605E-2</v>
      </c>
      <c r="EW425" s="31">
        <f t="shared" si="218"/>
        <v>1.8279684178560584E-2</v>
      </c>
      <c r="EX425" s="31">
        <f t="shared" si="219"/>
        <v>1.8066331964095541E-2</v>
      </c>
      <c r="EY425" s="31">
        <f t="shared" si="220"/>
        <v>1.9944007263922519E-2</v>
      </c>
      <c r="EZ425" s="31">
        <f t="shared" si="221"/>
        <v>2.5774754346182916E-2</v>
      </c>
      <c r="FA425" s="31">
        <f t="shared" si="222"/>
        <v>3.6776785714285713E-2</v>
      </c>
      <c r="FB425" s="31">
        <f t="shared" si="223"/>
        <v>3.730128014289967E-2</v>
      </c>
      <c r="FC425" s="31">
        <f t="shared" si="224"/>
        <v>3.7038311882669858E-2</v>
      </c>
      <c r="FD425" s="31">
        <f t="shared" si="225"/>
        <v>3.620731156912893E-2</v>
      </c>
      <c r="FE425" s="31">
        <f t="shared" si="226"/>
        <v>3.7431859479103574E-2</v>
      </c>
      <c r="FF425" s="31">
        <f t="shared" si="227"/>
        <v>3.2279808268424207E-2</v>
      </c>
      <c r="FG425" s="31">
        <f t="shared" si="228"/>
        <v>3.1154765461607409E-2</v>
      </c>
      <c r="FH425" s="31">
        <f t="shared" si="229"/>
        <v>3.0262290167865708E-2</v>
      </c>
      <c r="FI425" s="31">
        <f t="shared" si="230"/>
        <v>3.3093922651933699E-2</v>
      </c>
      <c r="FJ425" s="31">
        <f t="shared" si="231"/>
        <v>3.1553626599970575E-2</v>
      </c>
      <c r="FK425" s="31">
        <f t="shared" si="232"/>
        <v>3.3198404491062199E-2</v>
      </c>
      <c r="FL425" s="31">
        <f t="shared" si="233"/>
        <v>3.2487904999266973E-2</v>
      </c>
      <c r="FM425" s="50">
        <f t="shared" si="234"/>
        <v>3.6313160987074031E-2</v>
      </c>
      <c r="FN425" s="50">
        <f t="shared" si="235"/>
        <v>3.4448265550239235E-2</v>
      </c>
      <c r="FO425" s="50">
        <f t="shared" si="236"/>
        <v>3.4489735637276621E-2</v>
      </c>
      <c r="FP425" s="50">
        <f t="shared" si="239"/>
        <v>3.2660214107640417E-2</v>
      </c>
      <c r="FQ425" s="50">
        <f t="shared" si="240"/>
        <v>3.4903413217138704E-2</v>
      </c>
      <c r="FR425" s="50">
        <f t="shared" si="209"/>
        <v>3.0288433804441881E-2</v>
      </c>
    </row>
    <row r="426" spans="1:174" ht="14">
      <c r="A426" s="17" t="s">
        <v>33</v>
      </c>
      <c r="B426" s="19">
        <v>38068</v>
      </c>
      <c r="C426" s="19">
        <v>39118</v>
      </c>
      <c r="D426" s="19">
        <v>40000</v>
      </c>
      <c r="E426" s="19">
        <v>39513</v>
      </c>
      <c r="F426" s="19">
        <v>38762</v>
      </c>
      <c r="G426" s="19">
        <v>38764</v>
      </c>
      <c r="H426" s="19">
        <v>39632</v>
      </c>
      <c r="I426" s="19">
        <v>42763</v>
      </c>
      <c r="J426" s="19">
        <v>44482</v>
      </c>
      <c r="K426" s="19">
        <v>44884</v>
      </c>
      <c r="L426" s="19">
        <v>45180</v>
      </c>
      <c r="M426" s="19">
        <v>44197</v>
      </c>
      <c r="N426" s="19">
        <v>44439</v>
      </c>
      <c r="O426" s="19">
        <v>44609</v>
      </c>
      <c r="P426" s="19">
        <v>43508</v>
      </c>
      <c r="Q426" s="19">
        <v>45034</v>
      </c>
      <c r="R426" s="19">
        <v>44327</v>
      </c>
      <c r="S426" s="19">
        <v>43211</v>
      </c>
      <c r="T426" s="19">
        <v>43264</v>
      </c>
      <c r="U426" s="19">
        <v>45655</v>
      </c>
      <c r="V426" s="19">
        <v>46633</v>
      </c>
      <c r="W426" s="19">
        <v>46092</v>
      </c>
      <c r="X426" s="19">
        <v>44746</v>
      </c>
      <c r="Y426" s="19">
        <v>43470</v>
      </c>
      <c r="Z426" s="19">
        <v>42149</v>
      </c>
      <c r="AA426" s="19">
        <v>42572</v>
      </c>
      <c r="AB426" s="19">
        <v>42774</v>
      </c>
      <c r="AC426" s="19">
        <v>42068</v>
      </c>
      <c r="AD426" s="19">
        <v>40228</v>
      </c>
      <c r="AE426" s="19">
        <v>39430</v>
      </c>
      <c r="AF426" s="19">
        <v>39641</v>
      </c>
      <c r="AG426" s="19">
        <v>41948</v>
      </c>
      <c r="AH426" s="19">
        <v>42903</v>
      </c>
      <c r="AI426" s="19">
        <v>42960</v>
      </c>
      <c r="AJ426" s="19">
        <v>43115</v>
      </c>
      <c r="AK426" s="19">
        <v>43036</v>
      </c>
      <c r="AL426" s="19">
        <v>43554</v>
      </c>
      <c r="AM426" s="19">
        <v>45871</v>
      </c>
      <c r="AN426" s="19">
        <v>48068</v>
      </c>
      <c r="AO426" s="19">
        <v>49438</v>
      </c>
      <c r="AP426" s="19">
        <v>50404</v>
      </c>
      <c r="AQ426" s="19">
        <v>53881</v>
      </c>
      <c r="AR426" s="19">
        <v>58301</v>
      </c>
      <c r="AS426" s="19">
        <v>64677</v>
      </c>
      <c r="AT426" s="19">
        <v>72773</v>
      </c>
      <c r="AU426" s="19">
        <v>76092</v>
      </c>
      <c r="AV426" s="19">
        <v>77901</v>
      </c>
      <c r="AW426" s="19">
        <v>78303</v>
      </c>
      <c r="AX426" s="19">
        <v>77993</v>
      </c>
      <c r="AY426" s="19">
        <v>79283</v>
      </c>
      <c r="AZ426" s="19">
        <v>81622</v>
      </c>
      <c r="BA426" s="19">
        <v>82579</v>
      </c>
      <c r="BB426" s="19">
        <v>82047</v>
      </c>
      <c r="BC426" s="19">
        <v>81240</v>
      </c>
      <c r="BD426" s="19">
        <v>80731</v>
      </c>
      <c r="BE426" s="19">
        <v>85011</v>
      </c>
      <c r="BF426" s="19">
        <v>84611</v>
      </c>
      <c r="BG426" s="19">
        <v>82287</v>
      </c>
      <c r="BH426" s="19">
        <v>80466</v>
      </c>
      <c r="BI426" s="19">
        <v>77200</v>
      </c>
      <c r="BJ426" s="19">
        <v>74435</v>
      </c>
      <c r="BK426" s="19">
        <v>74316</v>
      </c>
      <c r="BL426" s="19">
        <v>74979</v>
      </c>
      <c r="BM426" s="19">
        <v>74678</v>
      </c>
      <c r="BN426" s="19">
        <v>72459</v>
      </c>
      <c r="BO426" s="19">
        <v>71798</v>
      </c>
      <c r="BP426" s="19">
        <v>71113</v>
      </c>
      <c r="BQ426" s="19">
        <v>75267</v>
      </c>
      <c r="BR426" s="19">
        <v>76739</v>
      </c>
      <c r="BS426" s="19">
        <v>75682</v>
      </c>
      <c r="BT426" s="19">
        <v>76733</v>
      </c>
      <c r="BU426" s="19">
        <v>76591</v>
      </c>
      <c r="BV426" s="19">
        <v>76670</v>
      </c>
      <c r="BW426" s="19">
        <v>79069</v>
      </c>
      <c r="BX426" s="19">
        <v>81306</v>
      </c>
      <c r="BY426" s="19">
        <v>82467</v>
      </c>
      <c r="BZ426" s="19">
        <v>82232</v>
      </c>
      <c r="CA426" s="19">
        <v>81732</v>
      </c>
      <c r="CB426" s="19">
        <v>81974</v>
      </c>
      <c r="CC426" s="19">
        <v>86240</v>
      </c>
      <c r="CD426" s="19">
        <v>88021</v>
      </c>
      <c r="CE426" s="19">
        <v>87235</v>
      </c>
      <c r="CF426" s="19">
        <v>85810</v>
      </c>
      <c r="CG426" s="19">
        <v>84432</v>
      </c>
      <c r="CH426" s="49">
        <v>83736</v>
      </c>
      <c r="CI426" s="49">
        <v>84550</v>
      </c>
      <c r="CJ426" s="49">
        <v>85038</v>
      </c>
      <c r="CK426" s="49">
        <v>84909</v>
      </c>
      <c r="CL426" s="49">
        <v>84461</v>
      </c>
      <c r="CM426" s="49">
        <v>83370</v>
      </c>
      <c r="CN426" s="49">
        <v>82059</v>
      </c>
      <c r="CO426" s="49">
        <v>85210</v>
      </c>
      <c r="CP426" s="49">
        <v>86627</v>
      </c>
      <c r="CQ426" s="49">
        <v>85466</v>
      </c>
      <c r="CR426" s="49">
        <v>83960</v>
      </c>
      <c r="CS426" s="49">
        <v>82428</v>
      </c>
      <c r="CT426" s="49">
        <v>79273</v>
      </c>
      <c r="CU426" s="49">
        <v>78687</v>
      </c>
      <c r="CV426" s="49">
        <v>76658</v>
      </c>
      <c r="CW426" s="49">
        <v>72535</v>
      </c>
      <c r="CX426" s="49">
        <v>69246</v>
      </c>
      <c r="CY426" s="49">
        <v>65398</v>
      </c>
      <c r="DG426" s="17" t="s">
        <v>33</v>
      </c>
      <c r="DH426" s="17" t="s">
        <v>33</v>
      </c>
      <c r="DI426" s="49">
        <v>1229700</v>
      </c>
      <c r="DJ426" s="49">
        <v>1235500</v>
      </c>
      <c r="DK426" s="49">
        <v>1242200</v>
      </c>
      <c r="DL426" s="49">
        <v>1244700</v>
      </c>
      <c r="DM426" s="49">
        <v>1243100</v>
      </c>
      <c r="DN426" s="49">
        <v>1248900</v>
      </c>
      <c r="DO426" s="49">
        <v>1249600</v>
      </c>
      <c r="DP426" s="49">
        <v>1246900</v>
      </c>
      <c r="DQ426" s="49">
        <v>1250000</v>
      </c>
      <c r="DR426" s="49">
        <v>1246100</v>
      </c>
      <c r="DS426" s="49">
        <v>1252100</v>
      </c>
      <c r="DT426" s="49">
        <v>1246500</v>
      </c>
      <c r="DU426" s="49">
        <v>1247700</v>
      </c>
      <c r="DV426" s="49">
        <v>1258700</v>
      </c>
      <c r="DW426" s="49">
        <v>1262900</v>
      </c>
      <c r="DX426" s="49">
        <v>1265500</v>
      </c>
      <c r="DY426" s="49">
        <v>1263100</v>
      </c>
      <c r="DZ426" s="49">
        <v>1261400</v>
      </c>
      <c r="EA426" s="49">
        <v>1261200</v>
      </c>
      <c r="EB426" s="49">
        <v>1264100</v>
      </c>
      <c r="EC426" s="49">
        <v>1258100</v>
      </c>
      <c r="ED426" s="49">
        <v>1263000</v>
      </c>
      <c r="EE426" s="49">
        <v>1261400</v>
      </c>
      <c r="EF426" s="49">
        <v>1271800</v>
      </c>
      <c r="EG426" s="49">
        <v>1274500</v>
      </c>
      <c r="EH426" s="49">
        <v>1282500</v>
      </c>
      <c r="EI426" s="49">
        <v>1289600</v>
      </c>
      <c r="EJ426" s="49">
        <v>1288800</v>
      </c>
      <c r="EK426" s="49">
        <v>1299700</v>
      </c>
      <c r="EL426" s="49">
        <v>1297400</v>
      </c>
      <c r="EM426" s="49"/>
      <c r="EN426" s="19"/>
      <c r="EO426" s="31">
        <f t="shared" si="210"/>
        <v>3.6499959339676341E-2</v>
      </c>
      <c r="EP426" s="31">
        <f t="shared" si="211"/>
        <v>3.5968433832456494E-2</v>
      </c>
      <c r="EQ426" s="31">
        <f t="shared" si="212"/>
        <v>3.6253421349219127E-2</v>
      </c>
      <c r="ER426" s="31">
        <f t="shared" si="213"/>
        <v>3.4758576363782434E-2</v>
      </c>
      <c r="ES426" s="31">
        <f t="shared" si="214"/>
        <v>3.7078272061781034E-2</v>
      </c>
      <c r="ET426" s="31">
        <f t="shared" si="215"/>
        <v>3.374889903114741E-2</v>
      </c>
      <c r="EU426" s="31">
        <f t="shared" si="216"/>
        <v>3.3665172855313702E-2</v>
      </c>
      <c r="EV426" s="31">
        <f t="shared" si="217"/>
        <v>3.1791643275322801E-2</v>
      </c>
      <c r="EW426" s="31">
        <f t="shared" si="218"/>
        <v>3.4368000000000003E-2</v>
      </c>
      <c r="EX426" s="31">
        <f t="shared" si="219"/>
        <v>3.4952251023192361E-2</v>
      </c>
      <c r="EY426" s="31">
        <f t="shared" si="220"/>
        <v>3.9484066767830048E-2</v>
      </c>
      <c r="EZ426" s="31">
        <f t="shared" si="221"/>
        <v>4.6771760930605699E-2</v>
      </c>
      <c r="FA426" s="31">
        <f t="shared" si="222"/>
        <v>6.0985813897571531E-2</v>
      </c>
      <c r="FB426" s="31">
        <f t="shared" si="223"/>
        <v>6.1963136569476447E-2</v>
      </c>
      <c r="FC426" s="31">
        <f t="shared" si="224"/>
        <v>6.5388391796658479E-2</v>
      </c>
      <c r="FD426" s="31">
        <f t="shared" si="225"/>
        <v>6.3793757408139071E-2</v>
      </c>
      <c r="FE426" s="31">
        <f t="shared" si="226"/>
        <v>6.5146860897791148E-2</v>
      </c>
      <c r="FF426" s="31">
        <f t="shared" si="227"/>
        <v>5.9009830347233234E-2</v>
      </c>
      <c r="FG426" s="31">
        <f t="shared" si="228"/>
        <v>5.9211861718997782E-2</v>
      </c>
      <c r="FH426" s="31">
        <f t="shared" si="229"/>
        <v>5.6255834190333046E-2</v>
      </c>
      <c r="FI426" s="31">
        <f t="shared" si="230"/>
        <v>6.0155790477704474E-2</v>
      </c>
      <c r="FJ426" s="31">
        <f t="shared" si="231"/>
        <v>6.0704671417260492E-2</v>
      </c>
      <c r="FK426" s="31">
        <f t="shared" si="232"/>
        <v>6.5377358490566043E-2</v>
      </c>
      <c r="FL426" s="31">
        <f t="shared" si="233"/>
        <v>6.4455103003616926E-2</v>
      </c>
      <c r="FM426" s="50">
        <f t="shared" si="234"/>
        <v>6.8446449588073749E-2</v>
      </c>
      <c r="FN426" s="50">
        <f t="shared" si="235"/>
        <v>6.5291228070175442E-2</v>
      </c>
      <c r="FO426" s="50">
        <f t="shared" si="236"/>
        <v>6.5841346153846153E-2</v>
      </c>
      <c r="FP426" s="50">
        <f t="shared" si="239"/>
        <v>6.3670856610800741E-2</v>
      </c>
      <c r="FQ426" s="50">
        <f t="shared" si="240"/>
        <v>6.5758251904285608E-2</v>
      </c>
      <c r="FR426" s="50">
        <f t="shared" si="209"/>
        <v>6.1101433636503777E-2</v>
      </c>
    </row>
    <row r="427" spans="1:174" ht="14">
      <c r="A427" s="17" t="s">
        <v>34</v>
      </c>
      <c r="B427" s="19">
        <v>13132</v>
      </c>
      <c r="C427" s="19">
        <v>13290</v>
      </c>
      <c r="D427" s="19">
        <v>13479</v>
      </c>
      <c r="E427" s="19">
        <v>13422</v>
      </c>
      <c r="F427" s="19">
        <v>13417</v>
      </c>
      <c r="G427" s="19">
        <v>13562</v>
      </c>
      <c r="H427" s="19">
        <v>14034</v>
      </c>
      <c r="I427" s="19">
        <v>15312</v>
      </c>
      <c r="J427" s="19">
        <v>16154</v>
      </c>
      <c r="K427" s="19">
        <v>16250</v>
      </c>
      <c r="L427" s="19">
        <v>16521</v>
      </c>
      <c r="M427" s="19">
        <v>15836</v>
      </c>
      <c r="N427" s="19">
        <v>15324</v>
      </c>
      <c r="O427" s="19">
        <v>15327</v>
      </c>
      <c r="P427" s="19">
        <v>15565</v>
      </c>
      <c r="Q427" s="19">
        <v>15294</v>
      </c>
      <c r="R427" s="19">
        <v>14704</v>
      </c>
      <c r="S427" s="19">
        <v>15069</v>
      </c>
      <c r="T427" s="19">
        <v>15578</v>
      </c>
      <c r="U427" s="19">
        <v>16715</v>
      </c>
      <c r="V427" s="19">
        <v>17108</v>
      </c>
      <c r="W427" s="19">
        <v>16440</v>
      </c>
      <c r="X427" s="19">
        <v>15120</v>
      </c>
      <c r="Y427" s="19">
        <v>14595</v>
      </c>
      <c r="Z427" s="19">
        <v>14144</v>
      </c>
      <c r="AA427" s="19">
        <v>13540</v>
      </c>
      <c r="AB427" s="19">
        <v>13442</v>
      </c>
      <c r="AC427" s="19">
        <v>12767</v>
      </c>
      <c r="AD427" s="19">
        <v>12473</v>
      </c>
      <c r="AE427" s="19">
        <v>12446</v>
      </c>
      <c r="AF427" s="19">
        <v>12617</v>
      </c>
      <c r="AG427" s="19">
        <v>13802</v>
      </c>
      <c r="AH427" s="19">
        <v>14252</v>
      </c>
      <c r="AI427" s="19">
        <v>13647</v>
      </c>
      <c r="AJ427" s="19">
        <v>13040</v>
      </c>
      <c r="AK427" s="19">
        <v>13030</v>
      </c>
      <c r="AL427" s="19">
        <v>12913</v>
      </c>
      <c r="AM427" s="19">
        <v>13990</v>
      </c>
      <c r="AN427" s="19">
        <v>15496</v>
      </c>
      <c r="AO427" s="19">
        <v>15737</v>
      </c>
      <c r="AP427" s="19">
        <v>16935</v>
      </c>
      <c r="AQ427" s="19">
        <v>19133</v>
      </c>
      <c r="AR427" s="19">
        <v>21686</v>
      </c>
      <c r="AS427" s="19">
        <v>24686</v>
      </c>
      <c r="AT427" s="19">
        <v>29000</v>
      </c>
      <c r="AU427" s="19">
        <v>29566</v>
      </c>
      <c r="AV427" s="19">
        <v>29737</v>
      </c>
      <c r="AW427" s="19">
        <v>29412</v>
      </c>
      <c r="AX427" s="19">
        <v>28318</v>
      </c>
      <c r="AY427" s="19">
        <v>28200</v>
      </c>
      <c r="AZ427" s="19">
        <v>28263</v>
      </c>
      <c r="BA427" s="19">
        <v>27955</v>
      </c>
      <c r="BB427" s="19">
        <v>27088</v>
      </c>
      <c r="BC427" s="19">
        <v>26908</v>
      </c>
      <c r="BD427" s="19">
        <v>26467</v>
      </c>
      <c r="BE427" s="19">
        <v>29259</v>
      </c>
      <c r="BF427" s="19">
        <v>29752</v>
      </c>
      <c r="BG427" s="19">
        <v>28679</v>
      </c>
      <c r="BH427" s="19">
        <v>26838</v>
      </c>
      <c r="BI427" s="19">
        <v>24851</v>
      </c>
      <c r="BJ427" s="19">
        <v>23792</v>
      </c>
      <c r="BK427" s="19">
        <v>23605</v>
      </c>
      <c r="BL427" s="19">
        <v>23779</v>
      </c>
      <c r="BM427" s="19">
        <v>23735</v>
      </c>
      <c r="BN427" s="19">
        <v>23729</v>
      </c>
      <c r="BO427" s="19">
        <v>24425</v>
      </c>
      <c r="BP427" s="19">
        <v>24691</v>
      </c>
      <c r="BQ427" s="19">
        <v>26871</v>
      </c>
      <c r="BR427" s="19">
        <v>27990</v>
      </c>
      <c r="BS427" s="19">
        <v>27589</v>
      </c>
      <c r="BT427" s="19">
        <v>26545</v>
      </c>
      <c r="BU427" s="19">
        <v>25619</v>
      </c>
      <c r="BV427" s="19">
        <v>25177</v>
      </c>
      <c r="BW427" s="19">
        <v>25866</v>
      </c>
      <c r="BX427" s="19">
        <v>26751</v>
      </c>
      <c r="BY427" s="19">
        <v>27289</v>
      </c>
      <c r="BZ427" s="19">
        <v>26777</v>
      </c>
      <c r="CA427" s="19">
        <v>27185</v>
      </c>
      <c r="CB427" s="19">
        <v>27573</v>
      </c>
      <c r="CC427" s="19">
        <v>29846</v>
      </c>
      <c r="CD427" s="19">
        <v>30670</v>
      </c>
      <c r="CE427" s="19">
        <v>29957</v>
      </c>
      <c r="CF427" s="19">
        <v>28221</v>
      </c>
      <c r="CG427" s="19">
        <v>27296</v>
      </c>
      <c r="CH427" s="49">
        <v>26231</v>
      </c>
      <c r="CI427" s="49">
        <v>26117</v>
      </c>
      <c r="CJ427" s="49">
        <v>26056</v>
      </c>
      <c r="CK427" s="49">
        <v>25516</v>
      </c>
      <c r="CL427" s="49">
        <v>25554</v>
      </c>
      <c r="CM427" s="49">
        <v>25390</v>
      </c>
      <c r="CN427" s="49">
        <v>25172</v>
      </c>
      <c r="CO427" s="49">
        <v>26660</v>
      </c>
      <c r="CP427" s="49">
        <v>27302</v>
      </c>
      <c r="CQ427" s="49">
        <v>26622</v>
      </c>
      <c r="CR427" s="49">
        <v>25023</v>
      </c>
      <c r="CS427" s="49">
        <v>23926</v>
      </c>
      <c r="CT427" s="49">
        <v>22398</v>
      </c>
      <c r="CU427" s="49">
        <v>21702</v>
      </c>
      <c r="CV427" s="49">
        <v>20994</v>
      </c>
      <c r="CW427" s="49">
        <v>19970</v>
      </c>
      <c r="CX427" s="49">
        <v>19457</v>
      </c>
      <c r="CY427" s="49">
        <v>19407</v>
      </c>
      <c r="DG427" s="17" t="s">
        <v>34</v>
      </c>
      <c r="DH427" s="17" t="s">
        <v>34</v>
      </c>
      <c r="DI427" s="49">
        <v>769400</v>
      </c>
      <c r="DJ427" s="49">
        <v>776600</v>
      </c>
      <c r="DK427" s="49">
        <v>779000</v>
      </c>
      <c r="DL427" s="49">
        <v>781300</v>
      </c>
      <c r="DM427" s="49">
        <v>785200</v>
      </c>
      <c r="DN427" s="49">
        <v>792600</v>
      </c>
      <c r="DO427" s="49">
        <v>797300</v>
      </c>
      <c r="DP427" s="49">
        <v>797700</v>
      </c>
      <c r="DQ427" s="49">
        <v>795500</v>
      </c>
      <c r="DR427" s="49">
        <v>800300</v>
      </c>
      <c r="DS427" s="49">
        <v>804100</v>
      </c>
      <c r="DT427" s="49">
        <v>804700</v>
      </c>
      <c r="DU427" s="49">
        <v>809200</v>
      </c>
      <c r="DV427" s="49">
        <v>806600</v>
      </c>
      <c r="DW427" s="49">
        <v>804500</v>
      </c>
      <c r="DX427" s="49">
        <v>800900</v>
      </c>
      <c r="DY427" s="49">
        <v>793300</v>
      </c>
      <c r="DZ427" s="49">
        <v>790600</v>
      </c>
      <c r="EA427" s="49">
        <v>787200</v>
      </c>
      <c r="EB427" s="49">
        <v>784500</v>
      </c>
      <c r="EC427" s="49">
        <v>779100</v>
      </c>
      <c r="ED427" s="49">
        <v>772200</v>
      </c>
      <c r="EE427" s="49">
        <v>778000</v>
      </c>
      <c r="EF427" s="49">
        <v>782600</v>
      </c>
      <c r="EG427" s="49">
        <v>787000</v>
      </c>
      <c r="EH427" s="49">
        <v>792200</v>
      </c>
      <c r="EI427" s="49">
        <v>784200</v>
      </c>
      <c r="EJ427" s="49">
        <v>784300</v>
      </c>
      <c r="EK427" s="49">
        <v>789800</v>
      </c>
      <c r="EL427" s="49">
        <v>792800</v>
      </c>
      <c r="EM427" s="49"/>
      <c r="EN427" s="19"/>
      <c r="EO427" s="31">
        <f t="shared" si="210"/>
        <v>2.1120353522225112E-2</v>
      </c>
      <c r="EP427" s="31">
        <f t="shared" si="211"/>
        <v>1.9732165851146021E-2</v>
      </c>
      <c r="EQ427" s="31">
        <f t="shared" si="212"/>
        <v>1.9632862644415917E-2</v>
      </c>
      <c r="ER427" s="31">
        <f t="shared" si="213"/>
        <v>1.9938563931908359E-2</v>
      </c>
      <c r="ES427" s="31">
        <f t="shared" si="214"/>
        <v>2.0937340804890472E-2</v>
      </c>
      <c r="ET427" s="31">
        <f t="shared" si="215"/>
        <v>1.7845066868533939E-2</v>
      </c>
      <c r="EU427" s="31">
        <f t="shared" si="216"/>
        <v>1.6012793176972281E-2</v>
      </c>
      <c r="EV427" s="31">
        <f t="shared" si="217"/>
        <v>1.5816723078851697E-2</v>
      </c>
      <c r="EW427" s="31">
        <f t="shared" si="218"/>
        <v>1.715524827152734E-2</v>
      </c>
      <c r="EX427" s="31">
        <f t="shared" si="219"/>
        <v>1.6135199300262401E-2</v>
      </c>
      <c r="EY427" s="31">
        <f t="shared" si="220"/>
        <v>1.9570948886954358E-2</v>
      </c>
      <c r="EZ427" s="31">
        <f t="shared" si="221"/>
        <v>2.6949173605070213E-2</v>
      </c>
      <c r="FA427" s="31">
        <f t="shared" si="222"/>
        <v>3.6537320810677211E-2</v>
      </c>
      <c r="FB427" s="31">
        <f t="shared" si="223"/>
        <v>3.5107860153731713E-2</v>
      </c>
      <c r="FC427" s="31">
        <f t="shared" si="224"/>
        <v>3.4748290863890613E-2</v>
      </c>
      <c r="FD427" s="31">
        <f t="shared" si="225"/>
        <v>3.3046572605818454E-2</v>
      </c>
      <c r="FE427" s="31">
        <f t="shared" si="226"/>
        <v>3.6151518971385355E-2</v>
      </c>
      <c r="FF427" s="31">
        <f t="shared" si="227"/>
        <v>3.0093599797622061E-2</v>
      </c>
      <c r="FG427" s="31">
        <f t="shared" si="228"/>
        <v>3.0151168699186992E-2</v>
      </c>
      <c r="FH427" s="31">
        <f t="shared" si="229"/>
        <v>3.1473550031867428E-2</v>
      </c>
      <c r="FI427" s="31">
        <f t="shared" si="230"/>
        <v>3.5411372096008212E-2</v>
      </c>
      <c r="FJ427" s="31">
        <f t="shared" si="231"/>
        <v>3.2604247604247606E-2</v>
      </c>
      <c r="FK427" s="31">
        <f t="shared" si="232"/>
        <v>3.507583547557841E-2</v>
      </c>
      <c r="FL427" s="31">
        <f t="shared" si="233"/>
        <v>3.5232558139534881E-2</v>
      </c>
      <c r="FM427" s="50">
        <f t="shared" si="234"/>
        <v>3.8064803049555271E-2</v>
      </c>
      <c r="FN427" s="50">
        <f t="shared" si="235"/>
        <v>3.3111587982832619E-2</v>
      </c>
      <c r="FO427" s="50">
        <f t="shared" si="236"/>
        <v>3.2537617954603415E-2</v>
      </c>
      <c r="FP427" s="50">
        <f t="shared" si="239"/>
        <v>3.2094861660079049E-2</v>
      </c>
      <c r="FQ427" s="50">
        <f t="shared" si="240"/>
        <v>3.3707267662699415E-2</v>
      </c>
      <c r="FR427" s="50">
        <f t="shared" si="209"/>
        <v>2.8251765893037337E-2</v>
      </c>
    </row>
    <row r="428" spans="1:174" ht="14">
      <c r="A428" s="17" t="s">
        <v>17</v>
      </c>
      <c r="B428" s="19">
        <v>9026</v>
      </c>
      <c r="C428" s="19">
        <v>9359</v>
      </c>
      <c r="D428" s="19">
        <v>9675</v>
      </c>
      <c r="E428" s="19">
        <v>9509</v>
      </c>
      <c r="F428" s="19">
        <v>9273</v>
      </c>
      <c r="G428" s="19">
        <v>9201</v>
      </c>
      <c r="H428" s="19">
        <v>9082</v>
      </c>
      <c r="I428" s="19">
        <v>9760</v>
      </c>
      <c r="J428" s="19">
        <v>10410</v>
      </c>
      <c r="K428" s="19">
        <v>10579</v>
      </c>
      <c r="L428" s="19">
        <v>10493</v>
      </c>
      <c r="M428" s="19">
        <v>10312</v>
      </c>
      <c r="N428" s="19">
        <v>10296</v>
      </c>
      <c r="O428" s="19">
        <v>10767</v>
      </c>
      <c r="P428" s="19">
        <v>10736</v>
      </c>
      <c r="Q428" s="19">
        <v>10669</v>
      </c>
      <c r="R428" s="19">
        <v>10384</v>
      </c>
      <c r="S428" s="19">
        <v>10184</v>
      </c>
      <c r="T428" s="19">
        <v>9480</v>
      </c>
      <c r="U428" s="19">
        <v>10068</v>
      </c>
      <c r="V428" s="19">
        <v>10178</v>
      </c>
      <c r="W428" s="19">
        <v>9977</v>
      </c>
      <c r="X428" s="19">
        <v>9429</v>
      </c>
      <c r="Y428" s="19">
        <v>9283</v>
      </c>
      <c r="Z428" s="19">
        <v>9108</v>
      </c>
      <c r="AA428" s="19">
        <v>8960</v>
      </c>
      <c r="AB428" s="19">
        <v>8978</v>
      </c>
      <c r="AC428" s="19">
        <v>8481</v>
      </c>
      <c r="AD428" s="19">
        <v>8199</v>
      </c>
      <c r="AE428" s="19">
        <v>7727</v>
      </c>
      <c r="AF428" s="19">
        <v>7481</v>
      </c>
      <c r="AG428" s="19">
        <v>8005</v>
      </c>
      <c r="AH428" s="19">
        <v>8327</v>
      </c>
      <c r="AI428" s="19">
        <v>8391</v>
      </c>
      <c r="AJ428" s="19">
        <v>8311</v>
      </c>
      <c r="AK428" s="19">
        <v>8252</v>
      </c>
      <c r="AL428" s="19">
        <v>8295</v>
      </c>
      <c r="AM428" s="19">
        <v>8681</v>
      </c>
      <c r="AN428" s="19">
        <v>9418</v>
      </c>
      <c r="AO428" s="19">
        <v>9765</v>
      </c>
      <c r="AP428" s="19">
        <v>10163</v>
      </c>
      <c r="AQ428" s="19">
        <v>11070</v>
      </c>
      <c r="AR428" s="19">
        <v>12327</v>
      </c>
      <c r="AS428" s="19">
        <v>14242</v>
      </c>
      <c r="AT428" s="19">
        <v>17078</v>
      </c>
      <c r="AU428" s="19">
        <v>18217</v>
      </c>
      <c r="AV428" s="19">
        <v>19154</v>
      </c>
      <c r="AW428" s="19">
        <v>19693</v>
      </c>
      <c r="AX428" s="19">
        <v>19368</v>
      </c>
      <c r="AY428" s="19">
        <v>19680</v>
      </c>
      <c r="AZ428" s="19">
        <v>20006</v>
      </c>
      <c r="BA428" s="19">
        <v>19784</v>
      </c>
      <c r="BB428" s="19">
        <v>19623</v>
      </c>
      <c r="BC428" s="19">
        <v>19248</v>
      </c>
      <c r="BD428" s="19">
        <v>18969</v>
      </c>
      <c r="BE428" s="19">
        <v>20362</v>
      </c>
      <c r="BF428" s="19">
        <v>20449</v>
      </c>
      <c r="BG428" s="19">
        <v>19792</v>
      </c>
      <c r="BH428" s="19">
        <v>19947</v>
      </c>
      <c r="BI428" s="19">
        <v>18755</v>
      </c>
      <c r="BJ428" s="19">
        <v>17680</v>
      </c>
      <c r="BK428" s="19">
        <v>17500</v>
      </c>
      <c r="BL428" s="19">
        <v>17798</v>
      </c>
      <c r="BM428" s="19">
        <v>17584</v>
      </c>
      <c r="BN428" s="19">
        <v>17131</v>
      </c>
      <c r="BO428" s="19">
        <v>16916</v>
      </c>
      <c r="BP428" s="19">
        <v>16713</v>
      </c>
      <c r="BQ428" s="19">
        <v>17411</v>
      </c>
      <c r="BR428" s="19">
        <v>18070</v>
      </c>
      <c r="BS428" s="19">
        <v>17913</v>
      </c>
      <c r="BT428" s="19">
        <v>17862</v>
      </c>
      <c r="BU428" s="19">
        <v>17602</v>
      </c>
      <c r="BV428" s="19">
        <v>17424</v>
      </c>
      <c r="BW428" s="19">
        <v>18136</v>
      </c>
      <c r="BX428" s="19">
        <v>18358</v>
      </c>
      <c r="BY428" s="19">
        <v>18487</v>
      </c>
      <c r="BZ428" s="19">
        <v>18096</v>
      </c>
      <c r="CA428" s="19">
        <v>18034</v>
      </c>
      <c r="CB428" s="19">
        <v>17953</v>
      </c>
      <c r="CC428" s="19">
        <v>18874</v>
      </c>
      <c r="CD428" s="19">
        <v>19462</v>
      </c>
      <c r="CE428" s="19">
        <v>19127</v>
      </c>
      <c r="CF428" s="19">
        <v>18281</v>
      </c>
      <c r="CG428" s="19">
        <v>18018</v>
      </c>
      <c r="CH428" s="49">
        <v>17369</v>
      </c>
      <c r="CI428" s="49">
        <v>17576</v>
      </c>
      <c r="CJ428" s="49">
        <v>17465</v>
      </c>
      <c r="CK428" s="49">
        <v>17526</v>
      </c>
      <c r="CL428" s="49">
        <v>17317</v>
      </c>
      <c r="CM428" s="49">
        <v>17054</v>
      </c>
      <c r="CN428" s="49">
        <v>16875</v>
      </c>
      <c r="CO428" s="49">
        <v>17582</v>
      </c>
      <c r="CP428" s="49">
        <v>18389</v>
      </c>
      <c r="CQ428" s="49">
        <v>18079</v>
      </c>
      <c r="CR428" s="49">
        <v>17566</v>
      </c>
      <c r="CS428" s="49">
        <v>16864</v>
      </c>
      <c r="CT428" s="49">
        <v>16136</v>
      </c>
      <c r="CU428" s="49">
        <v>15870</v>
      </c>
      <c r="CV428" s="49">
        <v>15695</v>
      </c>
      <c r="CW428" s="49">
        <v>14982</v>
      </c>
      <c r="CX428" s="49">
        <v>14183</v>
      </c>
      <c r="CY428" s="49">
        <v>13239</v>
      </c>
      <c r="DG428" s="17" t="s">
        <v>17</v>
      </c>
      <c r="DH428" s="17" t="s">
        <v>17</v>
      </c>
      <c r="DI428" s="49">
        <v>551100</v>
      </c>
      <c r="DJ428" s="49">
        <v>555700</v>
      </c>
      <c r="DK428" s="49">
        <v>552900</v>
      </c>
      <c r="DL428" s="49">
        <v>546000</v>
      </c>
      <c r="DM428" s="49">
        <v>543700</v>
      </c>
      <c r="DN428" s="49">
        <v>541200</v>
      </c>
      <c r="DO428" s="49">
        <v>538800</v>
      </c>
      <c r="DP428" s="49">
        <v>544800</v>
      </c>
      <c r="DQ428" s="49">
        <v>551200</v>
      </c>
      <c r="DR428" s="49">
        <v>555400</v>
      </c>
      <c r="DS428" s="49">
        <v>556000</v>
      </c>
      <c r="DT428" s="49">
        <v>564300</v>
      </c>
      <c r="DU428" s="49">
        <v>564200</v>
      </c>
      <c r="DV428" s="49">
        <v>562400</v>
      </c>
      <c r="DW428" s="49">
        <v>566500</v>
      </c>
      <c r="DX428" s="49">
        <v>562500</v>
      </c>
      <c r="DY428" s="49">
        <v>566000</v>
      </c>
      <c r="DZ428" s="49">
        <v>568500</v>
      </c>
      <c r="EA428" s="49">
        <v>568500</v>
      </c>
      <c r="EB428" s="49">
        <v>565000</v>
      </c>
      <c r="EC428" s="49">
        <v>562400</v>
      </c>
      <c r="ED428" s="49">
        <v>563600</v>
      </c>
      <c r="EE428" s="49">
        <v>566600</v>
      </c>
      <c r="EF428" s="49">
        <v>571400</v>
      </c>
      <c r="EG428" s="49">
        <v>575200</v>
      </c>
      <c r="EH428" s="49">
        <v>578500</v>
      </c>
      <c r="EI428" s="49">
        <v>577800</v>
      </c>
      <c r="EJ428" s="49">
        <v>584200</v>
      </c>
      <c r="EK428" s="49">
        <v>590900</v>
      </c>
      <c r="EL428" s="49">
        <v>592100</v>
      </c>
      <c r="EM428" s="49"/>
      <c r="EN428" s="19"/>
      <c r="EO428" s="31">
        <f t="shared" si="210"/>
        <v>1.9196153148248955E-2</v>
      </c>
      <c r="EP428" s="31">
        <f t="shared" si="211"/>
        <v>1.8527982724491632E-2</v>
      </c>
      <c r="EQ428" s="31">
        <f t="shared" si="212"/>
        <v>1.9296436968710435E-2</v>
      </c>
      <c r="ER428" s="31">
        <f t="shared" si="213"/>
        <v>1.7362637362637361E-2</v>
      </c>
      <c r="ES428" s="31">
        <f t="shared" si="214"/>
        <v>1.8350193121206549E-2</v>
      </c>
      <c r="ET428" s="31">
        <f t="shared" si="215"/>
        <v>1.6829268292682928E-2</v>
      </c>
      <c r="EU428" s="31">
        <f t="shared" si="216"/>
        <v>1.5740534521158128E-2</v>
      </c>
      <c r="EV428" s="31">
        <f t="shared" si="217"/>
        <v>1.3731644640234948E-2</v>
      </c>
      <c r="EW428" s="31">
        <f t="shared" si="218"/>
        <v>1.5223149492017416E-2</v>
      </c>
      <c r="EX428" s="31">
        <f t="shared" si="219"/>
        <v>1.4935181850918256E-2</v>
      </c>
      <c r="EY428" s="31">
        <f t="shared" si="220"/>
        <v>1.7562949640287769E-2</v>
      </c>
      <c r="EZ428" s="31">
        <f t="shared" si="221"/>
        <v>2.1844763423710792E-2</v>
      </c>
      <c r="FA428" s="31">
        <f t="shared" si="222"/>
        <v>3.2288195675292453E-2</v>
      </c>
      <c r="FB428" s="31">
        <f t="shared" si="223"/>
        <v>3.4438122332859172E-2</v>
      </c>
      <c r="FC428" s="31">
        <f t="shared" si="224"/>
        <v>3.4923212709620476E-2</v>
      </c>
      <c r="FD428" s="31">
        <f t="shared" si="225"/>
        <v>3.3722666666666665E-2</v>
      </c>
      <c r="FE428" s="31">
        <f t="shared" si="226"/>
        <v>3.4968197879858658E-2</v>
      </c>
      <c r="FF428" s="31">
        <f t="shared" si="227"/>
        <v>3.1099384344766931E-2</v>
      </c>
      <c r="FG428" s="31">
        <f t="shared" si="228"/>
        <v>3.0930518909410731E-2</v>
      </c>
      <c r="FH428" s="31">
        <f t="shared" si="229"/>
        <v>2.9580530973451327E-2</v>
      </c>
      <c r="FI428" s="31">
        <f t="shared" si="230"/>
        <v>3.1850995732574681E-2</v>
      </c>
      <c r="FJ428" s="31">
        <f t="shared" si="231"/>
        <v>3.0915542938254079E-2</v>
      </c>
      <c r="FK428" s="31">
        <f t="shared" si="232"/>
        <v>3.2627956230144722E-2</v>
      </c>
      <c r="FL428" s="31">
        <f t="shared" si="233"/>
        <v>3.1419320966048304E-2</v>
      </c>
      <c r="FM428" s="50">
        <f t="shared" si="234"/>
        <v>3.3252781641168287E-2</v>
      </c>
      <c r="FN428" s="50">
        <f t="shared" si="235"/>
        <v>3.0024200518582542E-2</v>
      </c>
      <c r="FO428" s="50">
        <f t="shared" si="236"/>
        <v>3.0332294911734163E-2</v>
      </c>
      <c r="FP428" s="50">
        <f t="shared" si="239"/>
        <v>2.8885655597398151E-2</v>
      </c>
      <c r="FQ428" s="50">
        <f t="shared" si="240"/>
        <v>3.0595701472330344E-2</v>
      </c>
      <c r="FR428" s="50">
        <f t="shared" si="209"/>
        <v>2.7252153352474245E-2</v>
      </c>
    </row>
    <row r="429" spans="1:174" ht="14">
      <c r="A429" s="17" t="s">
        <v>35</v>
      </c>
      <c r="B429" s="19">
        <v>40389</v>
      </c>
      <c r="C429" s="19">
        <v>40325</v>
      </c>
      <c r="D429" s="19">
        <v>41034</v>
      </c>
      <c r="E429" s="19">
        <v>41702</v>
      </c>
      <c r="F429" s="19">
        <v>42128</v>
      </c>
      <c r="G429" s="19">
        <v>42652</v>
      </c>
      <c r="H429" s="19">
        <v>43952</v>
      </c>
      <c r="I429" s="19">
        <v>47161</v>
      </c>
      <c r="J429" s="19">
        <v>49572</v>
      </c>
      <c r="K429" s="19">
        <v>49834</v>
      </c>
      <c r="L429" s="19">
        <v>49078</v>
      </c>
      <c r="M429" s="19">
        <v>48361</v>
      </c>
      <c r="N429" s="19">
        <v>47048</v>
      </c>
      <c r="O429" s="19">
        <v>47369</v>
      </c>
      <c r="P429" s="19">
        <v>46560</v>
      </c>
      <c r="Q429" s="19">
        <v>46388</v>
      </c>
      <c r="R429" s="19">
        <v>45957</v>
      </c>
      <c r="S429" s="19">
        <v>45743</v>
      </c>
      <c r="T429" s="19">
        <v>45555</v>
      </c>
      <c r="U429" s="19">
        <v>47580</v>
      </c>
      <c r="V429" s="19">
        <v>49088</v>
      </c>
      <c r="W429" s="19">
        <v>47603</v>
      </c>
      <c r="X429" s="19">
        <v>46191</v>
      </c>
      <c r="Y429" s="19">
        <v>44411</v>
      </c>
      <c r="Z429" s="19">
        <v>42210</v>
      </c>
      <c r="AA429" s="19">
        <v>41249</v>
      </c>
      <c r="AB429" s="19">
        <v>40816</v>
      </c>
      <c r="AC429" s="19">
        <v>39738</v>
      </c>
      <c r="AD429" s="19">
        <v>38613</v>
      </c>
      <c r="AE429" s="19">
        <v>37926</v>
      </c>
      <c r="AF429" s="19">
        <v>38311</v>
      </c>
      <c r="AG429" s="19">
        <v>40125</v>
      </c>
      <c r="AH429" s="19">
        <v>40614</v>
      </c>
      <c r="AI429" s="19">
        <v>40384</v>
      </c>
      <c r="AJ429" s="19">
        <v>39992</v>
      </c>
      <c r="AK429" s="19">
        <v>39962</v>
      </c>
      <c r="AL429" s="19">
        <v>39588</v>
      </c>
      <c r="AM429" s="19">
        <v>41094</v>
      </c>
      <c r="AN429" s="19">
        <v>43840</v>
      </c>
      <c r="AO429" s="19">
        <v>45205</v>
      </c>
      <c r="AP429" s="19">
        <v>47393</v>
      </c>
      <c r="AQ429" s="19">
        <v>53087</v>
      </c>
      <c r="AR429" s="19">
        <v>58968</v>
      </c>
      <c r="AS429" s="19">
        <v>66465</v>
      </c>
      <c r="AT429" s="19">
        <v>78183</v>
      </c>
      <c r="AU429" s="19">
        <v>81653</v>
      </c>
      <c r="AV429" s="19">
        <v>83778</v>
      </c>
      <c r="AW429" s="19">
        <v>84176</v>
      </c>
      <c r="AX429" s="19">
        <v>81784</v>
      </c>
      <c r="AY429" s="19">
        <v>81391</v>
      </c>
      <c r="AZ429" s="19">
        <v>83043</v>
      </c>
      <c r="BA429" s="19">
        <v>82377</v>
      </c>
      <c r="BB429" s="19">
        <v>82366</v>
      </c>
      <c r="BC429" s="19">
        <v>82009</v>
      </c>
      <c r="BD429" s="19">
        <v>82479</v>
      </c>
      <c r="BE429" s="19">
        <v>87419</v>
      </c>
      <c r="BF429" s="19">
        <v>87874</v>
      </c>
      <c r="BG429" s="19">
        <v>86005</v>
      </c>
      <c r="BH429" s="19">
        <v>83291</v>
      </c>
      <c r="BI429" s="19">
        <v>79176</v>
      </c>
      <c r="BJ429" s="19">
        <v>75266</v>
      </c>
      <c r="BK429" s="19">
        <v>74263</v>
      </c>
      <c r="BL429" s="19">
        <v>74782</v>
      </c>
      <c r="BM429" s="19">
        <v>73492</v>
      </c>
      <c r="BN429" s="19">
        <v>72466</v>
      </c>
      <c r="BO429" s="19">
        <v>72600</v>
      </c>
      <c r="BP429" s="19">
        <v>73714</v>
      </c>
      <c r="BQ429" s="19">
        <v>77503</v>
      </c>
      <c r="BR429" s="19">
        <v>79275</v>
      </c>
      <c r="BS429" s="19">
        <v>78739</v>
      </c>
      <c r="BT429" s="19">
        <v>78034</v>
      </c>
      <c r="BU429" s="19">
        <v>77913</v>
      </c>
      <c r="BV429" s="19">
        <v>76845</v>
      </c>
      <c r="BW429" s="19">
        <v>78963</v>
      </c>
      <c r="BX429" s="19">
        <v>80192</v>
      </c>
      <c r="BY429" s="19">
        <v>81184</v>
      </c>
      <c r="BZ429" s="19">
        <v>81504</v>
      </c>
      <c r="CA429" s="19">
        <v>81515</v>
      </c>
      <c r="CB429" s="19">
        <v>82373</v>
      </c>
      <c r="CC429" s="19">
        <v>86204</v>
      </c>
      <c r="CD429" s="19">
        <v>89120</v>
      </c>
      <c r="CE429" s="19">
        <v>87944</v>
      </c>
      <c r="CF429" s="19">
        <v>84555</v>
      </c>
      <c r="CG429" s="19">
        <v>82967</v>
      </c>
      <c r="CH429" s="49">
        <v>80736</v>
      </c>
      <c r="CI429" s="49">
        <v>80375</v>
      </c>
      <c r="CJ429" s="49">
        <v>79854</v>
      </c>
      <c r="CK429" s="49">
        <v>78883</v>
      </c>
      <c r="CL429" s="49">
        <v>78839</v>
      </c>
      <c r="CM429" s="49">
        <v>78773</v>
      </c>
      <c r="CN429" s="49">
        <v>78686</v>
      </c>
      <c r="CO429" s="49">
        <v>81550</v>
      </c>
      <c r="CP429" s="49">
        <v>83886</v>
      </c>
      <c r="CQ429" s="49">
        <v>82014</v>
      </c>
      <c r="CR429" s="49">
        <v>78936</v>
      </c>
      <c r="CS429" s="49">
        <v>76474</v>
      </c>
      <c r="CT429" s="49">
        <v>72788</v>
      </c>
      <c r="CU429" s="49">
        <v>70730</v>
      </c>
      <c r="CV429" s="49">
        <v>69306</v>
      </c>
      <c r="CW429" s="49">
        <v>66820</v>
      </c>
      <c r="CX429" s="49">
        <v>64515</v>
      </c>
      <c r="CY429" s="49">
        <v>62751</v>
      </c>
      <c r="DG429" s="17" t="s">
        <v>35</v>
      </c>
      <c r="DH429" s="17" t="s">
        <v>35</v>
      </c>
      <c r="DI429" s="49">
        <v>1848800</v>
      </c>
      <c r="DJ429" s="49">
        <v>1847900</v>
      </c>
      <c r="DK429" s="49">
        <v>1854600</v>
      </c>
      <c r="DL429" s="49">
        <v>1858800</v>
      </c>
      <c r="DM429" s="49">
        <v>1865300</v>
      </c>
      <c r="DN429" s="49">
        <v>1866600</v>
      </c>
      <c r="DO429" s="49">
        <v>1874000</v>
      </c>
      <c r="DP429" s="49">
        <v>1890300</v>
      </c>
      <c r="DQ429" s="49">
        <v>1894600</v>
      </c>
      <c r="DR429" s="49">
        <v>1899900</v>
      </c>
      <c r="DS429" s="49">
        <v>1891900</v>
      </c>
      <c r="DT429" s="49">
        <v>1887800</v>
      </c>
      <c r="DU429" s="49">
        <v>1900900</v>
      </c>
      <c r="DV429" s="49">
        <v>1905200</v>
      </c>
      <c r="DW429" s="49">
        <v>1903500</v>
      </c>
      <c r="DX429" s="49">
        <v>1916300</v>
      </c>
      <c r="DY429" s="49">
        <v>1903800</v>
      </c>
      <c r="DZ429" s="49">
        <v>1905300</v>
      </c>
      <c r="EA429" s="49">
        <v>1917700</v>
      </c>
      <c r="EB429" s="49">
        <v>1921100</v>
      </c>
      <c r="EC429" s="49">
        <v>1925200</v>
      </c>
      <c r="ED429" s="49">
        <v>1922900</v>
      </c>
      <c r="EE429" s="49">
        <v>1919300</v>
      </c>
      <c r="EF429" s="49">
        <v>1919400</v>
      </c>
      <c r="EG429" s="49">
        <v>1928000</v>
      </c>
      <c r="EH429" s="49">
        <v>1925900</v>
      </c>
      <c r="EI429" s="49">
        <v>1926000</v>
      </c>
      <c r="EJ429" s="49">
        <v>1917700</v>
      </c>
      <c r="EK429" s="49">
        <v>1917800</v>
      </c>
      <c r="EL429" s="49">
        <v>1931300</v>
      </c>
      <c r="EM429" s="49"/>
      <c r="EN429" s="19"/>
      <c r="EO429" s="31">
        <f t="shared" si="210"/>
        <v>2.6954781479878839E-2</v>
      </c>
      <c r="EP429" s="31">
        <f t="shared" si="211"/>
        <v>2.5460252178148169E-2</v>
      </c>
      <c r="EQ429" s="31">
        <f t="shared" si="212"/>
        <v>2.5012401596031488E-2</v>
      </c>
      <c r="ER429" s="31">
        <f t="shared" si="213"/>
        <v>2.4507746933505489E-2</v>
      </c>
      <c r="ES429" s="31">
        <f t="shared" si="214"/>
        <v>2.5520291642095107E-2</v>
      </c>
      <c r="ET429" s="31">
        <f t="shared" si="215"/>
        <v>2.2613307618129221E-2</v>
      </c>
      <c r="EU429" s="31">
        <f t="shared" si="216"/>
        <v>2.1204909284951973E-2</v>
      </c>
      <c r="EV429" s="31">
        <f t="shared" si="217"/>
        <v>2.0267153361900228E-2</v>
      </c>
      <c r="EW429" s="31">
        <f t="shared" si="218"/>
        <v>2.1315317217354586E-2</v>
      </c>
      <c r="EX429" s="31">
        <f t="shared" si="219"/>
        <v>2.0836886151902732E-2</v>
      </c>
      <c r="EY429" s="31">
        <f t="shared" si="220"/>
        <v>2.389396902584703E-2</v>
      </c>
      <c r="EZ429" s="31">
        <f t="shared" si="221"/>
        <v>3.1236359783875411E-2</v>
      </c>
      <c r="FA429" s="31">
        <f t="shared" si="222"/>
        <v>4.2954916092377296E-2</v>
      </c>
      <c r="FB429" s="31">
        <f t="shared" si="223"/>
        <v>4.2926726852823852E-2</v>
      </c>
      <c r="FC429" s="31">
        <f t="shared" si="224"/>
        <v>4.3276595744680853E-2</v>
      </c>
      <c r="FD429" s="31">
        <f t="shared" si="225"/>
        <v>4.30407556228148E-2</v>
      </c>
      <c r="FE429" s="31">
        <f t="shared" si="226"/>
        <v>4.517543859649123E-2</v>
      </c>
      <c r="FF429" s="31">
        <f t="shared" si="227"/>
        <v>3.9503490264000421E-2</v>
      </c>
      <c r="FG429" s="31">
        <f t="shared" si="228"/>
        <v>3.8322991083068261E-2</v>
      </c>
      <c r="FH429" s="31">
        <f t="shared" si="229"/>
        <v>3.8370725105408357E-2</v>
      </c>
      <c r="FI429" s="31">
        <f t="shared" si="230"/>
        <v>4.0899127363390818E-2</v>
      </c>
      <c r="FJ429" s="31">
        <f t="shared" si="231"/>
        <v>3.996307660304748E-2</v>
      </c>
      <c r="FK429" s="31">
        <f t="shared" si="232"/>
        <v>4.2298754754337517E-2</v>
      </c>
      <c r="FL429" s="31">
        <f t="shared" si="233"/>
        <v>4.2916015421485883E-2</v>
      </c>
      <c r="FM429" s="50">
        <f t="shared" si="234"/>
        <v>4.561410788381743E-2</v>
      </c>
      <c r="FN429" s="50">
        <f t="shared" si="235"/>
        <v>4.1921179708188379E-2</v>
      </c>
      <c r="FO429" s="50">
        <f t="shared" si="236"/>
        <v>4.0956905503634476E-2</v>
      </c>
      <c r="FP429" s="50">
        <f t="shared" si="239"/>
        <v>4.1031443917192469E-2</v>
      </c>
      <c r="FQ429" s="50">
        <f t="shared" si="240"/>
        <v>4.2764626134112006E-2</v>
      </c>
      <c r="FR429" s="50">
        <f t="shared" si="209"/>
        <v>3.7688603531300158E-2</v>
      </c>
    </row>
    <row r="430" spans="1:174" ht="14">
      <c r="A430" s="17" t="s">
        <v>36</v>
      </c>
      <c r="B430" s="19">
        <v>38815</v>
      </c>
      <c r="C430" s="19">
        <v>39529</v>
      </c>
      <c r="D430" s="19">
        <v>40306</v>
      </c>
      <c r="E430" s="19">
        <v>40157</v>
      </c>
      <c r="F430" s="19">
        <v>39561</v>
      </c>
      <c r="G430" s="19">
        <v>40143</v>
      </c>
      <c r="H430" s="19">
        <v>41619</v>
      </c>
      <c r="I430" s="19">
        <v>45432</v>
      </c>
      <c r="J430" s="19">
        <v>47062</v>
      </c>
      <c r="K430" s="19">
        <v>47674</v>
      </c>
      <c r="L430" s="19">
        <v>47752</v>
      </c>
      <c r="M430" s="19">
        <v>47174</v>
      </c>
      <c r="N430" s="19">
        <v>46258</v>
      </c>
      <c r="O430" s="19">
        <v>47037</v>
      </c>
      <c r="P430" s="19">
        <v>47615</v>
      </c>
      <c r="Q430" s="19">
        <v>46734</v>
      </c>
      <c r="R430" s="19">
        <v>45760</v>
      </c>
      <c r="S430" s="19">
        <v>44796</v>
      </c>
      <c r="T430" s="19">
        <v>45132</v>
      </c>
      <c r="U430" s="19">
        <v>47531</v>
      </c>
      <c r="V430" s="19">
        <v>47992</v>
      </c>
      <c r="W430" s="19">
        <v>47058</v>
      </c>
      <c r="X430" s="19">
        <v>45833</v>
      </c>
      <c r="Y430" s="19">
        <v>44635</v>
      </c>
      <c r="Z430" s="19">
        <v>42901</v>
      </c>
      <c r="AA430" s="19">
        <v>42833</v>
      </c>
      <c r="AB430" s="19">
        <v>43031</v>
      </c>
      <c r="AC430" s="19">
        <v>41608</v>
      </c>
      <c r="AD430" s="19">
        <v>39844</v>
      </c>
      <c r="AE430" s="19">
        <v>38973</v>
      </c>
      <c r="AF430" s="19">
        <v>39602</v>
      </c>
      <c r="AG430" s="19">
        <v>41711</v>
      </c>
      <c r="AH430" s="19">
        <v>42898</v>
      </c>
      <c r="AI430" s="19">
        <v>43043</v>
      </c>
      <c r="AJ430" s="19">
        <v>43007</v>
      </c>
      <c r="AK430" s="19">
        <v>43337</v>
      </c>
      <c r="AL430" s="19">
        <v>43583</v>
      </c>
      <c r="AM430" s="19">
        <v>45505</v>
      </c>
      <c r="AN430" s="19">
        <v>48394</v>
      </c>
      <c r="AO430" s="19">
        <v>49925</v>
      </c>
      <c r="AP430" s="19">
        <v>51176</v>
      </c>
      <c r="AQ430" s="19">
        <v>55006</v>
      </c>
      <c r="AR430" s="19">
        <v>60851</v>
      </c>
      <c r="AS430" s="19">
        <v>66740</v>
      </c>
      <c r="AT430" s="19">
        <v>75757</v>
      </c>
      <c r="AU430" s="19">
        <v>79125</v>
      </c>
      <c r="AV430" s="19">
        <v>81808</v>
      </c>
      <c r="AW430" s="19">
        <v>82876</v>
      </c>
      <c r="AX430" s="19">
        <v>82569</v>
      </c>
      <c r="AY430" s="19">
        <v>83664</v>
      </c>
      <c r="AZ430" s="19">
        <v>85001</v>
      </c>
      <c r="BA430" s="19">
        <v>84114</v>
      </c>
      <c r="BB430" s="19">
        <v>82909</v>
      </c>
      <c r="BC430" s="19">
        <v>81281</v>
      </c>
      <c r="BD430" s="19">
        <v>81864</v>
      </c>
      <c r="BE430" s="19">
        <v>86259</v>
      </c>
      <c r="BF430" s="19">
        <v>87165</v>
      </c>
      <c r="BG430" s="19">
        <v>84591</v>
      </c>
      <c r="BH430" s="19">
        <v>83020</v>
      </c>
      <c r="BI430" s="19">
        <v>80602</v>
      </c>
      <c r="BJ430" s="19">
        <v>75817</v>
      </c>
      <c r="BK430" s="19">
        <v>75293</v>
      </c>
      <c r="BL430" s="19">
        <v>77490</v>
      </c>
      <c r="BM430" s="19">
        <v>77036</v>
      </c>
      <c r="BN430" s="19">
        <v>75745</v>
      </c>
      <c r="BO430" s="19">
        <v>75229</v>
      </c>
      <c r="BP430" s="19">
        <v>76282</v>
      </c>
      <c r="BQ430" s="19">
        <v>79873</v>
      </c>
      <c r="BR430" s="19">
        <v>81358</v>
      </c>
      <c r="BS430" s="19">
        <v>80914</v>
      </c>
      <c r="BT430" s="19">
        <v>80048</v>
      </c>
      <c r="BU430" s="19">
        <v>79109</v>
      </c>
      <c r="BV430" s="19">
        <v>78601</v>
      </c>
      <c r="BW430" s="19">
        <v>81722</v>
      </c>
      <c r="BX430" s="19">
        <v>84499</v>
      </c>
      <c r="BY430" s="19">
        <v>84857</v>
      </c>
      <c r="BZ430" s="19">
        <v>83970</v>
      </c>
      <c r="CA430" s="19">
        <v>83649</v>
      </c>
      <c r="CB430" s="19">
        <v>85348</v>
      </c>
      <c r="CC430" s="19">
        <v>89947</v>
      </c>
      <c r="CD430" s="19">
        <v>91643</v>
      </c>
      <c r="CE430" s="19">
        <v>90843</v>
      </c>
      <c r="CF430" s="19">
        <v>89323</v>
      </c>
      <c r="CG430" s="19">
        <v>89229</v>
      </c>
      <c r="CH430" s="49">
        <v>87608</v>
      </c>
      <c r="CI430" s="49">
        <v>88487</v>
      </c>
      <c r="CJ430" s="49">
        <v>88950</v>
      </c>
      <c r="CK430" s="49">
        <v>87471</v>
      </c>
      <c r="CL430" s="49">
        <v>86780</v>
      </c>
      <c r="CM430" s="49">
        <v>85888</v>
      </c>
      <c r="CN430" s="49">
        <v>85898</v>
      </c>
      <c r="CO430" s="49">
        <v>89404</v>
      </c>
      <c r="CP430" s="49">
        <v>91186</v>
      </c>
      <c r="CQ430" s="49">
        <v>89945</v>
      </c>
      <c r="CR430" s="49">
        <v>87857</v>
      </c>
      <c r="CS430" s="49">
        <v>86579</v>
      </c>
      <c r="CT430" s="49">
        <v>83940</v>
      </c>
      <c r="CU430" s="49">
        <v>82670</v>
      </c>
      <c r="CV430" s="49">
        <v>80515</v>
      </c>
      <c r="CW430" s="49">
        <v>76948</v>
      </c>
      <c r="CX430" s="49">
        <v>73370</v>
      </c>
      <c r="CY430" s="49">
        <v>70177</v>
      </c>
      <c r="DG430" s="17" t="s">
        <v>36</v>
      </c>
      <c r="DH430" s="17" t="s">
        <v>36</v>
      </c>
      <c r="DI430" s="49">
        <v>1413100</v>
      </c>
      <c r="DJ430" s="49">
        <v>1426900</v>
      </c>
      <c r="DK430" s="49">
        <v>1424400</v>
      </c>
      <c r="DL430" s="49">
        <v>1437700</v>
      </c>
      <c r="DM430" s="49">
        <v>1435100</v>
      </c>
      <c r="DN430" s="49">
        <v>1436200</v>
      </c>
      <c r="DO430" s="49">
        <v>1438900</v>
      </c>
      <c r="DP430" s="49">
        <v>1435000</v>
      </c>
      <c r="DQ430" s="49">
        <v>1443400</v>
      </c>
      <c r="DR430" s="49">
        <v>1445500</v>
      </c>
      <c r="DS430" s="49">
        <v>1460600</v>
      </c>
      <c r="DT430" s="49">
        <v>1458100</v>
      </c>
      <c r="DU430" s="49">
        <v>1461400</v>
      </c>
      <c r="DV430" s="49">
        <v>1460600</v>
      </c>
      <c r="DW430" s="49">
        <v>1461300</v>
      </c>
      <c r="DX430" s="49">
        <v>1458500</v>
      </c>
      <c r="DY430" s="49">
        <v>1461700</v>
      </c>
      <c r="DZ430" s="49">
        <v>1472800</v>
      </c>
      <c r="EA430" s="49">
        <v>1454000</v>
      </c>
      <c r="EB430" s="49">
        <v>1459800</v>
      </c>
      <c r="EC430" s="49">
        <v>1449200</v>
      </c>
      <c r="ED430" s="49">
        <v>1447100</v>
      </c>
      <c r="EE430" s="49">
        <v>1463300</v>
      </c>
      <c r="EF430" s="49">
        <v>1461600</v>
      </c>
      <c r="EG430" s="49">
        <v>1473300</v>
      </c>
      <c r="EH430" s="49">
        <v>1477400</v>
      </c>
      <c r="EI430" s="49">
        <v>1484900</v>
      </c>
      <c r="EJ430" s="49">
        <v>1502000</v>
      </c>
      <c r="EK430" s="49">
        <v>1510600</v>
      </c>
      <c r="EL430" s="49">
        <v>1513700</v>
      </c>
      <c r="EM430" s="49"/>
      <c r="EN430" s="19"/>
      <c r="EO430" s="31">
        <f t="shared" si="210"/>
        <v>3.3737173589979477E-2</v>
      </c>
      <c r="EP430" s="31">
        <f t="shared" si="211"/>
        <v>3.2418529679725278E-2</v>
      </c>
      <c r="EQ430" s="31">
        <f t="shared" si="212"/>
        <v>3.2809604043807922E-2</v>
      </c>
      <c r="ER430" s="31">
        <f t="shared" si="213"/>
        <v>3.1391806357376366E-2</v>
      </c>
      <c r="ES430" s="31">
        <f t="shared" si="214"/>
        <v>3.2790746289457183E-2</v>
      </c>
      <c r="ET430" s="31">
        <f t="shared" si="215"/>
        <v>2.987118785684445E-2</v>
      </c>
      <c r="EU430" s="31">
        <f t="shared" si="216"/>
        <v>2.8916533463062062E-2</v>
      </c>
      <c r="EV430" s="31">
        <f t="shared" si="217"/>
        <v>2.7597212543554007E-2</v>
      </c>
      <c r="EW430" s="31">
        <f t="shared" si="218"/>
        <v>2.9820562560620757E-2</v>
      </c>
      <c r="EX430" s="31">
        <f t="shared" si="219"/>
        <v>3.0150812867519888E-2</v>
      </c>
      <c r="EY430" s="31">
        <f t="shared" si="220"/>
        <v>3.4181158428043271E-2</v>
      </c>
      <c r="EZ430" s="31">
        <f t="shared" si="221"/>
        <v>4.1733077292366777E-2</v>
      </c>
      <c r="FA430" s="31">
        <f t="shared" si="222"/>
        <v>5.4143287258792937E-2</v>
      </c>
      <c r="FB430" s="31">
        <f t="shared" si="223"/>
        <v>5.6530877721484324E-2</v>
      </c>
      <c r="FC430" s="31">
        <f t="shared" si="224"/>
        <v>5.7561075754465202E-2</v>
      </c>
      <c r="FD430" s="31">
        <f t="shared" si="225"/>
        <v>5.6128899554336649E-2</v>
      </c>
      <c r="FE430" s="31">
        <f t="shared" si="226"/>
        <v>5.7871656290620507E-2</v>
      </c>
      <c r="FF430" s="31">
        <f t="shared" si="227"/>
        <v>5.147813688212928E-2</v>
      </c>
      <c r="FG430" s="31">
        <f t="shared" si="228"/>
        <v>5.2982118294360385E-2</v>
      </c>
      <c r="FH430" s="31">
        <f t="shared" si="229"/>
        <v>5.2255103438827236E-2</v>
      </c>
      <c r="FI430" s="31">
        <f t="shared" si="230"/>
        <v>5.5833563345293956E-2</v>
      </c>
      <c r="FJ430" s="31">
        <f t="shared" si="231"/>
        <v>5.431621864418492E-2</v>
      </c>
      <c r="FK430" s="31">
        <f t="shared" si="232"/>
        <v>5.7990159229139616E-2</v>
      </c>
      <c r="FL430" s="31">
        <f t="shared" si="233"/>
        <v>5.8393541324575804E-2</v>
      </c>
      <c r="FM430" s="50">
        <f t="shared" si="234"/>
        <v>6.1659539808592956E-2</v>
      </c>
      <c r="FN430" s="50">
        <f t="shared" si="235"/>
        <v>5.9298768106132396E-2</v>
      </c>
      <c r="FO430" s="50">
        <f t="shared" si="236"/>
        <v>5.8906997104182103E-2</v>
      </c>
      <c r="FP430" s="50">
        <f t="shared" si="239"/>
        <v>5.7189081225033286E-2</v>
      </c>
      <c r="FQ430" s="50">
        <f t="shared" si="240"/>
        <v>5.9542565867867076E-2</v>
      </c>
      <c r="FR430" s="50">
        <f t="shared" si="209"/>
        <v>5.545352447644844E-2</v>
      </c>
    </row>
    <row r="431" spans="1:174" ht="14">
      <c r="A431" s="17" t="s">
        <v>37</v>
      </c>
      <c r="B431" s="19">
        <v>13062</v>
      </c>
      <c r="C431" s="19">
        <v>13501</v>
      </c>
      <c r="D431" s="19">
        <v>13789</v>
      </c>
      <c r="E431" s="19">
        <v>13850</v>
      </c>
      <c r="F431" s="19">
        <v>13625</v>
      </c>
      <c r="G431" s="19">
        <v>13781</v>
      </c>
      <c r="H431" s="19">
        <v>14009</v>
      </c>
      <c r="I431" s="19">
        <v>14646</v>
      </c>
      <c r="J431" s="19">
        <v>15019</v>
      </c>
      <c r="K431" s="19">
        <v>14949</v>
      </c>
      <c r="L431" s="19">
        <v>14850</v>
      </c>
      <c r="M431" s="19">
        <v>14519</v>
      </c>
      <c r="N431" s="19">
        <v>14348</v>
      </c>
      <c r="O431" s="19">
        <v>14514</v>
      </c>
      <c r="P431" s="19">
        <v>14880</v>
      </c>
      <c r="Q431" s="19">
        <v>14804</v>
      </c>
      <c r="R431" s="19">
        <v>14333</v>
      </c>
      <c r="S431" s="19">
        <v>13805</v>
      </c>
      <c r="T431" s="19">
        <v>13785</v>
      </c>
      <c r="U431" s="19">
        <v>14337</v>
      </c>
      <c r="V431" s="19">
        <v>14545</v>
      </c>
      <c r="W431" s="19">
        <v>14307</v>
      </c>
      <c r="X431" s="19">
        <v>14012</v>
      </c>
      <c r="Y431" s="19">
        <v>14435</v>
      </c>
      <c r="Z431" s="19">
        <v>13662</v>
      </c>
      <c r="AA431" s="19">
        <v>13277</v>
      </c>
      <c r="AB431" s="19">
        <v>13750</v>
      </c>
      <c r="AC431" s="19">
        <v>12677</v>
      </c>
      <c r="AD431" s="19">
        <v>12121</v>
      </c>
      <c r="AE431" s="19">
        <v>11881</v>
      </c>
      <c r="AF431" s="19">
        <v>11556</v>
      </c>
      <c r="AG431" s="19">
        <v>12129</v>
      </c>
      <c r="AH431" s="19">
        <v>12160</v>
      </c>
      <c r="AI431" s="19">
        <v>12297</v>
      </c>
      <c r="AJ431" s="19">
        <v>12116</v>
      </c>
      <c r="AK431" s="19">
        <v>12349</v>
      </c>
      <c r="AL431" s="19">
        <v>12488</v>
      </c>
      <c r="AM431" s="19">
        <v>13308</v>
      </c>
      <c r="AN431" s="19">
        <v>14181</v>
      </c>
      <c r="AO431" s="19">
        <v>14372</v>
      </c>
      <c r="AP431" s="19">
        <v>14503</v>
      </c>
      <c r="AQ431" s="19">
        <v>15632</v>
      </c>
      <c r="AR431" s="19">
        <v>16848</v>
      </c>
      <c r="AS431" s="19">
        <v>19022</v>
      </c>
      <c r="AT431" s="19">
        <v>22110</v>
      </c>
      <c r="AU431" s="19">
        <v>23096</v>
      </c>
      <c r="AV431" s="19">
        <v>24094</v>
      </c>
      <c r="AW431" s="19">
        <v>24297</v>
      </c>
      <c r="AX431" s="19">
        <v>24173</v>
      </c>
      <c r="AY431" s="19">
        <v>24499</v>
      </c>
      <c r="AZ431" s="19">
        <v>25257</v>
      </c>
      <c r="BA431" s="19">
        <v>24885</v>
      </c>
      <c r="BB431" s="19">
        <v>25222</v>
      </c>
      <c r="BC431" s="19">
        <v>23985</v>
      </c>
      <c r="BD431" s="19">
        <v>23590</v>
      </c>
      <c r="BE431" s="19">
        <v>24607</v>
      </c>
      <c r="BF431" s="19">
        <v>24560</v>
      </c>
      <c r="BG431" s="19">
        <v>23997</v>
      </c>
      <c r="BH431" s="19">
        <v>23437</v>
      </c>
      <c r="BI431" s="19">
        <v>22369</v>
      </c>
      <c r="BJ431" s="19">
        <v>21125</v>
      </c>
      <c r="BK431" s="19">
        <v>20914</v>
      </c>
      <c r="BL431" s="19">
        <v>20965</v>
      </c>
      <c r="BM431" s="19">
        <v>20641</v>
      </c>
      <c r="BN431" s="19">
        <v>19689</v>
      </c>
      <c r="BO431" s="19">
        <v>19566</v>
      </c>
      <c r="BP431" s="19">
        <v>19668</v>
      </c>
      <c r="BQ431" s="19">
        <v>21003</v>
      </c>
      <c r="BR431" s="19">
        <v>21570</v>
      </c>
      <c r="BS431" s="19">
        <v>21501</v>
      </c>
      <c r="BT431" s="19">
        <v>21770</v>
      </c>
      <c r="BU431" s="19">
        <v>21435</v>
      </c>
      <c r="BV431" s="19">
        <v>21507</v>
      </c>
      <c r="BW431" s="19">
        <v>22307</v>
      </c>
      <c r="BX431" s="19">
        <v>22854</v>
      </c>
      <c r="BY431" s="19">
        <v>22534</v>
      </c>
      <c r="BZ431" s="19">
        <v>21949</v>
      </c>
      <c r="CA431" s="19">
        <v>21707</v>
      </c>
      <c r="CB431" s="19">
        <v>21746</v>
      </c>
      <c r="CC431" s="19">
        <v>23022</v>
      </c>
      <c r="CD431" s="19">
        <v>23692</v>
      </c>
      <c r="CE431" s="19">
        <v>23703</v>
      </c>
      <c r="CF431" s="19">
        <v>23449</v>
      </c>
      <c r="CG431" s="19">
        <v>23146</v>
      </c>
      <c r="CH431" s="49">
        <v>22631</v>
      </c>
      <c r="CI431" s="49">
        <v>22843</v>
      </c>
      <c r="CJ431" s="49">
        <v>22647</v>
      </c>
      <c r="CK431" s="49">
        <v>22400</v>
      </c>
      <c r="CL431" s="49">
        <v>22067</v>
      </c>
      <c r="CM431" s="49">
        <v>21416</v>
      </c>
      <c r="CN431" s="49">
        <v>21210</v>
      </c>
      <c r="CO431" s="49">
        <v>21945</v>
      </c>
      <c r="CP431" s="49">
        <v>22567</v>
      </c>
      <c r="CQ431" s="49">
        <v>22462</v>
      </c>
      <c r="CR431" s="49">
        <v>22022</v>
      </c>
      <c r="CS431" s="49">
        <v>21374</v>
      </c>
      <c r="CT431" s="49">
        <v>20660</v>
      </c>
      <c r="CU431" s="49">
        <v>20484</v>
      </c>
      <c r="CV431" s="49">
        <v>19956</v>
      </c>
      <c r="CW431" s="49">
        <v>19048</v>
      </c>
      <c r="CX431" s="49">
        <v>17633</v>
      </c>
      <c r="CY431" s="49">
        <v>16512</v>
      </c>
      <c r="DG431" s="17" t="s">
        <v>37</v>
      </c>
      <c r="DH431" s="17" t="s">
        <v>37</v>
      </c>
      <c r="DI431" s="49">
        <v>471800</v>
      </c>
      <c r="DJ431" s="49">
        <v>473800</v>
      </c>
      <c r="DK431" s="49">
        <v>477900</v>
      </c>
      <c r="DL431" s="49">
        <v>484900</v>
      </c>
      <c r="DM431" s="49">
        <v>482300</v>
      </c>
      <c r="DN431" s="49">
        <v>483100</v>
      </c>
      <c r="DO431" s="49">
        <v>484700</v>
      </c>
      <c r="DP431" s="49">
        <v>479900</v>
      </c>
      <c r="DQ431" s="49">
        <v>481800</v>
      </c>
      <c r="DR431" s="49">
        <v>480800</v>
      </c>
      <c r="DS431" s="49">
        <v>482200</v>
      </c>
      <c r="DT431" s="49">
        <v>484400</v>
      </c>
      <c r="DU431" s="49">
        <v>482500</v>
      </c>
      <c r="DV431" s="49">
        <v>479800</v>
      </c>
      <c r="DW431" s="49">
        <v>476100</v>
      </c>
      <c r="DX431" s="49">
        <v>478000</v>
      </c>
      <c r="DY431" s="49">
        <v>471800</v>
      </c>
      <c r="DZ431" s="49">
        <v>470300</v>
      </c>
      <c r="EA431" s="49">
        <v>467700</v>
      </c>
      <c r="EB431" s="49">
        <v>464000</v>
      </c>
      <c r="EC431" s="49">
        <v>468600</v>
      </c>
      <c r="ED431" s="49">
        <v>468500</v>
      </c>
      <c r="EE431" s="49">
        <v>475800</v>
      </c>
      <c r="EF431" s="49">
        <v>475500</v>
      </c>
      <c r="EG431" s="49">
        <v>480900</v>
      </c>
      <c r="EH431" s="49">
        <v>481900</v>
      </c>
      <c r="EI431" s="49">
        <v>480700</v>
      </c>
      <c r="EJ431" s="49">
        <v>478500</v>
      </c>
      <c r="EK431" s="49">
        <v>475800</v>
      </c>
      <c r="EL431" s="49">
        <v>477000</v>
      </c>
      <c r="EM431" s="49"/>
      <c r="EN431" s="19"/>
      <c r="EO431" s="31">
        <f t="shared" si="210"/>
        <v>3.1685036032217041E-2</v>
      </c>
      <c r="EP431" s="31">
        <f t="shared" si="211"/>
        <v>3.028281975517096E-2</v>
      </c>
      <c r="EQ431" s="31">
        <f t="shared" si="212"/>
        <v>3.0977191881146685E-2</v>
      </c>
      <c r="ER431" s="31">
        <f t="shared" si="213"/>
        <v>2.8428541967415961E-2</v>
      </c>
      <c r="ES431" s="31">
        <f t="shared" si="214"/>
        <v>2.9664109475430231E-2</v>
      </c>
      <c r="ET431" s="31">
        <f t="shared" si="215"/>
        <v>2.8279859242392881E-2</v>
      </c>
      <c r="EU431" s="31">
        <f t="shared" si="216"/>
        <v>2.6154322261192492E-2</v>
      </c>
      <c r="EV431" s="31">
        <f t="shared" si="217"/>
        <v>2.4080016670139613E-2</v>
      </c>
      <c r="EW431" s="31">
        <f t="shared" si="218"/>
        <v>2.5523038605230385E-2</v>
      </c>
      <c r="EX431" s="31">
        <f t="shared" si="219"/>
        <v>2.5973377703826954E-2</v>
      </c>
      <c r="EY431" s="31">
        <f t="shared" si="220"/>
        <v>2.9805060141020325E-2</v>
      </c>
      <c r="EZ431" s="31">
        <f t="shared" si="221"/>
        <v>3.4781172584640793E-2</v>
      </c>
      <c r="FA431" s="31">
        <f t="shared" si="222"/>
        <v>4.7867357512953367E-2</v>
      </c>
      <c r="FB431" s="31">
        <f t="shared" si="223"/>
        <v>5.0381408920383494E-2</v>
      </c>
      <c r="FC431" s="31">
        <f t="shared" si="224"/>
        <v>5.226843100189036E-2</v>
      </c>
      <c r="FD431" s="31">
        <f t="shared" si="225"/>
        <v>4.9351464435146444E-2</v>
      </c>
      <c r="FE431" s="31">
        <f t="shared" si="226"/>
        <v>5.0862653666807971E-2</v>
      </c>
      <c r="FF431" s="31">
        <f t="shared" si="227"/>
        <v>4.4918137359132471E-2</v>
      </c>
      <c r="FG431" s="31">
        <f t="shared" si="228"/>
        <v>4.4132991233696815E-2</v>
      </c>
      <c r="FH431" s="31">
        <f t="shared" si="229"/>
        <v>4.2387931034482761E-2</v>
      </c>
      <c r="FI431" s="31">
        <f t="shared" si="230"/>
        <v>4.5883482714468633E-2</v>
      </c>
      <c r="FJ431" s="31">
        <f t="shared" si="231"/>
        <v>4.590608324439701E-2</v>
      </c>
      <c r="FK431" s="31">
        <f t="shared" si="232"/>
        <v>4.7360235393022275E-2</v>
      </c>
      <c r="FL431" s="31">
        <f t="shared" si="233"/>
        <v>4.5732912723449003E-2</v>
      </c>
      <c r="FM431" s="50">
        <f t="shared" si="234"/>
        <v>4.928883343730505E-2</v>
      </c>
      <c r="FN431" s="50">
        <f t="shared" si="235"/>
        <v>4.6962025316455699E-2</v>
      </c>
      <c r="FO431" s="50">
        <f t="shared" si="236"/>
        <v>4.6598710214270853E-2</v>
      </c>
      <c r="FP431" s="50">
        <f t="shared" si="239"/>
        <v>4.4326018808777429E-2</v>
      </c>
      <c r="FQ431" s="50">
        <f t="shared" si="240"/>
        <v>4.7208911307271964E-2</v>
      </c>
      <c r="FR431" s="50">
        <f t="shared" si="209"/>
        <v>4.3312368972746332E-2</v>
      </c>
    </row>
    <row r="432" spans="1:174" ht="14">
      <c r="A432" s="17" t="s">
        <v>38</v>
      </c>
      <c r="B432" s="19">
        <v>12420</v>
      </c>
      <c r="C432" s="19">
        <v>12466</v>
      </c>
      <c r="D432" s="19">
        <v>12707</v>
      </c>
      <c r="E432" s="19">
        <v>12374</v>
      </c>
      <c r="F432" s="19">
        <v>12464</v>
      </c>
      <c r="G432" s="19">
        <v>13147</v>
      </c>
      <c r="H432" s="19">
        <v>13996</v>
      </c>
      <c r="I432" s="19">
        <v>15068</v>
      </c>
      <c r="J432" s="19">
        <v>15333</v>
      </c>
      <c r="K432" s="19">
        <v>15492</v>
      </c>
      <c r="L432" s="19">
        <v>14798</v>
      </c>
      <c r="M432" s="19">
        <v>14511</v>
      </c>
      <c r="N432" s="19">
        <v>14134</v>
      </c>
      <c r="O432" s="19">
        <v>14078</v>
      </c>
      <c r="P432" s="19">
        <v>14029</v>
      </c>
      <c r="Q432" s="19">
        <v>14136</v>
      </c>
      <c r="R432" s="19">
        <v>14013</v>
      </c>
      <c r="S432" s="19">
        <v>14292</v>
      </c>
      <c r="T432" s="19">
        <v>14780</v>
      </c>
      <c r="U432" s="19">
        <v>15535</v>
      </c>
      <c r="V432" s="19">
        <v>15683</v>
      </c>
      <c r="W432" s="19">
        <v>15344</v>
      </c>
      <c r="X432" s="19">
        <v>14793</v>
      </c>
      <c r="Y432" s="19">
        <v>14206</v>
      </c>
      <c r="Z432" s="19">
        <v>13769</v>
      </c>
      <c r="AA432" s="19">
        <v>13670</v>
      </c>
      <c r="AB432" s="19">
        <v>13889</v>
      </c>
      <c r="AC432" s="19">
        <v>13830</v>
      </c>
      <c r="AD432" s="19">
        <v>13663</v>
      </c>
      <c r="AE432" s="19">
        <v>13407</v>
      </c>
      <c r="AF432" s="19">
        <v>13481</v>
      </c>
      <c r="AG432" s="19">
        <v>13671</v>
      </c>
      <c r="AH432" s="19">
        <v>13910</v>
      </c>
      <c r="AI432" s="19">
        <v>13489</v>
      </c>
      <c r="AJ432" s="19">
        <v>13239</v>
      </c>
      <c r="AK432" s="19">
        <v>13111</v>
      </c>
      <c r="AL432" s="19">
        <v>13193</v>
      </c>
      <c r="AM432" s="19">
        <v>13716</v>
      </c>
      <c r="AN432" s="19">
        <v>14552</v>
      </c>
      <c r="AO432" s="19">
        <v>15013</v>
      </c>
      <c r="AP432" s="19">
        <v>15700</v>
      </c>
      <c r="AQ432" s="19">
        <v>17695</v>
      </c>
      <c r="AR432" s="19">
        <v>19921</v>
      </c>
      <c r="AS432" s="19">
        <v>21832</v>
      </c>
      <c r="AT432" s="19">
        <v>25043</v>
      </c>
      <c r="AU432" s="19">
        <v>25464</v>
      </c>
      <c r="AV432" s="19">
        <v>25404</v>
      </c>
      <c r="AW432" s="19">
        <v>25501</v>
      </c>
      <c r="AX432" s="19">
        <v>25473</v>
      </c>
      <c r="AY432" s="19">
        <v>25352</v>
      </c>
      <c r="AZ432" s="19">
        <v>25694</v>
      </c>
      <c r="BA432" s="19">
        <v>25428</v>
      </c>
      <c r="BB432" s="19">
        <v>25775</v>
      </c>
      <c r="BC432" s="19">
        <v>26443</v>
      </c>
      <c r="BD432" s="19">
        <v>27167</v>
      </c>
      <c r="BE432" s="19">
        <v>28407</v>
      </c>
      <c r="BF432" s="19">
        <v>28207</v>
      </c>
      <c r="BG432" s="19">
        <v>27292</v>
      </c>
      <c r="BH432" s="19">
        <v>26124</v>
      </c>
      <c r="BI432" s="19">
        <v>24498</v>
      </c>
      <c r="BJ432" s="19">
        <v>23541</v>
      </c>
      <c r="BK432" s="19">
        <v>23133</v>
      </c>
      <c r="BL432" s="19">
        <v>22919</v>
      </c>
      <c r="BM432" s="19">
        <v>22978</v>
      </c>
      <c r="BN432" s="19">
        <v>22602</v>
      </c>
      <c r="BO432" s="19">
        <v>22842</v>
      </c>
      <c r="BP432" s="19">
        <v>23838</v>
      </c>
      <c r="BQ432" s="19">
        <v>25253</v>
      </c>
      <c r="BR432" s="19">
        <v>25614</v>
      </c>
      <c r="BS432" s="19">
        <v>25156</v>
      </c>
      <c r="BT432" s="19">
        <v>24595</v>
      </c>
      <c r="BU432" s="19">
        <v>23962</v>
      </c>
      <c r="BV432" s="19">
        <v>23787</v>
      </c>
      <c r="BW432" s="19">
        <v>24492</v>
      </c>
      <c r="BX432" s="19">
        <v>24762</v>
      </c>
      <c r="BY432" s="19">
        <v>25015</v>
      </c>
      <c r="BZ432" s="19">
        <v>24846</v>
      </c>
      <c r="CA432" s="19">
        <v>25683</v>
      </c>
      <c r="CB432" s="19">
        <v>26512</v>
      </c>
      <c r="CC432" s="19">
        <v>28354</v>
      </c>
      <c r="CD432" s="19">
        <v>28859</v>
      </c>
      <c r="CE432" s="19">
        <v>28253</v>
      </c>
      <c r="CF432" s="19">
        <v>26840</v>
      </c>
      <c r="CG432" s="19">
        <v>26557</v>
      </c>
      <c r="CH432" s="49">
        <v>25733</v>
      </c>
      <c r="CI432" s="49">
        <v>25816</v>
      </c>
      <c r="CJ432" s="49">
        <v>25339</v>
      </c>
      <c r="CK432" s="49">
        <v>24952</v>
      </c>
      <c r="CL432" s="49">
        <v>24985</v>
      </c>
      <c r="CM432" s="49">
        <v>25002</v>
      </c>
      <c r="CN432" s="49">
        <v>25386</v>
      </c>
      <c r="CO432" s="49">
        <v>26828</v>
      </c>
      <c r="CP432" s="49">
        <v>27384</v>
      </c>
      <c r="CQ432" s="49">
        <v>26621</v>
      </c>
      <c r="CR432" s="49">
        <v>25575</v>
      </c>
      <c r="CS432" s="49">
        <v>24739</v>
      </c>
      <c r="CT432" s="49">
        <v>23757</v>
      </c>
      <c r="CU432" s="49">
        <v>23349</v>
      </c>
      <c r="CV432" s="49">
        <v>22498</v>
      </c>
      <c r="CW432" s="49">
        <v>21424</v>
      </c>
      <c r="CX432" s="49">
        <v>20719</v>
      </c>
      <c r="CY432" s="49">
        <v>20755</v>
      </c>
      <c r="DG432" s="17" t="s">
        <v>38</v>
      </c>
      <c r="DH432" s="17" t="s">
        <v>38</v>
      </c>
      <c r="DI432" s="49">
        <v>476600</v>
      </c>
      <c r="DJ432" s="49">
        <v>482100</v>
      </c>
      <c r="DK432" s="49">
        <v>487600</v>
      </c>
      <c r="DL432" s="49">
        <v>486900</v>
      </c>
      <c r="DM432" s="49">
        <v>486700</v>
      </c>
      <c r="DN432" s="49">
        <v>484200</v>
      </c>
      <c r="DO432" s="49">
        <v>487100</v>
      </c>
      <c r="DP432" s="49">
        <v>488400</v>
      </c>
      <c r="DQ432" s="49">
        <v>491500</v>
      </c>
      <c r="DR432" s="49">
        <v>493500</v>
      </c>
      <c r="DS432" s="49">
        <v>493400</v>
      </c>
      <c r="DT432" s="49">
        <v>491700</v>
      </c>
      <c r="DU432" s="49">
        <v>487100</v>
      </c>
      <c r="DV432" s="49">
        <v>489400</v>
      </c>
      <c r="DW432" s="49">
        <v>488300</v>
      </c>
      <c r="DX432" s="49">
        <v>488700</v>
      </c>
      <c r="DY432" s="49">
        <v>486500</v>
      </c>
      <c r="DZ432" s="49">
        <v>485800</v>
      </c>
      <c r="EA432" s="49">
        <v>487700</v>
      </c>
      <c r="EB432" s="49">
        <v>489400</v>
      </c>
      <c r="EC432" s="49">
        <v>493700</v>
      </c>
      <c r="ED432" s="49">
        <v>495100</v>
      </c>
      <c r="EE432" s="49">
        <v>488300</v>
      </c>
      <c r="EF432" s="49">
        <v>489300</v>
      </c>
      <c r="EG432" s="49">
        <v>485000</v>
      </c>
      <c r="EH432" s="49">
        <v>483700</v>
      </c>
      <c r="EI432" s="49">
        <v>485500</v>
      </c>
      <c r="EJ432" s="49">
        <v>483400</v>
      </c>
      <c r="EK432" s="49">
        <v>484200</v>
      </c>
      <c r="EL432" s="49">
        <v>483500</v>
      </c>
      <c r="EM432" s="49"/>
      <c r="EN432" s="19"/>
      <c r="EO432" s="31">
        <f t="shared" si="210"/>
        <v>3.2505245488879564E-2</v>
      </c>
      <c r="EP432" s="31">
        <f t="shared" si="211"/>
        <v>2.9317568969093551E-2</v>
      </c>
      <c r="EQ432" s="31">
        <f t="shared" si="212"/>
        <v>2.8990976210008203E-2</v>
      </c>
      <c r="ER432" s="31">
        <f t="shared" si="213"/>
        <v>3.0355309098377491E-2</v>
      </c>
      <c r="ES432" s="31">
        <f t="shared" si="214"/>
        <v>3.152660776659133E-2</v>
      </c>
      <c r="ET432" s="31">
        <f t="shared" si="215"/>
        <v>2.8436596447748864E-2</v>
      </c>
      <c r="EU432" s="31">
        <f t="shared" si="216"/>
        <v>2.839252720180661E-2</v>
      </c>
      <c r="EV432" s="31">
        <f t="shared" si="217"/>
        <v>2.7602375102375103E-2</v>
      </c>
      <c r="EW432" s="31">
        <f t="shared" si="218"/>
        <v>2.7444557477110883E-2</v>
      </c>
      <c r="EX432" s="31">
        <f t="shared" si="219"/>
        <v>2.673353596757852E-2</v>
      </c>
      <c r="EY432" s="31">
        <f t="shared" si="220"/>
        <v>3.0427644912849616E-2</v>
      </c>
      <c r="EZ432" s="31">
        <f t="shared" si="221"/>
        <v>4.0514541387024608E-2</v>
      </c>
      <c r="FA432" s="31">
        <f t="shared" si="222"/>
        <v>5.2276739889139806E-2</v>
      </c>
      <c r="FB432" s="31">
        <f t="shared" si="223"/>
        <v>5.2049448304045773E-2</v>
      </c>
      <c r="FC432" s="31">
        <f t="shared" si="224"/>
        <v>5.207454433749744E-2</v>
      </c>
      <c r="FD432" s="31">
        <f t="shared" si="225"/>
        <v>5.5590341722938405E-2</v>
      </c>
      <c r="FE432" s="31">
        <f t="shared" si="226"/>
        <v>5.6098663926002053E-2</v>
      </c>
      <c r="FF432" s="31">
        <f t="shared" si="227"/>
        <v>4.8458213256484146E-2</v>
      </c>
      <c r="FG432" s="31">
        <f t="shared" si="228"/>
        <v>4.7115029731392248E-2</v>
      </c>
      <c r="FH432" s="31">
        <f t="shared" si="229"/>
        <v>4.8708622803432772E-2</v>
      </c>
      <c r="FI432" s="31">
        <f t="shared" si="230"/>
        <v>5.095402066032003E-2</v>
      </c>
      <c r="FJ432" s="31">
        <f t="shared" si="231"/>
        <v>4.8044839426378508E-2</v>
      </c>
      <c r="FK432" s="31">
        <f t="shared" si="232"/>
        <v>5.122875281589187E-2</v>
      </c>
      <c r="FL432" s="31">
        <f t="shared" si="233"/>
        <v>5.418352748824852E-2</v>
      </c>
      <c r="FM432" s="50">
        <f t="shared" si="234"/>
        <v>5.8253608247422678E-2</v>
      </c>
      <c r="FN432" s="50">
        <f t="shared" si="235"/>
        <v>5.3200330783543519E-2</v>
      </c>
      <c r="FO432" s="50">
        <f t="shared" si="236"/>
        <v>5.1394438722966014E-2</v>
      </c>
      <c r="FP432" s="50">
        <f t="shared" si="239"/>
        <v>5.2515515101365332E-2</v>
      </c>
      <c r="FQ432" s="50">
        <f t="shared" si="240"/>
        <v>5.4979347377116891E-2</v>
      </c>
      <c r="FR432" s="50">
        <f t="shared" si="209"/>
        <v>4.9135470527404343E-2</v>
      </c>
    </row>
    <row r="433" spans="1:174" ht="14">
      <c r="A433" s="17" t="s">
        <v>39</v>
      </c>
      <c r="B433" s="19">
        <v>32976</v>
      </c>
      <c r="C433" s="19">
        <v>33495</v>
      </c>
      <c r="D433" s="19">
        <v>33503</v>
      </c>
      <c r="E433" s="19">
        <v>33413</v>
      </c>
      <c r="F433" s="19">
        <v>33254</v>
      </c>
      <c r="G433" s="19">
        <v>33656</v>
      </c>
      <c r="H433" s="19">
        <v>34645</v>
      </c>
      <c r="I433" s="19">
        <v>37232</v>
      </c>
      <c r="J433" s="19">
        <v>38675</v>
      </c>
      <c r="K433" s="19">
        <v>38914</v>
      </c>
      <c r="L433" s="19">
        <v>38855</v>
      </c>
      <c r="M433" s="19">
        <v>38548</v>
      </c>
      <c r="N433" s="19">
        <v>38150</v>
      </c>
      <c r="O433" s="19">
        <v>38457</v>
      </c>
      <c r="P433" s="19">
        <v>38732</v>
      </c>
      <c r="Q433" s="19">
        <v>38200</v>
      </c>
      <c r="R433" s="19">
        <v>37261</v>
      </c>
      <c r="S433" s="19">
        <v>36874</v>
      </c>
      <c r="T433" s="19">
        <v>37702</v>
      </c>
      <c r="U433" s="19">
        <v>39076</v>
      </c>
      <c r="V433" s="19">
        <v>39033</v>
      </c>
      <c r="W433" s="19">
        <v>38132</v>
      </c>
      <c r="X433" s="19">
        <v>37184</v>
      </c>
      <c r="Y433" s="19">
        <v>36113</v>
      </c>
      <c r="Z433" s="19">
        <v>34913</v>
      </c>
      <c r="AA433" s="19">
        <v>35264</v>
      </c>
      <c r="AB433" s="19">
        <v>35346</v>
      </c>
      <c r="AC433" s="19">
        <v>34707</v>
      </c>
      <c r="AD433" s="19">
        <v>34083</v>
      </c>
      <c r="AE433" s="19">
        <v>33474</v>
      </c>
      <c r="AF433" s="19">
        <v>34395</v>
      </c>
      <c r="AG433" s="19">
        <v>35909</v>
      </c>
      <c r="AH433" s="19">
        <v>36687</v>
      </c>
      <c r="AI433" s="19">
        <v>36587</v>
      </c>
      <c r="AJ433" s="19">
        <v>36352</v>
      </c>
      <c r="AK433" s="19">
        <v>35965</v>
      </c>
      <c r="AL433" s="19">
        <v>35714</v>
      </c>
      <c r="AM433" s="19">
        <v>36919</v>
      </c>
      <c r="AN433" s="19">
        <v>38452</v>
      </c>
      <c r="AO433" s="19">
        <v>39119</v>
      </c>
      <c r="AP433" s="19">
        <v>39840</v>
      </c>
      <c r="AQ433" s="19">
        <v>42328</v>
      </c>
      <c r="AR433" s="19">
        <v>45273</v>
      </c>
      <c r="AS433" s="19">
        <v>48770</v>
      </c>
      <c r="AT433" s="19">
        <v>52523</v>
      </c>
      <c r="AU433" s="19">
        <v>54133</v>
      </c>
      <c r="AV433" s="19">
        <v>55265</v>
      </c>
      <c r="AW433" s="19">
        <v>56557</v>
      </c>
      <c r="AX433" s="19">
        <v>56575</v>
      </c>
      <c r="AY433" s="19">
        <v>57336</v>
      </c>
      <c r="AZ433" s="19">
        <v>57838</v>
      </c>
      <c r="BA433" s="19">
        <v>57039</v>
      </c>
      <c r="BB433" s="19">
        <v>56401</v>
      </c>
      <c r="BC433" s="19">
        <v>55953</v>
      </c>
      <c r="BD433" s="19">
        <v>55898</v>
      </c>
      <c r="BE433" s="19">
        <v>58194</v>
      </c>
      <c r="BF433" s="19">
        <v>57387</v>
      </c>
      <c r="BG433" s="19">
        <v>55572</v>
      </c>
      <c r="BH433" s="19">
        <v>53996</v>
      </c>
      <c r="BI433" s="19">
        <v>51931</v>
      </c>
      <c r="BJ433" s="19">
        <v>50304</v>
      </c>
      <c r="BK433" s="19">
        <v>49951</v>
      </c>
      <c r="BL433" s="19">
        <v>50810</v>
      </c>
      <c r="BM433" s="19">
        <v>50550</v>
      </c>
      <c r="BN433" s="19">
        <v>50307</v>
      </c>
      <c r="BO433" s="19">
        <v>50397</v>
      </c>
      <c r="BP433" s="19">
        <v>50324</v>
      </c>
      <c r="BQ433" s="19">
        <v>52809</v>
      </c>
      <c r="BR433" s="19">
        <v>53771</v>
      </c>
      <c r="BS433" s="19">
        <v>53572</v>
      </c>
      <c r="BT433" s="19">
        <v>53609</v>
      </c>
      <c r="BU433" s="19">
        <v>53355</v>
      </c>
      <c r="BV433" s="19">
        <v>53139</v>
      </c>
      <c r="BW433" s="19">
        <v>54067</v>
      </c>
      <c r="BX433" s="19">
        <v>54930</v>
      </c>
      <c r="BY433" s="19">
        <v>55762</v>
      </c>
      <c r="BZ433" s="19">
        <v>54702</v>
      </c>
      <c r="CA433" s="19">
        <v>54305</v>
      </c>
      <c r="CB433" s="19">
        <v>54356</v>
      </c>
      <c r="CC433" s="19">
        <v>56795</v>
      </c>
      <c r="CD433" s="19">
        <v>58398</v>
      </c>
      <c r="CE433" s="19">
        <v>57643</v>
      </c>
      <c r="CF433" s="19">
        <v>56249</v>
      </c>
      <c r="CG433" s="19">
        <v>55181</v>
      </c>
      <c r="CH433" s="49">
        <v>54553</v>
      </c>
      <c r="CI433" s="49">
        <v>54480</v>
      </c>
      <c r="CJ433" s="49">
        <v>53911</v>
      </c>
      <c r="CK433" s="49">
        <v>53643</v>
      </c>
      <c r="CL433" s="49">
        <v>53518</v>
      </c>
      <c r="CM433" s="49">
        <v>52628</v>
      </c>
      <c r="CN433" s="49">
        <v>51774</v>
      </c>
      <c r="CO433" s="49">
        <v>53178</v>
      </c>
      <c r="CP433" s="49">
        <v>53746</v>
      </c>
      <c r="CQ433" s="49">
        <v>52751</v>
      </c>
      <c r="CR433" s="49">
        <v>51267</v>
      </c>
      <c r="CS433" s="49">
        <v>49758</v>
      </c>
      <c r="CT433" s="49">
        <v>48167</v>
      </c>
      <c r="CU433" s="49">
        <v>47547</v>
      </c>
      <c r="CV433" s="49">
        <v>46625</v>
      </c>
      <c r="CW433" s="49">
        <v>45180</v>
      </c>
      <c r="CX433" s="49">
        <v>43575</v>
      </c>
      <c r="CY433" s="49">
        <v>42000</v>
      </c>
      <c r="DG433" s="17" t="s">
        <v>39</v>
      </c>
      <c r="DH433" s="17" t="s">
        <v>39</v>
      </c>
      <c r="DI433" s="49">
        <v>669200</v>
      </c>
      <c r="DJ433" s="49">
        <v>665800</v>
      </c>
      <c r="DK433" s="49">
        <v>669900</v>
      </c>
      <c r="DL433" s="49">
        <v>668600</v>
      </c>
      <c r="DM433" s="49">
        <v>673800</v>
      </c>
      <c r="DN433" s="49">
        <v>676200</v>
      </c>
      <c r="DO433" s="49">
        <v>672700</v>
      </c>
      <c r="DP433" s="49">
        <v>677100</v>
      </c>
      <c r="DQ433" s="49">
        <v>670500</v>
      </c>
      <c r="DR433" s="49">
        <v>664600</v>
      </c>
      <c r="DS433" s="49">
        <v>660500</v>
      </c>
      <c r="DT433" s="49">
        <v>657400</v>
      </c>
      <c r="DU433" s="49">
        <v>663000</v>
      </c>
      <c r="DV433" s="49">
        <v>670600</v>
      </c>
      <c r="DW433" s="49">
        <v>673500</v>
      </c>
      <c r="DX433" s="49">
        <v>676800</v>
      </c>
      <c r="DY433" s="49">
        <v>678800</v>
      </c>
      <c r="DZ433" s="49">
        <v>681300</v>
      </c>
      <c r="EA433" s="49">
        <v>688000</v>
      </c>
      <c r="EB433" s="49">
        <v>684800</v>
      </c>
      <c r="EC433" s="49">
        <v>684200</v>
      </c>
      <c r="ED433" s="49">
        <v>687300</v>
      </c>
      <c r="EE433" s="49">
        <v>682200</v>
      </c>
      <c r="EF433" s="49">
        <v>682000</v>
      </c>
      <c r="EG433" s="49">
        <v>684400</v>
      </c>
      <c r="EH433" s="49">
        <v>681800</v>
      </c>
      <c r="EI433" s="49">
        <v>681400</v>
      </c>
      <c r="EJ433" s="49">
        <v>687800</v>
      </c>
      <c r="EK433" s="49">
        <v>689300</v>
      </c>
      <c r="EL433" s="49">
        <v>692000</v>
      </c>
      <c r="EM433" s="49"/>
      <c r="EN433" s="19"/>
      <c r="EO433" s="31">
        <f t="shared" si="210"/>
        <v>5.8150029886431559E-2</v>
      </c>
      <c r="EP433" s="31">
        <f t="shared" si="211"/>
        <v>5.7299489336136981E-2</v>
      </c>
      <c r="EQ433" s="31">
        <f t="shared" si="212"/>
        <v>5.7023436333781159E-2</v>
      </c>
      <c r="ER433" s="31">
        <f t="shared" si="213"/>
        <v>5.6389470535447205E-2</v>
      </c>
      <c r="ES433" s="31">
        <f t="shared" si="214"/>
        <v>5.6592460670822201E-2</v>
      </c>
      <c r="ET433" s="31">
        <f t="shared" si="215"/>
        <v>5.1631174208813961E-2</v>
      </c>
      <c r="EU433" s="31">
        <f t="shared" si="216"/>
        <v>5.1593578118031815E-2</v>
      </c>
      <c r="EV433" s="31">
        <f t="shared" si="217"/>
        <v>5.0797518830305713E-2</v>
      </c>
      <c r="EW433" s="31">
        <f t="shared" si="218"/>
        <v>5.4566741237882174E-2</v>
      </c>
      <c r="EX433" s="31">
        <f t="shared" si="219"/>
        <v>5.373758651820644E-2</v>
      </c>
      <c r="EY433" s="31">
        <f t="shared" si="220"/>
        <v>5.922634367903104E-2</v>
      </c>
      <c r="EZ433" s="31">
        <f t="shared" si="221"/>
        <v>6.8866747794341349E-2</v>
      </c>
      <c r="FA433" s="31">
        <f t="shared" si="222"/>
        <v>8.1648567119155357E-2</v>
      </c>
      <c r="FB433" s="31">
        <f t="shared" si="223"/>
        <v>8.4364747986877417E-2</v>
      </c>
      <c r="FC433" s="31">
        <f t="shared" si="224"/>
        <v>8.4690423162583517E-2</v>
      </c>
      <c r="FD433" s="31">
        <f t="shared" si="225"/>
        <v>8.2591607565011826E-2</v>
      </c>
      <c r="FE433" s="31">
        <f t="shared" si="226"/>
        <v>8.1868002357100761E-2</v>
      </c>
      <c r="FF433" s="31">
        <f t="shared" si="227"/>
        <v>7.3835314839277855E-2</v>
      </c>
      <c r="FG433" s="31">
        <f t="shared" si="228"/>
        <v>7.3473837209302326E-2</v>
      </c>
      <c r="FH433" s="31">
        <f t="shared" si="229"/>
        <v>7.348714953271028E-2</v>
      </c>
      <c r="FI433" s="31">
        <f t="shared" si="230"/>
        <v>7.8298743057585496E-2</v>
      </c>
      <c r="FJ433" s="31">
        <f t="shared" si="231"/>
        <v>7.7315582714971631E-2</v>
      </c>
      <c r="FK433" s="31">
        <f t="shared" si="232"/>
        <v>8.1738493110524779E-2</v>
      </c>
      <c r="FL433" s="31">
        <f t="shared" si="233"/>
        <v>7.9700879765395888E-2</v>
      </c>
      <c r="FM433" s="50">
        <f t="shared" si="234"/>
        <v>8.4224137931034476E-2</v>
      </c>
      <c r="FN433" s="50">
        <f t="shared" si="235"/>
        <v>8.0013200352009387E-2</v>
      </c>
      <c r="FO433" s="50">
        <f t="shared" si="236"/>
        <v>7.8724684473143527E-2</v>
      </c>
      <c r="FP433" s="50">
        <f t="shared" si="239"/>
        <v>7.5274789182902008E-2</v>
      </c>
      <c r="FQ433" s="50">
        <f t="shared" si="240"/>
        <v>7.6528362106484837E-2</v>
      </c>
      <c r="FR433" s="50">
        <f t="shared" si="209"/>
        <v>6.9605491329479768E-2</v>
      </c>
    </row>
    <row r="434" spans="1:174" ht="14">
      <c r="A434" s="17" t="s">
        <v>40</v>
      </c>
      <c r="B434" s="19">
        <v>16969</v>
      </c>
      <c r="C434" s="19">
        <v>17136</v>
      </c>
      <c r="D434" s="19">
        <v>16802</v>
      </c>
      <c r="E434" s="19">
        <v>16334</v>
      </c>
      <c r="F434" s="19">
        <v>16634</v>
      </c>
      <c r="G434" s="19">
        <v>17711</v>
      </c>
      <c r="H434" s="19">
        <v>18346</v>
      </c>
      <c r="I434" s="19">
        <v>20141</v>
      </c>
      <c r="J434" s="19">
        <v>21100</v>
      </c>
      <c r="K434" s="19">
        <v>21242</v>
      </c>
      <c r="L434" s="19">
        <v>20629</v>
      </c>
      <c r="M434" s="19">
        <v>20046</v>
      </c>
      <c r="N434" s="19">
        <v>19247</v>
      </c>
      <c r="O434" s="19">
        <v>18916</v>
      </c>
      <c r="P434" s="19">
        <v>18428</v>
      </c>
      <c r="Q434" s="19">
        <v>19054</v>
      </c>
      <c r="R434" s="19">
        <v>19164</v>
      </c>
      <c r="S434" s="19">
        <v>19384</v>
      </c>
      <c r="T434" s="19">
        <v>19907</v>
      </c>
      <c r="U434" s="19">
        <v>21193</v>
      </c>
      <c r="V434" s="19">
        <v>21695</v>
      </c>
      <c r="W434" s="19">
        <v>21009</v>
      </c>
      <c r="X434" s="19">
        <v>19574</v>
      </c>
      <c r="Y434" s="19">
        <v>18673</v>
      </c>
      <c r="Z434" s="19">
        <v>17537</v>
      </c>
      <c r="AA434" s="19">
        <v>17598</v>
      </c>
      <c r="AB434" s="19">
        <v>17389</v>
      </c>
      <c r="AC434" s="19">
        <v>16622</v>
      </c>
      <c r="AD434" s="19">
        <v>16331</v>
      </c>
      <c r="AE434" s="19">
        <v>16396</v>
      </c>
      <c r="AF434" s="19">
        <v>16660</v>
      </c>
      <c r="AG434" s="19">
        <v>17986</v>
      </c>
      <c r="AH434" s="19">
        <v>18496</v>
      </c>
      <c r="AI434" s="19">
        <v>18181</v>
      </c>
      <c r="AJ434" s="19">
        <v>17942</v>
      </c>
      <c r="AK434" s="19">
        <v>17858</v>
      </c>
      <c r="AL434" s="19">
        <v>17514</v>
      </c>
      <c r="AM434" s="19">
        <v>17794</v>
      </c>
      <c r="AN434" s="19">
        <v>18980</v>
      </c>
      <c r="AO434" s="19">
        <v>18982</v>
      </c>
      <c r="AP434" s="19">
        <v>19633</v>
      </c>
      <c r="AQ434" s="19">
        <v>21803</v>
      </c>
      <c r="AR434" s="19">
        <v>24129</v>
      </c>
      <c r="AS434" s="19">
        <v>27990</v>
      </c>
      <c r="AT434" s="19">
        <v>32244</v>
      </c>
      <c r="AU434" s="19">
        <v>33444</v>
      </c>
      <c r="AV434" s="19">
        <v>32941</v>
      </c>
      <c r="AW434" s="19">
        <v>32197</v>
      </c>
      <c r="AX434" s="19">
        <v>31126</v>
      </c>
      <c r="AY434" s="19">
        <v>31057</v>
      </c>
      <c r="AZ434" s="19">
        <v>31606</v>
      </c>
      <c r="BA434" s="19">
        <v>30935</v>
      </c>
      <c r="BB434" s="19">
        <v>30873</v>
      </c>
      <c r="BC434" s="19">
        <v>31128</v>
      </c>
      <c r="BD434" s="19">
        <v>31366</v>
      </c>
      <c r="BE434" s="19">
        <v>33676</v>
      </c>
      <c r="BF434" s="19">
        <v>33851</v>
      </c>
      <c r="BG434" s="19">
        <v>32628</v>
      </c>
      <c r="BH434" s="19">
        <v>31203</v>
      </c>
      <c r="BI434" s="19">
        <v>29462</v>
      </c>
      <c r="BJ434" s="19">
        <v>27773</v>
      </c>
      <c r="BK434" s="19">
        <v>27795</v>
      </c>
      <c r="BL434" s="19">
        <v>28009</v>
      </c>
      <c r="BM434" s="19">
        <v>27937</v>
      </c>
      <c r="BN434" s="19">
        <v>28231</v>
      </c>
      <c r="BO434" s="19">
        <v>28059</v>
      </c>
      <c r="BP434" s="19">
        <v>28265</v>
      </c>
      <c r="BQ434" s="19">
        <v>30709</v>
      </c>
      <c r="BR434" s="19">
        <v>31394</v>
      </c>
      <c r="BS434" s="19">
        <v>31036</v>
      </c>
      <c r="BT434" s="19">
        <v>30060</v>
      </c>
      <c r="BU434" s="19">
        <v>29234</v>
      </c>
      <c r="BV434" s="19">
        <v>28876</v>
      </c>
      <c r="BW434" s="19">
        <v>29705</v>
      </c>
      <c r="BX434" s="19">
        <v>30145</v>
      </c>
      <c r="BY434" s="19">
        <v>30036</v>
      </c>
      <c r="BZ434" s="19">
        <v>30409</v>
      </c>
      <c r="CA434" s="19">
        <v>30949</v>
      </c>
      <c r="CB434" s="19">
        <v>31596</v>
      </c>
      <c r="CC434" s="19">
        <v>33459</v>
      </c>
      <c r="CD434" s="19">
        <v>34492</v>
      </c>
      <c r="CE434" s="19">
        <v>34065</v>
      </c>
      <c r="CF434" s="19">
        <v>32392</v>
      </c>
      <c r="CG434" s="19">
        <v>31842</v>
      </c>
      <c r="CH434" s="49">
        <v>30852</v>
      </c>
      <c r="CI434" s="49">
        <v>30502</v>
      </c>
      <c r="CJ434" s="49">
        <v>30172</v>
      </c>
      <c r="CK434" s="49">
        <v>30267</v>
      </c>
      <c r="CL434" s="49">
        <v>30128</v>
      </c>
      <c r="CM434" s="49">
        <v>30342</v>
      </c>
      <c r="CN434" s="49">
        <v>30466</v>
      </c>
      <c r="CO434" s="49">
        <v>31809</v>
      </c>
      <c r="CP434" s="49">
        <v>32625</v>
      </c>
      <c r="CQ434" s="49">
        <v>31913</v>
      </c>
      <c r="CR434" s="49">
        <v>30514</v>
      </c>
      <c r="CS434" s="49">
        <v>29384</v>
      </c>
      <c r="CT434" s="49">
        <v>27855</v>
      </c>
      <c r="CU434" s="49">
        <v>27042</v>
      </c>
      <c r="CV434" s="49">
        <v>25880</v>
      </c>
      <c r="CW434" s="49">
        <v>24709</v>
      </c>
      <c r="CX434" s="49">
        <v>23680</v>
      </c>
      <c r="CY434" s="49">
        <v>23296</v>
      </c>
      <c r="DG434" s="17" t="s">
        <v>40</v>
      </c>
      <c r="DH434" s="17" t="s">
        <v>40</v>
      </c>
      <c r="DI434" s="49">
        <v>729700</v>
      </c>
      <c r="DJ434" s="49">
        <v>733500</v>
      </c>
      <c r="DK434" s="49">
        <v>736000</v>
      </c>
      <c r="DL434" s="49">
        <v>736700</v>
      </c>
      <c r="DM434" s="49">
        <v>738900</v>
      </c>
      <c r="DN434" s="49">
        <v>737200</v>
      </c>
      <c r="DO434" s="49">
        <v>729100</v>
      </c>
      <c r="DP434" s="49">
        <v>742900</v>
      </c>
      <c r="DQ434" s="49">
        <v>744800</v>
      </c>
      <c r="DR434" s="49">
        <v>742700</v>
      </c>
      <c r="DS434" s="49">
        <v>748000</v>
      </c>
      <c r="DT434" s="49">
        <v>745800</v>
      </c>
      <c r="DU434" s="49">
        <v>752900</v>
      </c>
      <c r="DV434" s="49">
        <v>763700</v>
      </c>
      <c r="DW434" s="49">
        <v>770200</v>
      </c>
      <c r="DX434" s="49">
        <v>762900</v>
      </c>
      <c r="DY434" s="49">
        <v>758600</v>
      </c>
      <c r="DZ434" s="49">
        <v>752100</v>
      </c>
      <c r="EA434" s="49">
        <v>753700</v>
      </c>
      <c r="EB434" s="49">
        <v>752200</v>
      </c>
      <c r="EC434" s="49">
        <v>758700</v>
      </c>
      <c r="ED434" s="49">
        <v>764100</v>
      </c>
      <c r="EE434" s="49">
        <v>764000</v>
      </c>
      <c r="EF434" s="49">
        <v>780600</v>
      </c>
      <c r="EG434" s="49">
        <v>784300</v>
      </c>
      <c r="EH434" s="49">
        <v>783300</v>
      </c>
      <c r="EI434" s="49">
        <v>790200</v>
      </c>
      <c r="EJ434" s="49">
        <v>783700</v>
      </c>
      <c r="EK434" s="49">
        <v>778300</v>
      </c>
      <c r="EL434" s="49">
        <v>781200</v>
      </c>
      <c r="EM434" s="49"/>
      <c r="EN434" s="19"/>
      <c r="EO434" s="31">
        <f t="shared" si="210"/>
        <v>2.9110593394545702E-2</v>
      </c>
      <c r="EP434" s="31">
        <f t="shared" si="211"/>
        <v>2.6239945466939332E-2</v>
      </c>
      <c r="EQ434" s="31">
        <f t="shared" si="212"/>
        <v>2.5888586956521738E-2</v>
      </c>
      <c r="ER434" s="31">
        <f t="shared" si="213"/>
        <v>2.7021854214741414E-2</v>
      </c>
      <c r="ES434" s="31">
        <f t="shared" si="214"/>
        <v>2.8432805521721477E-2</v>
      </c>
      <c r="ET434" s="31">
        <f t="shared" si="215"/>
        <v>2.3788659793814435E-2</v>
      </c>
      <c r="EU434" s="31">
        <f t="shared" si="216"/>
        <v>2.2797970100123442E-2</v>
      </c>
      <c r="EV434" s="31">
        <f t="shared" si="217"/>
        <v>2.2425629290617848E-2</v>
      </c>
      <c r="EW434" s="31">
        <f t="shared" si="218"/>
        <v>2.4410580021482275E-2</v>
      </c>
      <c r="EX434" s="31">
        <f t="shared" si="219"/>
        <v>2.3581526861451461E-2</v>
      </c>
      <c r="EY434" s="31">
        <f t="shared" si="220"/>
        <v>2.5377005347593583E-2</v>
      </c>
      <c r="EZ434" s="31">
        <f t="shared" si="221"/>
        <v>3.235317779565567E-2</v>
      </c>
      <c r="FA434" s="31">
        <f t="shared" si="222"/>
        <v>4.442024173196972E-2</v>
      </c>
      <c r="FB434" s="31">
        <f t="shared" si="223"/>
        <v>4.075684169176378E-2</v>
      </c>
      <c r="FC434" s="31">
        <f t="shared" si="224"/>
        <v>4.0164892235782915E-2</v>
      </c>
      <c r="FD434" s="31">
        <f t="shared" si="225"/>
        <v>4.1114169615939181E-2</v>
      </c>
      <c r="FE434" s="31">
        <f t="shared" si="226"/>
        <v>4.3010809385710516E-2</v>
      </c>
      <c r="FF434" s="31">
        <f t="shared" si="227"/>
        <v>3.6927270309799226E-2</v>
      </c>
      <c r="FG434" s="31">
        <f t="shared" si="228"/>
        <v>3.7066472071115832E-2</v>
      </c>
      <c r="FH434" s="31">
        <f t="shared" si="229"/>
        <v>3.7576442435522467E-2</v>
      </c>
      <c r="FI434" s="31">
        <f t="shared" si="230"/>
        <v>4.0906814287597203E-2</v>
      </c>
      <c r="FJ434" s="31">
        <f t="shared" si="231"/>
        <v>3.7790865070017013E-2</v>
      </c>
      <c r="FK434" s="31">
        <f t="shared" si="232"/>
        <v>3.9314136125654452E-2</v>
      </c>
      <c r="FL434" s="31">
        <f t="shared" si="233"/>
        <v>4.047655649500384E-2</v>
      </c>
      <c r="FM434" s="50">
        <f t="shared" si="234"/>
        <v>4.3433635088614052E-2</v>
      </c>
      <c r="FN434" s="50">
        <f t="shared" si="235"/>
        <v>3.9387207966296439E-2</v>
      </c>
      <c r="FO434" s="50">
        <f t="shared" si="236"/>
        <v>3.8302961275626421E-2</v>
      </c>
      <c r="FP434" s="50">
        <f t="shared" si="239"/>
        <v>3.887456935051678E-2</v>
      </c>
      <c r="FQ434" s="50">
        <f t="shared" si="240"/>
        <v>4.1003469099319026E-2</v>
      </c>
      <c r="FR434" s="50">
        <f t="shared" si="209"/>
        <v>3.5656682027649766E-2</v>
      </c>
    </row>
    <row r="435" spans="1:174" ht="14">
      <c r="A435" s="17" t="s">
        <v>41</v>
      </c>
      <c r="B435" s="19">
        <v>31610</v>
      </c>
      <c r="C435" s="19">
        <v>31887</v>
      </c>
      <c r="D435" s="19">
        <v>32469</v>
      </c>
      <c r="E435" s="19">
        <v>32102</v>
      </c>
      <c r="F435" s="19">
        <v>31896</v>
      </c>
      <c r="G435" s="19">
        <v>32386</v>
      </c>
      <c r="H435" s="19">
        <v>32770</v>
      </c>
      <c r="I435" s="19">
        <v>35769</v>
      </c>
      <c r="J435" s="19">
        <v>36705</v>
      </c>
      <c r="K435" s="19">
        <v>36593</v>
      </c>
      <c r="L435" s="19">
        <v>36183</v>
      </c>
      <c r="M435" s="19">
        <v>35705</v>
      </c>
      <c r="N435" s="19">
        <v>35053</v>
      </c>
      <c r="O435" s="19">
        <v>34812</v>
      </c>
      <c r="P435" s="19">
        <v>34994</v>
      </c>
      <c r="Q435" s="19">
        <v>34693</v>
      </c>
      <c r="R435" s="19">
        <v>34337</v>
      </c>
      <c r="S435" s="19">
        <v>34722</v>
      </c>
      <c r="T435" s="19">
        <v>35606</v>
      </c>
      <c r="U435" s="19">
        <v>37999</v>
      </c>
      <c r="V435" s="19">
        <v>38257</v>
      </c>
      <c r="W435" s="19">
        <v>37368</v>
      </c>
      <c r="X435" s="19">
        <v>36303</v>
      </c>
      <c r="Y435" s="19">
        <v>35046</v>
      </c>
      <c r="Z435" s="19">
        <v>33751</v>
      </c>
      <c r="AA435" s="19">
        <v>33560</v>
      </c>
      <c r="AB435" s="19">
        <v>33316</v>
      </c>
      <c r="AC435" s="19">
        <v>32284</v>
      </c>
      <c r="AD435" s="19">
        <v>31684</v>
      </c>
      <c r="AE435" s="19">
        <v>31535</v>
      </c>
      <c r="AF435" s="19">
        <v>32085</v>
      </c>
      <c r="AG435" s="19">
        <v>34940</v>
      </c>
      <c r="AH435" s="19">
        <v>35729</v>
      </c>
      <c r="AI435" s="19">
        <v>35349</v>
      </c>
      <c r="AJ435" s="19">
        <v>34888</v>
      </c>
      <c r="AK435" s="19">
        <v>34533</v>
      </c>
      <c r="AL435" s="19">
        <v>34250</v>
      </c>
      <c r="AM435" s="19">
        <v>35013</v>
      </c>
      <c r="AN435" s="19">
        <v>36956</v>
      </c>
      <c r="AO435" s="19">
        <v>38526</v>
      </c>
      <c r="AP435" s="19">
        <v>40060</v>
      </c>
      <c r="AQ435" s="19">
        <v>43701</v>
      </c>
      <c r="AR435" s="19">
        <v>48015</v>
      </c>
      <c r="AS435" s="19">
        <v>54046</v>
      </c>
      <c r="AT435" s="19">
        <v>59466</v>
      </c>
      <c r="AU435" s="19">
        <v>60531</v>
      </c>
      <c r="AV435" s="19">
        <v>61452</v>
      </c>
      <c r="AW435" s="19">
        <v>61253</v>
      </c>
      <c r="AX435" s="19">
        <v>60099</v>
      </c>
      <c r="AY435" s="19">
        <v>60639</v>
      </c>
      <c r="AZ435" s="19">
        <v>60187</v>
      </c>
      <c r="BA435" s="19">
        <v>59747</v>
      </c>
      <c r="BB435" s="19">
        <v>59596</v>
      </c>
      <c r="BC435" s="19">
        <v>58856</v>
      </c>
      <c r="BD435" s="19">
        <v>59418</v>
      </c>
      <c r="BE435" s="19">
        <v>63273</v>
      </c>
      <c r="BF435" s="19">
        <v>62581</v>
      </c>
      <c r="BG435" s="19">
        <v>60180</v>
      </c>
      <c r="BH435" s="19">
        <v>57775</v>
      </c>
      <c r="BI435" s="19">
        <v>55377</v>
      </c>
      <c r="BJ435" s="19">
        <v>53620</v>
      </c>
      <c r="BK435" s="19">
        <v>53559</v>
      </c>
      <c r="BL435" s="19">
        <v>54137</v>
      </c>
      <c r="BM435" s="19">
        <v>54371</v>
      </c>
      <c r="BN435" s="19">
        <v>54136</v>
      </c>
      <c r="BO435" s="19">
        <v>53987</v>
      </c>
      <c r="BP435" s="19">
        <v>54319</v>
      </c>
      <c r="BQ435" s="19">
        <v>57228</v>
      </c>
      <c r="BR435" s="19">
        <v>58023</v>
      </c>
      <c r="BS435" s="19">
        <v>57178</v>
      </c>
      <c r="BT435" s="19">
        <v>58140</v>
      </c>
      <c r="BU435" s="19">
        <v>57171</v>
      </c>
      <c r="BV435" s="19">
        <v>56225</v>
      </c>
      <c r="BW435" s="19">
        <v>58557</v>
      </c>
      <c r="BX435" s="19">
        <v>59894</v>
      </c>
      <c r="BY435" s="19">
        <v>61142</v>
      </c>
      <c r="BZ435" s="19">
        <v>60542</v>
      </c>
      <c r="CA435" s="19">
        <v>61177</v>
      </c>
      <c r="CB435" s="19">
        <v>62062</v>
      </c>
      <c r="CC435" s="19">
        <v>65569</v>
      </c>
      <c r="CD435" s="19">
        <v>66585</v>
      </c>
      <c r="CE435" s="19">
        <v>66021</v>
      </c>
      <c r="CF435" s="19">
        <v>65351</v>
      </c>
      <c r="CG435" s="19">
        <v>64850</v>
      </c>
      <c r="CH435" s="49">
        <v>64042</v>
      </c>
      <c r="CI435" s="49">
        <v>64121</v>
      </c>
      <c r="CJ435" s="49">
        <v>63892</v>
      </c>
      <c r="CK435" s="49">
        <v>64443</v>
      </c>
      <c r="CL435" s="49">
        <v>64836</v>
      </c>
      <c r="CM435" s="49">
        <v>64702</v>
      </c>
      <c r="CN435" s="49">
        <v>64370</v>
      </c>
      <c r="CO435" s="49">
        <v>66866</v>
      </c>
      <c r="CP435" s="49">
        <v>66357</v>
      </c>
      <c r="CQ435" s="49">
        <v>64446</v>
      </c>
      <c r="CR435" s="49">
        <v>62742</v>
      </c>
      <c r="CS435" s="49">
        <v>61082</v>
      </c>
      <c r="CT435" s="49">
        <v>58418</v>
      </c>
      <c r="CU435" s="49">
        <v>57413</v>
      </c>
      <c r="CV435" s="49">
        <v>55958</v>
      </c>
      <c r="CW435" s="49">
        <v>53978</v>
      </c>
      <c r="CX435" s="49">
        <v>52082</v>
      </c>
      <c r="CY435" s="49">
        <v>50398</v>
      </c>
      <c r="DG435" s="17" t="s">
        <v>41</v>
      </c>
      <c r="DH435" s="17" t="s">
        <v>41</v>
      </c>
      <c r="DI435" s="49">
        <v>891400</v>
      </c>
      <c r="DJ435" s="49">
        <v>895200</v>
      </c>
      <c r="DK435" s="49">
        <v>901100</v>
      </c>
      <c r="DL435" s="49">
        <v>906600</v>
      </c>
      <c r="DM435" s="49">
        <v>911500</v>
      </c>
      <c r="DN435" s="49">
        <v>916000</v>
      </c>
      <c r="DO435" s="49">
        <v>916700</v>
      </c>
      <c r="DP435" s="49">
        <v>916100</v>
      </c>
      <c r="DQ435" s="49">
        <v>917800</v>
      </c>
      <c r="DR435" s="49">
        <v>915200</v>
      </c>
      <c r="DS435" s="49">
        <v>921400</v>
      </c>
      <c r="DT435" s="49">
        <v>925900</v>
      </c>
      <c r="DU435" s="49">
        <v>930100</v>
      </c>
      <c r="DV435" s="49">
        <v>928700</v>
      </c>
      <c r="DW435" s="49">
        <v>924500</v>
      </c>
      <c r="DX435" s="49">
        <v>919400</v>
      </c>
      <c r="DY435" s="49">
        <v>915000</v>
      </c>
      <c r="DZ435" s="49">
        <v>926500</v>
      </c>
      <c r="EA435" s="49">
        <v>931300</v>
      </c>
      <c r="EB435" s="49">
        <v>928900</v>
      </c>
      <c r="EC435" s="49">
        <v>929700</v>
      </c>
      <c r="ED435" s="49">
        <v>929700</v>
      </c>
      <c r="EE435" s="49">
        <v>923900</v>
      </c>
      <c r="EF435" s="49">
        <v>925500</v>
      </c>
      <c r="EG435" s="49">
        <v>935300</v>
      </c>
      <c r="EH435" s="49">
        <v>938600</v>
      </c>
      <c r="EI435" s="49">
        <v>943200</v>
      </c>
      <c r="EJ435" s="49">
        <v>943700</v>
      </c>
      <c r="EK435" s="49">
        <v>940300</v>
      </c>
      <c r="EL435" s="49">
        <v>942400</v>
      </c>
      <c r="EM435" s="49"/>
      <c r="EN435" s="19"/>
      <c r="EO435" s="31">
        <f t="shared" si="210"/>
        <v>4.1051155485752749E-2</v>
      </c>
      <c r="EP435" s="31">
        <f t="shared" si="211"/>
        <v>3.9156613047363717E-2</v>
      </c>
      <c r="EQ435" s="31">
        <f t="shared" si="212"/>
        <v>3.850072134058373E-2</v>
      </c>
      <c r="ER435" s="31">
        <f t="shared" si="213"/>
        <v>3.9274211339069047E-2</v>
      </c>
      <c r="ES435" s="31">
        <f t="shared" si="214"/>
        <v>4.0996160175534833E-2</v>
      </c>
      <c r="ET435" s="31">
        <f t="shared" si="215"/>
        <v>3.6846069868995635E-2</v>
      </c>
      <c r="EU435" s="31">
        <f t="shared" si="216"/>
        <v>3.5217628449874548E-2</v>
      </c>
      <c r="EV435" s="31">
        <f t="shared" si="217"/>
        <v>3.5023469053596767E-2</v>
      </c>
      <c r="EW435" s="31">
        <f t="shared" si="218"/>
        <v>3.8514926999346263E-2</v>
      </c>
      <c r="EX435" s="31">
        <f t="shared" si="219"/>
        <v>3.7423513986013984E-2</v>
      </c>
      <c r="EY435" s="31">
        <f t="shared" si="220"/>
        <v>4.1812459301063601E-2</v>
      </c>
      <c r="EZ435" s="31">
        <f t="shared" si="221"/>
        <v>5.1857652014256399E-2</v>
      </c>
      <c r="FA435" s="31">
        <f t="shared" si="222"/>
        <v>6.5080098914095261E-2</v>
      </c>
      <c r="FB435" s="31">
        <f t="shared" si="223"/>
        <v>6.4713039732960054E-2</v>
      </c>
      <c r="FC435" s="31">
        <f t="shared" si="224"/>
        <v>6.4626284478096263E-2</v>
      </c>
      <c r="FD435" s="31">
        <f t="shared" si="225"/>
        <v>6.4626930606917557E-2</v>
      </c>
      <c r="FE435" s="31">
        <f t="shared" si="226"/>
        <v>6.5770491803278694E-2</v>
      </c>
      <c r="FF435" s="31">
        <f t="shared" si="227"/>
        <v>5.787371829465731E-2</v>
      </c>
      <c r="FG435" s="31">
        <f t="shared" si="228"/>
        <v>5.8381831847954473E-2</v>
      </c>
      <c r="FH435" s="31">
        <f t="shared" si="229"/>
        <v>5.8476692862525569E-2</v>
      </c>
      <c r="FI435" s="31">
        <f t="shared" si="230"/>
        <v>6.150155964289556E-2</v>
      </c>
      <c r="FJ435" s="31">
        <f t="shared" si="231"/>
        <v>6.0476497794987628E-2</v>
      </c>
      <c r="FK435" s="31">
        <f t="shared" si="232"/>
        <v>6.6178157809286722E-2</v>
      </c>
      <c r="FL435" s="31">
        <f t="shared" si="233"/>
        <v>6.7057806591031874E-2</v>
      </c>
      <c r="FM435" s="50">
        <f t="shared" si="234"/>
        <v>7.0588046616059025E-2</v>
      </c>
      <c r="FN435" s="50">
        <f t="shared" si="235"/>
        <v>6.823140848071596E-2</v>
      </c>
      <c r="FO435" s="50">
        <f t="shared" si="236"/>
        <v>6.8323791348600504E-2</v>
      </c>
      <c r="FP435" s="50">
        <f t="shared" si="239"/>
        <v>6.8210236303910141E-2</v>
      </c>
      <c r="FQ435" s="50">
        <f t="shared" si="240"/>
        <v>6.8537700733808354E-2</v>
      </c>
      <c r="FR435" s="50">
        <f t="shared" si="209"/>
        <v>6.1988539898132425E-2</v>
      </c>
    </row>
    <row r="436" spans="1:174" ht="14">
      <c r="A436" s="17" t="s">
        <v>18</v>
      </c>
      <c r="B436" s="19">
        <v>4063</v>
      </c>
      <c r="C436" s="19">
        <v>4070</v>
      </c>
      <c r="D436" s="19">
        <v>4201</v>
      </c>
      <c r="E436" s="19">
        <v>4093</v>
      </c>
      <c r="F436" s="19">
        <v>3505</v>
      </c>
      <c r="G436" s="19">
        <v>3452</v>
      </c>
      <c r="H436" s="19">
        <v>3515</v>
      </c>
      <c r="I436" s="19">
        <v>3921</v>
      </c>
      <c r="J436" s="19">
        <v>4356</v>
      </c>
      <c r="K436" s="19">
        <v>4833</v>
      </c>
      <c r="L436" s="19">
        <v>4684</v>
      </c>
      <c r="M436" s="19">
        <v>4484</v>
      </c>
      <c r="N436" s="19">
        <v>4370</v>
      </c>
      <c r="O436" s="19">
        <v>4473</v>
      </c>
      <c r="P436" s="19">
        <v>4396</v>
      </c>
      <c r="Q436" s="19">
        <v>4426</v>
      </c>
      <c r="R436" s="19">
        <v>4221</v>
      </c>
      <c r="S436" s="19">
        <v>4238</v>
      </c>
      <c r="T436" s="19">
        <v>4159</v>
      </c>
      <c r="U436" s="19">
        <v>4341</v>
      </c>
      <c r="V436" s="19">
        <v>4465</v>
      </c>
      <c r="W436" s="19">
        <v>4417</v>
      </c>
      <c r="X436" s="19">
        <v>4245</v>
      </c>
      <c r="Y436" s="19">
        <v>4063</v>
      </c>
      <c r="Z436" s="19">
        <v>3943</v>
      </c>
      <c r="AA436" s="19">
        <v>3836</v>
      </c>
      <c r="AB436" s="19">
        <v>3821</v>
      </c>
      <c r="AC436" s="19">
        <v>3695</v>
      </c>
      <c r="AD436" s="19">
        <v>3417</v>
      </c>
      <c r="AE436" s="19">
        <v>3366</v>
      </c>
      <c r="AF436" s="19">
        <v>3430</v>
      </c>
      <c r="AG436" s="19">
        <v>3546</v>
      </c>
      <c r="AH436" s="19">
        <v>3697</v>
      </c>
      <c r="AI436" s="19">
        <v>3762</v>
      </c>
      <c r="AJ436" s="19">
        <v>3820</v>
      </c>
      <c r="AK436" s="19">
        <v>3813</v>
      </c>
      <c r="AL436" s="19">
        <v>3893</v>
      </c>
      <c r="AM436" s="19">
        <v>4007</v>
      </c>
      <c r="AN436" s="19">
        <v>4401</v>
      </c>
      <c r="AO436" s="19">
        <v>4423</v>
      </c>
      <c r="AP436" s="19">
        <v>4563</v>
      </c>
      <c r="AQ436" s="19">
        <v>5086</v>
      </c>
      <c r="AR436" s="19">
        <v>5802</v>
      </c>
      <c r="AS436" s="19">
        <v>6906</v>
      </c>
      <c r="AT436" s="19">
        <v>8444</v>
      </c>
      <c r="AU436" s="19">
        <v>9174</v>
      </c>
      <c r="AV436" s="19">
        <v>9633</v>
      </c>
      <c r="AW436" s="19">
        <v>9637</v>
      </c>
      <c r="AX436" s="19">
        <v>9207</v>
      </c>
      <c r="AY436" s="19">
        <v>9182</v>
      </c>
      <c r="AZ436" s="19">
        <v>9308</v>
      </c>
      <c r="BA436" s="19">
        <v>9240</v>
      </c>
      <c r="BB436" s="19">
        <v>8951</v>
      </c>
      <c r="BC436" s="19">
        <v>8741</v>
      </c>
      <c r="BD436" s="19">
        <v>8344</v>
      </c>
      <c r="BE436" s="19">
        <v>9156</v>
      </c>
      <c r="BF436" s="19">
        <v>8819</v>
      </c>
      <c r="BG436" s="19">
        <v>8584</v>
      </c>
      <c r="BH436" s="19">
        <v>8749</v>
      </c>
      <c r="BI436" s="19">
        <v>7780</v>
      </c>
      <c r="BJ436" s="19">
        <v>7360</v>
      </c>
      <c r="BK436" s="19">
        <v>7430</v>
      </c>
      <c r="BL436" s="19">
        <v>7518</v>
      </c>
      <c r="BM436" s="19">
        <v>7493</v>
      </c>
      <c r="BN436" s="19">
        <v>7358</v>
      </c>
      <c r="BO436" s="19">
        <v>7255</v>
      </c>
      <c r="BP436" s="19">
        <v>7186</v>
      </c>
      <c r="BQ436" s="19">
        <v>7526</v>
      </c>
      <c r="BR436" s="19">
        <v>7931</v>
      </c>
      <c r="BS436" s="19">
        <v>7847</v>
      </c>
      <c r="BT436" s="19">
        <v>7686</v>
      </c>
      <c r="BU436" s="19">
        <v>7619</v>
      </c>
      <c r="BV436" s="19">
        <v>7592</v>
      </c>
      <c r="BW436" s="19">
        <v>7890</v>
      </c>
      <c r="BX436" s="19">
        <v>8058</v>
      </c>
      <c r="BY436" s="19">
        <v>7899</v>
      </c>
      <c r="BZ436" s="19">
        <v>7725</v>
      </c>
      <c r="CA436" s="19">
        <v>7612</v>
      </c>
      <c r="CB436" s="19">
        <v>7611</v>
      </c>
      <c r="CC436" s="19">
        <v>7854</v>
      </c>
      <c r="CD436" s="19">
        <v>8188</v>
      </c>
      <c r="CE436" s="19">
        <v>8020</v>
      </c>
      <c r="CF436" s="19">
        <v>7613</v>
      </c>
      <c r="CG436" s="19">
        <v>7295</v>
      </c>
      <c r="CH436" s="49">
        <v>7034</v>
      </c>
      <c r="CI436" s="49">
        <v>6982</v>
      </c>
      <c r="CJ436" s="49">
        <v>6889</v>
      </c>
      <c r="CK436" s="49">
        <v>6700</v>
      </c>
      <c r="CL436" s="49">
        <v>6526</v>
      </c>
      <c r="CM436" s="49">
        <v>6447</v>
      </c>
      <c r="CN436" s="49">
        <v>6562</v>
      </c>
      <c r="CO436" s="49">
        <v>6842</v>
      </c>
      <c r="CP436" s="49">
        <v>7225</v>
      </c>
      <c r="CQ436" s="49">
        <v>7090</v>
      </c>
      <c r="CR436" s="49">
        <v>6828</v>
      </c>
      <c r="CS436" s="49">
        <v>6471</v>
      </c>
      <c r="CT436" s="49">
        <v>6075</v>
      </c>
      <c r="CU436" s="49">
        <v>5925</v>
      </c>
      <c r="CV436" s="49">
        <v>5751</v>
      </c>
      <c r="CW436" s="49">
        <v>5498</v>
      </c>
      <c r="CX436" s="49">
        <v>5129</v>
      </c>
      <c r="CY436" s="49">
        <v>4853</v>
      </c>
      <c r="DG436" s="17" t="s">
        <v>18</v>
      </c>
      <c r="DH436" s="17" t="s">
        <v>18</v>
      </c>
      <c r="DI436" s="49">
        <v>338100</v>
      </c>
      <c r="DJ436" s="49">
        <v>337100</v>
      </c>
      <c r="DK436" s="49">
        <v>337900</v>
      </c>
      <c r="DL436" s="49">
        <v>335300</v>
      </c>
      <c r="DM436" s="49">
        <v>333600</v>
      </c>
      <c r="DN436" s="49">
        <v>334000</v>
      </c>
      <c r="DO436" s="49">
        <v>332800</v>
      </c>
      <c r="DP436" s="49">
        <v>331300</v>
      </c>
      <c r="DQ436" s="49">
        <v>332800</v>
      </c>
      <c r="DR436" s="49">
        <v>333300</v>
      </c>
      <c r="DS436" s="49">
        <v>336900</v>
      </c>
      <c r="DT436" s="49">
        <v>339000</v>
      </c>
      <c r="DU436" s="49">
        <v>341400</v>
      </c>
      <c r="DV436" s="49">
        <v>337200</v>
      </c>
      <c r="DW436" s="49">
        <v>334500</v>
      </c>
      <c r="DX436" s="49">
        <v>329500</v>
      </c>
      <c r="DY436" s="49">
        <v>324200</v>
      </c>
      <c r="DZ436" s="49">
        <v>325800</v>
      </c>
      <c r="EA436" s="49">
        <v>326600</v>
      </c>
      <c r="EB436" s="49">
        <v>327000</v>
      </c>
      <c r="EC436" s="49">
        <v>332900</v>
      </c>
      <c r="ED436" s="49">
        <v>337500</v>
      </c>
      <c r="EE436" s="49">
        <v>339800</v>
      </c>
      <c r="EF436" s="49">
        <v>340500</v>
      </c>
      <c r="EG436" s="49">
        <v>336800</v>
      </c>
      <c r="EH436" s="49">
        <v>340600</v>
      </c>
      <c r="EI436" s="49">
        <v>339400</v>
      </c>
      <c r="EJ436" s="49">
        <v>349700</v>
      </c>
      <c r="EK436" s="49">
        <v>354600</v>
      </c>
      <c r="EL436" s="49">
        <v>349900</v>
      </c>
      <c r="EM436" s="49"/>
      <c r="EN436" s="19"/>
      <c r="EO436" s="31">
        <f t="shared" si="210"/>
        <v>1.4294587400177462E-2</v>
      </c>
      <c r="EP436" s="31">
        <f t="shared" si="211"/>
        <v>1.2963512310886978E-2</v>
      </c>
      <c r="EQ436" s="31">
        <f t="shared" si="212"/>
        <v>1.3098549866824504E-2</v>
      </c>
      <c r="ER436" s="31">
        <f t="shared" si="213"/>
        <v>1.240381747688637E-2</v>
      </c>
      <c r="ES436" s="31">
        <f t="shared" si="214"/>
        <v>1.3240407673860911E-2</v>
      </c>
      <c r="ET436" s="31">
        <f t="shared" si="215"/>
        <v>1.1805389221556887E-2</v>
      </c>
      <c r="EU436" s="31">
        <f t="shared" si="216"/>
        <v>1.1102764423076924E-2</v>
      </c>
      <c r="EV436" s="31">
        <f t="shared" si="217"/>
        <v>1.0353154240869303E-2</v>
      </c>
      <c r="EW436" s="31">
        <f t="shared" si="218"/>
        <v>1.1304086538461539E-2</v>
      </c>
      <c r="EX436" s="31">
        <f t="shared" si="219"/>
        <v>1.1680168016801681E-2</v>
      </c>
      <c r="EY436" s="31">
        <f t="shared" si="220"/>
        <v>1.3128524784802613E-2</v>
      </c>
      <c r="EZ436" s="31">
        <f t="shared" si="221"/>
        <v>1.7115044247787609E-2</v>
      </c>
      <c r="FA436" s="31">
        <f t="shared" si="222"/>
        <v>2.6871704745166959E-2</v>
      </c>
      <c r="FB436" s="31">
        <f t="shared" si="223"/>
        <v>2.7304270462633451E-2</v>
      </c>
      <c r="FC436" s="31">
        <f t="shared" si="224"/>
        <v>2.7623318385650224E-2</v>
      </c>
      <c r="FD436" s="31">
        <f t="shared" si="225"/>
        <v>2.5323216995447647E-2</v>
      </c>
      <c r="FE436" s="31">
        <f t="shared" si="226"/>
        <v>2.6477483035163479E-2</v>
      </c>
      <c r="FF436" s="31">
        <f t="shared" si="227"/>
        <v>2.2590546347452424E-2</v>
      </c>
      <c r="FG436" s="31">
        <f t="shared" si="228"/>
        <v>2.2942437232088182E-2</v>
      </c>
      <c r="FH436" s="31">
        <f t="shared" si="229"/>
        <v>2.1975535168195719E-2</v>
      </c>
      <c r="FI436" s="31">
        <f t="shared" si="230"/>
        <v>2.35716431360769E-2</v>
      </c>
      <c r="FJ436" s="31">
        <f t="shared" si="231"/>
        <v>2.2494814814814815E-2</v>
      </c>
      <c r="FK436" s="31">
        <f t="shared" si="232"/>
        <v>2.3246027074749855E-2</v>
      </c>
      <c r="FL436" s="31">
        <f t="shared" ref="FL436:FL455" si="241">CB436/EF436</f>
        <v>2.2352422907488987E-2</v>
      </c>
      <c r="FM436" s="50">
        <f t="shared" ref="FM436:FM455" si="242">CE436/EG436</f>
        <v>2.3812351543942994E-2</v>
      </c>
      <c r="FN436" s="50">
        <f t="shared" ref="FN436:FN455" si="243">CH436/EH436</f>
        <v>2.0651790957134469E-2</v>
      </c>
      <c r="FO436" s="50">
        <f t="shared" ref="FO436:FO455" si="244">CK436/EI436</f>
        <v>1.9740718915733646E-2</v>
      </c>
      <c r="FP436" s="50">
        <f t="shared" si="239"/>
        <v>1.8764655418930513E-2</v>
      </c>
      <c r="FQ436" s="50">
        <f t="shared" si="240"/>
        <v>1.9994359842075579E-2</v>
      </c>
      <c r="FR436" s="50">
        <f t="shared" si="209"/>
        <v>1.7362103458130895E-2</v>
      </c>
    </row>
    <row r="437" spans="1:174" ht="14">
      <c r="A437" s="17" t="s">
        <v>42</v>
      </c>
      <c r="B437" s="19">
        <v>163559</v>
      </c>
      <c r="C437" s="19">
        <v>163505</v>
      </c>
      <c r="D437" s="19">
        <v>165670</v>
      </c>
      <c r="E437" s="19">
        <v>166738</v>
      </c>
      <c r="F437" s="19">
        <v>166508</v>
      </c>
      <c r="G437" s="19">
        <v>165374</v>
      </c>
      <c r="H437" s="19">
        <v>166083</v>
      </c>
      <c r="I437" s="19">
        <v>169128</v>
      </c>
      <c r="J437" s="19">
        <v>171260</v>
      </c>
      <c r="K437" s="19">
        <v>170318</v>
      </c>
      <c r="L437" s="19">
        <v>170511</v>
      </c>
      <c r="M437" s="19">
        <v>169528</v>
      </c>
      <c r="N437" s="19">
        <v>168889</v>
      </c>
      <c r="O437" s="19">
        <v>169379</v>
      </c>
      <c r="P437" s="19">
        <v>166319</v>
      </c>
      <c r="Q437" s="19">
        <v>169405</v>
      </c>
      <c r="R437" s="19">
        <v>166719</v>
      </c>
      <c r="S437" s="19">
        <v>163577</v>
      </c>
      <c r="T437" s="19">
        <v>160759</v>
      </c>
      <c r="U437" s="19">
        <v>159880</v>
      </c>
      <c r="V437" s="19">
        <v>159451</v>
      </c>
      <c r="W437" s="19">
        <v>158231</v>
      </c>
      <c r="X437" s="19">
        <v>153520</v>
      </c>
      <c r="Y437" s="19">
        <v>150620</v>
      </c>
      <c r="Z437" s="19">
        <v>145124</v>
      </c>
      <c r="AA437" s="19">
        <v>144189</v>
      </c>
      <c r="AB437" s="19">
        <v>143960</v>
      </c>
      <c r="AC437" s="19">
        <v>141346</v>
      </c>
      <c r="AD437" s="19">
        <v>136686</v>
      </c>
      <c r="AE437" s="19">
        <v>132742</v>
      </c>
      <c r="AF437" s="19">
        <v>131137</v>
      </c>
      <c r="AG437" s="19">
        <v>131286</v>
      </c>
      <c r="AH437" s="19">
        <v>132615</v>
      </c>
      <c r="AI437" s="19">
        <v>131936</v>
      </c>
      <c r="AJ437" s="19">
        <v>130061</v>
      </c>
      <c r="AK437" s="19">
        <v>130603</v>
      </c>
      <c r="AL437" s="19">
        <v>131128</v>
      </c>
      <c r="AM437" s="19">
        <v>133754</v>
      </c>
      <c r="AN437" s="19">
        <v>138820</v>
      </c>
      <c r="AO437" s="19">
        <v>142847</v>
      </c>
      <c r="AP437" s="19">
        <v>144743</v>
      </c>
      <c r="AQ437" s="19">
        <v>151110</v>
      </c>
      <c r="AR437" s="19">
        <v>160074</v>
      </c>
      <c r="AS437" s="19">
        <v>169448</v>
      </c>
      <c r="AT437" s="19">
        <v>190044</v>
      </c>
      <c r="AU437" s="19">
        <v>202424</v>
      </c>
      <c r="AV437" s="19">
        <v>209457</v>
      </c>
      <c r="AW437" s="19">
        <v>214281</v>
      </c>
      <c r="AX437" s="19">
        <v>214627</v>
      </c>
      <c r="AY437" s="19">
        <v>219237</v>
      </c>
      <c r="AZ437" s="19">
        <v>224494</v>
      </c>
      <c r="BA437" s="19">
        <v>227011</v>
      </c>
      <c r="BB437" s="19">
        <v>228287</v>
      </c>
      <c r="BC437" s="19">
        <v>222850</v>
      </c>
      <c r="BD437" s="19">
        <v>220865</v>
      </c>
      <c r="BE437" s="19">
        <v>226079</v>
      </c>
      <c r="BF437" s="19">
        <v>229247</v>
      </c>
      <c r="BG437" s="19">
        <v>227354</v>
      </c>
      <c r="BH437" s="19">
        <v>222755</v>
      </c>
      <c r="BI437" s="19">
        <v>218734</v>
      </c>
      <c r="BJ437" s="19">
        <v>212362</v>
      </c>
      <c r="BK437" s="19">
        <v>212521</v>
      </c>
      <c r="BL437" s="19">
        <v>214407</v>
      </c>
      <c r="BM437" s="19">
        <v>215599</v>
      </c>
      <c r="BN437" s="19">
        <v>213911</v>
      </c>
      <c r="BO437" s="19">
        <v>211769</v>
      </c>
      <c r="BP437" s="19">
        <v>209692</v>
      </c>
      <c r="BQ437" s="19">
        <v>214710</v>
      </c>
      <c r="BR437" s="19">
        <v>220064</v>
      </c>
      <c r="BS437" s="19">
        <v>220974</v>
      </c>
      <c r="BT437" s="19">
        <v>226311</v>
      </c>
      <c r="BU437" s="19">
        <v>225851</v>
      </c>
      <c r="BV437" s="19">
        <v>224534</v>
      </c>
      <c r="BW437" s="19">
        <v>229946</v>
      </c>
      <c r="BX437" s="19">
        <v>235699</v>
      </c>
      <c r="BY437" s="19">
        <v>237548</v>
      </c>
      <c r="BZ437" s="19">
        <v>237076</v>
      </c>
      <c r="CA437" s="19">
        <v>234860</v>
      </c>
      <c r="CB437" s="19">
        <v>233673</v>
      </c>
      <c r="CC437" s="19">
        <v>235177</v>
      </c>
      <c r="CD437" s="19">
        <v>239557</v>
      </c>
      <c r="CE437" s="19">
        <v>237138</v>
      </c>
      <c r="CF437" s="19">
        <v>231927</v>
      </c>
      <c r="CG437" s="19">
        <v>227451</v>
      </c>
      <c r="CH437" s="49">
        <v>223393</v>
      </c>
      <c r="CI437" s="49">
        <v>222127</v>
      </c>
      <c r="CJ437" s="49">
        <v>218209</v>
      </c>
      <c r="CK437" s="49">
        <v>221704</v>
      </c>
      <c r="CL437" s="49">
        <v>224801</v>
      </c>
      <c r="CM437" s="49">
        <v>223742</v>
      </c>
      <c r="CN437" s="49">
        <v>219291</v>
      </c>
      <c r="CO437" s="49">
        <v>221127</v>
      </c>
      <c r="CP437" s="49">
        <v>225630</v>
      </c>
      <c r="CQ437" s="49">
        <v>223003</v>
      </c>
      <c r="CR437" s="49">
        <v>218528</v>
      </c>
      <c r="CS437" s="49">
        <v>213302</v>
      </c>
      <c r="CT437" s="49">
        <v>205895</v>
      </c>
      <c r="CU437" s="49">
        <v>201747</v>
      </c>
      <c r="CV437" s="49">
        <v>198119</v>
      </c>
      <c r="CW437" s="49">
        <v>191586</v>
      </c>
      <c r="CX437" s="49">
        <v>183189</v>
      </c>
      <c r="CY437" s="49">
        <v>175288</v>
      </c>
      <c r="DG437" s="17" t="s">
        <v>42</v>
      </c>
      <c r="DH437" s="17" t="s">
        <v>42</v>
      </c>
      <c r="DI437" s="49">
        <v>3777300</v>
      </c>
      <c r="DJ437" s="49">
        <v>3792900</v>
      </c>
      <c r="DK437" s="49">
        <v>3796800</v>
      </c>
      <c r="DL437" s="49">
        <v>3833400</v>
      </c>
      <c r="DM437" s="49">
        <v>3850800</v>
      </c>
      <c r="DN437" s="49">
        <v>3864100</v>
      </c>
      <c r="DO437" s="49">
        <v>3863900</v>
      </c>
      <c r="DP437" s="49">
        <v>3864600</v>
      </c>
      <c r="DQ437" s="49">
        <v>3880900</v>
      </c>
      <c r="DR437" s="49">
        <v>3906500</v>
      </c>
      <c r="DS437" s="49">
        <v>3925800</v>
      </c>
      <c r="DT437" s="49">
        <v>3939100</v>
      </c>
      <c r="DU437" s="49">
        <v>3949600</v>
      </c>
      <c r="DV437" s="49">
        <v>3945800</v>
      </c>
      <c r="DW437" s="49">
        <v>3962600</v>
      </c>
      <c r="DX437" s="49">
        <v>4003100</v>
      </c>
      <c r="DY437" s="49">
        <v>3994100</v>
      </c>
      <c r="DZ437" s="49">
        <v>3997100</v>
      </c>
      <c r="EA437" s="49">
        <v>3997500</v>
      </c>
      <c r="EB437" s="49">
        <v>3990700</v>
      </c>
      <c r="EC437" s="49">
        <v>4001700</v>
      </c>
      <c r="ED437" s="49">
        <v>4024300</v>
      </c>
      <c r="EE437" s="49">
        <v>4034700</v>
      </c>
      <c r="EF437" s="49">
        <v>4044900</v>
      </c>
      <c r="EG437" s="49">
        <v>4054500</v>
      </c>
      <c r="EH437" s="49">
        <v>4059200</v>
      </c>
      <c r="EI437" s="49">
        <v>4088300</v>
      </c>
      <c r="EJ437" s="49">
        <v>4113200</v>
      </c>
      <c r="EK437" s="49">
        <v>4150400</v>
      </c>
      <c r="EL437" s="49">
        <v>4155500</v>
      </c>
      <c r="EM437" s="49"/>
      <c r="EN437" s="19"/>
      <c r="EO437" s="31">
        <f t="shared" si="210"/>
        <v>4.5089879014110608E-2</v>
      </c>
      <c r="EP437" s="31">
        <f t="shared" si="211"/>
        <v>4.4527670120488277E-2</v>
      </c>
      <c r="EQ437" s="31">
        <f t="shared" si="212"/>
        <v>4.4617836072482091E-2</v>
      </c>
      <c r="ER437" s="31">
        <f t="shared" si="213"/>
        <v>4.1936401106067722E-2</v>
      </c>
      <c r="ES437" s="31">
        <f t="shared" si="214"/>
        <v>4.1090422769294692E-2</v>
      </c>
      <c r="ET437" s="31">
        <f t="shared" si="215"/>
        <v>3.7556999042467842E-2</v>
      </c>
      <c r="EU437" s="31">
        <f t="shared" si="216"/>
        <v>3.6581174461036779E-2</v>
      </c>
      <c r="EV437" s="31">
        <f t="shared" si="217"/>
        <v>3.3932877917507633E-2</v>
      </c>
      <c r="EW437" s="31">
        <f t="shared" si="218"/>
        <v>3.399623798603417E-2</v>
      </c>
      <c r="EX437" s="31">
        <f t="shared" si="219"/>
        <v>3.3566619736336872E-2</v>
      </c>
      <c r="EY437" s="31">
        <f t="shared" si="220"/>
        <v>3.6386723725100614E-2</v>
      </c>
      <c r="EZ437" s="31">
        <f t="shared" si="221"/>
        <v>4.0637201391180724E-2</v>
      </c>
      <c r="FA437" s="31">
        <f t="shared" si="222"/>
        <v>5.1251772331375331E-2</v>
      </c>
      <c r="FB437" s="31">
        <f t="shared" si="223"/>
        <v>5.4393785797556896E-2</v>
      </c>
      <c r="FC437" s="31">
        <f t="shared" si="224"/>
        <v>5.7288396507343665E-2</v>
      </c>
      <c r="FD437" s="31">
        <f t="shared" si="225"/>
        <v>5.5173490544827758E-2</v>
      </c>
      <c r="FE437" s="31">
        <f t="shared" si="226"/>
        <v>5.6922460629428406E-2</v>
      </c>
      <c r="FF437" s="31">
        <f t="shared" si="227"/>
        <v>5.3129018538440369E-2</v>
      </c>
      <c r="FG437" s="31">
        <f t="shared" si="228"/>
        <v>5.3933458411507193E-2</v>
      </c>
      <c r="FH437" s="31">
        <f t="shared" si="229"/>
        <v>5.2545167514471143E-2</v>
      </c>
      <c r="FI437" s="31">
        <f t="shared" si="230"/>
        <v>5.5220031486618186E-2</v>
      </c>
      <c r="FJ437" s="31">
        <f t="shared" si="231"/>
        <v>5.5794548120169971E-2</v>
      </c>
      <c r="FK437" s="31">
        <f t="shared" si="232"/>
        <v>5.8876248543881828E-2</v>
      </c>
      <c r="FL437" s="31">
        <f t="shared" si="241"/>
        <v>5.7769784172661869E-2</v>
      </c>
      <c r="FM437" s="50">
        <f t="shared" si="242"/>
        <v>5.848760636330004E-2</v>
      </c>
      <c r="FN437" s="50">
        <f t="shared" si="243"/>
        <v>5.5033750492707922E-2</v>
      </c>
      <c r="FO437" s="50">
        <f t="shared" si="244"/>
        <v>5.4228897096592718E-2</v>
      </c>
      <c r="FP437" s="50">
        <f t="shared" si="239"/>
        <v>5.3313964796265684E-2</v>
      </c>
      <c r="FQ437" s="50">
        <f t="shared" si="240"/>
        <v>5.3730483808789517E-2</v>
      </c>
      <c r="FR437" s="50">
        <f t="shared" si="209"/>
        <v>4.9547587534592707E-2</v>
      </c>
    </row>
    <row r="438" spans="1:174" ht="14">
      <c r="A438" s="17" t="s">
        <v>43</v>
      </c>
      <c r="B438" s="19">
        <v>24677</v>
      </c>
      <c r="C438" s="19">
        <v>24976</v>
      </c>
      <c r="D438" s="19">
        <v>25289</v>
      </c>
      <c r="E438" s="19">
        <v>25552</v>
      </c>
      <c r="F438" s="19">
        <v>26266</v>
      </c>
      <c r="G438" s="19">
        <v>26845</v>
      </c>
      <c r="H438" s="19">
        <v>27651</v>
      </c>
      <c r="I438" s="19">
        <v>30017</v>
      </c>
      <c r="J438" s="19">
        <v>30926</v>
      </c>
      <c r="K438" s="19">
        <v>31067</v>
      </c>
      <c r="L438" s="19">
        <v>30261</v>
      </c>
      <c r="M438" s="19">
        <v>29874</v>
      </c>
      <c r="N438" s="19">
        <v>28912</v>
      </c>
      <c r="O438" s="19">
        <v>28995</v>
      </c>
      <c r="P438" s="19">
        <v>29214</v>
      </c>
      <c r="Q438" s="19">
        <v>29192</v>
      </c>
      <c r="R438" s="19">
        <v>28659</v>
      </c>
      <c r="S438" s="19">
        <v>28044</v>
      </c>
      <c r="T438" s="19">
        <v>27676</v>
      </c>
      <c r="U438" s="19">
        <v>29465</v>
      </c>
      <c r="V438" s="19">
        <v>29762</v>
      </c>
      <c r="W438" s="19">
        <v>29172</v>
      </c>
      <c r="X438" s="19">
        <v>27799</v>
      </c>
      <c r="Y438" s="19">
        <v>27023</v>
      </c>
      <c r="Z438" s="19">
        <v>26045</v>
      </c>
      <c r="AA438" s="19">
        <v>26061</v>
      </c>
      <c r="AB438" s="19">
        <v>25926</v>
      </c>
      <c r="AC438" s="19">
        <v>24946</v>
      </c>
      <c r="AD438" s="19">
        <v>24163</v>
      </c>
      <c r="AE438" s="19">
        <v>23427</v>
      </c>
      <c r="AF438" s="19">
        <v>23515</v>
      </c>
      <c r="AG438" s="19">
        <v>25417</v>
      </c>
      <c r="AH438" s="19">
        <v>26283</v>
      </c>
      <c r="AI438" s="19">
        <v>25916</v>
      </c>
      <c r="AJ438" s="19">
        <v>25825</v>
      </c>
      <c r="AK438" s="19">
        <v>25778</v>
      </c>
      <c r="AL438" s="19">
        <v>26019</v>
      </c>
      <c r="AM438" s="19">
        <v>27216</v>
      </c>
      <c r="AN438" s="19">
        <v>29414</v>
      </c>
      <c r="AO438" s="19">
        <v>30320</v>
      </c>
      <c r="AP438" s="19">
        <v>31503</v>
      </c>
      <c r="AQ438" s="19">
        <v>34067</v>
      </c>
      <c r="AR438" s="19">
        <v>37377</v>
      </c>
      <c r="AS438" s="19">
        <v>42024</v>
      </c>
      <c r="AT438" s="19">
        <v>47671</v>
      </c>
      <c r="AU438" s="19">
        <v>49603</v>
      </c>
      <c r="AV438" s="19">
        <v>51177</v>
      </c>
      <c r="AW438" s="19">
        <v>51441</v>
      </c>
      <c r="AX438" s="19">
        <v>51146</v>
      </c>
      <c r="AY438" s="19">
        <v>51642</v>
      </c>
      <c r="AZ438" s="19">
        <v>53041</v>
      </c>
      <c r="BA438" s="19">
        <v>52432</v>
      </c>
      <c r="BB438" s="19">
        <v>52184</v>
      </c>
      <c r="BC438" s="19">
        <v>51296</v>
      </c>
      <c r="BD438" s="19">
        <v>51517</v>
      </c>
      <c r="BE438" s="19">
        <v>54374</v>
      </c>
      <c r="BF438" s="19">
        <v>54646</v>
      </c>
      <c r="BG438" s="19">
        <v>53189</v>
      </c>
      <c r="BH438" s="19">
        <v>52024</v>
      </c>
      <c r="BI438" s="19">
        <v>49659</v>
      </c>
      <c r="BJ438" s="19">
        <v>46998</v>
      </c>
      <c r="BK438" s="19">
        <v>46420</v>
      </c>
      <c r="BL438" s="19">
        <v>46052</v>
      </c>
      <c r="BM438" s="19">
        <v>45953</v>
      </c>
      <c r="BN438" s="19">
        <v>44805</v>
      </c>
      <c r="BO438" s="19">
        <v>44608</v>
      </c>
      <c r="BP438" s="19">
        <v>45111</v>
      </c>
      <c r="BQ438" s="19">
        <v>48603</v>
      </c>
      <c r="BR438" s="19">
        <v>49214</v>
      </c>
      <c r="BS438" s="19">
        <v>49320</v>
      </c>
      <c r="BT438" s="19">
        <v>49446</v>
      </c>
      <c r="BU438" s="19">
        <v>49453</v>
      </c>
      <c r="BV438" s="19">
        <v>49309</v>
      </c>
      <c r="BW438" s="19">
        <v>51086</v>
      </c>
      <c r="BX438" s="19">
        <v>52053</v>
      </c>
      <c r="BY438" s="19">
        <v>52514</v>
      </c>
      <c r="BZ438" s="19">
        <v>51507</v>
      </c>
      <c r="CA438" s="19">
        <v>51027</v>
      </c>
      <c r="CB438" s="19">
        <v>51441</v>
      </c>
      <c r="CC438" s="19">
        <v>55277</v>
      </c>
      <c r="CD438" s="19">
        <v>56244</v>
      </c>
      <c r="CE438" s="19">
        <v>55578</v>
      </c>
      <c r="CF438" s="19">
        <v>54628</v>
      </c>
      <c r="CG438" s="19">
        <v>54212</v>
      </c>
      <c r="CH438" s="49">
        <v>53174</v>
      </c>
      <c r="CI438" s="49">
        <v>53305</v>
      </c>
      <c r="CJ438" s="49">
        <v>53473</v>
      </c>
      <c r="CK438" s="49">
        <v>52790</v>
      </c>
      <c r="CL438" s="49">
        <v>51932</v>
      </c>
      <c r="CM438" s="49">
        <v>51401</v>
      </c>
      <c r="CN438" s="49">
        <v>51128</v>
      </c>
      <c r="CO438" s="49">
        <v>53319</v>
      </c>
      <c r="CP438" s="49">
        <v>54505</v>
      </c>
      <c r="CQ438" s="49">
        <v>53842</v>
      </c>
      <c r="CR438" s="49">
        <v>52946</v>
      </c>
      <c r="CS438" s="49">
        <v>51688</v>
      </c>
      <c r="CT438" s="49">
        <v>49797</v>
      </c>
      <c r="CU438" s="49">
        <v>48839</v>
      </c>
      <c r="CV438" s="49">
        <v>47617</v>
      </c>
      <c r="CW438" s="49">
        <v>45875</v>
      </c>
      <c r="CX438" s="49">
        <v>43760</v>
      </c>
      <c r="CY438" s="49">
        <v>41685</v>
      </c>
      <c r="DG438" s="17" t="s">
        <v>43</v>
      </c>
      <c r="DH438" s="17" t="s">
        <v>43</v>
      </c>
      <c r="DI438" s="49">
        <v>792200</v>
      </c>
      <c r="DJ438" s="49">
        <v>794000</v>
      </c>
      <c r="DK438" s="49">
        <v>792200</v>
      </c>
      <c r="DL438" s="49">
        <v>794800</v>
      </c>
      <c r="DM438" s="49">
        <v>801100</v>
      </c>
      <c r="DN438" s="49">
        <v>798800</v>
      </c>
      <c r="DO438" s="49">
        <v>801500</v>
      </c>
      <c r="DP438" s="49">
        <v>805000</v>
      </c>
      <c r="DQ438" s="49">
        <v>804300</v>
      </c>
      <c r="DR438" s="49">
        <v>807500</v>
      </c>
      <c r="DS438" s="49">
        <v>810400</v>
      </c>
      <c r="DT438" s="49">
        <v>811300</v>
      </c>
      <c r="DU438" s="49">
        <v>819500</v>
      </c>
      <c r="DV438" s="49">
        <v>828900</v>
      </c>
      <c r="DW438" s="49">
        <v>818200</v>
      </c>
      <c r="DX438" s="49">
        <v>811800</v>
      </c>
      <c r="DY438" s="49">
        <v>813400</v>
      </c>
      <c r="DZ438" s="49">
        <v>814000</v>
      </c>
      <c r="EA438" s="49">
        <v>812500</v>
      </c>
      <c r="EB438" s="49">
        <v>818500</v>
      </c>
      <c r="EC438" s="49">
        <v>821700</v>
      </c>
      <c r="ED438" s="49">
        <v>817500</v>
      </c>
      <c r="EE438" s="49">
        <v>826100</v>
      </c>
      <c r="EF438" s="49">
        <v>828100</v>
      </c>
      <c r="EG438" s="49">
        <v>821000</v>
      </c>
      <c r="EH438" s="49">
        <v>827900</v>
      </c>
      <c r="EI438" s="49">
        <v>838800</v>
      </c>
      <c r="EJ438" s="49">
        <v>841600</v>
      </c>
      <c r="EK438" s="49">
        <v>853800</v>
      </c>
      <c r="EL438" s="49">
        <v>850800</v>
      </c>
      <c r="EM438" s="49"/>
      <c r="EN438" s="19"/>
      <c r="EO438" s="31">
        <f t="shared" si="210"/>
        <v>3.9216107043675841E-2</v>
      </c>
      <c r="EP438" s="31">
        <f t="shared" si="211"/>
        <v>3.6413098236775819E-2</v>
      </c>
      <c r="EQ438" s="31">
        <f t="shared" si="212"/>
        <v>3.6849280484726077E-2</v>
      </c>
      <c r="ER438" s="31">
        <f t="shared" si="213"/>
        <v>3.4821338701560144E-2</v>
      </c>
      <c r="ES438" s="31">
        <f t="shared" si="214"/>
        <v>3.6414929471976033E-2</v>
      </c>
      <c r="ET438" s="31">
        <f t="shared" si="215"/>
        <v>3.2605157736604905E-2</v>
      </c>
      <c r="EU438" s="31">
        <f t="shared" si="216"/>
        <v>3.112414223331254E-2</v>
      </c>
      <c r="EV438" s="31">
        <f t="shared" si="217"/>
        <v>2.9211180124223603E-2</v>
      </c>
      <c r="EW438" s="31">
        <f t="shared" si="218"/>
        <v>3.2221807783165489E-2</v>
      </c>
      <c r="EX438" s="31">
        <f t="shared" si="219"/>
        <v>3.2221671826625387E-2</v>
      </c>
      <c r="EY438" s="31">
        <f t="shared" si="220"/>
        <v>3.7413622902270481E-2</v>
      </c>
      <c r="EZ438" s="31">
        <f t="shared" si="221"/>
        <v>4.6070504129175398E-2</v>
      </c>
      <c r="FA438" s="31">
        <f t="shared" si="222"/>
        <v>6.0528370957901159E-2</v>
      </c>
      <c r="FB438" s="31">
        <f t="shared" si="223"/>
        <v>6.1703462420074795E-2</v>
      </c>
      <c r="FC438" s="31">
        <f t="shared" si="224"/>
        <v>6.4082131508188714E-2</v>
      </c>
      <c r="FD438" s="31">
        <f t="shared" si="225"/>
        <v>6.3460211874846018E-2</v>
      </c>
      <c r="FE438" s="31">
        <f t="shared" si="226"/>
        <v>6.539095156134743E-2</v>
      </c>
      <c r="FF438" s="31">
        <f t="shared" si="227"/>
        <v>5.7737100737100734E-2</v>
      </c>
      <c r="FG438" s="31">
        <f t="shared" si="228"/>
        <v>5.6557538461538465E-2</v>
      </c>
      <c r="FH438" s="31">
        <f t="shared" si="229"/>
        <v>5.5114233353695787E-2</v>
      </c>
      <c r="FI438" s="31">
        <f t="shared" si="230"/>
        <v>6.0021905805038335E-2</v>
      </c>
      <c r="FJ438" s="31">
        <f t="shared" si="231"/>
        <v>6.0316819571865445E-2</v>
      </c>
      <c r="FK438" s="31">
        <f t="shared" si="232"/>
        <v>6.3568575233022631E-2</v>
      </c>
      <c r="FL438" s="31">
        <f t="shared" si="241"/>
        <v>6.2119309262166404E-2</v>
      </c>
      <c r="FM438" s="50">
        <f t="shared" si="242"/>
        <v>6.7695493300852616E-2</v>
      </c>
      <c r="FN438" s="50">
        <f t="shared" si="243"/>
        <v>6.4227563715424568E-2</v>
      </c>
      <c r="FO438" s="50">
        <f t="shared" si="244"/>
        <v>6.2935145445875057E-2</v>
      </c>
      <c r="FP438" s="50">
        <f t="shared" si="239"/>
        <v>6.0750950570342202E-2</v>
      </c>
      <c r="FQ438" s="50">
        <f t="shared" si="240"/>
        <v>6.3061606933708131E-2</v>
      </c>
      <c r="FR438" s="50">
        <f t="shared" si="209"/>
        <v>5.85296191819464E-2</v>
      </c>
    </row>
    <row r="439" spans="1:174" ht="14">
      <c r="A439" s="17" t="s">
        <v>44</v>
      </c>
      <c r="B439" s="19">
        <v>12334</v>
      </c>
      <c r="C439" s="19">
        <v>12615</v>
      </c>
      <c r="D439" s="19">
        <v>12750</v>
      </c>
      <c r="E439" s="19">
        <v>12983</v>
      </c>
      <c r="F439" s="19">
        <v>12970</v>
      </c>
      <c r="G439" s="19">
        <v>13541</v>
      </c>
      <c r="H439" s="19">
        <v>14241</v>
      </c>
      <c r="I439" s="19">
        <v>15758</v>
      </c>
      <c r="J439" s="19">
        <v>16208</v>
      </c>
      <c r="K439" s="19">
        <v>16205</v>
      </c>
      <c r="L439" s="19">
        <v>15735</v>
      </c>
      <c r="M439" s="19">
        <v>15333</v>
      </c>
      <c r="N439" s="19">
        <v>14843</v>
      </c>
      <c r="O439" s="19">
        <v>15200</v>
      </c>
      <c r="P439" s="19">
        <v>15214</v>
      </c>
      <c r="Q439" s="19">
        <v>15286</v>
      </c>
      <c r="R439" s="19">
        <v>15128</v>
      </c>
      <c r="S439" s="19">
        <v>14966</v>
      </c>
      <c r="T439" s="19">
        <v>15136</v>
      </c>
      <c r="U439" s="19">
        <v>16008</v>
      </c>
      <c r="V439" s="19">
        <v>16100</v>
      </c>
      <c r="W439" s="19">
        <v>15862</v>
      </c>
      <c r="X439" s="19">
        <v>15270</v>
      </c>
      <c r="Y439" s="19">
        <v>14410</v>
      </c>
      <c r="Z439" s="19">
        <v>13890</v>
      </c>
      <c r="AA439" s="19">
        <v>13687</v>
      </c>
      <c r="AB439" s="19">
        <v>13369</v>
      </c>
      <c r="AC439" s="19">
        <v>12584</v>
      </c>
      <c r="AD439" s="19">
        <v>12419</v>
      </c>
      <c r="AE439" s="19">
        <v>12585</v>
      </c>
      <c r="AF439" s="19">
        <v>12767</v>
      </c>
      <c r="AG439" s="19">
        <v>13772</v>
      </c>
      <c r="AH439" s="19">
        <v>14171</v>
      </c>
      <c r="AI439" s="19">
        <v>13838</v>
      </c>
      <c r="AJ439" s="19">
        <v>13767</v>
      </c>
      <c r="AK439" s="19">
        <v>13572</v>
      </c>
      <c r="AL439" s="19">
        <v>13825</v>
      </c>
      <c r="AM439" s="19">
        <v>14395</v>
      </c>
      <c r="AN439" s="19">
        <v>15382</v>
      </c>
      <c r="AO439" s="19">
        <v>15979</v>
      </c>
      <c r="AP439" s="19">
        <v>16456</v>
      </c>
      <c r="AQ439" s="19">
        <v>18991</v>
      </c>
      <c r="AR439" s="19">
        <v>20854</v>
      </c>
      <c r="AS439" s="19">
        <v>24089</v>
      </c>
      <c r="AT439" s="19">
        <v>27374</v>
      </c>
      <c r="AU439" s="19">
        <v>28484</v>
      </c>
      <c r="AV439" s="19">
        <v>28457</v>
      </c>
      <c r="AW439" s="19">
        <v>28395</v>
      </c>
      <c r="AX439" s="19">
        <v>28350</v>
      </c>
      <c r="AY439" s="19">
        <v>28674</v>
      </c>
      <c r="AZ439" s="19">
        <v>29590</v>
      </c>
      <c r="BA439" s="19">
        <v>29028</v>
      </c>
      <c r="BB439" s="19">
        <v>29105</v>
      </c>
      <c r="BC439" s="19">
        <v>29595</v>
      </c>
      <c r="BD439" s="19">
        <v>29441</v>
      </c>
      <c r="BE439" s="19">
        <v>31186</v>
      </c>
      <c r="BF439" s="19">
        <v>30045</v>
      </c>
      <c r="BG439" s="19">
        <v>28840</v>
      </c>
      <c r="BH439" s="19">
        <v>28027</v>
      </c>
      <c r="BI439" s="19">
        <v>26021</v>
      </c>
      <c r="BJ439" s="19">
        <v>24166</v>
      </c>
      <c r="BK439" s="19">
        <v>23416</v>
      </c>
      <c r="BL439" s="19">
        <v>23467</v>
      </c>
      <c r="BM439" s="19">
        <v>23154</v>
      </c>
      <c r="BN439" s="19">
        <v>22672</v>
      </c>
      <c r="BO439" s="19">
        <v>22848</v>
      </c>
      <c r="BP439" s="19">
        <v>23408</v>
      </c>
      <c r="BQ439" s="19">
        <v>24987</v>
      </c>
      <c r="BR439" s="19">
        <v>26063</v>
      </c>
      <c r="BS439" s="19">
        <v>25644</v>
      </c>
      <c r="BT439" s="19">
        <v>25069</v>
      </c>
      <c r="BU439" s="19">
        <v>24330</v>
      </c>
      <c r="BV439" s="19">
        <v>23302</v>
      </c>
      <c r="BW439" s="19">
        <v>24084</v>
      </c>
      <c r="BX439" s="19">
        <v>24870</v>
      </c>
      <c r="BY439" s="19">
        <v>25280</v>
      </c>
      <c r="BZ439" s="19">
        <v>25782</v>
      </c>
      <c r="CA439" s="19">
        <v>25969</v>
      </c>
      <c r="CB439" s="19">
        <v>26536</v>
      </c>
      <c r="CC439" s="19">
        <v>27948</v>
      </c>
      <c r="CD439" s="19">
        <v>29048</v>
      </c>
      <c r="CE439" s="19">
        <v>28832</v>
      </c>
      <c r="CF439" s="19">
        <v>26642</v>
      </c>
      <c r="CG439" s="19">
        <v>26136</v>
      </c>
      <c r="CH439" s="49">
        <v>25227</v>
      </c>
      <c r="CI439" s="49">
        <v>25074</v>
      </c>
      <c r="CJ439" s="49">
        <v>25002</v>
      </c>
      <c r="CK439" s="49">
        <v>24732</v>
      </c>
      <c r="CL439" s="49">
        <v>24891</v>
      </c>
      <c r="CM439" s="49">
        <v>25241</v>
      </c>
      <c r="CN439" s="49">
        <v>25369</v>
      </c>
      <c r="CO439" s="49">
        <v>26708</v>
      </c>
      <c r="CP439" s="49">
        <v>27442</v>
      </c>
      <c r="CQ439" s="49">
        <v>26606</v>
      </c>
      <c r="CR439" s="49">
        <v>25231</v>
      </c>
      <c r="CS439" s="49">
        <v>23913</v>
      </c>
      <c r="CT439" s="49">
        <v>22194</v>
      </c>
      <c r="CU439" s="49">
        <v>21538</v>
      </c>
      <c r="CV439" s="49">
        <v>21047</v>
      </c>
      <c r="CW439" s="49">
        <v>20211</v>
      </c>
      <c r="CX439" s="49">
        <v>19884</v>
      </c>
      <c r="CY439" s="49">
        <v>19581</v>
      </c>
      <c r="DG439" s="17" t="s">
        <v>44</v>
      </c>
      <c r="DH439" s="17" t="s">
        <v>44</v>
      </c>
      <c r="DI439" s="49">
        <v>738800</v>
      </c>
      <c r="DJ439" s="49">
        <v>745200</v>
      </c>
      <c r="DK439" s="49">
        <v>745500</v>
      </c>
      <c r="DL439" s="49">
        <v>748600</v>
      </c>
      <c r="DM439" s="49">
        <v>752400</v>
      </c>
      <c r="DN439" s="49">
        <v>751600</v>
      </c>
      <c r="DO439" s="49">
        <v>752800</v>
      </c>
      <c r="DP439" s="49">
        <v>753400</v>
      </c>
      <c r="DQ439" s="49">
        <v>750200</v>
      </c>
      <c r="DR439" s="49">
        <v>753000</v>
      </c>
      <c r="DS439" s="49">
        <v>757500</v>
      </c>
      <c r="DT439" s="49">
        <v>756800</v>
      </c>
      <c r="DU439" s="49">
        <v>759300</v>
      </c>
      <c r="DV439" s="49">
        <v>752500</v>
      </c>
      <c r="DW439" s="49">
        <v>756400</v>
      </c>
      <c r="DX439" s="49">
        <v>758300</v>
      </c>
      <c r="DY439" s="49">
        <v>759400</v>
      </c>
      <c r="DZ439" s="49">
        <v>757700</v>
      </c>
      <c r="EA439" s="49">
        <v>755800</v>
      </c>
      <c r="EB439" s="49">
        <v>759700</v>
      </c>
      <c r="EC439" s="49">
        <v>758400</v>
      </c>
      <c r="ED439" s="49">
        <v>760400</v>
      </c>
      <c r="EE439" s="49">
        <v>759100</v>
      </c>
      <c r="EF439" s="49">
        <v>752900</v>
      </c>
      <c r="EG439" s="49">
        <v>754700</v>
      </c>
      <c r="EH439" s="49">
        <v>757000</v>
      </c>
      <c r="EI439" s="49">
        <v>762200</v>
      </c>
      <c r="EJ439" s="49">
        <v>763000</v>
      </c>
      <c r="EK439" s="49">
        <v>761000</v>
      </c>
      <c r="EL439" s="49">
        <v>766800</v>
      </c>
      <c r="EM439" s="49"/>
      <c r="EN439" s="19"/>
      <c r="EO439" s="31">
        <f t="shared" si="210"/>
        <v>2.1934217650243639E-2</v>
      </c>
      <c r="EP439" s="31">
        <f t="shared" si="211"/>
        <v>1.9918142780461622E-2</v>
      </c>
      <c r="EQ439" s="31">
        <f t="shared" si="212"/>
        <v>2.0504359490274984E-2</v>
      </c>
      <c r="ER439" s="31">
        <f t="shared" si="213"/>
        <v>2.0219075607801229E-2</v>
      </c>
      <c r="ES439" s="31">
        <f t="shared" si="214"/>
        <v>2.108187134502924E-2</v>
      </c>
      <c r="ET439" s="31">
        <f t="shared" si="215"/>
        <v>1.8480574773815858E-2</v>
      </c>
      <c r="EU439" s="31">
        <f t="shared" si="216"/>
        <v>1.6716259298618492E-2</v>
      </c>
      <c r="EV439" s="31">
        <f t="shared" si="217"/>
        <v>1.6945845500398196E-2</v>
      </c>
      <c r="EW439" s="31">
        <f t="shared" si="218"/>
        <v>1.8445747800586509E-2</v>
      </c>
      <c r="EX439" s="31">
        <f t="shared" si="219"/>
        <v>1.8359893758300133E-2</v>
      </c>
      <c r="EY439" s="31">
        <f t="shared" si="220"/>
        <v>2.1094389438943893E-2</v>
      </c>
      <c r="EZ439" s="31">
        <f t="shared" si="221"/>
        <v>2.7555496828752642E-2</v>
      </c>
      <c r="FA439" s="31">
        <f t="shared" si="222"/>
        <v>3.7513499275648621E-2</v>
      </c>
      <c r="FB439" s="31">
        <f t="shared" si="223"/>
        <v>3.7674418604651164E-2</v>
      </c>
      <c r="FC439" s="31">
        <f t="shared" si="224"/>
        <v>3.8376520359598099E-2</v>
      </c>
      <c r="FD439" s="31">
        <f t="shared" si="225"/>
        <v>3.8825003296848216E-2</v>
      </c>
      <c r="FE439" s="31">
        <f t="shared" si="226"/>
        <v>3.7977350539899923E-2</v>
      </c>
      <c r="FF439" s="31">
        <f t="shared" si="227"/>
        <v>3.1893889402138047E-2</v>
      </c>
      <c r="FG439" s="31">
        <f t="shared" si="228"/>
        <v>3.063508864779042E-2</v>
      </c>
      <c r="FH439" s="31">
        <f t="shared" si="229"/>
        <v>3.0812162695800973E-2</v>
      </c>
      <c r="FI439" s="31">
        <f t="shared" si="230"/>
        <v>3.3813291139240503E-2</v>
      </c>
      <c r="FJ439" s="31">
        <f t="shared" si="231"/>
        <v>3.0644397685428721E-2</v>
      </c>
      <c r="FK439" s="31">
        <f t="shared" si="232"/>
        <v>3.3302595178500857E-2</v>
      </c>
      <c r="FL439" s="31">
        <f t="shared" si="241"/>
        <v>3.5245052463806617E-2</v>
      </c>
      <c r="FM439" s="50">
        <f t="shared" si="242"/>
        <v>3.8203259573340399E-2</v>
      </c>
      <c r="FN439" s="50">
        <f t="shared" si="243"/>
        <v>3.3324966974900921E-2</v>
      </c>
      <c r="FO439" s="50">
        <f t="shared" si="244"/>
        <v>3.2448176331671477E-2</v>
      </c>
      <c r="FP439" s="50">
        <f t="shared" si="239"/>
        <v>3.3249017038007866E-2</v>
      </c>
      <c r="FQ439" s="50">
        <f t="shared" si="240"/>
        <v>3.4961892247043366E-2</v>
      </c>
      <c r="FR439" s="50">
        <f t="shared" si="209"/>
        <v>2.8943661971830986E-2</v>
      </c>
    </row>
    <row r="440" spans="1:174" ht="14">
      <c r="A440" s="17" t="s">
        <v>45</v>
      </c>
      <c r="B440" s="19">
        <v>17818</v>
      </c>
      <c r="C440" s="19">
        <v>18127</v>
      </c>
      <c r="D440" s="19">
        <v>17711</v>
      </c>
      <c r="E440" s="19">
        <v>17576</v>
      </c>
      <c r="F440" s="19">
        <v>17201</v>
      </c>
      <c r="G440" s="19">
        <v>17065</v>
      </c>
      <c r="H440" s="19">
        <v>17325</v>
      </c>
      <c r="I440" s="19">
        <v>18851</v>
      </c>
      <c r="J440" s="19">
        <v>20170</v>
      </c>
      <c r="K440" s="19">
        <v>21214</v>
      </c>
      <c r="L440" s="19">
        <v>21046</v>
      </c>
      <c r="M440" s="19">
        <v>20680</v>
      </c>
      <c r="N440" s="19">
        <v>20498</v>
      </c>
      <c r="O440" s="19">
        <v>20855</v>
      </c>
      <c r="P440" s="19">
        <v>20717</v>
      </c>
      <c r="Q440" s="19">
        <v>20416</v>
      </c>
      <c r="R440" s="19">
        <v>19979</v>
      </c>
      <c r="S440" s="19">
        <v>19744</v>
      </c>
      <c r="T440" s="19">
        <v>19391</v>
      </c>
      <c r="U440" s="19">
        <v>20460</v>
      </c>
      <c r="V440" s="19">
        <v>21279</v>
      </c>
      <c r="W440" s="19">
        <v>20956</v>
      </c>
      <c r="X440" s="19">
        <v>19968</v>
      </c>
      <c r="Y440" s="19">
        <v>19520</v>
      </c>
      <c r="Z440" s="19">
        <v>19138</v>
      </c>
      <c r="AA440" s="19">
        <v>19084</v>
      </c>
      <c r="AB440" s="19">
        <v>19060</v>
      </c>
      <c r="AC440" s="19">
        <v>18192</v>
      </c>
      <c r="AD440" s="19">
        <v>17243</v>
      </c>
      <c r="AE440" s="19">
        <v>16502</v>
      </c>
      <c r="AF440" s="19">
        <v>16052</v>
      </c>
      <c r="AG440" s="19">
        <v>17094</v>
      </c>
      <c r="AH440" s="19">
        <v>18172</v>
      </c>
      <c r="AI440" s="19">
        <v>18426</v>
      </c>
      <c r="AJ440" s="19">
        <v>18587</v>
      </c>
      <c r="AK440" s="19">
        <v>18614</v>
      </c>
      <c r="AL440" s="19">
        <v>18992</v>
      </c>
      <c r="AM440" s="19">
        <v>19859</v>
      </c>
      <c r="AN440" s="19">
        <v>21451</v>
      </c>
      <c r="AO440" s="19">
        <v>21731</v>
      </c>
      <c r="AP440" s="19">
        <v>22048</v>
      </c>
      <c r="AQ440" s="19">
        <v>23798</v>
      </c>
      <c r="AR440" s="19">
        <v>26375</v>
      </c>
      <c r="AS440" s="19">
        <v>30945</v>
      </c>
      <c r="AT440" s="19">
        <v>37166</v>
      </c>
      <c r="AU440" s="19">
        <v>39658</v>
      </c>
      <c r="AV440" s="19">
        <v>41406</v>
      </c>
      <c r="AW440" s="19">
        <v>41901</v>
      </c>
      <c r="AX440" s="19">
        <v>40991</v>
      </c>
      <c r="AY440" s="19">
        <v>41384</v>
      </c>
      <c r="AZ440" s="19">
        <v>41778</v>
      </c>
      <c r="BA440" s="19">
        <v>41371</v>
      </c>
      <c r="BB440" s="19">
        <v>40213</v>
      </c>
      <c r="BC440" s="19">
        <v>39167</v>
      </c>
      <c r="BD440" s="19">
        <v>38185</v>
      </c>
      <c r="BE440" s="19">
        <v>41267</v>
      </c>
      <c r="BF440" s="19">
        <v>40515</v>
      </c>
      <c r="BG440" s="19">
        <v>39856</v>
      </c>
      <c r="BH440" s="19">
        <v>39616</v>
      </c>
      <c r="BI440" s="19">
        <v>36724</v>
      </c>
      <c r="BJ440" s="19">
        <v>34915</v>
      </c>
      <c r="BK440" s="19">
        <v>34719</v>
      </c>
      <c r="BL440" s="19">
        <v>34822</v>
      </c>
      <c r="BM440" s="19">
        <v>34169</v>
      </c>
      <c r="BN440" s="19">
        <v>32620</v>
      </c>
      <c r="BO440" s="19">
        <v>31774</v>
      </c>
      <c r="BP440" s="19">
        <v>31451</v>
      </c>
      <c r="BQ440" s="19">
        <v>33695</v>
      </c>
      <c r="BR440" s="19">
        <v>35322</v>
      </c>
      <c r="BS440" s="19">
        <v>35547</v>
      </c>
      <c r="BT440" s="19">
        <v>35701</v>
      </c>
      <c r="BU440" s="19">
        <v>35116</v>
      </c>
      <c r="BV440" s="19">
        <v>34777</v>
      </c>
      <c r="BW440" s="19">
        <v>36116</v>
      </c>
      <c r="BX440" s="19">
        <v>36830</v>
      </c>
      <c r="BY440" s="19">
        <v>36918</v>
      </c>
      <c r="BZ440" s="19">
        <v>36051</v>
      </c>
      <c r="CA440" s="19">
        <v>35377</v>
      </c>
      <c r="CB440" s="19">
        <v>35092</v>
      </c>
      <c r="CC440" s="19">
        <v>37267</v>
      </c>
      <c r="CD440" s="19">
        <v>38773</v>
      </c>
      <c r="CE440" s="19">
        <v>38966</v>
      </c>
      <c r="CF440" s="19">
        <v>38115</v>
      </c>
      <c r="CG440" s="19">
        <v>37638</v>
      </c>
      <c r="CH440" s="49">
        <v>36966</v>
      </c>
      <c r="CI440" s="49">
        <v>37094</v>
      </c>
      <c r="CJ440" s="49">
        <v>36994</v>
      </c>
      <c r="CK440" s="49">
        <v>35998</v>
      </c>
      <c r="CL440" s="49">
        <v>34924</v>
      </c>
      <c r="CM440" s="49">
        <v>33647</v>
      </c>
      <c r="CN440" s="49">
        <v>32850</v>
      </c>
      <c r="CO440" s="49">
        <v>34657</v>
      </c>
      <c r="CP440" s="49">
        <v>36687</v>
      </c>
      <c r="CQ440" s="49">
        <v>36717</v>
      </c>
      <c r="CR440" s="49">
        <v>35770</v>
      </c>
      <c r="CS440" s="49">
        <v>34617</v>
      </c>
      <c r="CT440" s="49">
        <v>32726</v>
      </c>
      <c r="CU440" s="49">
        <v>32447</v>
      </c>
      <c r="CV440" s="49">
        <v>31532</v>
      </c>
      <c r="CW440" s="49">
        <v>29181</v>
      </c>
      <c r="CX440" s="49">
        <v>26984</v>
      </c>
      <c r="CY440" s="49">
        <v>25004</v>
      </c>
      <c r="DG440" s="17" t="s">
        <v>45</v>
      </c>
      <c r="DH440" s="17" t="s">
        <v>45</v>
      </c>
      <c r="DI440" s="49">
        <v>852100</v>
      </c>
      <c r="DJ440" s="49">
        <v>851700</v>
      </c>
      <c r="DK440" s="49">
        <v>851400</v>
      </c>
      <c r="DL440" s="49">
        <v>852800</v>
      </c>
      <c r="DM440" s="49">
        <v>853200</v>
      </c>
      <c r="DN440" s="49">
        <v>862000</v>
      </c>
      <c r="DO440" s="49">
        <v>866400</v>
      </c>
      <c r="DP440" s="49">
        <v>866700</v>
      </c>
      <c r="DQ440" s="49">
        <v>863900</v>
      </c>
      <c r="DR440" s="49">
        <v>861300</v>
      </c>
      <c r="DS440" s="49">
        <v>869500</v>
      </c>
      <c r="DT440" s="49">
        <v>879700</v>
      </c>
      <c r="DU440" s="49">
        <v>882200</v>
      </c>
      <c r="DV440" s="49">
        <v>888800</v>
      </c>
      <c r="DW440" s="49">
        <v>879700</v>
      </c>
      <c r="DX440" s="49">
        <v>873200</v>
      </c>
      <c r="DY440" s="49">
        <v>875300</v>
      </c>
      <c r="DZ440" s="49">
        <v>874200</v>
      </c>
      <c r="EA440" s="49">
        <v>877500</v>
      </c>
      <c r="EB440" s="49">
        <v>878100</v>
      </c>
      <c r="EC440" s="49">
        <v>879200</v>
      </c>
      <c r="ED440" s="49">
        <v>880800</v>
      </c>
      <c r="EE440" s="49">
        <v>880100</v>
      </c>
      <c r="EF440" s="49">
        <v>881600</v>
      </c>
      <c r="EG440" s="49">
        <v>885600</v>
      </c>
      <c r="EH440" s="49">
        <v>888100</v>
      </c>
      <c r="EI440" s="49">
        <v>886900</v>
      </c>
      <c r="EJ440" s="49">
        <v>892800</v>
      </c>
      <c r="EK440" s="49">
        <v>896800</v>
      </c>
      <c r="EL440" s="49">
        <v>900400</v>
      </c>
      <c r="EM440" s="49"/>
      <c r="EN440" s="19"/>
      <c r="EO440" s="31">
        <f t="shared" si="210"/>
        <v>2.4896138950827366E-2</v>
      </c>
      <c r="EP440" s="31">
        <f t="shared" si="211"/>
        <v>2.4067159798050956E-2</v>
      </c>
      <c r="EQ440" s="31">
        <f t="shared" si="212"/>
        <v>2.3979328165374677E-2</v>
      </c>
      <c r="ER440" s="31">
        <f t="shared" si="213"/>
        <v>2.2738039399624765E-2</v>
      </c>
      <c r="ES440" s="31">
        <f t="shared" si="214"/>
        <v>2.4561650257852789E-2</v>
      </c>
      <c r="ET440" s="31">
        <f t="shared" si="215"/>
        <v>2.2201856148491881E-2</v>
      </c>
      <c r="EU440" s="31">
        <f t="shared" si="216"/>
        <v>2.0997229916897509E-2</v>
      </c>
      <c r="EV440" s="31">
        <f t="shared" si="217"/>
        <v>1.8520826122072228E-2</v>
      </c>
      <c r="EW440" s="31">
        <f t="shared" si="218"/>
        <v>2.1328857506655863E-2</v>
      </c>
      <c r="EX440" s="31">
        <f t="shared" si="219"/>
        <v>2.2050388946940672E-2</v>
      </c>
      <c r="EY440" s="31">
        <f t="shared" si="220"/>
        <v>2.4992524439332951E-2</v>
      </c>
      <c r="EZ440" s="31">
        <f t="shared" si="221"/>
        <v>2.9981811981357281E-2</v>
      </c>
      <c r="FA440" s="31">
        <f t="shared" si="222"/>
        <v>4.4953525277714804E-2</v>
      </c>
      <c r="FB440" s="31">
        <f t="shared" si="223"/>
        <v>4.6119486948694867E-2</v>
      </c>
      <c r="FC440" s="31">
        <f t="shared" si="224"/>
        <v>4.7028532454245764E-2</v>
      </c>
      <c r="FD440" s="31">
        <f t="shared" si="225"/>
        <v>4.3729958772331656E-2</v>
      </c>
      <c r="FE440" s="31">
        <f t="shared" si="226"/>
        <v>4.5534102593396547E-2</v>
      </c>
      <c r="FF440" s="31">
        <f t="shared" si="227"/>
        <v>3.9939373141157627E-2</v>
      </c>
      <c r="FG440" s="31">
        <f t="shared" si="228"/>
        <v>3.8939031339031337E-2</v>
      </c>
      <c r="FH440" s="31">
        <f t="shared" si="229"/>
        <v>3.5817105113312833E-2</v>
      </c>
      <c r="FI440" s="31">
        <f t="shared" si="230"/>
        <v>4.0431073703366696E-2</v>
      </c>
      <c r="FJ440" s="31">
        <f t="shared" si="231"/>
        <v>3.9483424159854674E-2</v>
      </c>
      <c r="FK440" s="31">
        <f t="shared" si="232"/>
        <v>4.1947505965231224E-2</v>
      </c>
      <c r="FL440" s="31">
        <f t="shared" si="241"/>
        <v>3.9804900181488204E-2</v>
      </c>
      <c r="FM440" s="50">
        <f t="shared" si="242"/>
        <v>4.3999548328816619E-2</v>
      </c>
      <c r="FN440" s="50">
        <f t="shared" si="243"/>
        <v>4.1623691025785385E-2</v>
      </c>
      <c r="FO440" s="50">
        <f t="shared" si="244"/>
        <v>4.0588566918480097E-2</v>
      </c>
      <c r="FP440" s="50">
        <f t="shared" si="239"/>
        <v>3.6794354838709679E-2</v>
      </c>
      <c r="FQ440" s="50">
        <f t="shared" si="240"/>
        <v>4.0942239072256914E-2</v>
      </c>
      <c r="FR440" s="50">
        <f t="shared" si="209"/>
        <v>3.6346068414038209E-2</v>
      </c>
    </row>
    <row r="441" spans="1:174" ht="14">
      <c r="A441" s="17" t="s">
        <v>46</v>
      </c>
      <c r="B441" s="19">
        <v>11714</v>
      </c>
      <c r="C441" s="19">
        <v>12194</v>
      </c>
      <c r="D441" s="19">
        <v>12624</v>
      </c>
      <c r="E441" s="19">
        <v>12558</v>
      </c>
      <c r="F441" s="19">
        <v>12247</v>
      </c>
      <c r="G441" s="19">
        <v>12279</v>
      </c>
      <c r="H441" s="19">
        <v>12850</v>
      </c>
      <c r="I441" s="19">
        <v>13936</v>
      </c>
      <c r="J441" s="19">
        <v>14430</v>
      </c>
      <c r="K441" s="19">
        <v>14792</v>
      </c>
      <c r="L441" s="19">
        <v>14878</v>
      </c>
      <c r="M441" s="19">
        <v>14709</v>
      </c>
      <c r="N441" s="19">
        <v>13955</v>
      </c>
      <c r="O441" s="19">
        <v>14295</v>
      </c>
      <c r="P441" s="19">
        <v>14172</v>
      </c>
      <c r="Q441" s="19">
        <v>13816</v>
      </c>
      <c r="R441" s="19">
        <v>13453</v>
      </c>
      <c r="S441" s="19">
        <v>13100</v>
      </c>
      <c r="T441" s="19">
        <v>13333</v>
      </c>
      <c r="U441" s="19">
        <v>14285</v>
      </c>
      <c r="V441" s="19">
        <v>14340</v>
      </c>
      <c r="W441" s="19">
        <v>14228</v>
      </c>
      <c r="X441" s="19">
        <v>13378</v>
      </c>
      <c r="Y441" s="19">
        <v>12787</v>
      </c>
      <c r="Z441" s="19">
        <v>12196</v>
      </c>
      <c r="AA441" s="19">
        <v>12183</v>
      </c>
      <c r="AB441" s="19">
        <v>12273</v>
      </c>
      <c r="AC441" s="19">
        <v>11706</v>
      </c>
      <c r="AD441" s="19">
        <v>11303</v>
      </c>
      <c r="AE441" s="19">
        <v>11218</v>
      </c>
      <c r="AF441" s="19">
        <v>11551</v>
      </c>
      <c r="AG441" s="19">
        <v>12624</v>
      </c>
      <c r="AH441" s="19">
        <v>13230</v>
      </c>
      <c r="AI441" s="19">
        <v>13151</v>
      </c>
      <c r="AJ441" s="19">
        <v>13120</v>
      </c>
      <c r="AK441" s="19">
        <v>13063</v>
      </c>
      <c r="AL441" s="19">
        <v>12989</v>
      </c>
      <c r="AM441" s="19">
        <v>13734</v>
      </c>
      <c r="AN441" s="19">
        <v>14729</v>
      </c>
      <c r="AO441" s="19">
        <v>15153</v>
      </c>
      <c r="AP441" s="19">
        <v>15865</v>
      </c>
      <c r="AQ441" s="19">
        <v>17726</v>
      </c>
      <c r="AR441" s="19">
        <v>20375</v>
      </c>
      <c r="AS441" s="19">
        <v>23178</v>
      </c>
      <c r="AT441" s="19">
        <v>27760</v>
      </c>
      <c r="AU441" s="19">
        <v>28733</v>
      </c>
      <c r="AV441" s="19">
        <v>29983</v>
      </c>
      <c r="AW441" s="19">
        <v>28020</v>
      </c>
      <c r="AX441" s="19">
        <v>27562</v>
      </c>
      <c r="AY441" s="19">
        <v>27445</v>
      </c>
      <c r="AZ441" s="19">
        <v>27877</v>
      </c>
      <c r="BA441" s="19">
        <v>27463</v>
      </c>
      <c r="BB441" s="19">
        <v>26959</v>
      </c>
      <c r="BC441" s="19">
        <v>26667</v>
      </c>
      <c r="BD441" s="19">
        <v>26566</v>
      </c>
      <c r="BE441" s="19">
        <v>28024</v>
      </c>
      <c r="BF441" s="19">
        <v>27746</v>
      </c>
      <c r="BG441" s="19">
        <v>26749</v>
      </c>
      <c r="BH441" s="19">
        <v>25727</v>
      </c>
      <c r="BI441" s="19">
        <v>23935</v>
      </c>
      <c r="BJ441" s="19">
        <v>22645</v>
      </c>
      <c r="BK441" s="19">
        <v>22353</v>
      </c>
      <c r="BL441" s="19">
        <v>22430</v>
      </c>
      <c r="BM441" s="19">
        <v>21954</v>
      </c>
      <c r="BN441" s="19">
        <v>20973</v>
      </c>
      <c r="BO441" s="19">
        <v>20924</v>
      </c>
      <c r="BP441" s="19">
        <v>21230</v>
      </c>
      <c r="BQ441" s="19">
        <v>23262</v>
      </c>
      <c r="BR441" s="19">
        <v>23747</v>
      </c>
      <c r="BS441" s="19">
        <v>23351</v>
      </c>
      <c r="BT441" s="19">
        <v>22927</v>
      </c>
      <c r="BU441" s="19">
        <v>22392</v>
      </c>
      <c r="BV441" s="19">
        <v>21829</v>
      </c>
      <c r="BW441" s="19">
        <v>22461</v>
      </c>
      <c r="BX441" s="19">
        <v>22872</v>
      </c>
      <c r="BY441" s="19">
        <v>22876</v>
      </c>
      <c r="BZ441" s="19">
        <v>22342</v>
      </c>
      <c r="CA441" s="19">
        <v>22307</v>
      </c>
      <c r="CB441" s="19">
        <v>22670</v>
      </c>
      <c r="CC441" s="19">
        <v>24685</v>
      </c>
      <c r="CD441" s="19">
        <v>25187</v>
      </c>
      <c r="CE441" s="19">
        <v>24483</v>
      </c>
      <c r="CF441" s="19">
        <v>23201</v>
      </c>
      <c r="CG441" s="19">
        <v>22621</v>
      </c>
      <c r="CH441" s="49">
        <v>22112</v>
      </c>
      <c r="CI441" s="49">
        <v>22138</v>
      </c>
      <c r="CJ441" s="49">
        <v>22248</v>
      </c>
      <c r="CK441" s="49">
        <v>21693</v>
      </c>
      <c r="CL441" s="49">
        <v>21292</v>
      </c>
      <c r="CM441" s="49">
        <v>21067</v>
      </c>
      <c r="CN441" s="49">
        <v>21125</v>
      </c>
      <c r="CO441" s="49">
        <v>22927</v>
      </c>
      <c r="CP441" s="49">
        <v>23468</v>
      </c>
      <c r="CQ441" s="49">
        <v>22946</v>
      </c>
      <c r="CR441" s="49">
        <v>21938</v>
      </c>
      <c r="CS441" s="49">
        <v>21098</v>
      </c>
      <c r="CT441" s="49">
        <v>20093</v>
      </c>
      <c r="CU441" s="49">
        <v>19710</v>
      </c>
      <c r="CV441" s="49">
        <v>19122</v>
      </c>
      <c r="CW441" s="49">
        <v>18299</v>
      </c>
      <c r="CX441" s="49">
        <v>17071</v>
      </c>
      <c r="CY441" s="49">
        <v>16026</v>
      </c>
      <c r="DG441" s="17" t="s">
        <v>46</v>
      </c>
      <c r="DH441" s="17" t="s">
        <v>46</v>
      </c>
      <c r="DI441" s="49">
        <v>514600</v>
      </c>
      <c r="DJ441" s="49">
        <v>518600</v>
      </c>
      <c r="DK441" s="49">
        <v>520300</v>
      </c>
      <c r="DL441" s="49">
        <v>520900</v>
      </c>
      <c r="DM441" s="49">
        <v>524400</v>
      </c>
      <c r="DN441" s="49">
        <v>522500</v>
      </c>
      <c r="DO441" s="49">
        <v>515900</v>
      </c>
      <c r="DP441" s="49">
        <v>521200</v>
      </c>
      <c r="DQ441" s="49">
        <v>523400</v>
      </c>
      <c r="DR441" s="49">
        <v>528900</v>
      </c>
      <c r="DS441" s="49">
        <v>527500</v>
      </c>
      <c r="DT441" s="49">
        <v>528800</v>
      </c>
      <c r="DU441" s="49">
        <v>531800</v>
      </c>
      <c r="DV441" s="49">
        <v>528200</v>
      </c>
      <c r="DW441" s="49">
        <v>532500</v>
      </c>
      <c r="DX441" s="49">
        <v>529800</v>
      </c>
      <c r="DY441" s="49">
        <v>527700</v>
      </c>
      <c r="DZ441" s="49">
        <v>529500</v>
      </c>
      <c r="EA441" s="49">
        <v>520600</v>
      </c>
      <c r="EB441" s="49">
        <v>515600</v>
      </c>
      <c r="EC441" s="49">
        <v>515900</v>
      </c>
      <c r="ED441" s="49">
        <v>516400</v>
      </c>
      <c r="EE441" s="49">
        <v>517200</v>
      </c>
      <c r="EF441" s="49">
        <v>517900</v>
      </c>
      <c r="EG441" s="49">
        <v>516100</v>
      </c>
      <c r="EH441" s="49">
        <v>509500</v>
      </c>
      <c r="EI441" s="49">
        <v>516200</v>
      </c>
      <c r="EJ441" s="49">
        <v>514700</v>
      </c>
      <c r="EK441" s="49">
        <v>518600</v>
      </c>
      <c r="EL441" s="49">
        <v>520500</v>
      </c>
      <c r="EM441" s="49"/>
      <c r="EN441" s="19"/>
      <c r="EO441" s="31">
        <f t="shared" si="210"/>
        <v>2.8744656043528955E-2</v>
      </c>
      <c r="EP441" s="31">
        <f t="shared" si="211"/>
        <v>2.6908985730813729E-2</v>
      </c>
      <c r="EQ441" s="31">
        <f t="shared" si="212"/>
        <v>2.6553911205073995E-2</v>
      </c>
      <c r="ER441" s="31">
        <f t="shared" si="213"/>
        <v>2.5596083701286236E-2</v>
      </c>
      <c r="ES441" s="31">
        <f t="shared" si="214"/>
        <v>2.7131960335621663E-2</v>
      </c>
      <c r="ET441" s="31">
        <f t="shared" si="215"/>
        <v>2.3341626794258372E-2</v>
      </c>
      <c r="EU441" s="31">
        <f t="shared" si="216"/>
        <v>2.2690443884473735E-2</v>
      </c>
      <c r="EV441" s="31">
        <f t="shared" si="217"/>
        <v>2.2162317728319263E-2</v>
      </c>
      <c r="EW441" s="31">
        <f t="shared" si="218"/>
        <v>2.5126098586167368E-2</v>
      </c>
      <c r="EX441" s="31">
        <f t="shared" si="219"/>
        <v>2.4558517678200036E-2</v>
      </c>
      <c r="EY441" s="31">
        <f t="shared" si="220"/>
        <v>2.8726066350710899E-2</v>
      </c>
      <c r="EZ441" s="31">
        <f t="shared" si="221"/>
        <v>3.8530635400907717E-2</v>
      </c>
      <c r="FA441" s="31">
        <f t="shared" si="222"/>
        <v>5.4029710417450166E-2</v>
      </c>
      <c r="FB441" s="31">
        <f t="shared" si="223"/>
        <v>5.218099204846649E-2</v>
      </c>
      <c r="FC441" s="31">
        <f t="shared" si="224"/>
        <v>5.1573708920187797E-2</v>
      </c>
      <c r="FD441" s="31">
        <f t="shared" si="225"/>
        <v>5.0143450358625899E-2</v>
      </c>
      <c r="FE441" s="31">
        <f t="shared" si="226"/>
        <v>5.0689785863179834E-2</v>
      </c>
      <c r="FF441" s="31">
        <f t="shared" si="227"/>
        <v>4.2766761095372995E-2</v>
      </c>
      <c r="FG441" s="31">
        <f t="shared" si="228"/>
        <v>4.2170572416442564E-2</v>
      </c>
      <c r="FH441" s="31">
        <f t="shared" si="229"/>
        <v>4.1175329712955781E-2</v>
      </c>
      <c r="FI441" s="31">
        <f t="shared" si="230"/>
        <v>4.5262647799961232E-2</v>
      </c>
      <c r="FJ441" s="31">
        <f t="shared" si="231"/>
        <v>4.2271494965143298E-2</v>
      </c>
      <c r="FK441" s="31">
        <f t="shared" si="232"/>
        <v>4.4230471771075017E-2</v>
      </c>
      <c r="FL441" s="31">
        <f t="shared" si="241"/>
        <v>4.3772929136899015E-2</v>
      </c>
      <c r="FM441" s="50">
        <f t="shared" si="242"/>
        <v>4.7438480914551447E-2</v>
      </c>
      <c r="FN441" s="50">
        <f t="shared" si="243"/>
        <v>4.3399411187438668E-2</v>
      </c>
      <c r="FO441" s="50">
        <f t="shared" si="244"/>
        <v>4.2024409143742739E-2</v>
      </c>
      <c r="FP441" s="50">
        <f t="shared" si="239"/>
        <v>4.1043326209442392E-2</v>
      </c>
      <c r="FQ441" s="50">
        <f t="shared" si="240"/>
        <v>4.4246047049749326E-2</v>
      </c>
      <c r="FR441" s="50">
        <f t="shared" si="209"/>
        <v>3.8603266090297787E-2</v>
      </c>
    </row>
    <row r="442" spans="1:174" ht="14">
      <c r="A442" s="17" t="s">
        <v>47</v>
      </c>
      <c r="B442" s="19">
        <v>13521</v>
      </c>
      <c r="C442" s="19">
        <v>13743</v>
      </c>
      <c r="D442" s="19">
        <v>13807</v>
      </c>
      <c r="E442" s="19">
        <v>13553</v>
      </c>
      <c r="F442" s="19">
        <v>13559</v>
      </c>
      <c r="G442" s="19">
        <v>13786</v>
      </c>
      <c r="H442" s="19">
        <v>14113</v>
      </c>
      <c r="I442" s="19">
        <v>15316</v>
      </c>
      <c r="J442" s="19">
        <v>15871</v>
      </c>
      <c r="K442" s="19">
        <v>15795</v>
      </c>
      <c r="L442" s="19">
        <v>15647</v>
      </c>
      <c r="M442" s="19">
        <v>15196</v>
      </c>
      <c r="N442" s="19">
        <v>15090</v>
      </c>
      <c r="O442" s="19">
        <v>15013</v>
      </c>
      <c r="P442" s="19">
        <v>15186</v>
      </c>
      <c r="Q442" s="19">
        <v>15097</v>
      </c>
      <c r="R442" s="19">
        <v>15112</v>
      </c>
      <c r="S442" s="19">
        <v>15325</v>
      </c>
      <c r="T442" s="19">
        <v>15681</v>
      </c>
      <c r="U442" s="19">
        <v>16703</v>
      </c>
      <c r="V442" s="19">
        <v>16811</v>
      </c>
      <c r="W442" s="19">
        <v>16457</v>
      </c>
      <c r="X442" s="19">
        <v>15792</v>
      </c>
      <c r="Y442" s="19">
        <v>15014</v>
      </c>
      <c r="Z442" s="19">
        <v>14653</v>
      </c>
      <c r="AA442" s="19">
        <v>14806</v>
      </c>
      <c r="AB442" s="19">
        <v>14797</v>
      </c>
      <c r="AC442" s="19">
        <v>14441</v>
      </c>
      <c r="AD442" s="19">
        <v>14210</v>
      </c>
      <c r="AE442" s="19">
        <v>14294</v>
      </c>
      <c r="AF442" s="19">
        <v>14649</v>
      </c>
      <c r="AG442" s="19">
        <v>15420</v>
      </c>
      <c r="AH442" s="19">
        <v>15635</v>
      </c>
      <c r="AI442" s="19">
        <v>15561</v>
      </c>
      <c r="AJ442" s="19">
        <v>15396</v>
      </c>
      <c r="AK442" s="19">
        <v>15253</v>
      </c>
      <c r="AL442" s="19">
        <v>15040</v>
      </c>
      <c r="AM442" s="19">
        <v>15676</v>
      </c>
      <c r="AN442" s="19">
        <v>16478</v>
      </c>
      <c r="AO442" s="19">
        <v>16774</v>
      </c>
      <c r="AP442" s="19">
        <v>17281</v>
      </c>
      <c r="AQ442" s="19">
        <v>18114</v>
      </c>
      <c r="AR442" s="19">
        <v>19564</v>
      </c>
      <c r="AS442" s="19">
        <v>21612</v>
      </c>
      <c r="AT442" s="19">
        <v>23324</v>
      </c>
      <c r="AU442" s="19">
        <v>23813</v>
      </c>
      <c r="AV442" s="19">
        <v>23985</v>
      </c>
      <c r="AW442" s="19">
        <v>24344</v>
      </c>
      <c r="AX442" s="19">
        <v>24385</v>
      </c>
      <c r="AY442" s="19">
        <v>24399</v>
      </c>
      <c r="AZ442" s="19">
        <v>25186</v>
      </c>
      <c r="BA442" s="19">
        <v>25329</v>
      </c>
      <c r="BB442" s="19">
        <v>25635</v>
      </c>
      <c r="BC442" s="19">
        <v>25786</v>
      </c>
      <c r="BD442" s="19">
        <v>26207</v>
      </c>
      <c r="BE442" s="19">
        <v>27496</v>
      </c>
      <c r="BF442" s="19">
        <v>27058</v>
      </c>
      <c r="BG442" s="19">
        <v>26268</v>
      </c>
      <c r="BH442" s="19">
        <v>25452</v>
      </c>
      <c r="BI442" s="19">
        <v>24728</v>
      </c>
      <c r="BJ442" s="19">
        <v>24633</v>
      </c>
      <c r="BK442" s="19">
        <v>24308</v>
      </c>
      <c r="BL442" s="19">
        <v>24377</v>
      </c>
      <c r="BM442" s="19">
        <v>24538</v>
      </c>
      <c r="BN442" s="19">
        <v>24624</v>
      </c>
      <c r="BO442" s="19">
        <v>24498</v>
      </c>
      <c r="BP442" s="19">
        <v>25090</v>
      </c>
      <c r="BQ442" s="19">
        <v>26708</v>
      </c>
      <c r="BR442" s="19">
        <v>27008</v>
      </c>
      <c r="BS442" s="19">
        <v>26727</v>
      </c>
      <c r="BT442" s="19">
        <v>26470</v>
      </c>
      <c r="BU442" s="19">
        <v>26146</v>
      </c>
      <c r="BV442" s="19">
        <v>26000</v>
      </c>
      <c r="BW442" s="19">
        <v>26418</v>
      </c>
      <c r="BX442" s="19">
        <v>26731</v>
      </c>
      <c r="BY442" s="19">
        <v>27013</v>
      </c>
      <c r="BZ442" s="19">
        <v>26880</v>
      </c>
      <c r="CA442" s="19">
        <v>26649</v>
      </c>
      <c r="CB442" s="19">
        <v>27312</v>
      </c>
      <c r="CC442" s="19">
        <v>28960</v>
      </c>
      <c r="CD442" s="19">
        <v>29371</v>
      </c>
      <c r="CE442" s="19">
        <v>29236</v>
      </c>
      <c r="CF442" s="19">
        <v>28902</v>
      </c>
      <c r="CG442" s="19">
        <v>28518</v>
      </c>
      <c r="CH442" s="49">
        <v>28043</v>
      </c>
      <c r="CI442" s="49">
        <v>28018</v>
      </c>
      <c r="CJ442" s="49">
        <v>28217</v>
      </c>
      <c r="CK442" s="49">
        <v>28696</v>
      </c>
      <c r="CL442" s="49">
        <v>28859</v>
      </c>
      <c r="CM442" s="49">
        <v>28786</v>
      </c>
      <c r="CN442" s="49">
        <v>28894</v>
      </c>
      <c r="CO442" s="49">
        <v>29883</v>
      </c>
      <c r="CP442" s="49">
        <v>29507</v>
      </c>
      <c r="CQ442" s="49">
        <v>28819</v>
      </c>
      <c r="CR442" s="49">
        <v>27937</v>
      </c>
      <c r="CS442" s="49">
        <v>27487</v>
      </c>
      <c r="CT442" s="49">
        <v>26595</v>
      </c>
      <c r="CU442" s="49">
        <v>26008</v>
      </c>
      <c r="CV442" s="49">
        <v>25537</v>
      </c>
      <c r="CW442" s="49">
        <v>24547</v>
      </c>
      <c r="CX442" s="49">
        <v>23616</v>
      </c>
      <c r="CY442" s="49">
        <v>23153</v>
      </c>
      <c r="DG442" s="17" t="s">
        <v>47</v>
      </c>
      <c r="DH442" s="17" t="s">
        <v>47</v>
      </c>
      <c r="DI442" s="49">
        <v>304400</v>
      </c>
      <c r="DJ442" s="49">
        <v>304600</v>
      </c>
      <c r="DK442" s="49">
        <v>305700</v>
      </c>
      <c r="DL442" s="49">
        <v>306200</v>
      </c>
      <c r="DM442" s="49">
        <v>307700</v>
      </c>
      <c r="DN442" s="49">
        <v>309300</v>
      </c>
      <c r="DO442" s="49">
        <v>307300</v>
      </c>
      <c r="DP442" s="49">
        <v>306400</v>
      </c>
      <c r="DQ442" s="49">
        <v>305800</v>
      </c>
      <c r="DR442" s="49">
        <v>302700</v>
      </c>
      <c r="DS442" s="49">
        <v>304100</v>
      </c>
      <c r="DT442" s="49">
        <v>304400</v>
      </c>
      <c r="DU442" s="49">
        <v>304600</v>
      </c>
      <c r="DV442" s="49">
        <v>305400</v>
      </c>
      <c r="DW442" s="49">
        <v>306100</v>
      </c>
      <c r="DX442" s="49">
        <v>304900</v>
      </c>
      <c r="DY442" s="49">
        <v>307000</v>
      </c>
      <c r="DZ442" s="49">
        <v>307700</v>
      </c>
      <c r="EA442" s="49">
        <v>309300</v>
      </c>
      <c r="EB442" s="49">
        <v>308700</v>
      </c>
      <c r="EC442" s="49">
        <v>310600</v>
      </c>
      <c r="ED442" s="49">
        <v>304800</v>
      </c>
      <c r="EE442" s="49">
        <v>304400</v>
      </c>
      <c r="EF442" s="49">
        <v>306800</v>
      </c>
      <c r="EG442" s="49">
        <v>306600</v>
      </c>
      <c r="EH442" s="49">
        <v>311600</v>
      </c>
      <c r="EI442" s="49">
        <v>312400</v>
      </c>
      <c r="EJ442" s="49">
        <v>313800</v>
      </c>
      <c r="EK442" s="49">
        <v>314500</v>
      </c>
      <c r="EL442" s="49">
        <v>314300</v>
      </c>
      <c r="EM442" s="49"/>
      <c r="EN442" s="19"/>
      <c r="EO442" s="31">
        <f t="shared" si="210"/>
        <v>5.1888961892247044E-2</v>
      </c>
      <c r="EP442" s="31">
        <f t="shared" si="211"/>
        <v>4.954038082731451E-2</v>
      </c>
      <c r="EQ442" s="31">
        <f t="shared" si="212"/>
        <v>4.9385017991494931E-2</v>
      </c>
      <c r="ER442" s="31">
        <f t="shared" si="213"/>
        <v>5.1211626387981712E-2</v>
      </c>
      <c r="ES442" s="31">
        <f t="shared" si="214"/>
        <v>5.3483912902177445E-2</v>
      </c>
      <c r="ET442" s="31">
        <f t="shared" si="215"/>
        <v>4.7374717103136114E-2</v>
      </c>
      <c r="EU442" s="31">
        <f t="shared" si="216"/>
        <v>4.6993166287015949E-2</v>
      </c>
      <c r="EV442" s="31">
        <f t="shared" si="217"/>
        <v>4.781005221932115E-2</v>
      </c>
      <c r="EW442" s="31">
        <f t="shared" si="218"/>
        <v>5.088620013080445E-2</v>
      </c>
      <c r="EX442" s="31">
        <f t="shared" si="219"/>
        <v>4.9686157912124218E-2</v>
      </c>
      <c r="EY442" s="31">
        <f t="shared" si="220"/>
        <v>5.5159487010851695E-2</v>
      </c>
      <c r="EZ442" s="31">
        <f t="shared" si="221"/>
        <v>6.4270696452036799E-2</v>
      </c>
      <c r="FA442" s="31">
        <f t="shared" si="222"/>
        <v>7.817793827971109E-2</v>
      </c>
      <c r="FB442" s="31">
        <f t="shared" si="223"/>
        <v>7.9846103470857896E-2</v>
      </c>
      <c r="FC442" s="31">
        <f t="shared" si="224"/>
        <v>8.2747468147664163E-2</v>
      </c>
      <c r="FD442" s="31">
        <f t="shared" si="225"/>
        <v>8.5952771400459163E-2</v>
      </c>
      <c r="FE442" s="31">
        <f t="shared" si="226"/>
        <v>8.5563517915309445E-2</v>
      </c>
      <c r="FF442" s="31">
        <f t="shared" si="227"/>
        <v>8.0055248618784533E-2</v>
      </c>
      <c r="FG442" s="31">
        <f t="shared" si="228"/>
        <v>7.9333979954736497E-2</v>
      </c>
      <c r="FH442" s="31">
        <f t="shared" si="229"/>
        <v>8.1276320051830261E-2</v>
      </c>
      <c r="FI442" s="31">
        <f t="shared" si="230"/>
        <v>8.6049581455247909E-2</v>
      </c>
      <c r="FJ442" s="31">
        <f t="shared" si="231"/>
        <v>8.5301837270341213E-2</v>
      </c>
      <c r="FK442" s="31">
        <f t="shared" si="232"/>
        <v>8.8741787122207622E-2</v>
      </c>
      <c r="FL442" s="31">
        <f t="shared" si="241"/>
        <v>8.9022164276401569E-2</v>
      </c>
      <c r="FM442" s="50">
        <f t="shared" si="242"/>
        <v>9.5355512067840834E-2</v>
      </c>
      <c r="FN442" s="50">
        <f t="shared" si="243"/>
        <v>8.9996790757381262E-2</v>
      </c>
      <c r="FO442" s="50">
        <f t="shared" si="244"/>
        <v>9.1856594110115236E-2</v>
      </c>
      <c r="FP442" s="50">
        <f t="shared" si="239"/>
        <v>9.2077756532823449E-2</v>
      </c>
      <c r="FQ442" s="50">
        <f t="shared" si="240"/>
        <v>9.1634340222575522E-2</v>
      </c>
      <c r="FR442" s="50">
        <f t="shared" si="209"/>
        <v>8.4616608335984722E-2</v>
      </c>
    </row>
    <row r="443" spans="1:174" ht="14">
      <c r="A443" s="17" t="s">
        <v>48</v>
      </c>
      <c r="B443" s="19">
        <v>6577</v>
      </c>
      <c r="C443" s="19">
        <v>6195</v>
      </c>
      <c r="D443" s="19">
        <v>6060</v>
      </c>
      <c r="E443" s="19">
        <v>6018</v>
      </c>
      <c r="F443" s="19">
        <v>6871</v>
      </c>
      <c r="G443" s="19">
        <v>7411</v>
      </c>
      <c r="H443" s="19">
        <v>7610</v>
      </c>
      <c r="I443" s="19">
        <v>7985</v>
      </c>
      <c r="J443" s="19">
        <v>8199</v>
      </c>
      <c r="K443" s="19">
        <v>8119</v>
      </c>
      <c r="L443" s="19">
        <v>7742</v>
      </c>
      <c r="M443" s="19">
        <v>8134</v>
      </c>
      <c r="N443" s="19">
        <v>8969</v>
      </c>
      <c r="O443" s="19">
        <v>8823</v>
      </c>
      <c r="P443" s="19">
        <v>7692</v>
      </c>
      <c r="Q443" s="19">
        <v>8812</v>
      </c>
      <c r="R443" s="19">
        <v>8587</v>
      </c>
      <c r="S443" s="19">
        <v>7947</v>
      </c>
      <c r="T443" s="19">
        <v>7845</v>
      </c>
      <c r="U443" s="19">
        <v>7936</v>
      </c>
      <c r="V443" s="19">
        <v>7823</v>
      </c>
      <c r="W443" s="19">
        <v>7724</v>
      </c>
      <c r="X443" s="19">
        <v>7332</v>
      </c>
      <c r="Y443" s="19">
        <v>6965</v>
      </c>
      <c r="Z443" s="19">
        <v>6812</v>
      </c>
      <c r="AA443" s="19">
        <v>6818</v>
      </c>
      <c r="AB443" s="19">
        <v>7048</v>
      </c>
      <c r="AC443" s="19">
        <v>6903</v>
      </c>
      <c r="AD443" s="19">
        <v>6400</v>
      </c>
      <c r="AE443" s="19">
        <v>6237</v>
      </c>
      <c r="AF443" s="19">
        <v>6033</v>
      </c>
      <c r="AG443" s="19">
        <v>6106</v>
      </c>
      <c r="AH443" s="19">
        <v>6249</v>
      </c>
      <c r="AI443" s="19">
        <v>6198</v>
      </c>
      <c r="AJ443" s="19">
        <v>6127</v>
      </c>
      <c r="AK443" s="19">
        <v>6009</v>
      </c>
      <c r="AL443" s="19">
        <v>5963</v>
      </c>
      <c r="AM443" s="19">
        <v>6388</v>
      </c>
      <c r="AN443" s="19">
        <v>7026</v>
      </c>
      <c r="AO443" s="19">
        <v>7217</v>
      </c>
      <c r="AP443" s="19">
        <v>7357</v>
      </c>
      <c r="AQ443" s="19">
        <v>8410</v>
      </c>
      <c r="AR443" s="19">
        <v>9301</v>
      </c>
      <c r="AS443" s="19">
        <v>10699</v>
      </c>
      <c r="AT443" s="19">
        <v>13504</v>
      </c>
      <c r="AU443" s="19">
        <v>14754</v>
      </c>
      <c r="AV443" s="19">
        <v>15789</v>
      </c>
      <c r="AW443" s="19">
        <v>15961</v>
      </c>
      <c r="AX443" s="19">
        <v>16001</v>
      </c>
      <c r="AY443" s="19">
        <v>16554</v>
      </c>
      <c r="AZ443" s="19">
        <v>16836</v>
      </c>
      <c r="BA443" s="19">
        <v>16097</v>
      </c>
      <c r="BB443" s="19">
        <v>16382</v>
      </c>
      <c r="BC443" s="19">
        <v>15472</v>
      </c>
      <c r="BD443" s="19">
        <v>14995</v>
      </c>
      <c r="BE443" s="19">
        <v>16130</v>
      </c>
      <c r="BF443" s="19">
        <v>16100</v>
      </c>
      <c r="BG443" s="19">
        <v>15728</v>
      </c>
      <c r="BH443" s="19">
        <v>15282</v>
      </c>
      <c r="BI443" s="19">
        <v>14580</v>
      </c>
      <c r="BJ443" s="19">
        <v>13904</v>
      </c>
      <c r="BK443" s="19">
        <v>13850</v>
      </c>
      <c r="BL443" s="19">
        <v>13860</v>
      </c>
      <c r="BM443" s="19">
        <v>13703</v>
      </c>
      <c r="BN443" s="19">
        <v>13289</v>
      </c>
      <c r="BO443" s="19">
        <v>13100</v>
      </c>
      <c r="BP443" s="19">
        <v>12881</v>
      </c>
      <c r="BQ443" s="19">
        <v>13521</v>
      </c>
      <c r="BR443" s="19">
        <v>13864</v>
      </c>
      <c r="BS443" s="19">
        <v>13882</v>
      </c>
      <c r="BT443" s="19">
        <v>13636</v>
      </c>
      <c r="BU443" s="19">
        <v>13365</v>
      </c>
      <c r="BV443" s="19">
        <v>13114</v>
      </c>
      <c r="BW443" s="19">
        <v>13489</v>
      </c>
      <c r="BX443" s="19">
        <v>13814</v>
      </c>
      <c r="BY443" s="19">
        <v>13976</v>
      </c>
      <c r="BZ443" s="19">
        <v>13593</v>
      </c>
      <c r="CA443" s="19">
        <v>13576</v>
      </c>
      <c r="CB443" s="19">
        <v>13547</v>
      </c>
      <c r="CC443" s="19">
        <v>14110</v>
      </c>
      <c r="CD443" s="19">
        <v>14443</v>
      </c>
      <c r="CE443" s="19">
        <v>14247</v>
      </c>
      <c r="CF443" s="19">
        <v>13936</v>
      </c>
      <c r="CG443" s="19">
        <v>13704</v>
      </c>
      <c r="CH443" s="49">
        <v>13467</v>
      </c>
      <c r="CI443" s="49">
        <v>13400</v>
      </c>
      <c r="CJ443" s="49">
        <v>13462</v>
      </c>
      <c r="CK443" s="49">
        <v>13256</v>
      </c>
      <c r="CL443" s="49">
        <v>13293</v>
      </c>
      <c r="CM443" s="49">
        <v>13432</v>
      </c>
      <c r="CN443" s="49">
        <v>13127</v>
      </c>
      <c r="CO443" s="49">
        <v>13587</v>
      </c>
      <c r="CP443" s="49">
        <v>13860</v>
      </c>
      <c r="CQ443" s="49">
        <v>13559</v>
      </c>
      <c r="CR443" s="49">
        <v>13002</v>
      </c>
      <c r="CS443" s="49">
        <v>12554</v>
      </c>
      <c r="CT443" s="49">
        <v>11839</v>
      </c>
      <c r="CU443" s="49">
        <v>11522</v>
      </c>
      <c r="CV443" s="49">
        <v>11077</v>
      </c>
      <c r="CW443" s="49">
        <v>10553</v>
      </c>
      <c r="CX443" s="49">
        <v>9968</v>
      </c>
      <c r="CY443" s="49">
        <v>9517</v>
      </c>
      <c r="DG443" s="17" t="s">
        <v>48</v>
      </c>
      <c r="DH443" s="17" t="s">
        <v>48</v>
      </c>
      <c r="DI443" s="49">
        <v>441500</v>
      </c>
      <c r="DJ443" s="49">
        <v>440200</v>
      </c>
      <c r="DK443" s="49">
        <v>442600</v>
      </c>
      <c r="DL443" s="49">
        <v>444500</v>
      </c>
      <c r="DM443" s="49">
        <v>442000</v>
      </c>
      <c r="DN443" s="49">
        <v>445400</v>
      </c>
      <c r="DO443" s="49">
        <v>449300</v>
      </c>
      <c r="DP443" s="49">
        <v>449600</v>
      </c>
      <c r="DQ443" s="49">
        <v>451200</v>
      </c>
      <c r="DR443" s="49">
        <v>454500</v>
      </c>
      <c r="DS443" s="49">
        <v>458100</v>
      </c>
      <c r="DT443" s="49">
        <v>457200</v>
      </c>
      <c r="DU443" s="49">
        <v>459600</v>
      </c>
      <c r="DV443" s="49">
        <v>458700</v>
      </c>
      <c r="DW443" s="49">
        <v>459200</v>
      </c>
      <c r="DX443" s="49">
        <v>459000</v>
      </c>
      <c r="DY443" s="49">
        <v>458400</v>
      </c>
      <c r="DZ443" s="49">
        <v>456700</v>
      </c>
      <c r="EA443" s="49">
        <v>457000</v>
      </c>
      <c r="EB443" s="49">
        <v>458200</v>
      </c>
      <c r="EC443" s="49">
        <v>458300</v>
      </c>
      <c r="ED443" s="49">
        <v>459000</v>
      </c>
      <c r="EE443" s="49">
        <v>458200</v>
      </c>
      <c r="EF443" s="49">
        <v>459300</v>
      </c>
      <c r="EG443" s="49">
        <v>460600</v>
      </c>
      <c r="EH443" s="49">
        <v>462500</v>
      </c>
      <c r="EI443" s="49">
        <v>462700</v>
      </c>
      <c r="EJ443" s="49">
        <v>466100</v>
      </c>
      <c r="EK443" s="49">
        <v>466900</v>
      </c>
      <c r="EL443" s="49">
        <v>469800</v>
      </c>
      <c r="EM443" s="49"/>
      <c r="EN443" s="19"/>
      <c r="EO443" s="31">
        <f t="shared" si="210"/>
        <v>1.8389580973952435E-2</v>
      </c>
      <c r="EP443" s="31">
        <f t="shared" si="211"/>
        <v>2.0374829622898681E-2</v>
      </c>
      <c r="EQ443" s="31">
        <f t="shared" si="212"/>
        <v>1.9909624943515589E-2</v>
      </c>
      <c r="ER443" s="31">
        <f t="shared" si="213"/>
        <v>1.7649043869516309E-2</v>
      </c>
      <c r="ES443" s="31">
        <f t="shared" si="214"/>
        <v>1.7475113122171947E-2</v>
      </c>
      <c r="ET443" s="31">
        <f t="shared" si="215"/>
        <v>1.5294117647058824E-2</v>
      </c>
      <c r="EU443" s="31">
        <f t="shared" si="216"/>
        <v>1.5363899399065212E-2</v>
      </c>
      <c r="EV443" s="31">
        <f t="shared" si="217"/>
        <v>1.3418594306049822E-2</v>
      </c>
      <c r="EW443" s="31">
        <f t="shared" si="218"/>
        <v>1.3736702127659574E-2</v>
      </c>
      <c r="EX443" s="31">
        <f t="shared" si="219"/>
        <v>1.3119911991199121E-2</v>
      </c>
      <c r="EY443" s="31">
        <f t="shared" si="220"/>
        <v>1.5754202139270902E-2</v>
      </c>
      <c r="EZ443" s="31">
        <f t="shared" si="221"/>
        <v>2.0343394575678041E-2</v>
      </c>
      <c r="FA443" s="31">
        <f t="shared" si="222"/>
        <v>3.2101827676240209E-2</v>
      </c>
      <c r="FB443" s="31">
        <f t="shared" si="223"/>
        <v>3.4883366034445168E-2</v>
      </c>
      <c r="FC443" s="31">
        <f t="shared" si="224"/>
        <v>3.5054442508710801E-2</v>
      </c>
      <c r="FD443" s="31">
        <f t="shared" si="225"/>
        <v>3.2668845315904138E-2</v>
      </c>
      <c r="FE443" s="31">
        <f t="shared" si="226"/>
        <v>3.4310645724258293E-2</v>
      </c>
      <c r="FF443" s="31">
        <f t="shared" si="227"/>
        <v>3.0444493102693235E-2</v>
      </c>
      <c r="FG443" s="31">
        <f t="shared" si="228"/>
        <v>2.9984682713347921E-2</v>
      </c>
      <c r="FH443" s="31">
        <f t="shared" si="229"/>
        <v>2.8112178088171104E-2</v>
      </c>
      <c r="FI443" s="31">
        <f t="shared" si="230"/>
        <v>3.0290202923849006E-2</v>
      </c>
      <c r="FJ443" s="31">
        <f t="shared" si="231"/>
        <v>2.8570806100217866E-2</v>
      </c>
      <c r="FK443" s="31">
        <f t="shared" si="232"/>
        <v>3.0501964207769534E-2</v>
      </c>
      <c r="FL443" s="31">
        <f t="shared" si="241"/>
        <v>2.9494883518397561E-2</v>
      </c>
      <c r="FM443" s="50">
        <f t="shared" si="242"/>
        <v>3.0931393834129395E-2</v>
      </c>
      <c r="FN443" s="50">
        <f t="shared" si="243"/>
        <v>2.9117837837837838E-2</v>
      </c>
      <c r="FO443" s="50">
        <f t="shared" si="244"/>
        <v>2.864923276421007E-2</v>
      </c>
      <c r="FP443" s="50">
        <f t="shared" si="239"/>
        <v>2.816348423085175E-2</v>
      </c>
      <c r="FQ443" s="50">
        <f t="shared" si="240"/>
        <v>2.904047976011994E-2</v>
      </c>
      <c r="FR443" s="50">
        <f t="shared" si="209"/>
        <v>2.520008514261388E-2</v>
      </c>
    </row>
    <row r="444" spans="1:174" ht="14">
      <c r="A444" s="17" t="s">
        <v>49</v>
      </c>
      <c r="B444" s="19">
        <v>5361</v>
      </c>
      <c r="C444" s="19">
        <v>5632</v>
      </c>
      <c r="D444" s="19">
        <v>5791</v>
      </c>
      <c r="E444" s="19">
        <v>5860</v>
      </c>
      <c r="F444" s="19">
        <v>5872</v>
      </c>
      <c r="G444" s="19">
        <v>6003</v>
      </c>
      <c r="H444" s="19">
        <v>6105</v>
      </c>
      <c r="I444" s="19">
        <v>6548</v>
      </c>
      <c r="J444" s="19">
        <v>6828</v>
      </c>
      <c r="K444" s="19">
        <v>6999</v>
      </c>
      <c r="L444" s="19">
        <v>7074</v>
      </c>
      <c r="M444" s="19">
        <v>6808</v>
      </c>
      <c r="N444" s="19">
        <v>6765</v>
      </c>
      <c r="O444" s="19">
        <v>6830</v>
      </c>
      <c r="P444" s="19">
        <v>6749</v>
      </c>
      <c r="Q444" s="19">
        <v>6652</v>
      </c>
      <c r="R444" s="19">
        <v>6389</v>
      </c>
      <c r="S444" s="19">
        <v>6322</v>
      </c>
      <c r="T444" s="19">
        <v>6424</v>
      </c>
      <c r="U444" s="19">
        <v>6876</v>
      </c>
      <c r="V444" s="19">
        <v>7151</v>
      </c>
      <c r="W444" s="19">
        <v>6924</v>
      </c>
      <c r="X444" s="19">
        <v>6711</v>
      </c>
      <c r="Y444" s="19">
        <v>6385</v>
      </c>
      <c r="Z444" s="19">
        <v>6210</v>
      </c>
      <c r="AA444" s="19">
        <v>6201</v>
      </c>
      <c r="AB444" s="19">
        <v>6297</v>
      </c>
      <c r="AC444" s="19">
        <v>6005</v>
      </c>
      <c r="AD444" s="19">
        <v>5812</v>
      </c>
      <c r="AE444" s="19">
        <v>5684</v>
      </c>
      <c r="AF444" s="19">
        <v>5664</v>
      </c>
      <c r="AG444" s="19">
        <v>6089</v>
      </c>
      <c r="AH444" s="19">
        <v>6224</v>
      </c>
      <c r="AI444" s="19">
        <v>6098</v>
      </c>
      <c r="AJ444" s="19">
        <v>6120</v>
      </c>
      <c r="AK444" s="19">
        <v>6109</v>
      </c>
      <c r="AL444" s="19">
        <v>6118</v>
      </c>
      <c r="AM444" s="19">
        <v>6405</v>
      </c>
      <c r="AN444" s="19">
        <v>6968</v>
      </c>
      <c r="AO444" s="19">
        <v>7135</v>
      </c>
      <c r="AP444" s="19">
        <v>7372</v>
      </c>
      <c r="AQ444" s="19">
        <v>8239</v>
      </c>
      <c r="AR444" s="19">
        <v>9270</v>
      </c>
      <c r="AS444" s="19">
        <v>10650</v>
      </c>
      <c r="AT444" s="19">
        <v>12361</v>
      </c>
      <c r="AU444" s="19">
        <v>13038</v>
      </c>
      <c r="AV444" s="19">
        <v>13165</v>
      </c>
      <c r="AW444" s="19">
        <v>12986</v>
      </c>
      <c r="AX444" s="19">
        <v>12892</v>
      </c>
      <c r="AY444" s="19">
        <v>12835</v>
      </c>
      <c r="AZ444" s="19">
        <v>12990</v>
      </c>
      <c r="BA444" s="19">
        <v>12728</v>
      </c>
      <c r="BB444" s="19">
        <v>12305</v>
      </c>
      <c r="BC444" s="19">
        <v>12036</v>
      </c>
      <c r="BD444" s="19">
        <v>12094</v>
      </c>
      <c r="BE444" s="19">
        <v>13090</v>
      </c>
      <c r="BF444" s="19">
        <v>13317</v>
      </c>
      <c r="BG444" s="19">
        <v>12906</v>
      </c>
      <c r="BH444" s="19">
        <v>12396</v>
      </c>
      <c r="BI444" s="19">
        <v>11683</v>
      </c>
      <c r="BJ444" s="19">
        <v>11136</v>
      </c>
      <c r="BK444" s="19">
        <v>11048</v>
      </c>
      <c r="BL444" s="19">
        <v>11119</v>
      </c>
      <c r="BM444" s="19">
        <v>10998</v>
      </c>
      <c r="BN444" s="19">
        <v>10733</v>
      </c>
      <c r="BO444" s="19">
        <v>10577</v>
      </c>
      <c r="BP444" s="19">
        <v>10887</v>
      </c>
      <c r="BQ444" s="19">
        <v>11841</v>
      </c>
      <c r="BR444" s="19">
        <v>12091</v>
      </c>
      <c r="BS444" s="19">
        <v>11865</v>
      </c>
      <c r="BT444" s="19">
        <v>11695</v>
      </c>
      <c r="BU444" s="19">
        <v>11764</v>
      </c>
      <c r="BV444" s="19">
        <v>11630</v>
      </c>
      <c r="BW444" s="19">
        <v>11861</v>
      </c>
      <c r="BX444" s="19">
        <v>12189</v>
      </c>
      <c r="BY444" s="19">
        <v>12143</v>
      </c>
      <c r="BZ444" s="19">
        <v>11989</v>
      </c>
      <c r="CA444" s="19">
        <v>11937</v>
      </c>
      <c r="CB444" s="19">
        <v>12030</v>
      </c>
      <c r="CC444" s="19">
        <v>12939</v>
      </c>
      <c r="CD444" s="19">
        <v>13280</v>
      </c>
      <c r="CE444" s="19">
        <v>13023</v>
      </c>
      <c r="CF444" s="19">
        <v>12580</v>
      </c>
      <c r="CG444" s="19">
        <v>12203</v>
      </c>
      <c r="CH444" s="49">
        <v>11900</v>
      </c>
      <c r="CI444" s="49">
        <v>12117</v>
      </c>
      <c r="CJ444" s="49">
        <v>12264</v>
      </c>
      <c r="CK444" s="49">
        <v>12036</v>
      </c>
      <c r="CL444" s="49">
        <v>11928</v>
      </c>
      <c r="CM444" s="49">
        <v>11725</v>
      </c>
      <c r="CN444" s="49">
        <v>11586</v>
      </c>
      <c r="CO444" s="49">
        <v>12158</v>
      </c>
      <c r="CP444" s="49">
        <v>12568</v>
      </c>
      <c r="CQ444" s="49">
        <v>12241</v>
      </c>
      <c r="CR444" s="49">
        <v>11924</v>
      </c>
      <c r="CS444" s="49">
        <v>11345</v>
      </c>
      <c r="CT444" s="49">
        <v>10924</v>
      </c>
      <c r="CU444" s="49">
        <v>10726</v>
      </c>
      <c r="CV444" s="49">
        <v>10514</v>
      </c>
      <c r="CW444" s="49">
        <v>9950</v>
      </c>
      <c r="CX444" s="49">
        <v>9440</v>
      </c>
      <c r="CY444" s="49">
        <v>8966</v>
      </c>
      <c r="DG444" s="17" t="s">
        <v>49</v>
      </c>
      <c r="DH444" s="17" t="s">
        <v>49</v>
      </c>
      <c r="DI444" s="49">
        <v>307700</v>
      </c>
      <c r="DJ444" s="49">
        <v>304900</v>
      </c>
      <c r="DK444" s="49">
        <v>306800</v>
      </c>
      <c r="DL444" s="49">
        <v>307600</v>
      </c>
      <c r="DM444" s="49">
        <v>306400</v>
      </c>
      <c r="DN444" s="49">
        <v>305800</v>
      </c>
      <c r="DO444" s="49">
        <v>301400</v>
      </c>
      <c r="DP444" s="49">
        <v>301200</v>
      </c>
      <c r="DQ444" s="49">
        <v>302100</v>
      </c>
      <c r="DR444" s="49">
        <v>302600</v>
      </c>
      <c r="DS444" s="49">
        <v>301500</v>
      </c>
      <c r="DT444" s="49">
        <v>304600</v>
      </c>
      <c r="DU444" s="49">
        <v>307000</v>
      </c>
      <c r="DV444" s="49">
        <v>307000</v>
      </c>
      <c r="DW444" s="49">
        <v>310000</v>
      </c>
      <c r="DX444" s="49">
        <v>306200</v>
      </c>
      <c r="DY444" s="49">
        <v>305600</v>
      </c>
      <c r="DZ444" s="49">
        <v>306500</v>
      </c>
      <c r="EA444" s="49">
        <v>302100</v>
      </c>
      <c r="EB444" s="49">
        <v>303000</v>
      </c>
      <c r="EC444" s="49">
        <v>301200</v>
      </c>
      <c r="ED444" s="49">
        <v>299500</v>
      </c>
      <c r="EE444" s="49">
        <v>301500</v>
      </c>
      <c r="EF444" s="49">
        <v>301900</v>
      </c>
      <c r="EG444" s="49">
        <v>303100</v>
      </c>
      <c r="EH444" s="49">
        <v>303600</v>
      </c>
      <c r="EI444" s="49">
        <v>303000</v>
      </c>
      <c r="EJ444" s="49">
        <v>299600</v>
      </c>
      <c r="EK444" s="49">
        <v>302900</v>
      </c>
      <c r="EL444" s="49">
        <v>303300</v>
      </c>
      <c r="EM444" s="49"/>
      <c r="EN444" s="19"/>
      <c r="EO444" s="31">
        <f t="shared" si="210"/>
        <v>2.2746181345466365E-2</v>
      </c>
      <c r="EP444" s="31">
        <f t="shared" si="211"/>
        <v>2.2187602492620532E-2</v>
      </c>
      <c r="EQ444" s="31">
        <f t="shared" si="212"/>
        <v>2.1681877444589309E-2</v>
      </c>
      <c r="ER444" s="31">
        <f t="shared" si="213"/>
        <v>2.0884265279583876E-2</v>
      </c>
      <c r="ES444" s="31">
        <f t="shared" si="214"/>
        <v>2.2597911227154047E-2</v>
      </c>
      <c r="ET444" s="31">
        <f t="shared" si="215"/>
        <v>2.0307390451275345E-2</v>
      </c>
      <c r="EU444" s="31">
        <f t="shared" si="216"/>
        <v>1.9923689449236896E-2</v>
      </c>
      <c r="EV444" s="31">
        <f t="shared" si="217"/>
        <v>1.8804780876494023E-2</v>
      </c>
      <c r="EW444" s="31">
        <f t="shared" si="218"/>
        <v>2.0185369083085072E-2</v>
      </c>
      <c r="EX444" s="31">
        <f t="shared" si="219"/>
        <v>2.0218109715796431E-2</v>
      </c>
      <c r="EY444" s="31">
        <f t="shared" si="220"/>
        <v>2.3665008291873964E-2</v>
      </c>
      <c r="EZ444" s="31">
        <f t="shared" si="221"/>
        <v>3.0433355219960604E-2</v>
      </c>
      <c r="FA444" s="31">
        <f t="shared" si="222"/>
        <v>4.2469055374592835E-2</v>
      </c>
      <c r="FB444" s="31">
        <f t="shared" si="223"/>
        <v>4.1993485342019542E-2</v>
      </c>
      <c r="FC444" s="31">
        <f t="shared" si="224"/>
        <v>4.1058064516129034E-2</v>
      </c>
      <c r="FD444" s="31">
        <f t="shared" si="225"/>
        <v>3.9497060744611366E-2</v>
      </c>
      <c r="FE444" s="31">
        <f t="shared" si="226"/>
        <v>4.2231675392670157E-2</v>
      </c>
      <c r="FF444" s="31">
        <f t="shared" si="227"/>
        <v>3.6332789559543228E-2</v>
      </c>
      <c r="FG444" s="31">
        <f t="shared" si="228"/>
        <v>3.6405163853028798E-2</v>
      </c>
      <c r="FH444" s="31">
        <f t="shared" si="229"/>
        <v>3.5930693069306928E-2</v>
      </c>
      <c r="FI444" s="31">
        <f t="shared" si="230"/>
        <v>3.9392430278884463E-2</v>
      </c>
      <c r="FJ444" s="31">
        <f t="shared" si="231"/>
        <v>3.8831385642737894E-2</v>
      </c>
      <c r="FK444" s="31">
        <f t="shared" si="232"/>
        <v>4.0275290215588726E-2</v>
      </c>
      <c r="FL444" s="31">
        <f t="shared" si="241"/>
        <v>3.9847631666114609E-2</v>
      </c>
      <c r="FM444" s="50">
        <f t="shared" si="242"/>
        <v>4.2966017815902341E-2</v>
      </c>
      <c r="FN444" s="50">
        <f t="shared" si="243"/>
        <v>3.9196310935441368E-2</v>
      </c>
      <c r="FO444" s="50">
        <f t="shared" si="244"/>
        <v>3.9722772277227723E-2</v>
      </c>
      <c r="FP444" s="50">
        <f t="shared" si="239"/>
        <v>3.8671562082777035E-2</v>
      </c>
      <c r="FQ444" s="50">
        <f t="shared" si="240"/>
        <v>4.0412677451304058E-2</v>
      </c>
      <c r="FR444" s="50">
        <f t="shared" si="209"/>
        <v>3.6017144741180347E-2</v>
      </c>
    </row>
    <row r="445" spans="1:174" ht="14">
      <c r="A445" s="17" t="s">
        <v>50</v>
      </c>
      <c r="B445" s="19">
        <v>8926</v>
      </c>
      <c r="C445" s="19">
        <v>9159</v>
      </c>
      <c r="D445" s="19">
        <v>9217</v>
      </c>
      <c r="E445" s="19">
        <v>8995</v>
      </c>
      <c r="F445" s="19">
        <v>8904</v>
      </c>
      <c r="G445" s="19">
        <v>8913</v>
      </c>
      <c r="H445" s="19">
        <v>8922</v>
      </c>
      <c r="I445" s="19">
        <v>9920</v>
      </c>
      <c r="J445" s="19">
        <v>10378</v>
      </c>
      <c r="K445" s="19">
        <v>10574</v>
      </c>
      <c r="L445" s="19">
        <v>10782</v>
      </c>
      <c r="M445" s="19">
        <v>10723</v>
      </c>
      <c r="N445" s="19">
        <v>10867</v>
      </c>
      <c r="O445" s="19">
        <v>10873</v>
      </c>
      <c r="P445" s="19">
        <v>11056</v>
      </c>
      <c r="Q445" s="19">
        <v>11073</v>
      </c>
      <c r="R445" s="19">
        <v>10804</v>
      </c>
      <c r="S445" s="19">
        <v>10442</v>
      </c>
      <c r="T445" s="19">
        <v>10251</v>
      </c>
      <c r="U445" s="19">
        <v>10805</v>
      </c>
      <c r="V445" s="19">
        <v>10957</v>
      </c>
      <c r="W445" s="19">
        <v>10848</v>
      </c>
      <c r="X445" s="19">
        <v>10381</v>
      </c>
      <c r="Y445" s="19">
        <v>9914</v>
      </c>
      <c r="Z445" s="19">
        <v>9562</v>
      </c>
      <c r="AA445" s="19">
        <v>9287</v>
      </c>
      <c r="AB445" s="19">
        <v>9296</v>
      </c>
      <c r="AC445" s="19">
        <v>8770</v>
      </c>
      <c r="AD445" s="19">
        <v>8467</v>
      </c>
      <c r="AE445" s="19">
        <v>7913</v>
      </c>
      <c r="AF445" s="19">
        <v>7667</v>
      </c>
      <c r="AG445" s="19">
        <v>8287</v>
      </c>
      <c r="AH445" s="19">
        <v>8526</v>
      </c>
      <c r="AI445" s="19">
        <v>8543</v>
      </c>
      <c r="AJ445" s="19">
        <v>8543</v>
      </c>
      <c r="AK445" s="19">
        <v>8655</v>
      </c>
      <c r="AL445" s="19">
        <v>8854</v>
      </c>
      <c r="AM445" s="19">
        <v>9367</v>
      </c>
      <c r="AN445" s="19">
        <v>10425</v>
      </c>
      <c r="AO445" s="19">
        <v>10626</v>
      </c>
      <c r="AP445" s="19">
        <v>10951</v>
      </c>
      <c r="AQ445" s="19">
        <v>12175</v>
      </c>
      <c r="AR445" s="19">
        <v>13280</v>
      </c>
      <c r="AS445" s="19">
        <v>15000</v>
      </c>
      <c r="AT445" s="19">
        <v>18270</v>
      </c>
      <c r="AU445" s="19">
        <v>19828</v>
      </c>
      <c r="AV445" s="19">
        <v>20401</v>
      </c>
      <c r="AW445" s="19">
        <v>21039</v>
      </c>
      <c r="AX445" s="19">
        <v>20639</v>
      </c>
      <c r="AY445" s="19">
        <v>21100</v>
      </c>
      <c r="AZ445" s="19">
        <v>21268</v>
      </c>
      <c r="BA445" s="19">
        <v>20744</v>
      </c>
      <c r="BB445" s="19">
        <v>20218</v>
      </c>
      <c r="BC445" s="19">
        <v>19782</v>
      </c>
      <c r="BD445" s="19">
        <v>19441</v>
      </c>
      <c r="BE445" s="19">
        <v>20778</v>
      </c>
      <c r="BF445" s="19">
        <v>20954</v>
      </c>
      <c r="BG445" s="19">
        <v>20439</v>
      </c>
      <c r="BH445" s="19">
        <v>19979</v>
      </c>
      <c r="BI445" s="19">
        <v>19142</v>
      </c>
      <c r="BJ445" s="19">
        <v>18222</v>
      </c>
      <c r="BK445" s="19">
        <v>17957</v>
      </c>
      <c r="BL445" s="19">
        <v>18043</v>
      </c>
      <c r="BM445" s="19">
        <v>18295</v>
      </c>
      <c r="BN445" s="19">
        <v>18221</v>
      </c>
      <c r="BO445" s="19">
        <v>17989</v>
      </c>
      <c r="BP445" s="19">
        <v>17865</v>
      </c>
      <c r="BQ445" s="19">
        <v>18984</v>
      </c>
      <c r="BR445" s="19">
        <v>20006</v>
      </c>
      <c r="BS445" s="19">
        <v>20251</v>
      </c>
      <c r="BT445" s="19">
        <v>20105</v>
      </c>
      <c r="BU445" s="19">
        <v>19715</v>
      </c>
      <c r="BV445" s="19">
        <v>19604</v>
      </c>
      <c r="BW445" s="19">
        <v>20429</v>
      </c>
      <c r="BX445" s="19">
        <v>21244</v>
      </c>
      <c r="BY445" s="19">
        <v>22065</v>
      </c>
      <c r="BZ445" s="19">
        <v>21348</v>
      </c>
      <c r="CA445" s="19">
        <v>21197</v>
      </c>
      <c r="CB445" s="19">
        <v>21336</v>
      </c>
      <c r="CC445" s="19">
        <v>22625</v>
      </c>
      <c r="CD445" s="19">
        <v>23356</v>
      </c>
      <c r="CE445" s="19">
        <v>23235</v>
      </c>
      <c r="CF445" s="19">
        <v>22551</v>
      </c>
      <c r="CG445" s="19">
        <v>22318</v>
      </c>
      <c r="CH445" s="49">
        <v>21754</v>
      </c>
      <c r="CI445" s="49">
        <v>22037</v>
      </c>
      <c r="CJ445" s="49">
        <v>21970</v>
      </c>
      <c r="CK445" s="49">
        <v>21578</v>
      </c>
      <c r="CL445" s="49">
        <v>21596</v>
      </c>
      <c r="CM445" s="49">
        <v>21443</v>
      </c>
      <c r="CN445" s="49">
        <v>20755</v>
      </c>
      <c r="CO445" s="49">
        <v>21420</v>
      </c>
      <c r="CP445" s="49">
        <v>21694</v>
      </c>
      <c r="CQ445" s="49">
        <v>21128</v>
      </c>
      <c r="CR445" s="49">
        <v>20290</v>
      </c>
      <c r="CS445" s="49">
        <v>19727</v>
      </c>
      <c r="CT445" s="49">
        <v>18661</v>
      </c>
      <c r="CU445" s="49">
        <v>18272</v>
      </c>
      <c r="CV445" s="49">
        <v>18104</v>
      </c>
      <c r="CW445" s="49">
        <v>17388</v>
      </c>
      <c r="CX445" s="49">
        <v>16690</v>
      </c>
      <c r="CY445" s="49">
        <v>16143</v>
      </c>
      <c r="DG445" s="17" t="s">
        <v>50</v>
      </c>
      <c r="DH445" s="17" t="s">
        <v>50</v>
      </c>
      <c r="DI445" s="49">
        <v>539300</v>
      </c>
      <c r="DJ445" s="49">
        <v>542100</v>
      </c>
      <c r="DK445" s="49">
        <v>542500</v>
      </c>
      <c r="DL445" s="49">
        <v>546800</v>
      </c>
      <c r="DM445" s="49">
        <v>549500</v>
      </c>
      <c r="DN445" s="49">
        <v>550000</v>
      </c>
      <c r="DO445" s="49">
        <v>554300</v>
      </c>
      <c r="DP445" s="49">
        <v>554200</v>
      </c>
      <c r="DQ445" s="49">
        <v>558400</v>
      </c>
      <c r="DR445" s="49">
        <v>560500</v>
      </c>
      <c r="DS445" s="49">
        <v>561900</v>
      </c>
      <c r="DT445" s="49">
        <v>565900</v>
      </c>
      <c r="DU445" s="49">
        <v>564000</v>
      </c>
      <c r="DV445" s="49">
        <v>566500</v>
      </c>
      <c r="DW445" s="49">
        <v>569700</v>
      </c>
      <c r="DX445" s="49">
        <v>570500</v>
      </c>
      <c r="DY445" s="49">
        <v>570600</v>
      </c>
      <c r="DZ445" s="49">
        <v>574300</v>
      </c>
      <c r="EA445" s="49">
        <v>578800</v>
      </c>
      <c r="EB445" s="49">
        <v>580800</v>
      </c>
      <c r="EC445" s="49">
        <v>585200</v>
      </c>
      <c r="ED445" s="49">
        <v>583000</v>
      </c>
      <c r="EE445" s="49">
        <v>583000</v>
      </c>
      <c r="EF445" s="49">
        <v>579000</v>
      </c>
      <c r="EG445" s="49">
        <v>580300</v>
      </c>
      <c r="EH445" s="49">
        <v>578100</v>
      </c>
      <c r="EI445" s="49">
        <v>580500</v>
      </c>
      <c r="EJ445" s="49">
        <v>585800</v>
      </c>
      <c r="EK445" s="49">
        <v>585300</v>
      </c>
      <c r="EL445" s="49">
        <v>587400</v>
      </c>
      <c r="EM445" s="49"/>
      <c r="EN445" s="19"/>
      <c r="EO445" s="31">
        <f t="shared" si="210"/>
        <v>1.9606897830521046E-2</v>
      </c>
      <c r="EP445" s="31">
        <f t="shared" si="211"/>
        <v>2.0046116952591772E-2</v>
      </c>
      <c r="EQ445" s="31">
        <f t="shared" si="212"/>
        <v>2.0411059907834102E-2</v>
      </c>
      <c r="ER445" s="31">
        <f t="shared" si="213"/>
        <v>1.8747256766642281E-2</v>
      </c>
      <c r="ES445" s="31">
        <f t="shared" si="214"/>
        <v>1.9741583257506825E-2</v>
      </c>
      <c r="ET445" s="31">
        <f t="shared" si="215"/>
        <v>1.7385454545454544E-2</v>
      </c>
      <c r="EU445" s="31">
        <f t="shared" si="216"/>
        <v>1.5821757171206929E-2</v>
      </c>
      <c r="EV445" s="31">
        <f t="shared" si="217"/>
        <v>1.383435582822086E-2</v>
      </c>
      <c r="EW445" s="31">
        <f t="shared" si="218"/>
        <v>1.5299068767908309E-2</v>
      </c>
      <c r="EX445" s="31">
        <f t="shared" si="219"/>
        <v>1.5796610169491524E-2</v>
      </c>
      <c r="EY445" s="31">
        <f t="shared" si="220"/>
        <v>1.8910838227442606E-2</v>
      </c>
      <c r="EZ445" s="31">
        <f t="shared" si="221"/>
        <v>2.3467043647287508E-2</v>
      </c>
      <c r="FA445" s="31">
        <f t="shared" si="222"/>
        <v>3.5156028368794327E-2</v>
      </c>
      <c r="FB445" s="31">
        <f t="shared" si="223"/>
        <v>3.6432480141218006E-2</v>
      </c>
      <c r="FC445" s="31">
        <f t="shared" si="224"/>
        <v>3.6412146743900302E-2</v>
      </c>
      <c r="FD445" s="31">
        <f t="shared" si="225"/>
        <v>3.4077125328659072E-2</v>
      </c>
      <c r="FE445" s="31">
        <f t="shared" si="226"/>
        <v>3.5820189274447953E-2</v>
      </c>
      <c r="FF445" s="31">
        <f t="shared" si="227"/>
        <v>3.1729061466132684E-2</v>
      </c>
      <c r="FG445" s="31">
        <f t="shared" si="228"/>
        <v>3.1608500345542502E-2</v>
      </c>
      <c r="FH445" s="31">
        <f t="shared" si="229"/>
        <v>3.0759297520661158E-2</v>
      </c>
      <c r="FI445" s="31">
        <f t="shared" si="230"/>
        <v>3.4605263157894736E-2</v>
      </c>
      <c r="FJ445" s="31">
        <f t="shared" si="231"/>
        <v>3.3626072041166383E-2</v>
      </c>
      <c r="FK445" s="31">
        <f t="shared" si="232"/>
        <v>3.7847341337907375E-2</v>
      </c>
      <c r="FL445" s="31">
        <f t="shared" si="241"/>
        <v>3.684974093264249E-2</v>
      </c>
      <c r="FM445" s="50">
        <f t="shared" si="242"/>
        <v>4.0039634671721523E-2</v>
      </c>
      <c r="FN445" s="50">
        <f t="shared" si="243"/>
        <v>3.7630167791039615E-2</v>
      </c>
      <c r="FO445" s="50">
        <f t="shared" si="244"/>
        <v>3.7171403962101633E-2</v>
      </c>
      <c r="FP445" s="50">
        <f t="shared" si="239"/>
        <v>3.5430180949129399E-2</v>
      </c>
      <c r="FQ445" s="50">
        <f t="shared" si="240"/>
        <v>3.6097727661028534E-2</v>
      </c>
      <c r="FR445" s="50">
        <f t="shared" si="209"/>
        <v>3.1768811712631941E-2</v>
      </c>
    </row>
    <row r="446" spans="1:174" ht="14">
      <c r="A446" s="17" t="s">
        <v>16</v>
      </c>
      <c r="B446" s="19">
        <v>6114</v>
      </c>
      <c r="C446" s="19">
        <v>6138</v>
      </c>
      <c r="D446" s="19">
        <v>6172</v>
      </c>
      <c r="E446" s="19">
        <v>6072</v>
      </c>
      <c r="F446" s="19">
        <v>5825</v>
      </c>
      <c r="G446" s="19">
        <v>5898</v>
      </c>
      <c r="H446" s="19">
        <v>6059</v>
      </c>
      <c r="I446" s="19">
        <v>6545</v>
      </c>
      <c r="J446" s="19">
        <v>6709</v>
      </c>
      <c r="K446" s="19">
        <v>6749</v>
      </c>
      <c r="L446" s="19">
        <v>6653</v>
      </c>
      <c r="M446" s="19">
        <v>6412</v>
      </c>
      <c r="N446" s="19">
        <v>6062</v>
      </c>
      <c r="O446" s="19">
        <v>6023</v>
      </c>
      <c r="P446" s="19">
        <v>6122</v>
      </c>
      <c r="Q446" s="19">
        <v>6045</v>
      </c>
      <c r="R446" s="19">
        <v>5779</v>
      </c>
      <c r="S446" s="19">
        <v>5932</v>
      </c>
      <c r="T446" s="19">
        <v>6023</v>
      </c>
      <c r="U446" s="19">
        <v>6560</v>
      </c>
      <c r="V446" s="19">
        <v>6648</v>
      </c>
      <c r="W446" s="19">
        <v>6723</v>
      </c>
      <c r="X446" s="19">
        <v>6324</v>
      </c>
      <c r="Y446" s="19">
        <v>6046</v>
      </c>
      <c r="Z446" s="19">
        <v>5763</v>
      </c>
      <c r="AA446" s="19">
        <v>5755</v>
      </c>
      <c r="AB446" s="19">
        <v>5983</v>
      </c>
      <c r="AC446" s="19">
        <v>5753</v>
      </c>
      <c r="AD446" s="19">
        <v>5416</v>
      </c>
      <c r="AE446" s="19">
        <v>5227</v>
      </c>
      <c r="AF446" s="19">
        <v>5151</v>
      </c>
      <c r="AG446" s="19">
        <v>5503</v>
      </c>
      <c r="AH446" s="19">
        <v>5707</v>
      </c>
      <c r="AI446" s="19">
        <v>5531</v>
      </c>
      <c r="AJ446" s="19">
        <v>5490</v>
      </c>
      <c r="AK446" s="19">
        <v>5316</v>
      </c>
      <c r="AL446" s="19">
        <v>5335</v>
      </c>
      <c r="AM446" s="19">
        <v>5706</v>
      </c>
      <c r="AN446" s="19">
        <v>6301</v>
      </c>
      <c r="AO446" s="19">
        <v>6477</v>
      </c>
      <c r="AP446" s="19">
        <v>6640</v>
      </c>
      <c r="AQ446" s="19">
        <v>7781</v>
      </c>
      <c r="AR446" s="19">
        <v>8827</v>
      </c>
      <c r="AS446" s="19">
        <v>10470</v>
      </c>
      <c r="AT446" s="19">
        <v>12389</v>
      </c>
      <c r="AU446" s="19">
        <v>12759</v>
      </c>
      <c r="AV446" s="19">
        <v>13173</v>
      </c>
      <c r="AW446" s="19">
        <v>13031</v>
      </c>
      <c r="AX446" s="19">
        <v>13207</v>
      </c>
      <c r="AY446" s="19">
        <v>13198</v>
      </c>
      <c r="AZ446" s="19">
        <v>13269</v>
      </c>
      <c r="BA446" s="19">
        <v>13069</v>
      </c>
      <c r="BB446" s="19">
        <v>12638</v>
      </c>
      <c r="BC446" s="19">
        <v>12235</v>
      </c>
      <c r="BD446" s="19">
        <v>12072</v>
      </c>
      <c r="BE446" s="19">
        <v>13179</v>
      </c>
      <c r="BF446" s="19">
        <v>13102</v>
      </c>
      <c r="BG446" s="19">
        <v>12605</v>
      </c>
      <c r="BH446" s="19">
        <v>11953</v>
      </c>
      <c r="BI446" s="19">
        <v>11267</v>
      </c>
      <c r="BJ446" s="19">
        <v>10761</v>
      </c>
      <c r="BK446" s="19">
        <v>10743</v>
      </c>
      <c r="BL446" s="19">
        <v>10941</v>
      </c>
      <c r="BM446" s="19">
        <v>10729</v>
      </c>
      <c r="BN446" s="19">
        <v>10263</v>
      </c>
      <c r="BO446" s="19">
        <v>10271</v>
      </c>
      <c r="BP446" s="19">
        <v>10236</v>
      </c>
      <c r="BQ446" s="19">
        <v>11157</v>
      </c>
      <c r="BR446" s="19">
        <v>11328</v>
      </c>
      <c r="BS446" s="19">
        <v>11135</v>
      </c>
      <c r="BT446" s="19">
        <v>10964</v>
      </c>
      <c r="BU446" s="19">
        <v>10650</v>
      </c>
      <c r="BV446" s="19">
        <v>10467</v>
      </c>
      <c r="BW446" s="19">
        <v>10776</v>
      </c>
      <c r="BX446" s="19">
        <v>11287</v>
      </c>
      <c r="BY446" s="19">
        <v>11170</v>
      </c>
      <c r="BZ446" s="19">
        <v>10843</v>
      </c>
      <c r="CA446" s="19">
        <v>10666</v>
      </c>
      <c r="CB446" s="19">
        <v>10729</v>
      </c>
      <c r="CC446" s="19">
        <v>11404</v>
      </c>
      <c r="CD446" s="19">
        <v>11819</v>
      </c>
      <c r="CE446" s="19">
        <v>11364</v>
      </c>
      <c r="CF446" s="19">
        <v>10766</v>
      </c>
      <c r="CG446" s="19">
        <v>10561</v>
      </c>
      <c r="CH446" s="49">
        <v>10458</v>
      </c>
      <c r="CI446" s="49">
        <v>10545</v>
      </c>
      <c r="CJ446" s="49">
        <v>10607</v>
      </c>
      <c r="CK446" s="49">
        <v>10438</v>
      </c>
      <c r="CL446" s="49">
        <v>10317</v>
      </c>
      <c r="CM446" s="49">
        <v>10114</v>
      </c>
      <c r="CN446" s="49">
        <v>9854</v>
      </c>
      <c r="CO446" s="49">
        <v>10359</v>
      </c>
      <c r="CP446" s="49">
        <v>10685</v>
      </c>
      <c r="CQ446" s="49">
        <v>10437</v>
      </c>
      <c r="CR446" s="49">
        <v>10018</v>
      </c>
      <c r="CS446" s="49">
        <v>9691</v>
      </c>
      <c r="CT446" s="49">
        <v>9218</v>
      </c>
      <c r="CU446" s="49">
        <v>9222</v>
      </c>
      <c r="CV446" s="49">
        <v>9023</v>
      </c>
      <c r="CW446" s="49">
        <v>8469</v>
      </c>
      <c r="CX446" s="49">
        <v>8064</v>
      </c>
      <c r="CY446" s="49">
        <v>7636</v>
      </c>
      <c r="DG446" s="17" t="s">
        <v>16</v>
      </c>
      <c r="DH446" s="17" t="s">
        <v>16</v>
      </c>
      <c r="DI446" s="49">
        <v>280000</v>
      </c>
      <c r="DJ446" s="49">
        <v>278000</v>
      </c>
      <c r="DK446" s="49">
        <v>279700</v>
      </c>
      <c r="DL446" s="49">
        <v>282100</v>
      </c>
      <c r="DM446" s="49">
        <v>283200</v>
      </c>
      <c r="DN446" s="49">
        <v>280700</v>
      </c>
      <c r="DO446" s="49">
        <v>278300</v>
      </c>
      <c r="DP446" s="49">
        <v>277500</v>
      </c>
      <c r="DQ446" s="49">
        <v>275300</v>
      </c>
      <c r="DR446" s="49">
        <v>275300</v>
      </c>
      <c r="DS446" s="49">
        <v>276400</v>
      </c>
      <c r="DT446" s="49">
        <v>278200</v>
      </c>
      <c r="DU446" s="49">
        <v>277100</v>
      </c>
      <c r="DV446" s="49">
        <v>280600</v>
      </c>
      <c r="DW446" s="49">
        <v>280300</v>
      </c>
      <c r="DX446" s="49">
        <v>281700</v>
      </c>
      <c r="DY446" s="49">
        <v>283900</v>
      </c>
      <c r="DZ446" s="49">
        <v>279500</v>
      </c>
      <c r="EA446" s="49">
        <v>279300</v>
      </c>
      <c r="EB446" s="49">
        <v>276400</v>
      </c>
      <c r="EC446" s="49">
        <v>271800</v>
      </c>
      <c r="ED446" s="49">
        <v>267900</v>
      </c>
      <c r="EE446" s="49">
        <v>267100</v>
      </c>
      <c r="EF446" s="49">
        <v>266700</v>
      </c>
      <c r="EG446" s="49">
        <v>272200</v>
      </c>
      <c r="EH446" s="49">
        <v>275600</v>
      </c>
      <c r="EI446" s="49">
        <v>276500</v>
      </c>
      <c r="EJ446" s="49">
        <v>277300</v>
      </c>
      <c r="EK446" s="49">
        <v>276100</v>
      </c>
      <c r="EL446" s="49">
        <v>280300</v>
      </c>
      <c r="EM446" s="49"/>
      <c r="EN446" s="19"/>
      <c r="EO446" s="31">
        <f t="shared" si="210"/>
        <v>2.4103571428571429E-2</v>
      </c>
      <c r="EP446" s="31">
        <f t="shared" si="211"/>
        <v>2.1805755395683454E-2</v>
      </c>
      <c r="EQ446" s="31">
        <f t="shared" si="212"/>
        <v>2.1612441902037899E-2</v>
      </c>
      <c r="ER446" s="31">
        <f t="shared" si="213"/>
        <v>2.1350584898971996E-2</v>
      </c>
      <c r="ES446" s="31">
        <f t="shared" si="214"/>
        <v>2.3739406779661017E-2</v>
      </c>
      <c r="ET446" s="31">
        <f t="shared" si="215"/>
        <v>2.0530815817598861E-2</v>
      </c>
      <c r="EU446" s="31">
        <f t="shared" si="216"/>
        <v>2.067193675889328E-2</v>
      </c>
      <c r="EV446" s="31">
        <f t="shared" si="217"/>
        <v>1.8562162162162162E-2</v>
      </c>
      <c r="EW446" s="31">
        <f t="shared" si="218"/>
        <v>2.0090810025426807E-2</v>
      </c>
      <c r="EX446" s="31">
        <f t="shared" si="219"/>
        <v>1.9378859426080638E-2</v>
      </c>
      <c r="EY446" s="31">
        <f t="shared" si="220"/>
        <v>2.3433429811866861E-2</v>
      </c>
      <c r="EZ446" s="31">
        <f t="shared" si="221"/>
        <v>3.1728971962616821E-2</v>
      </c>
      <c r="FA446" s="31">
        <f t="shared" si="222"/>
        <v>4.6044749188018763E-2</v>
      </c>
      <c r="FB446" s="31">
        <f t="shared" si="223"/>
        <v>4.7066999287241625E-2</v>
      </c>
      <c r="FC446" s="31">
        <f t="shared" si="224"/>
        <v>4.6625044595076701E-2</v>
      </c>
      <c r="FD446" s="31">
        <f t="shared" si="225"/>
        <v>4.2854100106496269E-2</v>
      </c>
      <c r="FE446" s="31">
        <f t="shared" si="226"/>
        <v>4.4399436421275099E-2</v>
      </c>
      <c r="FF446" s="31">
        <f t="shared" si="227"/>
        <v>3.8500894454382824E-2</v>
      </c>
      <c r="FG446" s="31">
        <f t="shared" si="228"/>
        <v>3.8413891872538491E-2</v>
      </c>
      <c r="FH446" s="31">
        <f t="shared" si="229"/>
        <v>3.7033285094066573E-2</v>
      </c>
      <c r="FI446" s="31">
        <f t="shared" si="230"/>
        <v>4.0967623252391464E-2</v>
      </c>
      <c r="FJ446" s="31">
        <f t="shared" si="231"/>
        <v>3.9070548712206048E-2</v>
      </c>
      <c r="FK446" s="31">
        <f t="shared" si="232"/>
        <v>4.1819543242231375E-2</v>
      </c>
      <c r="FL446" s="31">
        <f t="shared" si="241"/>
        <v>4.0228721409823774E-2</v>
      </c>
      <c r="FM446" s="50">
        <f t="shared" si="242"/>
        <v>4.1748714180749449E-2</v>
      </c>
      <c r="FN446" s="50">
        <f t="shared" si="243"/>
        <v>3.7946298984034836E-2</v>
      </c>
      <c r="FO446" s="50">
        <f t="shared" si="244"/>
        <v>3.7750452079566003E-2</v>
      </c>
      <c r="FP446" s="50">
        <f t="shared" si="239"/>
        <v>3.5535521096285612E-2</v>
      </c>
      <c r="FQ446" s="50">
        <f t="shared" si="240"/>
        <v>3.7801521187975369E-2</v>
      </c>
      <c r="FR446" s="50">
        <f t="shared" si="209"/>
        <v>3.2886193364252587E-2</v>
      </c>
    </row>
    <row r="447" spans="1:174" ht="14">
      <c r="A447" s="17" t="s">
        <v>51</v>
      </c>
      <c r="B447" s="19">
        <v>9244</v>
      </c>
      <c r="C447" s="19">
        <v>9421</v>
      </c>
      <c r="D447" s="19">
        <v>9562</v>
      </c>
      <c r="E447" s="19">
        <v>9606</v>
      </c>
      <c r="F447" s="19">
        <v>9631</v>
      </c>
      <c r="G447" s="19">
        <v>10171</v>
      </c>
      <c r="H447" s="19">
        <v>10797</v>
      </c>
      <c r="I447" s="19">
        <v>11730</v>
      </c>
      <c r="J447" s="19">
        <v>12044</v>
      </c>
      <c r="K447" s="19">
        <v>12073</v>
      </c>
      <c r="L447" s="19">
        <v>11704</v>
      </c>
      <c r="M447" s="19">
        <v>11133</v>
      </c>
      <c r="N447" s="19">
        <v>11210</v>
      </c>
      <c r="O447" s="19">
        <v>11421</v>
      </c>
      <c r="P447" s="19">
        <v>11533</v>
      </c>
      <c r="Q447" s="19">
        <v>11519</v>
      </c>
      <c r="R447" s="19">
        <v>11329</v>
      </c>
      <c r="S447" s="19">
        <v>11310</v>
      </c>
      <c r="T447" s="19">
        <v>11676</v>
      </c>
      <c r="U447" s="19">
        <v>12200</v>
      </c>
      <c r="V447" s="19">
        <v>11960</v>
      </c>
      <c r="W447" s="19">
        <v>11538</v>
      </c>
      <c r="X447" s="19">
        <v>10760</v>
      </c>
      <c r="Y447" s="19">
        <v>10214</v>
      </c>
      <c r="Z447" s="19">
        <v>9798</v>
      </c>
      <c r="AA447" s="19">
        <v>10007</v>
      </c>
      <c r="AB447" s="19">
        <v>10092</v>
      </c>
      <c r="AC447" s="19">
        <v>9798</v>
      </c>
      <c r="AD447" s="19">
        <v>9391</v>
      </c>
      <c r="AE447" s="19">
        <v>9506</v>
      </c>
      <c r="AF447" s="19">
        <v>9596</v>
      </c>
      <c r="AG447" s="19">
        <v>10362</v>
      </c>
      <c r="AH447" s="19">
        <v>10585</v>
      </c>
      <c r="AI447" s="19">
        <v>10140</v>
      </c>
      <c r="AJ447" s="19">
        <v>9851</v>
      </c>
      <c r="AK447" s="19">
        <v>9579</v>
      </c>
      <c r="AL447" s="19">
        <v>9456</v>
      </c>
      <c r="AM447" s="19">
        <v>10337</v>
      </c>
      <c r="AN447" s="19">
        <v>11045</v>
      </c>
      <c r="AO447" s="19">
        <v>11362</v>
      </c>
      <c r="AP447" s="19">
        <v>12035</v>
      </c>
      <c r="AQ447" s="19">
        <v>13673</v>
      </c>
      <c r="AR447" s="19">
        <v>15375</v>
      </c>
      <c r="AS447" s="19">
        <v>17390</v>
      </c>
      <c r="AT447" s="19">
        <v>20102</v>
      </c>
      <c r="AU447" s="19">
        <v>20610</v>
      </c>
      <c r="AV447" s="19">
        <v>20602</v>
      </c>
      <c r="AW447" s="19">
        <v>20389</v>
      </c>
      <c r="AX447" s="19">
        <v>19620</v>
      </c>
      <c r="AY447" s="19">
        <v>19498</v>
      </c>
      <c r="AZ447" s="19">
        <v>19930</v>
      </c>
      <c r="BA447" s="19">
        <v>19869</v>
      </c>
      <c r="BB447" s="19">
        <v>20164</v>
      </c>
      <c r="BC447" s="19">
        <v>20980</v>
      </c>
      <c r="BD447" s="19">
        <v>21182</v>
      </c>
      <c r="BE447" s="19">
        <v>22581</v>
      </c>
      <c r="BF447" s="19">
        <v>22640</v>
      </c>
      <c r="BG447" s="19">
        <v>21550</v>
      </c>
      <c r="BH447" s="19">
        <v>20445</v>
      </c>
      <c r="BI447" s="19">
        <v>19245</v>
      </c>
      <c r="BJ447" s="19">
        <v>17946</v>
      </c>
      <c r="BK447" s="19">
        <v>17778</v>
      </c>
      <c r="BL447" s="19">
        <v>18040</v>
      </c>
      <c r="BM447" s="19">
        <v>17625</v>
      </c>
      <c r="BN447" s="19">
        <v>17354</v>
      </c>
      <c r="BO447" s="19">
        <v>17995</v>
      </c>
      <c r="BP447" s="19">
        <v>18773</v>
      </c>
      <c r="BQ447" s="19">
        <v>19838</v>
      </c>
      <c r="BR447" s="19">
        <v>20381</v>
      </c>
      <c r="BS447" s="19">
        <v>19821</v>
      </c>
      <c r="BT447" s="19">
        <v>18753</v>
      </c>
      <c r="BU447" s="19">
        <v>18529</v>
      </c>
      <c r="BV447" s="19">
        <v>18197</v>
      </c>
      <c r="BW447" s="19">
        <v>18684</v>
      </c>
      <c r="BX447" s="19">
        <v>19011</v>
      </c>
      <c r="BY447" s="19">
        <v>19382</v>
      </c>
      <c r="BZ447" s="19">
        <v>19725</v>
      </c>
      <c r="CA447" s="19">
        <v>19896</v>
      </c>
      <c r="CB447" s="19">
        <v>20366</v>
      </c>
      <c r="CC447" s="19">
        <v>21749</v>
      </c>
      <c r="CD447" s="19">
        <v>22145</v>
      </c>
      <c r="CE447" s="19">
        <v>21510</v>
      </c>
      <c r="CF447" s="19">
        <v>20119</v>
      </c>
      <c r="CG447" s="19">
        <v>19723</v>
      </c>
      <c r="CH447" s="49">
        <v>18883</v>
      </c>
      <c r="CI447" s="49">
        <v>19010</v>
      </c>
      <c r="CJ447" s="49">
        <v>18856</v>
      </c>
      <c r="CK447" s="49">
        <v>18349</v>
      </c>
      <c r="CL447" s="49">
        <v>18300</v>
      </c>
      <c r="CM447" s="49">
        <v>18186</v>
      </c>
      <c r="CN447" s="49">
        <v>18465</v>
      </c>
      <c r="CO447" s="49">
        <v>19289</v>
      </c>
      <c r="CP447" s="49">
        <v>19448</v>
      </c>
      <c r="CQ447" s="49">
        <v>18450</v>
      </c>
      <c r="CR447" s="49">
        <v>17273</v>
      </c>
      <c r="CS447" s="49">
        <v>16337</v>
      </c>
      <c r="CT447" s="49">
        <v>15425</v>
      </c>
      <c r="CU447" s="49">
        <v>14999</v>
      </c>
      <c r="CV447" s="49">
        <v>14662</v>
      </c>
      <c r="CW447" s="49">
        <v>14124</v>
      </c>
      <c r="CX447" s="49">
        <v>13810</v>
      </c>
      <c r="CY447" s="49">
        <v>13729</v>
      </c>
      <c r="DG447" s="17" t="s">
        <v>51</v>
      </c>
      <c r="DH447" s="17" t="s">
        <v>51</v>
      </c>
      <c r="DI447" s="49">
        <v>548300</v>
      </c>
      <c r="DJ447" s="49">
        <v>549500</v>
      </c>
      <c r="DK447" s="49">
        <v>548200</v>
      </c>
      <c r="DL447" s="49">
        <v>549400</v>
      </c>
      <c r="DM447" s="49">
        <v>547800</v>
      </c>
      <c r="DN447" s="49">
        <v>546400</v>
      </c>
      <c r="DO447" s="49">
        <v>549400</v>
      </c>
      <c r="DP447" s="49">
        <v>542800</v>
      </c>
      <c r="DQ447" s="49">
        <v>551900</v>
      </c>
      <c r="DR447" s="49">
        <v>552200</v>
      </c>
      <c r="DS447" s="49">
        <v>558500</v>
      </c>
      <c r="DT447" s="49">
        <v>559300</v>
      </c>
      <c r="DU447" s="49">
        <v>557400</v>
      </c>
      <c r="DV447" s="49">
        <v>556500</v>
      </c>
      <c r="DW447" s="49">
        <v>555300</v>
      </c>
      <c r="DX447" s="49">
        <v>555000</v>
      </c>
      <c r="DY447" s="49">
        <v>553700</v>
      </c>
      <c r="DZ447" s="49">
        <v>556100</v>
      </c>
      <c r="EA447" s="49">
        <v>554800</v>
      </c>
      <c r="EB447" s="49">
        <v>556100</v>
      </c>
      <c r="EC447" s="49">
        <v>556800</v>
      </c>
      <c r="ED447" s="49">
        <v>558000</v>
      </c>
      <c r="EE447" s="49">
        <v>559300</v>
      </c>
      <c r="EF447" s="49">
        <v>562100</v>
      </c>
      <c r="EG447" s="49">
        <v>568600</v>
      </c>
      <c r="EH447" s="49">
        <v>569300</v>
      </c>
      <c r="EI447" s="49">
        <v>574700</v>
      </c>
      <c r="EJ447" s="49">
        <v>573900</v>
      </c>
      <c r="EK447" s="49">
        <v>578000</v>
      </c>
      <c r="EL447" s="49">
        <v>574900</v>
      </c>
      <c r="EM447" s="49"/>
      <c r="EN447" s="19"/>
      <c r="EO447" s="31">
        <f t="shared" si="210"/>
        <v>2.2018967718402335E-2</v>
      </c>
      <c r="EP447" s="31">
        <f t="shared" si="211"/>
        <v>2.0400363967242947E-2</v>
      </c>
      <c r="EQ447" s="31">
        <f t="shared" si="212"/>
        <v>2.1012404232032104E-2</v>
      </c>
      <c r="ER447" s="31">
        <f t="shared" si="213"/>
        <v>2.1252275209319257E-2</v>
      </c>
      <c r="ES447" s="31">
        <f t="shared" si="214"/>
        <v>2.1062431544359255E-2</v>
      </c>
      <c r="ET447" s="31">
        <f t="shared" si="215"/>
        <v>1.7931918008784773E-2</v>
      </c>
      <c r="EU447" s="31">
        <f t="shared" si="216"/>
        <v>1.7834000728066981E-2</v>
      </c>
      <c r="EV447" s="31">
        <f t="shared" si="217"/>
        <v>1.767870302137067E-2</v>
      </c>
      <c r="EW447" s="31">
        <f t="shared" si="218"/>
        <v>1.83728936401522E-2</v>
      </c>
      <c r="EX447" s="31">
        <f t="shared" si="219"/>
        <v>1.7124230351321986E-2</v>
      </c>
      <c r="EY447" s="31">
        <f t="shared" si="220"/>
        <v>2.0343777976723366E-2</v>
      </c>
      <c r="EZ447" s="31">
        <f t="shared" si="221"/>
        <v>2.7489719291972109E-2</v>
      </c>
      <c r="FA447" s="31">
        <f t="shared" si="222"/>
        <v>3.6975242195909579E-2</v>
      </c>
      <c r="FB447" s="31">
        <f t="shared" si="223"/>
        <v>3.5256064690026956E-2</v>
      </c>
      <c r="FC447" s="31">
        <f t="shared" si="224"/>
        <v>3.5780659103187465E-2</v>
      </c>
      <c r="FD447" s="31">
        <f t="shared" si="225"/>
        <v>3.8165765765765768E-2</v>
      </c>
      <c r="FE447" s="31">
        <f t="shared" si="226"/>
        <v>3.8919992775871409E-2</v>
      </c>
      <c r="FF447" s="31">
        <f t="shared" si="227"/>
        <v>3.227117424923575E-2</v>
      </c>
      <c r="FG447" s="31">
        <f t="shared" si="228"/>
        <v>3.1768204758471523E-2</v>
      </c>
      <c r="FH447" s="31">
        <f t="shared" si="229"/>
        <v>3.3758316849487505E-2</v>
      </c>
      <c r="FI447" s="31">
        <f t="shared" si="230"/>
        <v>3.5598060344827584E-2</v>
      </c>
      <c r="FJ447" s="31">
        <f t="shared" si="231"/>
        <v>3.2611111111111112E-2</v>
      </c>
      <c r="FK447" s="31">
        <f t="shared" si="232"/>
        <v>3.4654031825496159E-2</v>
      </c>
      <c r="FL447" s="31">
        <f t="shared" si="241"/>
        <v>3.6231987190891303E-2</v>
      </c>
      <c r="FM447" s="50">
        <f t="shared" si="242"/>
        <v>3.7829757298628211E-2</v>
      </c>
      <c r="FN447" s="50">
        <f t="shared" si="243"/>
        <v>3.3168803794133145E-2</v>
      </c>
      <c r="FO447" s="50">
        <f t="shared" si="244"/>
        <v>3.1927962415173136E-2</v>
      </c>
      <c r="FP447" s="50">
        <f t="shared" si="239"/>
        <v>3.21745948771563E-2</v>
      </c>
      <c r="FQ447" s="50">
        <f t="shared" si="240"/>
        <v>3.1920415224913498E-2</v>
      </c>
      <c r="FR447" s="50">
        <f t="shared" si="209"/>
        <v>2.6830753174465125E-2</v>
      </c>
    </row>
    <row r="448" spans="1:174" ht="14">
      <c r="A448" s="17" t="s">
        <v>14</v>
      </c>
      <c r="B448" s="19">
        <v>16892</v>
      </c>
      <c r="C448" s="19">
        <v>17222</v>
      </c>
      <c r="D448" s="19">
        <v>17799</v>
      </c>
      <c r="E448" s="19">
        <v>17359</v>
      </c>
      <c r="F448" s="19">
        <v>17050</v>
      </c>
      <c r="G448" s="19">
        <v>17273</v>
      </c>
      <c r="H448" s="19">
        <v>17960</v>
      </c>
      <c r="I448" s="19">
        <v>19755</v>
      </c>
      <c r="J448" s="19">
        <v>20534</v>
      </c>
      <c r="K448" s="19">
        <v>20423</v>
      </c>
      <c r="L448" s="19">
        <v>20233</v>
      </c>
      <c r="M448" s="19">
        <v>19893</v>
      </c>
      <c r="N448" s="19">
        <v>19503</v>
      </c>
      <c r="O448" s="19">
        <v>19538</v>
      </c>
      <c r="P448" s="19">
        <v>19884</v>
      </c>
      <c r="Q448" s="19">
        <v>19131</v>
      </c>
      <c r="R448" s="19">
        <v>18515</v>
      </c>
      <c r="S448" s="19">
        <v>18463</v>
      </c>
      <c r="T448" s="19">
        <v>19176</v>
      </c>
      <c r="U448" s="19">
        <v>20719</v>
      </c>
      <c r="V448" s="19">
        <v>20873</v>
      </c>
      <c r="W448" s="19">
        <v>20227</v>
      </c>
      <c r="X448" s="19">
        <v>19126</v>
      </c>
      <c r="Y448" s="19">
        <v>18233</v>
      </c>
      <c r="Z448" s="19">
        <v>17441</v>
      </c>
      <c r="AA448" s="19">
        <v>17629</v>
      </c>
      <c r="AB448" s="19">
        <v>18000</v>
      </c>
      <c r="AC448" s="19">
        <v>17267</v>
      </c>
      <c r="AD448" s="19">
        <v>16507</v>
      </c>
      <c r="AE448" s="19">
        <v>16516</v>
      </c>
      <c r="AF448" s="19">
        <v>17251</v>
      </c>
      <c r="AG448" s="19">
        <v>18711</v>
      </c>
      <c r="AH448" s="19">
        <v>18885</v>
      </c>
      <c r="AI448" s="19">
        <v>18476</v>
      </c>
      <c r="AJ448" s="19">
        <v>18443</v>
      </c>
      <c r="AK448" s="19">
        <v>18196</v>
      </c>
      <c r="AL448" s="19">
        <v>17895</v>
      </c>
      <c r="AM448" s="19">
        <v>18835</v>
      </c>
      <c r="AN448" s="19">
        <v>19826</v>
      </c>
      <c r="AO448" s="19">
        <v>20272</v>
      </c>
      <c r="AP448" s="19">
        <v>20852</v>
      </c>
      <c r="AQ448" s="19">
        <v>23297</v>
      </c>
      <c r="AR448" s="19">
        <v>26083</v>
      </c>
      <c r="AS448" s="19">
        <v>28744</v>
      </c>
      <c r="AT448" s="19">
        <v>32402</v>
      </c>
      <c r="AU448" s="19">
        <v>34054</v>
      </c>
      <c r="AV448" s="19">
        <v>34951</v>
      </c>
      <c r="AW448" s="19">
        <v>34531</v>
      </c>
      <c r="AX448" s="19">
        <v>33155</v>
      </c>
      <c r="AY448" s="19">
        <v>33498</v>
      </c>
      <c r="AZ448" s="19">
        <v>33777</v>
      </c>
      <c r="BA448" s="19">
        <v>32906</v>
      </c>
      <c r="BB448" s="19">
        <v>32307</v>
      </c>
      <c r="BC448" s="19">
        <v>32287</v>
      </c>
      <c r="BD448" s="19">
        <v>32652</v>
      </c>
      <c r="BE448" s="19">
        <v>34858</v>
      </c>
      <c r="BF448" s="19">
        <v>34335</v>
      </c>
      <c r="BG448" s="19">
        <v>32809</v>
      </c>
      <c r="BH448" s="19">
        <v>31326</v>
      </c>
      <c r="BI448" s="19">
        <v>29992</v>
      </c>
      <c r="BJ448" s="19">
        <v>28702</v>
      </c>
      <c r="BK448" s="19">
        <v>28820</v>
      </c>
      <c r="BL448" s="19">
        <v>29314</v>
      </c>
      <c r="BM448" s="19">
        <v>28903</v>
      </c>
      <c r="BN448" s="19">
        <v>28595</v>
      </c>
      <c r="BO448" s="19">
        <v>28016</v>
      </c>
      <c r="BP448" s="19">
        <v>28586</v>
      </c>
      <c r="BQ448" s="19">
        <v>30666</v>
      </c>
      <c r="BR448" s="19">
        <v>31895</v>
      </c>
      <c r="BS448" s="19">
        <v>31636</v>
      </c>
      <c r="BT448" s="19">
        <v>31511</v>
      </c>
      <c r="BU448" s="19">
        <v>31296</v>
      </c>
      <c r="BV448" s="19">
        <v>30739</v>
      </c>
      <c r="BW448" s="19">
        <v>32149</v>
      </c>
      <c r="BX448" s="19">
        <v>33260</v>
      </c>
      <c r="BY448" s="19">
        <v>33753</v>
      </c>
      <c r="BZ448" s="19">
        <v>33231</v>
      </c>
      <c r="CA448" s="19">
        <v>33330</v>
      </c>
      <c r="CB448" s="19">
        <v>33843</v>
      </c>
      <c r="CC448" s="19">
        <v>36039</v>
      </c>
      <c r="CD448" s="19">
        <v>36730</v>
      </c>
      <c r="CE448" s="19">
        <v>36108</v>
      </c>
      <c r="CF448" s="19">
        <v>34736</v>
      </c>
      <c r="CG448" s="19">
        <v>33874</v>
      </c>
      <c r="CH448" s="49">
        <v>33279</v>
      </c>
      <c r="CI448" s="49">
        <v>33689</v>
      </c>
      <c r="CJ448" s="49">
        <v>33843</v>
      </c>
      <c r="CK448" s="49">
        <v>33307</v>
      </c>
      <c r="CL448" s="49">
        <v>32748</v>
      </c>
      <c r="CM448" s="49">
        <v>32820</v>
      </c>
      <c r="CN448" s="49">
        <v>33004</v>
      </c>
      <c r="CO448" s="49">
        <v>34062</v>
      </c>
      <c r="CP448" s="49">
        <v>34356</v>
      </c>
      <c r="CQ448" s="49">
        <v>33556</v>
      </c>
      <c r="CR448" s="49">
        <v>32527</v>
      </c>
      <c r="CS448" s="49">
        <v>31595</v>
      </c>
      <c r="CT448" s="49">
        <v>30787</v>
      </c>
      <c r="CU448" s="49">
        <v>30425</v>
      </c>
      <c r="CV448" s="49">
        <v>29648</v>
      </c>
      <c r="CW448" s="49">
        <v>28180</v>
      </c>
      <c r="CX448" s="49">
        <v>26837</v>
      </c>
      <c r="CY448" s="49">
        <v>26198</v>
      </c>
      <c r="DG448" s="17" t="s">
        <v>14</v>
      </c>
      <c r="DH448" s="17" t="s">
        <v>14</v>
      </c>
      <c r="DI448" s="49">
        <v>676900</v>
      </c>
      <c r="DJ448" s="49">
        <v>680900</v>
      </c>
      <c r="DK448" s="49">
        <v>680200</v>
      </c>
      <c r="DL448" s="49">
        <v>681000</v>
      </c>
      <c r="DM448" s="49">
        <v>677800</v>
      </c>
      <c r="DN448" s="49">
        <v>683700</v>
      </c>
      <c r="DO448" s="49">
        <v>682600</v>
      </c>
      <c r="DP448" s="49">
        <v>688700</v>
      </c>
      <c r="DQ448" s="49">
        <v>689600</v>
      </c>
      <c r="DR448" s="49">
        <v>691300</v>
      </c>
      <c r="DS448" s="49">
        <v>682500</v>
      </c>
      <c r="DT448" s="49">
        <v>678900</v>
      </c>
      <c r="DU448" s="49">
        <v>681300</v>
      </c>
      <c r="DV448" s="49">
        <v>677400</v>
      </c>
      <c r="DW448" s="49">
        <v>679000</v>
      </c>
      <c r="DX448" s="49">
        <v>675100</v>
      </c>
      <c r="DY448" s="49">
        <v>674400</v>
      </c>
      <c r="DZ448" s="49">
        <v>679700</v>
      </c>
      <c r="EA448" s="49">
        <v>688100</v>
      </c>
      <c r="EB448" s="49">
        <v>692700</v>
      </c>
      <c r="EC448" s="49">
        <v>691600</v>
      </c>
      <c r="ED448" s="49">
        <v>683000</v>
      </c>
      <c r="EE448" s="49">
        <v>683600</v>
      </c>
      <c r="EF448" s="49">
        <v>694200</v>
      </c>
      <c r="EG448" s="49">
        <v>693900</v>
      </c>
      <c r="EH448" s="49">
        <v>700000</v>
      </c>
      <c r="EI448" s="49">
        <v>693000</v>
      </c>
      <c r="EJ448" s="49">
        <v>689800</v>
      </c>
      <c r="EK448" s="49">
        <v>685600</v>
      </c>
      <c r="EL448" s="49">
        <v>671800</v>
      </c>
      <c r="EM448" s="49"/>
      <c r="EN448" s="19"/>
      <c r="EO448" s="31">
        <f t="shared" si="210"/>
        <v>3.0171369478504947E-2</v>
      </c>
      <c r="EP448" s="31">
        <f t="shared" si="211"/>
        <v>2.8642972536348951E-2</v>
      </c>
      <c r="EQ448" s="31">
        <f t="shared" si="212"/>
        <v>2.8125551308438693E-2</v>
      </c>
      <c r="ER448" s="31">
        <f t="shared" si="213"/>
        <v>2.8158590308370045E-2</v>
      </c>
      <c r="ES448" s="31">
        <f t="shared" si="214"/>
        <v>2.9842136323399233E-2</v>
      </c>
      <c r="ET448" s="31">
        <f t="shared" si="215"/>
        <v>2.5509726488225831E-2</v>
      </c>
      <c r="EU448" s="31">
        <f t="shared" si="216"/>
        <v>2.5295927336653971E-2</v>
      </c>
      <c r="EV448" s="31">
        <f t="shared" si="217"/>
        <v>2.504864236968201E-2</v>
      </c>
      <c r="EW448" s="31">
        <f t="shared" si="218"/>
        <v>2.6792343387470996E-2</v>
      </c>
      <c r="EX448" s="31">
        <f t="shared" si="219"/>
        <v>2.5886011861709822E-2</v>
      </c>
      <c r="EY448" s="31">
        <f t="shared" si="220"/>
        <v>2.9702564102564104E-2</v>
      </c>
      <c r="EZ448" s="31">
        <f t="shared" si="221"/>
        <v>3.8419502135807922E-2</v>
      </c>
      <c r="FA448" s="31">
        <f t="shared" si="222"/>
        <v>4.9983854396007631E-2</v>
      </c>
      <c r="FB448" s="31">
        <f t="shared" si="223"/>
        <v>4.8944493652199585E-2</v>
      </c>
      <c r="FC448" s="31">
        <f t="shared" si="224"/>
        <v>4.8462444771723123E-2</v>
      </c>
      <c r="FD448" s="31">
        <f t="shared" si="225"/>
        <v>4.8366167975114796E-2</v>
      </c>
      <c r="FE448" s="31">
        <f t="shared" si="226"/>
        <v>4.8649169632265718E-2</v>
      </c>
      <c r="FF448" s="31">
        <f t="shared" si="227"/>
        <v>4.2227453288215387E-2</v>
      </c>
      <c r="FG448" s="31">
        <f t="shared" si="228"/>
        <v>4.2004069175991865E-2</v>
      </c>
      <c r="FH448" s="31">
        <f t="shared" si="229"/>
        <v>4.1267503969972572E-2</v>
      </c>
      <c r="FI448" s="31">
        <f t="shared" si="230"/>
        <v>4.5743204164256798E-2</v>
      </c>
      <c r="FJ448" s="31">
        <f t="shared" si="231"/>
        <v>4.5005856515373352E-2</v>
      </c>
      <c r="FK448" s="31">
        <f t="shared" si="232"/>
        <v>4.9375365710942073E-2</v>
      </c>
      <c r="FL448" s="31">
        <f t="shared" si="241"/>
        <v>4.8751080380293861E-2</v>
      </c>
      <c r="FM448" s="50">
        <f t="shared" si="242"/>
        <v>5.2036316472114139E-2</v>
      </c>
      <c r="FN448" s="50">
        <f t="shared" si="243"/>
        <v>4.7541428571428575E-2</v>
      </c>
      <c r="FO448" s="50">
        <f t="shared" si="244"/>
        <v>4.8062049062049063E-2</v>
      </c>
      <c r="FP448" s="50">
        <f t="shared" si="239"/>
        <v>4.7845752391997683E-2</v>
      </c>
      <c r="FQ448" s="50">
        <f t="shared" si="240"/>
        <v>4.8943990665110855E-2</v>
      </c>
      <c r="FR448" s="50">
        <f t="shared" si="209"/>
        <v>4.5827627270020842E-2</v>
      </c>
    </row>
    <row r="449" spans="1:174" ht="14">
      <c r="A449" s="17" t="s">
        <v>20</v>
      </c>
      <c r="B449" s="19">
        <v>5083</v>
      </c>
      <c r="C449" s="19">
        <v>5263</v>
      </c>
      <c r="D449" s="19">
        <v>5353</v>
      </c>
      <c r="E449" s="19">
        <v>5343</v>
      </c>
      <c r="F449" s="19">
        <v>5283</v>
      </c>
      <c r="G449" s="19">
        <v>5253</v>
      </c>
      <c r="H449" s="19">
        <v>5446</v>
      </c>
      <c r="I449" s="19">
        <v>6179</v>
      </c>
      <c r="J449" s="19">
        <v>6437</v>
      </c>
      <c r="K449" s="19">
        <v>6131</v>
      </c>
      <c r="L449" s="19">
        <v>6139</v>
      </c>
      <c r="M449" s="19">
        <v>6108</v>
      </c>
      <c r="N449" s="19">
        <v>5802</v>
      </c>
      <c r="O449" s="19">
        <v>5918</v>
      </c>
      <c r="P449" s="19">
        <v>6175</v>
      </c>
      <c r="Q449" s="19">
        <v>6013</v>
      </c>
      <c r="R449" s="19">
        <v>5776</v>
      </c>
      <c r="S449" s="19">
        <v>5708</v>
      </c>
      <c r="T449" s="19">
        <v>5687</v>
      </c>
      <c r="U449" s="19">
        <v>5954</v>
      </c>
      <c r="V449" s="19">
        <v>5897</v>
      </c>
      <c r="W449" s="19">
        <v>5912</v>
      </c>
      <c r="X449" s="19">
        <v>5772</v>
      </c>
      <c r="Y449" s="19">
        <v>5765</v>
      </c>
      <c r="Z449" s="19">
        <v>5407</v>
      </c>
      <c r="AA449" s="19">
        <v>5416</v>
      </c>
      <c r="AB449" s="19">
        <v>5500</v>
      </c>
      <c r="AC449" s="19">
        <v>5223</v>
      </c>
      <c r="AD449" s="19">
        <v>4951</v>
      </c>
      <c r="AE449" s="19">
        <v>4889</v>
      </c>
      <c r="AF449" s="19">
        <v>4817</v>
      </c>
      <c r="AG449" s="19">
        <v>5154</v>
      </c>
      <c r="AH449" s="19">
        <v>5289</v>
      </c>
      <c r="AI449" s="19">
        <v>5163</v>
      </c>
      <c r="AJ449" s="19">
        <v>5199</v>
      </c>
      <c r="AK449" s="19">
        <v>5318</v>
      </c>
      <c r="AL449" s="19">
        <v>5424</v>
      </c>
      <c r="AM449" s="19">
        <v>5714</v>
      </c>
      <c r="AN449" s="19">
        <v>6259</v>
      </c>
      <c r="AO449" s="19">
        <v>6407</v>
      </c>
      <c r="AP449" s="19">
        <v>6639</v>
      </c>
      <c r="AQ449" s="19">
        <v>7581</v>
      </c>
      <c r="AR449" s="19">
        <v>8239</v>
      </c>
      <c r="AS449" s="19">
        <v>9498</v>
      </c>
      <c r="AT449" s="19">
        <v>11241</v>
      </c>
      <c r="AU449" s="19">
        <v>12220</v>
      </c>
      <c r="AV449" s="19">
        <v>12694</v>
      </c>
      <c r="AW449" s="19">
        <v>12480</v>
      </c>
      <c r="AX449" s="19">
        <v>12622</v>
      </c>
      <c r="AY449" s="19">
        <v>12453</v>
      </c>
      <c r="AZ449" s="19">
        <v>12539</v>
      </c>
      <c r="BA449" s="19">
        <v>12370</v>
      </c>
      <c r="BB449" s="19">
        <v>12183</v>
      </c>
      <c r="BC449" s="19">
        <v>11885</v>
      </c>
      <c r="BD449" s="19">
        <v>11398</v>
      </c>
      <c r="BE449" s="19">
        <v>12207</v>
      </c>
      <c r="BF449" s="19">
        <v>11950</v>
      </c>
      <c r="BG449" s="19">
        <v>11423</v>
      </c>
      <c r="BH449" s="19">
        <v>10895</v>
      </c>
      <c r="BI449" s="19">
        <v>10347</v>
      </c>
      <c r="BJ449" s="19">
        <v>9799</v>
      </c>
      <c r="BK449" s="19">
        <v>9774</v>
      </c>
      <c r="BL449" s="19">
        <v>9747</v>
      </c>
      <c r="BM449" s="19">
        <v>9314</v>
      </c>
      <c r="BN449" s="19">
        <v>8884</v>
      </c>
      <c r="BO449" s="19">
        <v>8716</v>
      </c>
      <c r="BP449" s="19">
        <v>8655</v>
      </c>
      <c r="BQ449" s="19">
        <v>9291</v>
      </c>
      <c r="BR449" s="19">
        <v>9574</v>
      </c>
      <c r="BS449" s="19">
        <v>9423</v>
      </c>
      <c r="BT449" s="19">
        <v>9044</v>
      </c>
      <c r="BU449" s="19">
        <v>8841</v>
      </c>
      <c r="BV449" s="19">
        <v>8653</v>
      </c>
      <c r="BW449" s="19">
        <v>9295</v>
      </c>
      <c r="BX449" s="19">
        <v>9707</v>
      </c>
      <c r="BY449" s="19">
        <v>9866</v>
      </c>
      <c r="BZ449" s="19">
        <v>9701</v>
      </c>
      <c r="CA449" s="19">
        <v>9743</v>
      </c>
      <c r="CB449" s="19">
        <v>9717</v>
      </c>
      <c r="CC449" s="19">
        <v>10666</v>
      </c>
      <c r="CD449" s="19">
        <v>11082</v>
      </c>
      <c r="CE449" s="19">
        <v>11020</v>
      </c>
      <c r="CF449" s="19">
        <v>10680</v>
      </c>
      <c r="CG449" s="19">
        <v>10421</v>
      </c>
      <c r="CH449" s="49">
        <v>10229</v>
      </c>
      <c r="CI449" s="49">
        <v>10217</v>
      </c>
      <c r="CJ449" s="49">
        <v>10310</v>
      </c>
      <c r="CK449" s="49">
        <v>10123</v>
      </c>
      <c r="CL449" s="49">
        <v>10187</v>
      </c>
      <c r="CM449" s="49">
        <v>10016</v>
      </c>
      <c r="CN449" s="49">
        <v>9831</v>
      </c>
      <c r="CO449" s="49">
        <v>10312</v>
      </c>
      <c r="CP449" s="49">
        <v>10517</v>
      </c>
      <c r="CQ449" s="49">
        <v>10267</v>
      </c>
      <c r="CR449" s="49">
        <v>10034</v>
      </c>
      <c r="CS449" s="49">
        <v>9809</v>
      </c>
      <c r="CT449" s="49">
        <v>9358</v>
      </c>
      <c r="CU449" s="49">
        <v>9051</v>
      </c>
      <c r="CV449" s="49">
        <v>8926</v>
      </c>
      <c r="CW449" s="49">
        <v>8556</v>
      </c>
      <c r="CX449" s="49">
        <v>8217</v>
      </c>
      <c r="CY449" s="49">
        <v>7841</v>
      </c>
      <c r="DG449" s="17" t="s">
        <v>20</v>
      </c>
      <c r="DH449" s="17" t="s">
        <v>20</v>
      </c>
      <c r="DI449" s="49">
        <v>292700</v>
      </c>
      <c r="DJ449" s="49">
        <v>294000</v>
      </c>
      <c r="DK449" s="49">
        <v>294100</v>
      </c>
      <c r="DL449" s="49">
        <v>296700</v>
      </c>
      <c r="DM449" s="49">
        <v>298500</v>
      </c>
      <c r="DN449" s="49">
        <v>302100</v>
      </c>
      <c r="DO449" s="49">
        <v>304900</v>
      </c>
      <c r="DP449" s="49">
        <v>303100</v>
      </c>
      <c r="DQ449" s="49">
        <v>306500</v>
      </c>
      <c r="DR449" s="49">
        <v>306000</v>
      </c>
      <c r="DS449" s="49">
        <v>305500</v>
      </c>
      <c r="DT449" s="49">
        <v>298600</v>
      </c>
      <c r="DU449" s="49">
        <v>299400</v>
      </c>
      <c r="DV449" s="49">
        <v>293900</v>
      </c>
      <c r="DW449" s="49">
        <v>296000</v>
      </c>
      <c r="DX449" s="49">
        <v>298700</v>
      </c>
      <c r="DY449" s="49">
        <v>293400</v>
      </c>
      <c r="DZ449" s="49">
        <v>295500</v>
      </c>
      <c r="EA449" s="49">
        <v>295200</v>
      </c>
      <c r="EB449" s="49">
        <v>295200</v>
      </c>
      <c r="EC449" s="49">
        <v>297700</v>
      </c>
      <c r="ED449" s="49">
        <v>299300</v>
      </c>
      <c r="EE449" s="49">
        <v>301100</v>
      </c>
      <c r="EF449" s="49">
        <v>302400</v>
      </c>
      <c r="EG449" s="49">
        <v>302500</v>
      </c>
      <c r="EH449" s="49">
        <v>304600</v>
      </c>
      <c r="EI449" s="49">
        <v>306100</v>
      </c>
      <c r="EJ449" s="49">
        <v>300900</v>
      </c>
      <c r="EK449" s="49">
        <v>303400</v>
      </c>
      <c r="EL449" s="49">
        <v>301500</v>
      </c>
      <c r="EM449" s="49"/>
      <c r="EN449" s="19"/>
      <c r="EO449" s="31">
        <f t="shared" si="210"/>
        <v>2.0946361462248035E-2</v>
      </c>
      <c r="EP449" s="31">
        <f t="shared" si="211"/>
        <v>1.9734693877551019E-2</v>
      </c>
      <c r="EQ449" s="31">
        <f t="shared" si="212"/>
        <v>2.0445426725603535E-2</v>
      </c>
      <c r="ER449" s="31">
        <f t="shared" si="213"/>
        <v>1.9167509268621503E-2</v>
      </c>
      <c r="ES449" s="31">
        <f t="shared" si="214"/>
        <v>1.9805695142378558E-2</v>
      </c>
      <c r="ET449" s="31">
        <f t="shared" si="215"/>
        <v>1.7898047004303211E-2</v>
      </c>
      <c r="EU449" s="31">
        <f t="shared" si="216"/>
        <v>1.713020662512299E-2</v>
      </c>
      <c r="EV449" s="31">
        <f t="shared" si="217"/>
        <v>1.5892444737710325E-2</v>
      </c>
      <c r="EW449" s="31">
        <f t="shared" si="218"/>
        <v>1.6845024469820554E-2</v>
      </c>
      <c r="EX449" s="31">
        <f t="shared" si="219"/>
        <v>1.7725490196078431E-2</v>
      </c>
      <c r="EY449" s="31">
        <f t="shared" si="220"/>
        <v>2.0972176759410804E-2</v>
      </c>
      <c r="EZ449" s="31">
        <f t="shared" si="221"/>
        <v>2.7592096450100467E-2</v>
      </c>
      <c r="FA449" s="31">
        <f t="shared" si="222"/>
        <v>4.0814963259853038E-2</v>
      </c>
      <c r="FB449" s="31">
        <f t="shared" si="223"/>
        <v>4.2946580469547468E-2</v>
      </c>
      <c r="FC449" s="31">
        <f t="shared" si="224"/>
        <v>4.1790540540540544E-2</v>
      </c>
      <c r="FD449" s="31">
        <f t="shared" si="225"/>
        <v>3.8158687646468029E-2</v>
      </c>
      <c r="FE449" s="31">
        <f t="shared" si="226"/>
        <v>3.8933197000681666E-2</v>
      </c>
      <c r="FF449" s="31">
        <f t="shared" si="227"/>
        <v>3.3160744500846023E-2</v>
      </c>
      <c r="FG449" s="31">
        <f t="shared" si="228"/>
        <v>3.1551490514905148E-2</v>
      </c>
      <c r="FH449" s="31">
        <f t="shared" si="229"/>
        <v>2.9319105691056911E-2</v>
      </c>
      <c r="FI449" s="31">
        <f t="shared" si="230"/>
        <v>3.165267047363117E-2</v>
      </c>
      <c r="FJ449" s="31">
        <f t="shared" si="231"/>
        <v>2.8910791847644505E-2</v>
      </c>
      <c r="FK449" s="31">
        <f t="shared" si="232"/>
        <v>3.2766522749916968E-2</v>
      </c>
      <c r="FL449" s="31">
        <f t="shared" si="241"/>
        <v>3.2132936507936506E-2</v>
      </c>
      <c r="FM449" s="50">
        <f t="shared" si="242"/>
        <v>3.6429752066115706E-2</v>
      </c>
      <c r="FN449" s="50">
        <f t="shared" si="243"/>
        <v>3.3581746552856208E-2</v>
      </c>
      <c r="FO449" s="50">
        <f t="shared" si="244"/>
        <v>3.3070891865403462E-2</v>
      </c>
      <c r="FP449" s="50">
        <f t="shared" si="239"/>
        <v>3.2671984047856428E-2</v>
      </c>
      <c r="FQ449" s="50">
        <f t="shared" si="240"/>
        <v>3.3839815425181281E-2</v>
      </c>
      <c r="FR449" s="50">
        <f t="shared" si="209"/>
        <v>3.1038142620232172E-2</v>
      </c>
    </row>
    <row r="450" spans="1:174" ht="14">
      <c r="A450" s="17" t="s">
        <v>52</v>
      </c>
      <c r="B450" s="19">
        <v>17340</v>
      </c>
      <c r="C450" s="19">
        <v>17684</v>
      </c>
      <c r="D450" s="19">
        <v>17768</v>
      </c>
      <c r="E450" s="19">
        <v>17600</v>
      </c>
      <c r="F450" s="19">
        <v>17268</v>
      </c>
      <c r="G450" s="19">
        <v>18004</v>
      </c>
      <c r="H450" s="19">
        <v>18966</v>
      </c>
      <c r="I450" s="19">
        <v>19969</v>
      </c>
      <c r="J450" s="19">
        <v>20380</v>
      </c>
      <c r="K450" s="19">
        <v>20272</v>
      </c>
      <c r="L450" s="19">
        <v>19565</v>
      </c>
      <c r="M450" s="19">
        <v>19362</v>
      </c>
      <c r="N450" s="19">
        <v>19277</v>
      </c>
      <c r="O450" s="19">
        <v>19082</v>
      </c>
      <c r="P450" s="19">
        <v>18992</v>
      </c>
      <c r="Q450" s="19">
        <v>18735</v>
      </c>
      <c r="R450" s="19">
        <v>18358</v>
      </c>
      <c r="S450" s="19">
        <v>18488</v>
      </c>
      <c r="T450" s="19">
        <v>19015</v>
      </c>
      <c r="U450" s="19">
        <v>19734</v>
      </c>
      <c r="V450" s="19">
        <v>19600</v>
      </c>
      <c r="W450" s="19">
        <v>19292</v>
      </c>
      <c r="X450" s="19">
        <v>19069</v>
      </c>
      <c r="Y450" s="19">
        <v>18417</v>
      </c>
      <c r="Z450" s="19">
        <v>17711</v>
      </c>
      <c r="AA450" s="19">
        <v>17775</v>
      </c>
      <c r="AB450" s="19">
        <v>17609</v>
      </c>
      <c r="AC450" s="19">
        <v>16731</v>
      </c>
      <c r="AD450" s="19">
        <v>16100</v>
      </c>
      <c r="AE450" s="19">
        <v>15798</v>
      </c>
      <c r="AF450" s="19">
        <v>16267</v>
      </c>
      <c r="AG450" s="19">
        <v>17252</v>
      </c>
      <c r="AH450" s="19">
        <v>17568</v>
      </c>
      <c r="AI450" s="19">
        <v>17193</v>
      </c>
      <c r="AJ450" s="19">
        <v>17004</v>
      </c>
      <c r="AK450" s="19">
        <v>16825</v>
      </c>
      <c r="AL450" s="19">
        <v>16987</v>
      </c>
      <c r="AM450" s="19">
        <v>17886</v>
      </c>
      <c r="AN450" s="19">
        <v>18737</v>
      </c>
      <c r="AO450" s="19">
        <v>19151</v>
      </c>
      <c r="AP450" s="19">
        <v>19980</v>
      </c>
      <c r="AQ450" s="19">
        <v>22269</v>
      </c>
      <c r="AR450" s="19">
        <v>24999</v>
      </c>
      <c r="AS450" s="19">
        <v>27495</v>
      </c>
      <c r="AT450" s="19">
        <v>30573</v>
      </c>
      <c r="AU450" s="19">
        <v>30923</v>
      </c>
      <c r="AV450" s="19">
        <v>31037</v>
      </c>
      <c r="AW450" s="19">
        <v>31277</v>
      </c>
      <c r="AX450" s="19">
        <v>31086</v>
      </c>
      <c r="AY450" s="19">
        <v>30473</v>
      </c>
      <c r="AZ450" s="19">
        <v>30864</v>
      </c>
      <c r="BA450" s="19">
        <v>31028</v>
      </c>
      <c r="BB450" s="19">
        <v>31553</v>
      </c>
      <c r="BC450" s="19">
        <v>32510</v>
      </c>
      <c r="BD450" s="19">
        <v>33079</v>
      </c>
      <c r="BE450" s="19">
        <v>34554</v>
      </c>
      <c r="BF450" s="19">
        <v>34283</v>
      </c>
      <c r="BG450" s="19">
        <v>33502</v>
      </c>
      <c r="BH450" s="19">
        <v>32492</v>
      </c>
      <c r="BI450" s="19">
        <v>30925</v>
      </c>
      <c r="BJ450" s="19">
        <v>29721</v>
      </c>
      <c r="BK450" s="19">
        <v>29268</v>
      </c>
      <c r="BL450" s="19">
        <v>29031</v>
      </c>
      <c r="BM450" s="19">
        <v>28813</v>
      </c>
      <c r="BN450" s="19">
        <v>28316</v>
      </c>
      <c r="BO450" s="19">
        <v>28557</v>
      </c>
      <c r="BP450" s="19">
        <v>29872</v>
      </c>
      <c r="BQ450" s="19">
        <v>31072</v>
      </c>
      <c r="BR450" s="19">
        <v>31621</v>
      </c>
      <c r="BS450" s="19">
        <v>31345</v>
      </c>
      <c r="BT450" s="19">
        <v>31735</v>
      </c>
      <c r="BU450" s="19">
        <v>31876</v>
      </c>
      <c r="BV450" s="19">
        <v>31674</v>
      </c>
      <c r="BW450" s="19">
        <v>32080</v>
      </c>
      <c r="BX450" s="19">
        <v>32070</v>
      </c>
      <c r="BY450" s="19">
        <v>32337</v>
      </c>
      <c r="BZ450" s="19">
        <v>32286</v>
      </c>
      <c r="CA450" s="19">
        <v>32716</v>
      </c>
      <c r="CB450" s="19">
        <v>33587</v>
      </c>
      <c r="CC450" s="19">
        <v>35367</v>
      </c>
      <c r="CD450" s="19">
        <v>35680</v>
      </c>
      <c r="CE450" s="19">
        <v>35077</v>
      </c>
      <c r="CF450" s="19">
        <v>33952</v>
      </c>
      <c r="CG450" s="19">
        <v>33828</v>
      </c>
      <c r="CH450" s="49">
        <v>33212</v>
      </c>
      <c r="CI450" s="49">
        <v>33425</v>
      </c>
      <c r="CJ450" s="49">
        <v>32906</v>
      </c>
      <c r="CK450" s="49">
        <v>32496</v>
      </c>
      <c r="CL450" s="49">
        <v>32536</v>
      </c>
      <c r="CM450" s="49">
        <v>32310</v>
      </c>
      <c r="CN450" s="49">
        <v>32684</v>
      </c>
      <c r="CO450" s="49">
        <v>34024</v>
      </c>
      <c r="CP450" s="49">
        <v>34234</v>
      </c>
      <c r="CQ450" s="49">
        <v>33369</v>
      </c>
      <c r="CR450" s="49">
        <v>32232</v>
      </c>
      <c r="CS450" s="49">
        <v>31139</v>
      </c>
      <c r="CT450" s="49">
        <v>30153</v>
      </c>
      <c r="CU450" s="49">
        <v>29642</v>
      </c>
      <c r="CV450" s="49">
        <v>28803</v>
      </c>
      <c r="CW450" s="49">
        <v>27543</v>
      </c>
      <c r="CX450" s="49">
        <v>26354</v>
      </c>
      <c r="CY450" s="49">
        <v>25946</v>
      </c>
      <c r="DG450" s="17" t="s">
        <v>52</v>
      </c>
      <c r="DH450" s="17" t="s">
        <v>52</v>
      </c>
      <c r="DI450" s="49">
        <v>431500</v>
      </c>
      <c r="DJ450" s="49">
        <v>432800</v>
      </c>
      <c r="DK450" s="49">
        <v>436400</v>
      </c>
      <c r="DL450" s="49">
        <v>439800</v>
      </c>
      <c r="DM450" s="49">
        <v>441200</v>
      </c>
      <c r="DN450" s="49">
        <v>440400</v>
      </c>
      <c r="DO450" s="49">
        <v>442100</v>
      </c>
      <c r="DP450" s="49">
        <v>443900</v>
      </c>
      <c r="DQ450" s="49">
        <v>440300</v>
      </c>
      <c r="DR450" s="49">
        <v>438800</v>
      </c>
      <c r="DS450" s="49">
        <v>438700</v>
      </c>
      <c r="DT450" s="49">
        <v>432700</v>
      </c>
      <c r="DU450" s="49">
        <v>437100</v>
      </c>
      <c r="DV450" s="49">
        <v>440600</v>
      </c>
      <c r="DW450" s="49">
        <v>441800</v>
      </c>
      <c r="DX450" s="49">
        <v>446700</v>
      </c>
      <c r="DY450" s="49">
        <v>444500</v>
      </c>
      <c r="DZ450" s="49">
        <v>445800</v>
      </c>
      <c r="EA450" s="49">
        <v>447200</v>
      </c>
      <c r="EB450" s="49">
        <v>450000</v>
      </c>
      <c r="EC450" s="49">
        <v>453000</v>
      </c>
      <c r="ED450" s="49">
        <v>451100</v>
      </c>
      <c r="EE450" s="49">
        <v>449200</v>
      </c>
      <c r="EF450" s="49">
        <v>448100</v>
      </c>
      <c r="EG450" s="49">
        <v>445700</v>
      </c>
      <c r="EH450" s="49">
        <v>451500</v>
      </c>
      <c r="EI450" s="49">
        <v>451200</v>
      </c>
      <c r="EJ450" s="49">
        <v>450000</v>
      </c>
      <c r="EK450" s="49">
        <v>452100</v>
      </c>
      <c r="EL450" s="49">
        <v>451500</v>
      </c>
      <c r="EM450" s="49"/>
      <c r="EN450" s="19"/>
      <c r="EO450" s="31">
        <f t="shared" si="210"/>
        <v>4.6980301274623409E-2</v>
      </c>
      <c r="EP450" s="31">
        <f t="shared" si="211"/>
        <v>4.4540203327171901E-2</v>
      </c>
      <c r="EQ450" s="31">
        <f t="shared" si="212"/>
        <v>4.2930797433547205E-2</v>
      </c>
      <c r="ER450" s="31">
        <f t="shared" si="213"/>
        <v>4.3235561618917687E-2</v>
      </c>
      <c r="ES450" s="31">
        <f t="shared" si="214"/>
        <v>4.3726201269265637E-2</v>
      </c>
      <c r="ET450" s="31">
        <f t="shared" si="215"/>
        <v>4.0215712988192549E-2</v>
      </c>
      <c r="EU450" s="31">
        <f t="shared" si="216"/>
        <v>3.7844379099751191E-2</v>
      </c>
      <c r="EV450" s="31">
        <f t="shared" si="217"/>
        <v>3.6645640910114893E-2</v>
      </c>
      <c r="EW450" s="31">
        <f t="shared" si="218"/>
        <v>3.9048376107199634E-2</v>
      </c>
      <c r="EX450" s="31">
        <f t="shared" si="219"/>
        <v>3.8712397447584319E-2</v>
      </c>
      <c r="EY450" s="31">
        <f t="shared" si="220"/>
        <v>4.3653977661271937E-2</v>
      </c>
      <c r="EZ450" s="31">
        <f t="shared" si="221"/>
        <v>5.7774439565518837E-2</v>
      </c>
      <c r="FA450" s="31">
        <f t="shared" si="222"/>
        <v>7.0745824754060854E-2</v>
      </c>
      <c r="FB450" s="31">
        <f t="shared" si="223"/>
        <v>7.0553790285973667E-2</v>
      </c>
      <c r="FC450" s="31">
        <f t="shared" si="224"/>
        <v>7.0230873698506113E-2</v>
      </c>
      <c r="FD450" s="31">
        <f t="shared" si="225"/>
        <v>7.4051936422655021E-2</v>
      </c>
      <c r="FE450" s="31">
        <f t="shared" si="226"/>
        <v>7.5370078740157484E-2</v>
      </c>
      <c r="FF450" s="31">
        <f t="shared" si="227"/>
        <v>6.6668909825033651E-2</v>
      </c>
      <c r="FG450" s="31">
        <f t="shared" si="228"/>
        <v>6.4429785330948119E-2</v>
      </c>
      <c r="FH450" s="31">
        <f t="shared" si="229"/>
        <v>6.6382222222222217E-2</v>
      </c>
      <c r="FI450" s="31">
        <f t="shared" si="230"/>
        <v>6.9194260485651207E-2</v>
      </c>
      <c r="FJ450" s="31">
        <f t="shared" si="231"/>
        <v>7.0215029926845487E-2</v>
      </c>
      <c r="FK450" s="31">
        <f t="shared" si="232"/>
        <v>7.1987978628673191E-2</v>
      </c>
      <c r="FL450" s="31">
        <f t="shared" si="241"/>
        <v>7.4954251283195716E-2</v>
      </c>
      <c r="FM450" s="50">
        <f t="shared" si="242"/>
        <v>7.8700919901278893E-2</v>
      </c>
      <c r="FN450" s="50">
        <f t="shared" si="243"/>
        <v>7.3559246954595786E-2</v>
      </c>
      <c r="FO450" s="50">
        <f t="shared" si="244"/>
        <v>7.2021276595744685E-2</v>
      </c>
      <c r="FP450" s="50">
        <f t="shared" si="239"/>
        <v>7.2631111111111105E-2</v>
      </c>
      <c r="FQ450" s="50">
        <f t="shared" si="240"/>
        <v>7.3808891838088919E-2</v>
      </c>
      <c r="FR450" s="50">
        <f t="shared" si="209"/>
        <v>6.6784053156146175E-2</v>
      </c>
    </row>
    <row r="451" spans="1:174" ht="14">
      <c r="A451" s="17" t="s">
        <v>19</v>
      </c>
      <c r="B451" s="19">
        <v>4239</v>
      </c>
      <c r="C451" s="19">
        <v>4209</v>
      </c>
      <c r="D451" s="19">
        <v>4383</v>
      </c>
      <c r="E451" s="19">
        <v>4335</v>
      </c>
      <c r="F451" s="19">
        <v>4398</v>
      </c>
      <c r="G451" s="19">
        <v>4952</v>
      </c>
      <c r="H451" s="19">
        <v>4823</v>
      </c>
      <c r="I451" s="19">
        <v>5330</v>
      </c>
      <c r="J451" s="19">
        <v>5616</v>
      </c>
      <c r="K451" s="19">
        <v>5693</v>
      </c>
      <c r="L451" s="19">
        <v>5505</v>
      </c>
      <c r="M451" s="19">
        <v>5336</v>
      </c>
      <c r="N451" s="19">
        <v>5339</v>
      </c>
      <c r="O451" s="19">
        <v>5328</v>
      </c>
      <c r="P451" s="19">
        <v>5330</v>
      </c>
      <c r="Q451" s="19">
        <v>5211</v>
      </c>
      <c r="R451" s="19">
        <v>5247</v>
      </c>
      <c r="S451" s="19">
        <v>5416</v>
      </c>
      <c r="T451" s="19">
        <v>5346</v>
      </c>
      <c r="U451" s="19">
        <v>5689</v>
      </c>
      <c r="V451" s="19">
        <v>5715</v>
      </c>
      <c r="W451" s="19">
        <v>5354</v>
      </c>
      <c r="X451" s="19">
        <v>4752</v>
      </c>
      <c r="Y451" s="19">
        <v>4378</v>
      </c>
      <c r="Z451" s="19">
        <v>4085</v>
      </c>
      <c r="AA451" s="19">
        <v>4184</v>
      </c>
      <c r="AB451" s="19">
        <v>4178</v>
      </c>
      <c r="AC451" s="19">
        <v>3999</v>
      </c>
      <c r="AD451" s="19">
        <v>3979</v>
      </c>
      <c r="AE451" s="19">
        <v>3967</v>
      </c>
      <c r="AF451" s="19">
        <v>4079</v>
      </c>
      <c r="AG451" s="19">
        <v>4489</v>
      </c>
      <c r="AH451" s="19">
        <v>4666</v>
      </c>
      <c r="AI451" s="19">
        <v>4569</v>
      </c>
      <c r="AJ451" s="19">
        <v>4423</v>
      </c>
      <c r="AK451" s="19">
        <v>4318</v>
      </c>
      <c r="AL451" s="19">
        <v>4276</v>
      </c>
      <c r="AM451" s="19">
        <v>4562</v>
      </c>
      <c r="AN451" s="19">
        <v>5128</v>
      </c>
      <c r="AO451" s="19">
        <v>5442</v>
      </c>
      <c r="AP451" s="19">
        <v>5856</v>
      </c>
      <c r="AQ451" s="19">
        <v>6824</v>
      </c>
      <c r="AR451" s="19">
        <v>7642</v>
      </c>
      <c r="AS451" s="19">
        <v>9038</v>
      </c>
      <c r="AT451" s="19">
        <v>10614</v>
      </c>
      <c r="AU451" s="19">
        <v>11160</v>
      </c>
      <c r="AV451" s="19">
        <v>11278</v>
      </c>
      <c r="AW451" s="19">
        <v>11060</v>
      </c>
      <c r="AX451" s="19">
        <v>10799</v>
      </c>
      <c r="AY451" s="19">
        <v>10942</v>
      </c>
      <c r="AZ451" s="19">
        <v>11008</v>
      </c>
      <c r="BA451" s="19">
        <v>10701</v>
      </c>
      <c r="BB451" s="19">
        <v>10668</v>
      </c>
      <c r="BC451" s="19">
        <v>10955</v>
      </c>
      <c r="BD451" s="19">
        <v>10990</v>
      </c>
      <c r="BE451" s="19">
        <v>12168</v>
      </c>
      <c r="BF451" s="19">
        <v>12179</v>
      </c>
      <c r="BG451" s="19">
        <v>11577</v>
      </c>
      <c r="BH451" s="19">
        <v>10840</v>
      </c>
      <c r="BI451" s="19">
        <v>10184</v>
      </c>
      <c r="BJ451" s="19">
        <v>9484</v>
      </c>
      <c r="BK451" s="19">
        <v>9205</v>
      </c>
      <c r="BL451" s="19">
        <v>9337</v>
      </c>
      <c r="BM451" s="19">
        <v>9243</v>
      </c>
      <c r="BN451" s="19">
        <v>9067</v>
      </c>
      <c r="BO451" s="19">
        <v>9430</v>
      </c>
      <c r="BP451" s="19">
        <v>9647</v>
      </c>
      <c r="BQ451" s="19">
        <v>10377</v>
      </c>
      <c r="BR451" s="19">
        <v>10654</v>
      </c>
      <c r="BS451" s="19">
        <v>10240</v>
      </c>
      <c r="BT451" s="19">
        <v>9361</v>
      </c>
      <c r="BU451" s="19">
        <v>9030</v>
      </c>
      <c r="BV451" s="19">
        <v>8875</v>
      </c>
      <c r="BW451" s="19">
        <v>8894</v>
      </c>
      <c r="BX451" s="19">
        <v>9006</v>
      </c>
      <c r="BY451" s="19">
        <v>9152</v>
      </c>
      <c r="BZ451" s="19">
        <v>9148</v>
      </c>
      <c r="CA451" s="19">
        <v>9569</v>
      </c>
      <c r="CB451" s="19">
        <v>9877</v>
      </c>
      <c r="CC451" s="19">
        <v>10724</v>
      </c>
      <c r="CD451" s="19">
        <v>10964</v>
      </c>
      <c r="CE451" s="19">
        <v>10641</v>
      </c>
      <c r="CF451" s="19">
        <v>9689</v>
      </c>
      <c r="CG451" s="19">
        <v>9334</v>
      </c>
      <c r="CH451" s="49">
        <v>8961</v>
      </c>
      <c r="CI451" s="49">
        <v>8844</v>
      </c>
      <c r="CJ451" s="49">
        <v>8731</v>
      </c>
      <c r="CK451" s="49">
        <v>8578</v>
      </c>
      <c r="CL451" s="49">
        <v>8715</v>
      </c>
      <c r="CM451" s="49">
        <v>9065</v>
      </c>
      <c r="CN451" s="49">
        <v>9325</v>
      </c>
      <c r="CO451" s="49">
        <v>9847</v>
      </c>
      <c r="CP451" s="49">
        <v>10237</v>
      </c>
      <c r="CQ451" s="49">
        <v>10064</v>
      </c>
      <c r="CR451" s="49">
        <v>9547</v>
      </c>
      <c r="CS451" s="49">
        <v>9184</v>
      </c>
      <c r="CT451" s="49">
        <v>8595</v>
      </c>
      <c r="CU451" s="49">
        <v>8420</v>
      </c>
      <c r="CV451" s="49">
        <v>8055</v>
      </c>
      <c r="CW451" s="49">
        <v>7772</v>
      </c>
      <c r="CX451" s="49">
        <v>7481</v>
      </c>
      <c r="CY451" s="49">
        <v>7651</v>
      </c>
      <c r="DG451" s="17" t="s">
        <v>19</v>
      </c>
      <c r="DH451" s="17" t="s">
        <v>19</v>
      </c>
      <c r="DI451" s="49">
        <v>319600</v>
      </c>
      <c r="DJ451" s="49">
        <v>320300</v>
      </c>
      <c r="DK451" s="49">
        <v>320000</v>
      </c>
      <c r="DL451" s="49">
        <v>324300</v>
      </c>
      <c r="DM451" s="49">
        <v>325700</v>
      </c>
      <c r="DN451" s="49">
        <v>329600</v>
      </c>
      <c r="DO451" s="49">
        <v>331400</v>
      </c>
      <c r="DP451" s="49">
        <v>333400</v>
      </c>
      <c r="DQ451" s="49">
        <v>332200</v>
      </c>
      <c r="DR451" s="49">
        <v>331500</v>
      </c>
      <c r="DS451" s="49">
        <v>330700</v>
      </c>
      <c r="DT451" s="49">
        <v>331100</v>
      </c>
      <c r="DU451" s="49">
        <v>332400</v>
      </c>
      <c r="DV451" s="49">
        <v>330300</v>
      </c>
      <c r="DW451" s="49">
        <v>325300</v>
      </c>
      <c r="DX451" s="49">
        <v>322300</v>
      </c>
      <c r="DY451" s="49">
        <v>319300</v>
      </c>
      <c r="DZ451" s="49">
        <v>320400</v>
      </c>
      <c r="EA451" s="49">
        <v>324900</v>
      </c>
      <c r="EB451" s="49">
        <v>324600</v>
      </c>
      <c r="EC451" s="49">
        <v>325800</v>
      </c>
      <c r="ED451" s="49">
        <v>328400</v>
      </c>
      <c r="EE451" s="49">
        <v>326300</v>
      </c>
      <c r="EF451" s="49">
        <v>329900</v>
      </c>
      <c r="EG451" s="49">
        <v>330600</v>
      </c>
      <c r="EH451" s="49">
        <v>329100</v>
      </c>
      <c r="EI451" s="49">
        <v>331700</v>
      </c>
      <c r="EJ451" s="49">
        <v>331300</v>
      </c>
      <c r="EK451" s="49">
        <v>336300</v>
      </c>
      <c r="EL451" s="49">
        <v>341000</v>
      </c>
      <c r="EM451" s="49"/>
      <c r="EN451" s="19"/>
      <c r="EO451" s="31">
        <f t="shared" si="210"/>
        <v>1.7812891113892365E-2</v>
      </c>
      <c r="EP451" s="31">
        <f t="shared" si="211"/>
        <v>1.666874804870434E-2</v>
      </c>
      <c r="EQ451" s="31">
        <f t="shared" si="212"/>
        <v>1.6284375E-2</v>
      </c>
      <c r="ER451" s="31">
        <f t="shared" si="213"/>
        <v>1.6484736355226643E-2</v>
      </c>
      <c r="ES451" s="31">
        <f t="shared" si="214"/>
        <v>1.643844028246853E-2</v>
      </c>
      <c r="ET451" s="31">
        <f t="shared" si="215"/>
        <v>1.239381067961165E-2</v>
      </c>
      <c r="EU451" s="31">
        <f t="shared" si="216"/>
        <v>1.2066988533494267E-2</v>
      </c>
      <c r="EV451" s="31">
        <f t="shared" si="217"/>
        <v>1.2234553089382124E-2</v>
      </c>
      <c r="EW451" s="31">
        <f t="shared" si="218"/>
        <v>1.3753762793497893E-2</v>
      </c>
      <c r="EX451" s="31">
        <f t="shared" si="219"/>
        <v>1.289894419306184E-2</v>
      </c>
      <c r="EY451" s="31">
        <f t="shared" si="220"/>
        <v>1.6456002419110976E-2</v>
      </c>
      <c r="EZ451" s="31">
        <f t="shared" si="221"/>
        <v>2.3080640289942615E-2</v>
      </c>
      <c r="FA451" s="31">
        <f t="shared" si="222"/>
        <v>3.3574007220216605E-2</v>
      </c>
      <c r="FB451" s="31">
        <f t="shared" si="223"/>
        <v>3.2694520133212231E-2</v>
      </c>
      <c r="FC451" s="31">
        <f t="shared" si="224"/>
        <v>3.2895788502920381E-2</v>
      </c>
      <c r="FD451" s="31">
        <f t="shared" si="225"/>
        <v>3.4098665839280173E-2</v>
      </c>
      <c r="FE451" s="31">
        <f t="shared" si="226"/>
        <v>3.6257438145944253E-2</v>
      </c>
      <c r="FF451" s="31">
        <f t="shared" si="227"/>
        <v>2.9600499375780274E-2</v>
      </c>
      <c r="FG451" s="31">
        <f t="shared" si="228"/>
        <v>2.8448753462603879E-2</v>
      </c>
      <c r="FH451" s="31">
        <f t="shared" si="229"/>
        <v>2.9719654959950707E-2</v>
      </c>
      <c r="FI451" s="31">
        <f t="shared" si="230"/>
        <v>3.1430325352977288E-2</v>
      </c>
      <c r="FJ451" s="31">
        <f t="shared" si="231"/>
        <v>2.7024969549330084E-2</v>
      </c>
      <c r="FK451" s="31">
        <f t="shared" si="232"/>
        <v>2.804780876494024E-2</v>
      </c>
      <c r="FL451" s="31">
        <f t="shared" si="241"/>
        <v>2.9939375568354045E-2</v>
      </c>
      <c r="FM451" s="50">
        <f t="shared" si="242"/>
        <v>3.2186932849364788E-2</v>
      </c>
      <c r="FN451" s="50">
        <f t="shared" si="243"/>
        <v>2.722880583409298E-2</v>
      </c>
      <c r="FO451" s="50">
        <f t="shared" si="244"/>
        <v>2.5860717515827556E-2</v>
      </c>
      <c r="FP451" s="50">
        <f t="shared" si="239"/>
        <v>2.8146694838514941E-2</v>
      </c>
      <c r="FQ451" s="50">
        <f t="shared" si="240"/>
        <v>2.992566161165626E-2</v>
      </c>
      <c r="FR451" s="50">
        <f t="shared" si="209"/>
        <v>2.5205278592375365E-2</v>
      </c>
    </row>
    <row r="452" spans="1:174" ht="14">
      <c r="A452" s="17" t="s">
        <v>53</v>
      </c>
      <c r="B452" s="19">
        <v>4615</v>
      </c>
      <c r="C452" s="19">
        <v>4675</v>
      </c>
      <c r="D452" s="19">
        <v>4715</v>
      </c>
      <c r="E452" s="19">
        <v>4755</v>
      </c>
      <c r="F452" s="19">
        <v>4490</v>
      </c>
      <c r="G452" s="19">
        <v>4569</v>
      </c>
      <c r="H452" s="19">
        <v>4494</v>
      </c>
      <c r="I452" s="19">
        <v>4843</v>
      </c>
      <c r="J452" s="19">
        <v>5130</v>
      </c>
      <c r="K452" s="19">
        <v>5100</v>
      </c>
      <c r="L452" s="19">
        <v>5244</v>
      </c>
      <c r="M452" s="19">
        <v>5386</v>
      </c>
      <c r="N452" s="19">
        <v>5313</v>
      </c>
      <c r="O452" s="19">
        <v>5355</v>
      </c>
      <c r="P452" s="19">
        <v>5462</v>
      </c>
      <c r="Q452" s="19">
        <v>5532</v>
      </c>
      <c r="R452" s="19">
        <v>5351</v>
      </c>
      <c r="S452" s="19">
        <v>4895</v>
      </c>
      <c r="T452" s="19">
        <v>4912</v>
      </c>
      <c r="U452" s="19">
        <v>5157</v>
      </c>
      <c r="V452" s="19">
        <v>5379</v>
      </c>
      <c r="W452" s="19">
        <v>5392</v>
      </c>
      <c r="X452" s="19">
        <v>5185</v>
      </c>
      <c r="Y452" s="19">
        <v>4981</v>
      </c>
      <c r="Z452" s="19">
        <v>4698</v>
      </c>
      <c r="AA452" s="19">
        <v>4599</v>
      </c>
      <c r="AB452" s="19">
        <v>4624</v>
      </c>
      <c r="AC452" s="19">
        <v>4401</v>
      </c>
      <c r="AD452" s="19">
        <v>4109</v>
      </c>
      <c r="AE452" s="19">
        <v>3998</v>
      </c>
      <c r="AF452" s="19">
        <v>3921</v>
      </c>
      <c r="AG452" s="19">
        <v>4146</v>
      </c>
      <c r="AH452" s="19">
        <v>4464</v>
      </c>
      <c r="AI452" s="19">
        <v>4585</v>
      </c>
      <c r="AJ452" s="19">
        <v>4827</v>
      </c>
      <c r="AK452" s="19">
        <v>5001</v>
      </c>
      <c r="AL452" s="19">
        <v>5270</v>
      </c>
      <c r="AM452" s="19">
        <v>5667</v>
      </c>
      <c r="AN452" s="19">
        <v>5981</v>
      </c>
      <c r="AO452" s="19">
        <v>6146</v>
      </c>
      <c r="AP452" s="19">
        <v>6424</v>
      </c>
      <c r="AQ452" s="19">
        <v>7230</v>
      </c>
      <c r="AR452" s="19">
        <v>8010</v>
      </c>
      <c r="AS452" s="19">
        <v>9607</v>
      </c>
      <c r="AT452" s="19">
        <v>12208</v>
      </c>
      <c r="AU452" s="19">
        <v>13402</v>
      </c>
      <c r="AV452" s="19">
        <v>13853</v>
      </c>
      <c r="AW452" s="19">
        <v>13704</v>
      </c>
      <c r="AX452" s="19">
        <v>13822</v>
      </c>
      <c r="AY452" s="19">
        <v>13566</v>
      </c>
      <c r="AZ452" s="19">
        <v>13581</v>
      </c>
      <c r="BA452" s="19">
        <v>13424</v>
      </c>
      <c r="BB452" s="19">
        <v>13134</v>
      </c>
      <c r="BC452" s="19">
        <v>12913</v>
      </c>
      <c r="BD452" s="19">
        <v>12135</v>
      </c>
      <c r="BE452" s="19">
        <v>13046</v>
      </c>
      <c r="BF452" s="19">
        <v>12807</v>
      </c>
      <c r="BG452" s="19">
        <v>12350</v>
      </c>
      <c r="BH452" s="19">
        <v>11702</v>
      </c>
      <c r="BI452" s="19">
        <v>11142</v>
      </c>
      <c r="BJ452" s="19">
        <v>10652</v>
      </c>
      <c r="BK452" s="19">
        <v>10464</v>
      </c>
      <c r="BL452" s="19">
        <v>10594</v>
      </c>
      <c r="BM452" s="19">
        <v>10317</v>
      </c>
      <c r="BN452" s="19">
        <v>9852</v>
      </c>
      <c r="BO452" s="19">
        <v>9661</v>
      </c>
      <c r="BP452" s="19">
        <v>9647</v>
      </c>
      <c r="BQ452" s="19">
        <v>10195</v>
      </c>
      <c r="BR452" s="19">
        <v>10704</v>
      </c>
      <c r="BS452" s="19">
        <v>10532</v>
      </c>
      <c r="BT452" s="19">
        <v>10234</v>
      </c>
      <c r="BU452" s="19">
        <v>10005</v>
      </c>
      <c r="BV452" s="19">
        <v>9722</v>
      </c>
      <c r="BW452" s="19">
        <v>10265</v>
      </c>
      <c r="BX452" s="19">
        <v>10469</v>
      </c>
      <c r="BY452" s="19">
        <v>10643</v>
      </c>
      <c r="BZ452" s="19">
        <v>10435</v>
      </c>
      <c r="CA452" s="19">
        <v>10645</v>
      </c>
      <c r="CB452" s="19">
        <v>10614</v>
      </c>
      <c r="CC452" s="19">
        <v>11428</v>
      </c>
      <c r="CD452" s="19">
        <v>11751</v>
      </c>
      <c r="CE452" s="19">
        <v>11420</v>
      </c>
      <c r="CF452" s="19">
        <v>11018</v>
      </c>
      <c r="CG452" s="19">
        <v>10787</v>
      </c>
      <c r="CH452" s="49">
        <v>10489</v>
      </c>
      <c r="CI452" s="49">
        <v>10553</v>
      </c>
      <c r="CJ452" s="49">
        <v>10406</v>
      </c>
      <c r="CK452" s="49">
        <v>10130</v>
      </c>
      <c r="CL452" s="49">
        <v>9915</v>
      </c>
      <c r="CM452" s="49">
        <v>9686</v>
      </c>
      <c r="CN452" s="49">
        <v>9455</v>
      </c>
      <c r="CO452" s="49">
        <v>9951</v>
      </c>
      <c r="CP452" s="49">
        <v>10436</v>
      </c>
      <c r="CQ452" s="49">
        <v>10479</v>
      </c>
      <c r="CR452" s="49">
        <v>10304</v>
      </c>
      <c r="CS452" s="49">
        <v>10118</v>
      </c>
      <c r="CT452" s="49">
        <v>9510</v>
      </c>
      <c r="CU452" s="49">
        <v>9427</v>
      </c>
      <c r="CV452" s="49">
        <v>9288</v>
      </c>
      <c r="CW452" s="49">
        <v>8793</v>
      </c>
      <c r="CX452" s="49">
        <v>8295</v>
      </c>
      <c r="CY452" s="49">
        <v>7883</v>
      </c>
      <c r="DG452" s="17" t="s">
        <v>53</v>
      </c>
      <c r="DH452" s="17" t="s">
        <v>53</v>
      </c>
      <c r="DI452" s="49">
        <v>324800</v>
      </c>
      <c r="DJ452" s="49">
        <v>326800</v>
      </c>
      <c r="DK452" s="49">
        <v>327000</v>
      </c>
      <c r="DL452" s="49">
        <v>326700</v>
      </c>
      <c r="DM452" s="49">
        <v>327400</v>
      </c>
      <c r="DN452" s="49">
        <v>326300</v>
      </c>
      <c r="DO452" s="49">
        <v>326300</v>
      </c>
      <c r="DP452" s="49">
        <v>328700</v>
      </c>
      <c r="DQ452" s="49">
        <v>329700</v>
      </c>
      <c r="DR452" s="49">
        <v>328500</v>
      </c>
      <c r="DS452" s="49">
        <v>332500</v>
      </c>
      <c r="DT452" s="49">
        <v>332300</v>
      </c>
      <c r="DU452" s="49">
        <v>333100</v>
      </c>
      <c r="DV452" s="49">
        <v>339400</v>
      </c>
      <c r="DW452" s="49">
        <v>341100</v>
      </c>
      <c r="DX452" s="49">
        <v>343900</v>
      </c>
      <c r="DY452" s="49">
        <v>342900</v>
      </c>
      <c r="DZ452" s="49">
        <v>334800</v>
      </c>
      <c r="EA452" s="49">
        <v>331400</v>
      </c>
      <c r="EB452" s="49">
        <v>331700</v>
      </c>
      <c r="EC452" s="49">
        <v>329000</v>
      </c>
      <c r="ED452" s="49">
        <v>334000</v>
      </c>
      <c r="EE452" s="49">
        <v>333400</v>
      </c>
      <c r="EF452" s="49">
        <v>332000</v>
      </c>
      <c r="EG452" s="49">
        <v>329500</v>
      </c>
      <c r="EH452" s="49">
        <v>330700</v>
      </c>
      <c r="EI452" s="49">
        <v>333000</v>
      </c>
      <c r="EJ452" s="49">
        <v>329100</v>
      </c>
      <c r="EK452" s="49">
        <v>329900</v>
      </c>
      <c r="EL452" s="49">
        <v>331700</v>
      </c>
      <c r="EM452" s="49"/>
      <c r="EN452" s="19"/>
      <c r="EO452" s="31">
        <f t="shared" si="210"/>
        <v>1.5701970443349755E-2</v>
      </c>
      <c r="EP452" s="31">
        <f t="shared" si="211"/>
        <v>1.6257649938800491E-2</v>
      </c>
      <c r="EQ452" s="31">
        <f t="shared" si="212"/>
        <v>1.6917431192660551E-2</v>
      </c>
      <c r="ER452" s="31">
        <f t="shared" si="213"/>
        <v>1.5035200489745944E-2</v>
      </c>
      <c r="ES452" s="31">
        <f t="shared" si="214"/>
        <v>1.6469150885766646E-2</v>
      </c>
      <c r="ET452" s="31">
        <f t="shared" si="215"/>
        <v>1.4397793441618142E-2</v>
      </c>
      <c r="EU452" s="31">
        <f t="shared" si="216"/>
        <v>1.3487588109102054E-2</v>
      </c>
      <c r="EV452" s="31">
        <f t="shared" si="217"/>
        <v>1.1928810465470034E-2</v>
      </c>
      <c r="EW452" s="31">
        <f t="shared" si="218"/>
        <v>1.3906581740976646E-2</v>
      </c>
      <c r="EX452" s="31">
        <f t="shared" si="219"/>
        <v>1.6042617960426178E-2</v>
      </c>
      <c r="EY452" s="31">
        <f t="shared" si="220"/>
        <v>1.848421052631579E-2</v>
      </c>
      <c r="EZ452" s="31">
        <f t="shared" si="221"/>
        <v>2.4104724646403852E-2</v>
      </c>
      <c r="FA452" s="31">
        <f t="shared" si="222"/>
        <v>4.0234163914740322E-2</v>
      </c>
      <c r="FB452" s="31">
        <f t="shared" si="223"/>
        <v>4.0724808485562758E-2</v>
      </c>
      <c r="FC452" s="31">
        <f t="shared" si="224"/>
        <v>3.9355027851070069E-2</v>
      </c>
      <c r="FD452" s="31">
        <f t="shared" si="225"/>
        <v>3.528642047106717E-2</v>
      </c>
      <c r="FE452" s="31">
        <f t="shared" si="226"/>
        <v>3.6016331291921846E-2</v>
      </c>
      <c r="FF452" s="31">
        <f t="shared" si="227"/>
        <v>3.1816009557945044E-2</v>
      </c>
      <c r="FG452" s="31">
        <f t="shared" si="228"/>
        <v>3.1131563065781534E-2</v>
      </c>
      <c r="FH452" s="31">
        <f t="shared" si="229"/>
        <v>2.9083509195055774E-2</v>
      </c>
      <c r="FI452" s="31">
        <f t="shared" si="230"/>
        <v>3.2012158054711248E-2</v>
      </c>
      <c r="FJ452" s="31">
        <f t="shared" si="231"/>
        <v>2.9107784431137724E-2</v>
      </c>
      <c r="FK452" s="31">
        <f t="shared" si="232"/>
        <v>3.1922615476904621E-2</v>
      </c>
      <c r="FL452" s="31">
        <f t="shared" si="241"/>
        <v>3.1969879518072286E-2</v>
      </c>
      <c r="FM452" s="50">
        <f t="shared" si="242"/>
        <v>3.4658573596358121E-2</v>
      </c>
      <c r="FN452" s="50">
        <f t="shared" si="243"/>
        <v>3.1717568793468404E-2</v>
      </c>
      <c r="FO452" s="50">
        <f t="shared" si="244"/>
        <v>3.0420420420420421E-2</v>
      </c>
      <c r="FP452" s="50">
        <f t="shared" si="239"/>
        <v>2.8729869340625949E-2</v>
      </c>
      <c r="FQ452" s="50">
        <f t="shared" si="240"/>
        <v>3.1764170960897245E-2</v>
      </c>
      <c r="FR452" s="50">
        <f t="shared" si="209"/>
        <v>2.8670485378353934E-2</v>
      </c>
    </row>
    <row r="453" spans="1:174" ht="14">
      <c r="A453" s="17" t="s">
        <v>15</v>
      </c>
      <c r="B453" s="19">
        <v>7258</v>
      </c>
      <c r="C453" s="19">
        <v>7235</v>
      </c>
      <c r="D453" s="19">
        <v>7259</v>
      </c>
      <c r="E453" s="19">
        <v>7242</v>
      </c>
      <c r="F453" s="19">
        <v>7063</v>
      </c>
      <c r="G453" s="19">
        <v>6959</v>
      </c>
      <c r="H453" s="19">
        <v>7189</v>
      </c>
      <c r="I453" s="19">
        <v>7813</v>
      </c>
      <c r="J453" s="19">
        <v>8366</v>
      </c>
      <c r="K453" s="19">
        <v>8578</v>
      </c>
      <c r="L453" s="19">
        <v>8800</v>
      </c>
      <c r="M453" s="19">
        <v>8616</v>
      </c>
      <c r="N453" s="19">
        <v>8361</v>
      </c>
      <c r="O453" s="19">
        <v>8360</v>
      </c>
      <c r="P453" s="19">
        <v>8528</v>
      </c>
      <c r="Q453" s="19">
        <v>8121</v>
      </c>
      <c r="R453" s="19">
        <v>7902</v>
      </c>
      <c r="S453" s="19">
        <v>7917</v>
      </c>
      <c r="T453" s="19">
        <v>8086</v>
      </c>
      <c r="U453" s="19">
        <v>8627</v>
      </c>
      <c r="V453" s="19">
        <v>9067</v>
      </c>
      <c r="W453" s="19">
        <v>9059</v>
      </c>
      <c r="X453" s="19">
        <v>8773</v>
      </c>
      <c r="Y453" s="19">
        <v>8567</v>
      </c>
      <c r="Z453" s="19">
        <v>8271</v>
      </c>
      <c r="AA453" s="19">
        <v>8285</v>
      </c>
      <c r="AB453" s="19">
        <v>8343</v>
      </c>
      <c r="AC453" s="19">
        <v>7871</v>
      </c>
      <c r="AD453" s="19">
        <v>7347</v>
      </c>
      <c r="AE453" s="19">
        <v>7055</v>
      </c>
      <c r="AF453" s="19">
        <v>6861</v>
      </c>
      <c r="AG453" s="19">
        <v>7423</v>
      </c>
      <c r="AH453" s="19">
        <v>7956</v>
      </c>
      <c r="AI453" s="19">
        <v>8069</v>
      </c>
      <c r="AJ453" s="19">
        <v>8053</v>
      </c>
      <c r="AK453" s="19">
        <v>8152</v>
      </c>
      <c r="AL453" s="19">
        <v>8256</v>
      </c>
      <c r="AM453" s="19">
        <v>8645</v>
      </c>
      <c r="AN453" s="19">
        <v>9327</v>
      </c>
      <c r="AO453" s="19">
        <v>9329</v>
      </c>
      <c r="AP453" s="19">
        <v>9426</v>
      </c>
      <c r="AQ453" s="19">
        <v>10486</v>
      </c>
      <c r="AR453" s="19">
        <v>11967</v>
      </c>
      <c r="AS453" s="19">
        <v>14093</v>
      </c>
      <c r="AT453" s="19">
        <v>16780</v>
      </c>
      <c r="AU453" s="19">
        <v>17729</v>
      </c>
      <c r="AV453" s="19">
        <v>18510</v>
      </c>
      <c r="AW453" s="19">
        <v>18775</v>
      </c>
      <c r="AX453" s="19">
        <v>18372</v>
      </c>
      <c r="AY453" s="19">
        <v>18408</v>
      </c>
      <c r="AZ453" s="19">
        <v>18472</v>
      </c>
      <c r="BA453" s="19">
        <v>18039</v>
      </c>
      <c r="BB453" s="19">
        <v>17427</v>
      </c>
      <c r="BC453" s="19">
        <v>16976</v>
      </c>
      <c r="BD453" s="19">
        <v>16737</v>
      </c>
      <c r="BE453" s="19">
        <v>17775</v>
      </c>
      <c r="BF453" s="19">
        <v>17537</v>
      </c>
      <c r="BG453" s="19">
        <v>17097</v>
      </c>
      <c r="BH453" s="19">
        <v>16463</v>
      </c>
      <c r="BI453" s="19">
        <v>15616</v>
      </c>
      <c r="BJ453" s="19">
        <v>14792</v>
      </c>
      <c r="BK453" s="19">
        <v>14638</v>
      </c>
      <c r="BL453" s="19">
        <v>14606</v>
      </c>
      <c r="BM453" s="19">
        <v>14216</v>
      </c>
      <c r="BN453" s="19">
        <v>13470</v>
      </c>
      <c r="BO453" s="19">
        <v>13127</v>
      </c>
      <c r="BP453" s="19">
        <v>13148</v>
      </c>
      <c r="BQ453" s="19">
        <v>14142</v>
      </c>
      <c r="BR453" s="19">
        <v>14730</v>
      </c>
      <c r="BS453" s="19">
        <v>14920</v>
      </c>
      <c r="BT453" s="19">
        <v>15070</v>
      </c>
      <c r="BU453" s="19">
        <v>14632</v>
      </c>
      <c r="BV453" s="19">
        <v>14565</v>
      </c>
      <c r="BW453" s="19">
        <v>14755</v>
      </c>
      <c r="BX453" s="19">
        <v>14848</v>
      </c>
      <c r="BY453" s="19">
        <v>14915</v>
      </c>
      <c r="BZ453" s="19">
        <v>14514</v>
      </c>
      <c r="CA453" s="19">
        <v>14278</v>
      </c>
      <c r="CB453" s="19">
        <v>14348</v>
      </c>
      <c r="CC453" s="19">
        <v>15569</v>
      </c>
      <c r="CD453" s="19">
        <v>16368</v>
      </c>
      <c r="CE453" s="19">
        <v>16575</v>
      </c>
      <c r="CF453" s="19">
        <v>16164</v>
      </c>
      <c r="CG453" s="19">
        <v>16038</v>
      </c>
      <c r="CH453" s="49">
        <v>15938</v>
      </c>
      <c r="CI453" s="49">
        <v>16251</v>
      </c>
      <c r="CJ453" s="49">
        <v>16041</v>
      </c>
      <c r="CK453" s="49">
        <v>15697</v>
      </c>
      <c r="CL453" s="49">
        <v>15258</v>
      </c>
      <c r="CM453" s="49">
        <v>14947</v>
      </c>
      <c r="CN453" s="49">
        <v>14886</v>
      </c>
      <c r="CO453" s="49">
        <v>15648</v>
      </c>
      <c r="CP453" s="49">
        <v>16314</v>
      </c>
      <c r="CQ453" s="49">
        <v>16472</v>
      </c>
      <c r="CR453" s="49">
        <v>16190</v>
      </c>
      <c r="CS453" s="49">
        <v>15797</v>
      </c>
      <c r="CT453" s="49">
        <v>15040</v>
      </c>
      <c r="CU453" s="49">
        <v>14745</v>
      </c>
      <c r="CV453" s="49">
        <v>14346</v>
      </c>
      <c r="CW453" s="49">
        <v>12927</v>
      </c>
      <c r="CX453" s="49">
        <v>11945</v>
      </c>
      <c r="CY453" s="49">
        <v>11024</v>
      </c>
      <c r="DG453" s="17" t="s">
        <v>15</v>
      </c>
      <c r="DH453" s="17" t="s">
        <v>15</v>
      </c>
      <c r="DI453" s="49">
        <v>344800</v>
      </c>
      <c r="DJ453" s="49">
        <v>346800</v>
      </c>
      <c r="DK453" s="49">
        <v>345200</v>
      </c>
      <c r="DL453" s="49">
        <v>352000</v>
      </c>
      <c r="DM453" s="49">
        <v>353300</v>
      </c>
      <c r="DN453" s="49">
        <v>354600</v>
      </c>
      <c r="DO453" s="49">
        <v>359500</v>
      </c>
      <c r="DP453" s="49">
        <v>360100</v>
      </c>
      <c r="DQ453" s="49">
        <v>361000</v>
      </c>
      <c r="DR453" s="49">
        <v>356800</v>
      </c>
      <c r="DS453" s="49">
        <v>359600</v>
      </c>
      <c r="DT453" s="49">
        <v>357600</v>
      </c>
      <c r="DU453" s="49">
        <v>358200</v>
      </c>
      <c r="DV453" s="49">
        <v>360700</v>
      </c>
      <c r="DW453" s="49">
        <v>358100</v>
      </c>
      <c r="DX453" s="49">
        <v>361100</v>
      </c>
      <c r="DY453" s="49">
        <v>357100</v>
      </c>
      <c r="DZ453" s="49">
        <v>357700</v>
      </c>
      <c r="EA453" s="49">
        <v>358400</v>
      </c>
      <c r="EB453" s="49">
        <v>354000</v>
      </c>
      <c r="EC453" s="49">
        <v>359100</v>
      </c>
      <c r="ED453" s="49">
        <v>359500</v>
      </c>
      <c r="EE453" s="49">
        <v>359300</v>
      </c>
      <c r="EF453" s="49">
        <v>360800</v>
      </c>
      <c r="EG453" s="49">
        <v>362300</v>
      </c>
      <c r="EH453" s="49">
        <v>358500</v>
      </c>
      <c r="EI453" s="49">
        <v>358600</v>
      </c>
      <c r="EJ453" s="49">
        <v>358800</v>
      </c>
      <c r="EK453" s="49">
        <v>355400</v>
      </c>
      <c r="EL453" s="49">
        <v>364100</v>
      </c>
      <c r="EM453" s="49"/>
      <c r="EN453" s="19"/>
      <c r="EO453" s="31">
        <f t="shared" si="210"/>
        <v>2.4878190255220419E-2</v>
      </c>
      <c r="EP453" s="31">
        <f t="shared" si="211"/>
        <v>2.4108996539792388E-2</v>
      </c>
      <c r="EQ453" s="31">
        <f t="shared" si="212"/>
        <v>2.3525492468134415E-2</v>
      </c>
      <c r="ER453" s="31">
        <f t="shared" si="213"/>
        <v>2.297159090909091E-2</v>
      </c>
      <c r="ES453" s="31">
        <f t="shared" si="214"/>
        <v>2.5641098216812905E-2</v>
      </c>
      <c r="ET453" s="31">
        <f t="shared" si="215"/>
        <v>2.3324873096446701E-2</v>
      </c>
      <c r="EU453" s="31">
        <f t="shared" si="216"/>
        <v>2.1894297635605006E-2</v>
      </c>
      <c r="EV453" s="31">
        <f t="shared" si="217"/>
        <v>1.905304082199389E-2</v>
      </c>
      <c r="EW453" s="31">
        <f t="shared" si="218"/>
        <v>2.2351800554016619E-2</v>
      </c>
      <c r="EX453" s="31">
        <f t="shared" si="219"/>
        <v>2.3139013452914799E-2</v>
      </c>
      <c r="EY453" s="31">
        <f t="shared" si="220"/>
        <v>2.5942714126807563E-2</v>
      </c>
      <c r="EZ453" s="31">
        <f t="shared" si="221"/>
        <v>3.3464765100671139E-2</v>
      </c>
      <c r="FA453" s="31">
        <f t="shared" si="222"/>
        <v>4.9494695700725851E-2</v>
      </c>
      <c r="FB453" s="31">
        <f t="shared" si="223"/>
        <v>5.093429442750208E-2</v>
      </c>
      <c r="FC453" s="31">
        <f t="shared" si="224"/>
        <v>5.0374197151633625E-2</v>
      </c>
      <c r="FD453" s="31">
        <f t="shared" si="225"/>
        <v>4.6350041539739685E-2</v>
      </c>
      <c r="FE453" s="31">
        <f t="shared" si="226"/>
        <v>4.7877345281433774E-2</v>
      </c>
      <c r="FF453" s="31">
        <f t="shared" si="227"/>
        <v>4.1353089180877829E-2</v>
      </c>
      <c r="FG453" s="31">
        <f t="shared" si="228"/>
        <v>3.9665178571428573E-2</v>
      </c>
      <c r="FH453" s="31">
        <f t="shared" si="229"/>
        <v>3.7141242937853106E-2</v>
      </c>
      <c r="FI453" s="31">
        <f t="shared" si="230"/>
        <v>4.1548315232525758E-2</v>
      </c>
      <c r="FJ453" s="31">
        <f t="shared" si="231"/>
        <v>4.0514603616133515E-2</v>
      </c>
      <c r="FK453" s="31">
        <f t="shared" si="232"/>
        <v>4.1511271917617588E-2</v>
      </c>
      <c r="FL453" s="31">
        <f t="shared" si="241"/>
        <v>3.9767184035476716E-2</v>
      </c>
      <c r="FM453" s="50">
        <f t="shared" si="242"/>
        <v>4.5749378967706318E-2</v>
      </c>
      <c r="FN453" s="50">
        <f t="shared" si="243"/>
        <v>4.4457461645746162E-2</v>
      </c>
      <c r="FO453" s="50">
        <f t="shared" si="244"/>
        <v>4.3773006134969324E-2</v>
      </c>
      <c r="FP453" s="50">
        <f t="shared" si="239"/>
        <v>4.1488294314381273E-2</v>
      </c>
      <c r="FQ453" s="50">
        <f t="shared" si="240"/>
        <v>4.6347777152504217E-2</v>
      </c>
      <c r="FR453" s="50">
        <f t="shared" si="209"/>
        <v>4.1307333150233452E-2</v>
      </c>
    </row>
    <row r="454" spans="1:174" ht="14">
      <c r="A454" s="17" t="s">
        <v>54</v>
      </c>
      <c r="B454" s="19">
        <v>3482</v>
      </c>
      <c r="C454" s="19">
        <v>3557</v>
      </c>
      <c r="D454" s="19">
        <v>3314</v>
      </c>
      <c r="E454" s="19">
        <v>3357</v>
      </c>
      <c r="F454" s="19">
        <v>3171</v>
      </c>
      <c r="G454" s="19">
        <v>3215</v>
      </c>
      <c r="H454" s="19">
        <v>3282</v>
      </c>
      <c r="I454" s="19">
        <v>3509</v>
      </c>
      <c r="J454" s="19">
        <v>3745</v>
      </c>
      <c r="K454" s="19">
        <v>4101</v>
      </c>
      <c r="L454" s="19">
        <v>3701</v>
      </c>
      <c r="M454" s="19">
        <v>3593</v>
      </c>
      <c r="N454" s="19">
        <v>3513</v>
      </c>
      <c r="O454" s="19">
        <v>3475</v>
      </c>
      <c r="P454" s="19">
        <v>3435</v>
      </c>
      <c r="Q454" s="19">
        <v>3554</v>
      </c>
      <c r="R454" s="19">
        <v>3429</v>
      </c>
      <c r="S454" s="19">
        <v>3406</v>
      </c>
      <c r="T454" s="19">
        <v>3311</v>
      </c>
      <c r="U454" s="19">
        <v>3479</v>
      </c>
      <c r="V454" s="19">
        <v>3497</v>
      </c>
      <c r="W454" s="19">
        <v>3408</v>
      </c>
      <c r="X454" s="19">
        <v>3260</v>
      </c>
      <c r="Y454" s="19">
        <v>3103</v>
      </c>
      <c r="Z454" s="19">
        <v>3020</v>
      </c>
      <c r="AA454" s="19">
        <v>3048</v>
      </c>
      <c r="AB454" s="19">
        <v>3026</v>
      </c>
      <c r="AC454" s="19">
        <v>2894</v>
      </c>
      <c r="AD454" s="19">
        <v>2801</v>
      </c>
      <c r="AE454" s="19">
        <v>2656</v>
      </c>
      <c r="AF454" s="19">
        <v>2544</v>
      </c>
      <c r="AG454" s="19">
        <v>2741</v>
      </c>
      <c r="AH454" s="19">
        <v>2795</v>
      </c>
      <c r="AI454" s="19">
        <v>2793</v>
      </c>
      <c r="AJ454" s="19">
        <v>2781</v>
      </c>
      <c r="AK454" s="19">
        <v>2790</v>
      </c>
      <c r="AL454" s="19">
        <v>2864</v>
      </c>
      <c r="AM454" s="19">
        <v>3041</v>
      </c>
      <c r="AN454" s="19">
        <v>3353</v>
      </c>
      <c r="AO454" s="19">
        <v>3430</v>
      </c>
      <c r="AP454" s="19">
        <v>3557</v>
      </c>
      <c r="AQ454" s="19">
        <v>4060</v>
      </c>
      <c r="AR454" s="19">
        <v>4509</v>
      </c>
      <c r="AS454" s="19">
        <v>5457</v>
      </c>
      <c r="AT454" s="19">
        <v>6493</v>
      </c>
      <c r="AU454" s="19">
        <v>6853</v>
      </c>
      <c r="AV454" s="19">
        <v>7184</v>
      </c>
      <c r="AW454" s="19">
        <v>7293</v>
      </c>
      <c r="AX454" s="19">
        <v>7155</v>
      </c>
      <c r="AY454" s="19">
        <v>7250</v>
      </c>
      <c r="AZ454" s="19">
        <v>7329</v>
      </c>
      <c r="BA454" s="19">
        <v>7390</v>
      </c>
      <c r="BB454" s="19">
        <v>7132</v>
      </c>
      <c r="BC454" s="19">
        <v>6892</v>
      </c>
      <c r="BD454" s="19">
        <v>6539</v>
      </c>
      <c r="BE454" s="19">
        <v>7246</v>
      </c>
      <c r="BF454" s="19">
        <v>7010</v>
      </c>
      <c r="BG454" s="19">
        <v>6943</v>
      </c>
      <c r="BH454" s="19">
        <v>6954</v>
      </c>
      <c r="BI454" s="19">
        <v>6259</v>
      </c>
      <c r="BJ454" s="19">
        <v>5917</v>
      </c>
      <c r="BK454" s="19">
        <v>5935</v>
      </c>
      <c r="BL454" s="19">
        <v>6005</v>
      </c>
      <c r="BM454" s="19">
        <v>5896</v>
      </c>
      <c r="BN454" s="19">
        <v>5738</v>
      </c>
      <c r="BO454" s="19">
        <v>5663</v>
      </c>
      <c r="BP454" s="19">
        <v>5646</v>
      </c>
      <c r="BQ454" s="19">
        <v>6054</v>
      </c>
      <c r="BR454" s="19">
        <v>6311</v>
      </c>
      <c r="BS454" s="19">
        <v>6265</v>
      </c>
      <c r="BT454" s="19">
        <v>6149</v>
      </c>
      <c r="BU454" s="19">
        <v>5976</v>
      </c>
      <c r="BV454" s="19">
        <v>6008</v>
      </c>
      <c r="BW454" s="19">
        <v>6225</v>
      </c>
      <c r="BX454" s="19">
        <v>6331</v>
      </c>
      <c r="BY454" s="19">
        <v>6336</v>
      </c>
      <c r="BZ454" s="19">
        <v>6150</v>
      </c>
      <c r="CA454" s="19">
        <v>6055</v>
      </c>
      <c r="CB454" s="19">
        <v>6017</v>
      </c>
      <c r="CC454" s="19">
        <v>6361</v>
      </c>
      <c r="CD454" s="19">
        <v>6687</v>
      </c>
      <c r="CE454" s="19">
        <v>6631</v>
      </c>
      <c r="CF454" s="19">
        <v>6361</v>
      </c>
      <c r="CG454" s="19">
        <v>6186</v>
      </c>
      <c r="CH454" s="49">
        <v>6118</v>
      </c>
      <c r="CI454" s="49">
        <v>6112</v>
      </c>
      <c r="CJ454" s="49">
        <v>6202</v>
      </c>
      <c r="CK454" s="49">
        <v>6138</v>
      </c>
      <c r="CL454" s="49">
        <v>6107</v>
      </c>
      <c r="CM454" s="49">
        <v>6050</v>
      </c>
      <c r="CN454" s="49">
        <v>6008</v>
      </c>
      <c r="CO454" s="49">
        <v>6111</v>
      </c>
      <c r="CP454" s="49">
        <v>6368</v>
      </c>
      <c r="CQ454" s="49">
        <v>6319</v>
      </c>
      <c r="CR454" s="49">
        <v>6041</v>
      </c>
      <c r="CS454" s="49">
        <v>5841</v>
      </c>
      <c r="CT454" s="49">
        <v>5437</v>
      </c>
      <c r="CU454" s="49">
        <v>5486</v>
      </c>
      <c r="CV454" s="49">
        <v>5286</v>
      </c>
      <c r="CW454" s="49">
        <v>4960</v>
      </c>
      <c r="CX454" s="49">
        <v>4770</v>
      </c>
      <c r="CY454" s="49">
        <v>4542</v>
      </c>
      <c r="DG454" s="17" t="s">
        <v>54</v>
      </c>
      <c r="DH454" s="17" t="s">
        <v>54</v>
      </c>
      <c r="DI454" s="49">
        <v>251400</v>
      </c>
      <c r="DJ454" s="49">
        <v>251600</v>
      </c>
      <c r="DK454" s="49">
        <v>255200</v>
      </c>
      <c r="DL454" s="49">
        <v>250400</v>
      </c>
      <c r="DM454" s="49">
        <v>249400</v>
      </c>
      <c r="DN454" s="49">
        <v>250100</v>
      </c>
      <c r="DO454" s="49">
        <v>243300</v>
      </c>
      <c r="DP454" s="49">
        <v>243900</v>
      </c>
      <c r="DQ454" s="49">
        <v>249300</v>
      </c>
      <c r="DR454" s="49">
        <v>248900</v>
      </c>
      <c r="DS454" s="49">
        <v>245600</v>
      </c>
      <c r="DT454" s="49">
        <v>250800</v>
      </c>
      <c r="DU454" s="49">
        <v>250600</v>
      </c>
      <c r="DV454" s="49">
        <v>251100</v>
      </c>
      <c r="DW454" s="49">
        <v>252100</v>
      </c>
      <c r="DX454" s="49">
        <v>250700</v>
      </c>
      <c r="DY454" s="49">
        <v>250200</v>
      </c>
      <c r="DZ454" s="49">
        <v>247600</v>
      </c>
      <c r="EA454" s="49">
        <v>250300</v>
      </c>
      <c r="EB454" s="49">
        <v>248000</v>
      </c>
      <c r="EC454" s="49">
        <v>249000</v>
      </c>
      <c r="ED454" s="49">
        <v>252200</v>
      </c>
      <c r="EE454" s="49">
        <v>247000</v>
      </c>
      <c r="EF454" s="49">
        <v>249600</v>
      </c>
      <c r="EG454" s="49">
        <v>250000</v>
      </c>
      <c r="EH454" s="49">
        <v>247200</v>
      </c>
      <c r="EI454" s="49">
        <v>250000</v>
      </c>
      <c r="EJ454" s="49">
        <v>248500</v>
      </c>
      <c r="EK454" s="49">
        <v>247900</v>
      </c>
      <c r="EL454" s="49">
        <v>249000</v>
      </c>
      <c r="EM454" s="49"/>
      <c r="EN454" s="19"/>
      <c r="EO454" s="31">
        <f t="shared" si="210"/>
        <v>1.6312649164677805E-2</v>
      </c>
      <c r="EP454" s="31">
        <f t="shared" si="211"/>
        <v>1.3962639109697934E-2</v>
      </c>
      <c r="EQ454" s="31">
        <f t="shared" si="212"/>
        <v>1.3926332288401254E-2</v>
      </c>
      <c r="ER454" s="31">
        <f t="shared" si="213"/>
        <v>1.3222843450479234E-2</v>
      </c>
      <c r="ES454" s="31">
        <f t="shared" si="214"/>
        <v>1.3664795509222134E-2</v>
      </c>
      <c r="ET454" s="31">
        <f t="shared" si="215"/>
        <v>1.207516993202719E-2</v>
      </c>
      <c r="EU454" s="31">
        <f t="shared" si="216"/>
        <v>1.1894780106863954E-2</v>
      </c>
      <c r="EV454" s="31">
        <f t="shared" si="217"/>
        <v>1.043050430504305E-2</v>
      </c>
      <c r="EW454" s="31">
        <f t="shared" si="218"/>
        <v>1.1203369434416365E-2</v>
      </c>
      <c r="EX454" s="31">
        <f t="shared" si="219"/>
        <v>1.15066291683407E-2</v>
      </c>
      <c r="EY454" s="31">
        <f t="shared" si="220"/>
        <v>1.3965798045602607E-2</v>
      </c>
      <c r="EZ454" s="31">
        <f t="shared" si="221"/>
        <v>1.7978468899521531E-2</v>
      </c>
      <c r="FA454" s="31">
        <f t="shared" si="222"/>
        <v>2.7346368715083801E-2</v>
      </c>
      <c r="FB454" s="31">
        <f t="shared" si="223"/>
        <v>2.849462365591398E-2</v>
      </c>
      <c r="FC454" s="31">
        <f t="shared" si="224"/>
        <v>2.9313764379214596E-2</v>
      </c>
      <c r="FD454" s="31">
        <f t="shared" si="225"/>
        <v>2.6082967690466693E-2</v>
      </c>
      <c r="FE454" s="31">
        <f t="shared" si="226"/>
        <v>2.7749800159872103E-2</v>
      </c>
      <c r="FF454" s="31">
        <f t="shared" si="227"/>
        <v>2.3897415185783522E-2</v>
      </c>
      <c r="FG454" s="31">
        <f t="shared" si="228"/>
        <v>2.3555733120255693E-2</v>
      </c>
      <c r="FH454" s="31">
        <f t="shared" si="229"/>
        <v>2.2766129032258064E-2</v>
      </c>
      <c r="FI454" s="31">
        <f t="shared" si="230"/>
        <v>2.5160642570281125E-2</v>
      </c>
      <c r="FJ454" s="31">
        <f t="shared" si="231"/>
        <v>2.3822363203806502E-2</v>
      </c>
      <c r="FK454" s="31">
        <f t="shared" si="232"/>
        <v>2.5651821862348177E-2</v>
      </c>
      <c r="FL454" s="31">
        <f t="shared" si="241"/>
        <v>2.4106570512820513E-2</v>
      </c>
      <c r="FM454" s="50">
        <f t="shared" si="242"/>
        <v>2.6523999999999999E-2</v>
      </c>
      <c r="FN454" s="50">
        <f t="shared" si="243"/>
        <v>2.4749190938511328E-2</v>
      </c>
      <c r="FO454" s="50">
        <f t="shared" si="244"/>
        <v>2.4552000000000001E-2</v>
      </c>
      <c r="FP454" s="50">
        <f t="shared" si="239"/>
        <v>2.4177062374245474E-2</v>
      </c>
      <c r="FQ454" s="50">
        <f t="shared" si="240"/>
        <v>2.5490116982654295E-2</v>
      </c>
      <c r="FR454" s="50">
        <f t="shared" si="209"/>
        <v>2.1835341365461846E-2</v>
      </c>
    </row>
    <row r="455" spans="1:174">
      <c r="A455" s="13" t="s">
        <v>515</v>
      </c>
      <c r="B455" s="35">
        <f>SUM(B416:B454)</f>
        <v>752224</v>
      </c>
      <c r="C455" s="35">
        <f t="shared" ref="C455:BN455" si="245">SUM(C416:C454)</f>
        <v>761201</v>
      </c>
      <c r="D455" s="35">
        <f t="shared" si="245"/>
        <v>769130</v>
      </c>
      <c r="E455" s="35">
        <f t="shared" si="245"/>
        <v>766815</v>
      </c>
      <c r="F455" s="35">
        <f t="shared" si="245"/>
        <v>762699</v>
      </c>
      <c r="G455" s="35">
        <f t="shared" si="245"/>
        <v>772528</v>
      </c>
      <c r="H455" s="35">
        <f t="shared" si="245"/>
        <v>789996</v>
      </c>
      <c r="I455" s="35">
        <f t="shared" si="245"/>
        <v>842764</v>
      </c>
      <c r="J455" s="35">
        <f t="shared" si="245"/>
        <v>870338</v>
      </c>
      <c r="K455" s="35">
        <f t="shared" si="245"/>
        <v>875827</v>
      </c>
      <c r="L455" s="35">
        <f t="shared" si="245"/>
        <v>871602</v>
      </c>
      <c r="M455" s="35">
        <f t="shared" si="245"/>
        <v>858488</v>
      </c>
      <c r="N455" s="35">
        <f t="shared" si="245"/>
        <v>846891</v>
      </c>
      <c r="O455" s="35">
        <f t="shared" si="245"/>
        <v>851564</v>
      </c>
      <c r="P455" s="35">
        <f t="shared" si="245"/>
        <v>847942</v>
      </c>
      <c r="Q455" s="35">
        <f t="shared" si="245"/>
        <v>850332</v>
      </c>
      <c r="R455" s="35">
        <f t="shared" si="245"/>
        <v>833787</v>
      </c>
      <c r="S455" s="35">
        <f t="shared" si="245"/>
        <v>824048</v>
      </c>
      <c r="T455" s="35">
        <f t="shared" si="245"/>
        <v>825885</v>
      </c>
      <c r="U455" s="35">
        <f t="shared" si="245"/>
        <v>860536</v>
      </c>
      <c r="V455" s="35">
        <f t="shared" si="245"/>
        <v>869051</v>
      </c>
      <c r="W455" s="35">
        <f t="shared" si="245"/>
        <v>853363</v>
      </c>
      <c r="X455" s="35">
        <f t="shared" si="245"/>
        <v>820821</v>
      </c>
      <c r="Y455" s="35">
        <f t="shared" si="245"/>
        <v>795821</v>
      </c>
      <c r="Z455" s="35">
        <f t="shared" si="245"/>
        <v>765568</v>
      </c>
      <c r="AA455" s="35">
        <f t="shared" si="245"/>
        <v>762528</v>
      </c>
      <c r="AB455" s="35">
        <f t="shared" si="245"/>
        <v>763979</v>
      </c>
      <c r="AC455" s="35">
        <f t="shared" si="245"/>
        <v>740826</v>
      </c>
      <c r="AD455" s="35">
        <f t="shared" si="245"/>
        <v>716994</v>
      </c>
      <c r="AE455" s="35">
        <f t="shared" si="245"/>
        <v>701499</v>
      </c>
      <c r="AF455" s="35">
        <f t="shared" si="245"/>
        <v>704310</v>
      </c>
      <c r="AG455" s="35">
        <f t="shared" si="245"/>
        <v>738349</v>
      </c>
      <c r="AH455" s="35">
        <f t="shared" si="245"/>
        <v>754512</v>
      </c>
      <c r="AI455" s="35">
        <f t="shared" si="245"/>
        <v>749059</v>
      </c>
      <c r="AJ455" s="35">
        <f t="shared" si="245"/>
        <v>743640</v>
      </c>
      <c r="AK455" s="35">
        <f t="shared" si="245"/>
        <v>742132</v>
      </c>
      <c r="AL455" s="35">
        <f t="shared" si="245"/>
        <v>744156</v>
      </c>
      <c r="AM455" s="35">
        <f t="shared" si="245"/>
        <v>774227</v>
      </c>
      <c r="AN455" s="35">
        <f t="shared" si="245"/>
        <v>821473</v>
      </c>
      <c r="AO455" s="35">
        <f t="shared" si="245"/>
        <v>843285</v>
      </c>
      <c r="AP455" s="35">
        <f t="shared" si="245"/>
        <v>866890</v>
      </c>
      <c r="AQ455" s="35">
        <f t="shared" si="245"/>
        <v>943774</v>
      </c>
      <c r="AR455" s="35">
        <f t="shared" si="245"/>
        <v>1033434</v>
      </c>
      <c r="AS455" s="35">
        <f t="shared" si="245"/>
        <v>1150430</v>
      </c>
      <c r="AT455" s="35">
        <f t="shared" si="245"/>
        <v>1316708</v>
      </c>
      <c r="AU455" s="35">
        <f t="shared" si="245"/>
        <v>1376564</v>
      </c>
      <c r="AV455" s="35">
        <f t="shared" si="245"/>
        <v>1410693</v>
      </c>
      <c r="AW455" s="35">
        <f t="shared" si="245"/>
        <v>1417477</v>
      </c>
      <c r="AX455" s="35">
        <f t="shared" si="245"/>
        <v>1402800</v>
      </c>
      <c r="AY455" s="35">
        <f t="shared" si="245"/>
        <v>1415164</v>
      </c>
      <c r="AZ455" s="35">
        <f t="shared" si="245"/>
        <v>1440206</v>
      </c>
      <c r="BA455" s="35">
        <f t="shared" si="245"/>
        <v>1433796</v>
      </c>
      <c r="BB455" s="35">
        <f t="shared" si="245"/>
        <v>1425568</v>
      </c>
      <c r="BC455" s="35">
        <f t="shared" si="245"/>
        <v>1410184</v>
      </c>
      <c r="BD455" s="35">
        <f t="shared" si="245"/>
        <v>1404858</v>
      </c>
      <c r="BE455" s="35">
        <f t="shared" si="245"/>
        <v>1478689</v>
      </c>
      <c r="BF455" s="35">
        <f t="shared" si="245"/>
        <v>1478214</v>
      </c>
      <c r="BG455" s="35">
        <f t="shared" si="245"/>
        <v>1438227</v>
      </c>
      <c r="BH455" s="35">
        <f t="shared" si="245"/>
        <v>1396102</v>
      </c>
      <c r="BI455" s="35">
        <f t="shared" si="245"/>
        <v>1334283</v>
      </c>
      <c r="BJ455" s="35">
        <f t="shared" si="245"/>
        <v>1276335</v>
      </c>
      <c r="BK455" s="35">
        <f t="shared" si="245"/>
        <v>1266851</v>
      </c>
      <c r="BL455" s="35">
        <f t="shared" si="245"/>
        <v>1277824</v>
      </c>
      <c r="BM455" s="35">
        <f t="shared" si="245"/>
        <v>1270231</v>
      </c>
      <c r="BN455" s="35">
        <f t="shared" si="245"/>
        <v>1248223</v>
      </c>
      <c r="BO455" s="35">
        <f t="shared" ref="BO455:CY455" si="246">SUM(BO416:BO454)</f>
        <v>1242297</v>
      </c>
      <c r="BP455" s="35">
        <f t="shared" si="246"/>
        <v>1249415</v>
      </c>
      <c r="BQ455" s="35">
        <f t="shared" si="246"/>
        <v>1316689</v>
      </c>
      <c r="BR455" s="35">
        <f t="shared" si="246"/>
        <v>1348317</v>
      </c>
      <c r="BS455" s="35">
        <f t="shared" si="246"/>
        <v>1340739</v>
      </c>
      <c r="BT455" s="35">
        <f t="shared" si="246"/>
        <v>1339746</v>
      </c>
      <c r="BU455" s="35">
        <f t="shared" si="246"/>
        <v>1325956</v>
      </c>
      <c r="BV455" s="35">
        <f t="shared" si="246"/>
        <v>1312941</v>
      </c>
      <c r="BW455" s="35">
        <f t="shared" si="246"/>
        <v>1352844</v>
      </c>
      <c r="BX455" s="35">
        <f t="shared" si="246"/>
        <v>1384925</v>
      </c>
      <c r="BY455" s="35">
        <f t="shared" si="246"/>
        <v>1396181</v>
      </c>
      <c r="BZ455" s="35">
        <f t="shared" si="246"/>
        <v>1383024</v>
      </c>
      <c r="CA455" s="35">
        <f t="shared" si="246"/>
        <v>1379116</v>
      </c>
      <c r="CB455" s="35">
        <f t="shared" si="246"/>
        <v>1389099</v>
      </c>
      <c r="CC455" s="35">
        <f t="shared" si="246"/>
        <v>1457153</v>
      </c>
      <c r="CD455" s="35">
        <f t="shared" si="246"/>
        <v>1490696</v>
      </c>
      <c r="CE455" s="35">
        <f t="shared" si="246"/>
        <v>1473586</v>
      </c>
      <c r="CF455" s="35">
        <f t="shared" si="246"/>
        <v>1429080</v>
      </c>
      <c r="CG455" s="35">
        <f t="shared" si="246"/>
        <v>1406371</v>
      </c>
      <c r="CH455" s="35">
        <f t="shared" si="246"/>
        <v>1377998</v>
      </c>
      <c r="CI455" s="35">
        <f t="shared" si="246"/>
        <v>1380540</v>
      </c>
      <c r="CJ455" s="35">
        <f t="shared" si="246"/>
        <v>1374863</v>
      </c>
      <c r="CK455" s="35">
        <f t="shared" si="246"/>
        <v>1367350</v>
      </c>
      <c r="CL455" s="35">
        <f t="shared" si="246"/>
        <v>1362564</v>
      </c>
      <c r="CM455" s="35">
        <f t="shared" si="246"/>
        <v>1350621</v>
      </c>
      <c r="CN455" s="35">
        <f t="shared" si="246"/>
        <v>1338763</v>
      </c>
      <c r="CO455" s="35">
        <f t="shared" si="246"/>
        <v>1387093</v>
      </c>
      <c r="CP455" s="35">
        <f t="shared" si="246"/>
        <v>1415895</v>
      </c>
      <c r="CQ455" s="35">
        <f t="shared" si="246"/>
        <v>1390585</v>
      </c>
      <c r="CR455" s="35">
        <f t="shared" si="246"/>
        <v>1350010</v>
      </c>
      <c r="CS455" s="35">
        <f t="shared" si="246"/>
        <v>1311162</v>
      </c>
      <c r="CT455" s="35">
        <f t="shared" si="246"/>
        <v>1257096</v>
      </c>
      <c r="CU455" s="35">
        <f t="shared" si="246"/>
        <v>1234230</v>
      </c>
      <c r="CV455" s="35">
        <f t="shared" si="246"/>
        <v>1205152</v>
      </c>
      <c r="CW455" s="35">
        <f t="shared" si="246"/>
        <v>1154001</v>
      </c>
      <c r="CX455" s="35">
        <f t="shared" si="246"/>
        <v>1103285</v>
      </c>
      <c r="CY455" s="35">
        <f t="shared" si="246"/>
        <v>1059562</v>
      </c>
      <c r="DH455" s="17" t="s">
        <v>524</v>
      </c>
      <c r="DI455" s="26">
        <v>27169100</v>
      </c>
      <c r="DJ455" s="26">
        <v>27263700</v>
      </c>
      <c r="DK455" s="26">
        <v>27332600</v>
      </c>
      <c r="DL455" s="26">
        <v>27446000</v>
      </c>
      <c r="DM455" s="26">
        <v>27507800</v>
      </c>
      <c r="DN455" s="26">
        <v>27566700</v>
      </c>
      <c r="DO455" s="26">
        <v>27573400</v>
      </c>
      <c r="DP455" s="26">
        <v>27609500</v>
      </c>
      <c r="DQ455" s="26">
        <v>27696700</v>
      </c>
      <c r="DR455" s="26">
        <v>27742700</v>
      </c>
      <c r="DS455" s="26">
        <v>27811800</v>
      </c>
      <c r="DT455" s="26">
        <v>27851900</v>
      </c>
      <c r="DU455" s="26">
        <v>27918500</v>
      </c>
      <c r="DV455" s="26">
        <v>27958500</v>
      </c>
      <c r="DW455" s="26">
        <v>27963600</v>
      </c>
      <c r="DX455" s="26">
        <v>27971500</v>
      </c>
      <c r="DY455" s="26">
        <v>27927100</v>
      </c>
      <c r="DZ455" s="26">
        <v>27930800</v>
      </c>
      <c r="EA455" s="26">
        <v>27951400</v>
      </c>
      <c r="EB455" s="26">
        <v>27947900</v>
      </c>
      <c r="EC455" s="26">
        <v>27960700</v>
      </c>
      <c r="ED455" s="26">
        <v>27992900</v>
      </c>
      <c r="EE455" s="26">
        <v>28004700</v>
      </c>
      <c r="EF455" s="26">
        <v>28092200</v>
      </c>
      <c r="EG455" s="26">
        <v>28175400</v>
      </c>
      <c r="EH455" s="26">
        <v>28223100</v>
      </c>
      <c r="EI455" s="26">
        <v>28323700</v>
      </c>
      <c r="EJ455" s="35">
        <v>28393300</v>
      </c>
      <c r="EK455" s="35">
        <v>28487900</v>
      </c>
      <c r="EL455" s="35">
        <f>SUM(EL416:EL454)</f>
        <v>28568800</v>
      </c>
      <c r="EM455" s="35"/>
      <c r="EN455" s="35"/>
      <c r="EO455" s="31">
        <f t="shared" si="210"/>
        <v>3.2236143265695218E-2</v>
      </c>
      <c r="EP455" s="31">
        <f t="shared" si="211"/>
        <v>3.1062951837058067E-2</v>
      </c>
      <c r="EQ455" s="31">
        <f t="shared" si="212"/>
        <v>3.1110541990150956E-2</v>
      </c>
      <c r="ER455" s="31">
        <f t="shared" si="213"/>
        <v>3.0091270130437952E-2</v>
      </c>
      <c r="ES455" s="31">
        <f t="shared" si="214"/>
        <v>3.1022582685638254E-2</v>
      </c>
      <c r="ET455" s="31">
        <f t="shared" si="215"/>
        <v>2.7771477906314502E-2</v>
      </c>
      <c r="EU455" s="31">
        <f t="shared" si="216"/>
        <v>2.6867415697737675E-2</v>
      </c>
      <c r="EV455" s="31">
        <f t="shared" si="217"/>
        <v>2.5509697748963219E-2</v>
      </c>
      <c r="EW455" s="31">
        <f t="shared" si="218"/>
        <v>2.7045063130264616E-2</v>
      </c>
      <c r="EX455" s="31">
        <f t="shared" si="219"/>
        <v>2.6823488701532294E-2</v>
      </c>
      <c r="EY455" s="31">
        <f t="shared" si="220"/>
        <v>3.0321122688930599E-2</v>
      </c>
      <c r="EZ455" s="31">
        <f t="shared" si="221"/>
        <v>3.710461404787465E-2</v>
      </c>
      <c r="FA455" s="31">
        <f t="shared" si="222"/>
        <v>4.930651718394613E-2</v>
      </c>
      <c r="FB455" s="31">
        <f t="shared" si="223"/>
        <v>5.0174365577552442E-2</v>
      </c>
      <c r="FC455" s="31">
        <f t="shared" si="224"/>
        <v>5.127365575247822E-2</v>
      </c>
      <c r="FD455" s="31">
        <f t="shared" si="225"/>
        <v>5.0224621489730621E-2</v>
      </c>
      <c r="FE455" s="31">
        <f t="shared" si="226"/>
        <v>5.1499332189880079E-2</v>
      </c>
      <c r="FF455" s="31">
        <f t="shared" si="227"/>
        <v>4.5696328067939336E-2</v>
      </c>
      <c r="FG455" s="31">
        <f t="shared" si="228"/>
        <v>4.5444271127743151E-2</v>
      </c>
      <c r="FH455" s="31">
        <f t="shared" si="229"/>
        <v>4.4705147792857426E-2</v>
      </c>
      <c r="FI455" s="31">
        <f t="shared" si="230"/>
        <v>4.7950838140676022E-2</v>
      </c>
      <c r="FJ455" s="31">
        <f t="shared" si="231"/>
        <v>4.6902643170232454E-2</v>
      </c>
      <c r="FK455" s="31">
        <f t="shared" si="232"/>
        <v>4.9855238584951812E-2</v>
      </c>
      <c r="FL455" s="31">
        <f t="shared" si="241"/>
        <v>4.9447853852670851E-2</v>
      </c>
      <c r="FM455" s="50">
        <f t="shared" si="242"/>
        <v>5.2300446488780995E-2</v>
      </c>
      <c r="FN455" s="50">
        <f t="shared" si="243"/>
        <v>4.8825182208899802E-2</v>
      </c>
      <c r="FO455" s="50">
        <f t="shared" si="244"/>
        <v>4.8275825545391317E-2</v>
      </c>
      <c r="FP455" s="50">
        <f t="shared" si="239"/>
        <v>4.7150665826092779E-2</v>
      </c>
      <c r="FQ455" s="50">
        <f t="shared" si="240"/>
        <v>4.8813180332702655E-2</v>
      </c>
      <c r="FR455" s="50">
        <f t="shared" si="209"/>
        <v>4.4002408221556384E-2</v>
      </c>
    </row>
    <row r="464" spans="1:174">
      <c r="DH464" s="30"/>
      <c r="DI464" s="25"/>
      <c r="DJ464" s="25"/>
      <c r="DK464" s="25"/>
      <c r="DL464" s="25"/>
      <c r="DM464" s="25"/>
      <c r="DN464" s="25"/>
      <c r="DO464" s="25"/>
      <c r="DP464" s="25"/>
      <c r="DQ464" s="25"/>
      <c r="DR464" s="25"/>
      <c r="DS464" s="25"/>
      <c r="DT464" s="25"/>
      <c r="DU464" s="25"/>
      <c r="DV464" s="25"/>
      <c r="DW464" s="25"/>
      <c r="DX464" s="25"/>
      <c r="DY464" s="25"/>
      <c r="DZ464" s="25"/>
      <c r="EA464" s="25"/>
      <c r="EB464" s="25"/>
      <c r="EC464" s="25"/>
      <c r="ED464" s="25"/>
      <c r="EE464" s="25"/>
      <c r="EF464" s="25"/>
      <c r="EG464" s="25"/>
      <c r="EH464" s="25"/>
      <c r="EI464" s="25"/>
      <c r="EJ464" s="25"/>
      <c r="EK464" s="25"/>
      <c r="EL464" s="25"/>
      <c r="EM464" s="25"/>
      <c r="EN464" s="25"/>
    </row>
    <row r="465" spans="112:144">
      <c r="DI465" s="16"/>
      <c r="DJ465" s="16"/>
      <c r="DK465" s="16"/>
      <c r="DL465" s="16"/>
      <c r="DM465" s="16"/>
      <c r="DN465" s="16"/>
      <c r="DO465" s="16"/>
      <c r="DP465" s="16"/>
      <c r="DQ465" s="16"/>
      <c r="DR465" s="16"/>
      <c r="DS465" s="16"/>
      <c r="DT465" s="16"/>
      <c r="DU465" s="16"/>
      <c r="DV465" s="16"/>
      <c r="DW465" s="16"/>
      <c r="DX465" s="16"/>
      <c r="DY465" s="16"/>
      <c r="DZ465" s="16"/>
      <c r="EA465" s="16"/>
      <c r="EB465" s="16"/>
      <c r="EC465" s="16"/>
      <c r="ED465" s="16"/>
      <c r="EE465" s="16"/>
      <c r="EF465" s="16"/>
      <c r="EG465" s="16"/>
      <c r="EH465" s="16"/>
      <c r="EI465" s="16"/>
      <c r="EJ465" s="16"/>
      <c r="EK465" s="16"/>
      <c r="EL465" s="16"/>
      <c r="EM465" s="16"/>
      <c r="EN465" s="16"/>
    </row>
    <row r="466" spans="112:144">
      <c r="DH466" s="17"/>
      <c r="DI466" s="19"/>
      <c r="DJ466" s="19"/>
      <c r="DK466" s="19"/>
      <c r="DL466" s="19"/>
      <c r="DM466" s="19"/>
      <c r="DN466" s="19"/>
      <c r="DO466" s="19"/>
      <c r="DP466" s="19"/>
      <c r="DQ466" s="19"/>
      <c r="DR466" s="19"/>
      <c r="DS466" s="19"/>
      <c r="DT466" s="19"/>
      <c r="DU466" s="19"/>
      <c r="DV466" s="19"/>
      <c r="DW466" s="19"/>
      <c r="DX466" s="19"/>
      <c r="DY466" s="19"/>
      <c r="DZ466" s="19"/>
      <c r="EA466" s="19"/>
      <c r="EB466" s="19"/>
      <c r="EC466" s="19"/>
      <c r="ED466" s="19"/>
      <c r="EE466" s="19"/>
      <c r="EF466" s="19"/>
      <c r="EG466" s="19"/>
      <c r="EH466" s="19"/>
      <c r="EI466" s="19"/>
      <c r="EJ466" s="19"/>
      <c r="EK466" s="19"/>
      <c r="EL466" s="19"/>
      <c r="EM466" s="19"/>
      <c r="EN466" s="19"/>
    </row>
    <row r="467" spans="112:144">
      <c r="DH467" s="17"/>
      <c r="DI467" s="19"/>
      <c r="DJ467" s="19"/>
      <c r="DK467" s="19"/>
      <c r="DL467" s="19"/>
      <c r="DM467" s="19"/>
      <c r="DN467" s="19"/>
      <c r="DO467" s="19"/>
      <c r="DP467" s="19"/>
      <c r="DQ467" s="19"/>
      <c r="DR467" s="19"/>
      <c r="DS467" s="19"/>
      <c r="DT467" s="19"/>
      <c r="DU467" s="19"/>
      <c r="DV467" s="19"/>
      <c r="DW467" s="19"/>
      <c r="DX467" s="19"/>
      <c r="DY467" s="19"/>
      <c r="DZ467" s="19"/>
      <c r="EA467" s="19"/>
      <c r="EB467" s="19"/>
      <c r="EC467" s="19"/>
      <c r="ED467" s="19"/>
      <c r="EE467" s="19"/>
      <c r="EF467" s="19"/>
      <c r="EG467" s="19"/>
      <c r="EH467" s="19"/>
      <c r="EI467" s="19"/>
      <c r="EJ467" s="19"/>
      <c r="EK467" s="19"/>
      <c r="EL467" s="19"/>
      <c r="EM467" s="19"/>
      <c r="EN467" s="19"/>
    </row>
    <row r="468" spans="112:144">
      <c r="DH468" s="17"/>
      <c r="DI468" s="19"/>
      <c r="DJ468" s="19"/>
      <c r="DK468" s="19"/>
      <c r="DL468" s="19"/>
      <c r="DM468" s="19"/>
      <c r="DN468" s="19"/>
      <c r="DO468" s="19"/>
      <c r="DP468" s="19"/>
      <c r="DQ468" s="19"/>
      <c r="DR468" s="19"/>
      <c r="DS468" s="19"/>
      <c r="DT468" s="19"/>
      <c r="DU468" s="19"/>
      <c r="DV468" s="19"/>
      <c r="DW468" s="19"/>
      <c r="DX468" s="19"/>
      <c r="DY468" s="19"/>
      <c r="DZ468" s="19"/>
      <c r="EA468" s="19"/>
      <c r="EB468" s="19"/>
      <c r="EC468" s="19"/>
      <c r="ED468" s="19"/>
      <c r="EE468" s="19"/>
      <c r="EF468" s="19"/>
      <c r="EG468" s="19"/>
      <c r="EH468" s="19"/>
      <c r="EI468" s="19"/>
      <c r="EJ468" s="19"/>
      <c r="EK468" s="19"/>
      <c r="EL468" s="19"/>
      <c r="EM468" s="19"/>
      <c r="EN468" s="19"/>
    </row>
    <row r="469" spans="112:144">
      <c r="DH469" s="17"/>
      <c r="DI469" s="19"/>
      <c r="DJ469" s="19"/>
      <c r="DK469" s="19"/>
      <c r="DL469" s="19"/>
      <c r="DM469" s="19"/>
      <c r="DN469" s="19"/>
      <c r="DO469" s="19"/>
      <c r="DP469" s="19"/>
      <c r="DQ469" s="19"/>
      <c r="DR469" s="19"/>
      <c r="DS469" s="19"/>
      <c r="DT469" s="19"/>
      <c r="DU469" s="19"/>
      <c r="DV469" s="19"/>
      <c r="DW469" s="19"/>
      <c r="DX469" s="19"/>
      <c r="DY469" s="19"/>
      <c r="DZ469" s="19"/>
      <c r="EA469" s="19"/>
      <c r="EB469" s="19"/>
      <c r="EC469" s="19"/>
      <c r="ED469" s="19"/>
      <c r="EE469" s="19"/>
      <c r="EF469" s="19"/>
      <c r="EG469" s="19"/>
      <c r="EH469" s="19"/>
      <c r="EI469" s="19"/>
      <c r="EJ469" s="19"/>
      <c r="EK469" s="19"/>
      <c r="EL469" s="19"/>
      <c r="EM469" s="19"/>
      <c r="EN469" s="19"/>
    </row>
    <row r="470" spans="112:144">
      <c r="DH470" s="17"/>
      <c r="DI470" s="19"/>
      <c r="DJ470" s="19"/>
      <c r="DK470" s="19"/>
      <c r="DL470" s="19"/>
      <c r="DM470" s="19"/>
      <c r="DN470" s="19"/>
      <c r="DO470" s="19"/>
      <c r="DP470" s="19"/>
      <c r="DQ470" s="19"/>
      <c r="DR470" s="19"/>
      <c r="DS470" s="19"/>
      <c r="DT470" s="19"/>
      <c r="DU470" s="19"/>
      <c r="DV470" s="19"/>
      <c r="DW470" s="19"/>
      <c r="DX470" s="19"/>
      <c r="DY470" s="19"/>
      <c r="DZ470" s="19"/>
      <c r="EA470" s="19"/>
      <c r="EB470" s="19"/>
      <c r="EC470" s="19"/>
      <c r="ED470" s="19"/>
      <c r="EE470" s="19"/>
      <c r="EF470" s="19"/>
      <c r="EG470" s="19"/>
      <c r="EH470" s="19"/>
      <c r="EI470" s="19"/>
      <c r="EJ470" s="19"/>
      <c r="EK470" s="19"/>
      <c r="EL470" s="19"/>
      <c r="EM470" s="19"/>
      <c r="EN470" s="19"/>
    </row>
    <row r="472" spans="112:144">
      <c r="DH472" s="17"/>
      <c r="DI472" s="19"/>
      <c r="DJ472" s="19"/>
      <c r="DK472" s="19"/>
      <c r="DL472" s="19"/>
      <c r="DM472" s="19"/>
      <c r="DN472" s="19"/>
      <c r="DO472" s="19"/>
      <c r="DP472" s="19"/>
      <c r="DQ472" s="19"/>
      <c r="DR472" s="19"/>
      <c r="DS472" s="19"/>
      <c r="DT472" s="19"/>
      <c r="DU472" s="19"/>
      <c r="DV472" s="19"/>
      <c r="DW472" s="19"/>
      <c r="DX472" s="19"/>
      <c r="DY472" s="19"/>
      <c r="DZ472" s="19"/>
      <c r="EA472" s="19"/>
      <c r="EB472" s="19"/>
      <c r="EC472" s="19"/>
      <c r="ED472" s="19"/>
      <c r="EE472" s="19"/>
      <c r="EF472" s="19"/>
      <c r="EG472" s="19"/>
      <c r="EH472" s="19"/>
      <c r="EI472" s="19"/>
      <c r="EJ472" s="19"/>
      <c r="EK472" s="19"/>
      <c r="EL472" s="19"/>
      <c r="EM472" s="19"/>
      <c r="EN472" s="19"/>
    </row>
    <row r="473" spans="112:144">
      <c r="DH473" s="17"/>
      <c r="DI473" s="19"/>
      <c r="DJ473" s="19"/>
      <c r="DK473" s="19"/>
      <c r="DL473" s="19"/>
      <c r="DM473" s="19"/>
      <c r="DN473" s="19"/>
      <c r="DO473" s="19"/>
      <c r="DP473" s="19"/>
      <c r="DQ473" s="19"/>
      <c r="DR473" s="19"/>
      <c r="DS473" s="19"/>
      <c r="DT473" s="19"/>
      <c r="DU473" s="19"/>
      <c r="DV473" s="19"/>
      <c r="DW473" s="19"/>
      <c r="DX473" s="19"/>
      <c r="DY473" s="19"/>
      <c r="DZ473" s="19"/>
      <c r="EA473" s="19"/>
      <c r="EB473" s="19"/>
      <c r="EC473" s="19"/>
      <c r="ED473" s="19"/>
      <c r="EE473" s="19"/>
      <c r="EF473" s="19"/>
      <c r="EG473" s="19"/>
      <c r="EH473" s="19"/>
      <c r="EI473" s="19"/>
      <c r="EJ473" s="19"/>
      <c r="EK473" s="19"/>
      <c r="EL473" s="19"/>
      <c r="EM473" s="19"/>
      <c r="EN473" s="19"/>
    </row>
    <row r="474" spans="112:144">
      <c r="DH474" s="17"/>
      <c r="DI474" s="19"/>
      <c r="DJ474" s="19"/>
      <c r="DK474" s="19"/>
      <c r="DL474" s="19"/>
      <c r="DM474" s="19"/>
      <c r="DN474" s="19"/>
      <c r="DO474" s="19"/>
      <c r="DP474" s="19"/>
      <c r="DQ474" s="19"/>
      <c r="DR474" s="19"/>
      <c r="DS474" s="19"/>
      <c r="DT474" s="19"/>
      <c r="DU474" s="19"/>
      <c r="DV474" s="19"/>
      <c r="DW474" s="19"/>
      <c r="DX474" s="19"/>
      <c r="DY474" s="19"/>
      <c r="DZ474" s="19"/>
      <c r="EA474" s="19"/>
      <c r="EB474" s="19"/>
      <c r="EC474" s="19"/>
      <c r="ED474" s="19"/>
      <c r="EE474" s="19"/>
      <c r="EF474" s="19"/>
      <c r="EG474" s="19"/>
      <c r="EH474" s="19"/>
      <c r="EI474" s="19"/>
      <c r="EJ474" s="19"/>
      <c r="EK474" s="19"/>
      <c r="EL474" s="19"/>
      <c r="EM474" s="19"/>
      <c r="EN474" s="19"/>
    </row>
    <row r="475" spans="112:144">
      <c r="DH475" s="17"/>
      <c r="DI475" s="19"/>
      <c r="DJ475" s="19"/>
      <c r="DK475" s="19"/>
      <c r="DL475" s="19"/>
      <c r="DM475" s="19"/>
      <c r="DN475" s="19"/>
      <c r="DO475" s="19"/>
      <c r="DP475" s="19"/>
      <c r="DQ475" s="19"/>
      <c r="DR475" s="19"/>
      <c r="DS475" s="19"/>
      <c r="DT475" s="19"/>
      <c r="DU475" s="19"/>
      <c r="DV475" s="19"/>
      <c r="DW475" s="19"/>
      <c r="DX475" s="19"/>
      <c r="DY475" s="19"/>
      <c r="DZ475" s="19"/>
      <c r="EA475" s="19"/>
      <c r="EB475" s="19"/>
      <c r="EC475" s="19"/>
      <c r="ED475" s="19"/>
      <c r="EE475" s="19"/>
      <c r="EF475" s="19"/>
      <c r="EG475" s="19"/>
      <c r="EH475" s="19"/>
      <c r="EI475" s="19"/>
      <c r="EJ475" s="19"/>
      <c r="EK475" s="19"/>
      <c r="EL475" s="19"/>
      <c r="EM475" s="19"/>
      <c r="EN475" s="19"/>
    </row>
    <row r="476" spans="112:144">
      <c r="DH476" s="17"/>
      <c r="DI476" s="19"/>
      <c r="DJ476" s="19"/>
      <c r="DK476" s="19"/>
      <c r="DL476" s="19"/>
      <c r="DM476" s="19"/>
      <c r="DN476" s="19"/>
      <c r="DO476" s="19"/>
      <c r="DP476" s="19"/>
      <c r="DQ476" s="19"/>
      <c r="DR476" s="19"/>
      <c r="DS476" s="19"/>
      <c r="DT476" s="19"/>
      <c r="DU476" s="19"/>
      <c r="DV476" s="19"/>
      <c r="DW476" s="19"/>
      <c r="DX476" s="19"/>
      <c r="DY476" s="19"/>
      <c r="DZ476" s="19"/>
      <c r="EA476" s="19"/>
      <c r="EB476" s="19"/>
      <c r="EC476" s="19"/>
      <c r="ED476" s="19"/>
      <c r="EE476" s="19"/>
      <c r="EF476" s="19"/>
      <c r="EG476" s="19"/>
      <c r="EH476" s="19"/>
      <c r="EI476" s="19"/>
      <c r="EJ476" s="19"/>
      <c r="EK476" s="19"/>
      <c r="EL476" s="19"/>
      <c r="EM476" s="19"/>
      <c r="EN476" s="19"/>
    </row>
    <row r="477" spans="112:144">
      <c r="DH477" s="17"/>
      <c r="DI477" s="19"/>
      <c r="DJ477" s="19"/>
      <c r="DK477" s="19"/>
      <c r="DL477" s="19"/>
      <c r="DM477" s="19"/>
      <c r="DN477" s="19"/>
      <c r="DO477" s="19"/>
      <c r="DP477" s="19"/>
      <c r="DQ477" s="19"/>
      <c r="DR477" s="19"/>
      <c r="DS477" s="19"/>
      <c r="DT477" s="19"/>
      <c r="DU477" s="19"/>
      <c r="DV477" s="19"/>
      <c r="DW477" s="19"/>
      <c r="DX477" s="19"/>
      <c r="DY477" s="19"/>
      <c r="DZ477" s="19"/>
      <c r="EA477" s="19"/>
      <c r="EB477" s="19"/>
      <c r="EC477" s="19"/>
      <c r="ED477" s="19"/>
      <c r="EE477" s="19"/>
      <c r="EF477" s="19"/>
      <c r="EG477" s="19"/>
      <c r="EH477" s="19"/>
      <c r="EI477" s="19"/>
      <c r="EJ477" s="19"/>
      <c r="EK477" s="19"/>
      <c r="EL477" s="19"/>
      <c r="EM477" s="19"/>
      <c r="EN477" s="19"/>
    </row>
    <row r="479" spans="112:144">
      <c r="DH479" s="17"/>
      <c r="DI479" s="19"/>
      <c r="DJ479" s="19"/>
      <c r="DK479" s="19"/>
      <c r="DL479" s="19"/>
      <c r="DM479" s="19"/>
      <c r="DN479" s="19"/>
      <c r="DO479" s="19"/>
      <c r="DP479" s="19"/>
      <c r="DQ479" s="19"/>
      <c r="DR479" s="19"/>
      <c r="DS479" s="19"/>
      <c r="DT479" s="19"/>
      <c r="DU479" s="19"/>
      <c r="DV479" s="19"/>
      <c r="DW479" s="19"/>
      <c r="DX479" s="19"/>
      <c r="DY479" s="19"/>
      <c r="DZ479" s="19"/>
      <c r="EA479" s="19"/>
      <c r="EB479" s="19"/>
      <c r="EC479" s="19"/>
      <c r="ED479" s="19"/>
      <c r="EE479" s="19"/>
      <c r="EF479" s="19"/>
      <c r="EG479" s="19"/>
      <c r="EH479" s="19"/>
      <c r="EI479" s="19"/>
      <c r="EJ479" s="19"/>
      <c r="EK479" s="19"/>
      <c r="EL479" s="19"/>
      <c r="EM479" s="19"/>
      <c r="EN479" s="19"/>
    </row>
    <row r="480" spans="112:144">
      <c r="DH480" s="17"/>
      <c r="DI480" s="19"/>
      <c r="DJ480" s="19"/>
      <c r="DK480" s="19"/>
      <c r="DL480" s="19"/>
      <c r="DM480" s="19"/>
      <c r="DN480" s="19"/>
      <c r="DO480" s="19"/>
      <c r="DP480" s="19"/>
      <c r="DQ480" s="19"/>
      <c r="DR480" s="19"/>
      <c r="DS480" s="19"/>
      <c r="DT480" s="19"/>
      <c r="DU480" s="19"/>
      <c r="DV480" s="19"/>
      <c r="DW480" s="19"/>
      <c r="DX480" s="19"/>
      <c r="DY480" s="19"/>
      <c r="DZ480" s="19"/>
      <c r="EA480" s="19"/>
      <c r="EB480" s="19"/>
      <c r="EC480" s="19"/>
      <c r="ED480" s="19"/>
      <c r="EE480" s="19"/>
      <c r="EF480" s="19"/>
      <c r="EG480" s="19"/>
      <c r="EH480" s="19"/>
      <c r="EI480" s="19"/>
      <c r="EJ480" s="19"/>
      <c r="EK480" s="19"/>
      <c r="EL480" s="19"/>
      <c r="EM480" s="19"/>
      <c r="EN480" s="19"/>
    </row>
    <row r="481" spans="112:144">
      <c r="DH481" s="17"/>
      <c r="DI481" s="19"/>
      <c r="DJ481" s="19"/>
      <c r="DK481" s="19"/>
      <c r="DL481" s="19"/>
      <c r="DM481" s="19"/>
      <c r="DN481" s="19"/>
      <c r="DO481" s="19"/>
      <c r="DP481" s="19"/>
      <c r="DQ481" s="19"/>
      <c r="DR481" s="19"/>
      <c r="DS481" s="19"/>
      <c r="DT481" s="19"/>
      <c r="DU481" s="19"/>
      <c r="DV481" s="19"/>
      <c r="DW481" s="19"/>
      <c r="DX481" s="19"/>
      <c r="DY481" s="19"/>
      <c r="DZ481" s="19"/>
      <c r="EA481" s="19"/>
      <c r="EB481" s="19"/>
      <c r="EC481" s="19"/>
      <c r="ED481" s="19"/>
      <c r="EE481" s="19"/>
      <c r="EF481" s="19"/>
      <c r="EG481" s="19"/>
      <c r="EH481" s="19"/>
      <c r="EI481" s="19"/>
      <c r="EJ481" s="19"/>
      <c r="EK481" s="19"/>
      <c r="EL481" s="19"/>
      <c r="EM481" s="19"/>
      <c r="EN481" s="19"/>
    </row>
    <row r="482" spans="112:144">
      <c r="DH482" s="17"/>
      <c r="DI482" s="19"/>
      <c r="DJ482" s="19"/>
      <c r="DK482" s="19"/>
      <c r="DL482" s="19"/>
      <c r="DM482" s="19"/>
      <c r="DN482" s="19"/>
      <c r="DO482" s="19"/>
      <c r="DP482" s="19"/>
      <c r="DQ482" s="19"/>
      <c r="DR482" s="19"/>
      <c r="DS482" s="19"/>
      <c r="DT482" s="19"/>
      <c r="DU482" s="19"/>
      <c r="DV482" s="19"/>
      <c r="DW482" s="19"/>
      <c r="DX482" s="19"/>
      <c r="DY482" s="19"/>
      <c r="DZ482" s="19"/>
      <c r="EA482" s="19"/>
      <c r="EB482" s="19"/>
      <c r="EC482" s="19"/>
      <c r="ED482" s="19"/>
      <c r="EE482" s="19"/>
      <c r="EF482" s="19"/>
      <c r="EG482" s="19"/>
      <c r="EH482" s="19"/>
      <c r="EI482" s="19"/>
      <c r="EJ482" s="19"/>
      <c r="EK482" s="19"/>
      <c r="EL482" s="19"/>
      <c r="EM482" s="19"/>
      <c r="EN482" s="19"/>
    </row>
    <row r="483" spans="112:144">
      <c r="DH483" s="17"/>
      <c r="DI483" s="19"/>
      <c r="DJ483" s="19"/>
      <c r="DK483" s="19"/>
      <c r="DL483" s="19"/>
      <c r="DM483" s="19"/>
      <c r="DN483" s="19"/>
      <c r="DO483" s="19"/>
      <c r="DP483" s="19"/>
      <c r="DQ483" s="19"/>
      <c r="DR483" s="19"/>
      <c r="DS483" s="19"/>
      <c r="DT483" s="19"/>
      <c r="DU483" s="19"/>
      <c r="DV483" s="19"/>
      <c r="DW483" s="19"/>
      <c r="DX483" s="19"/>
      <c r="DY483" s="19"/>
      <c r="DZ483" s="19"/>
      <c r="EA483" s="19"/>
      <c r="EB483" s="19"/>
      <c r="EC483" s="19"/>
      <c r="ED483" s="19"/>
      <c r="EE483" s="19"/>
      <c r="EF483" s="19"/>
      <c r="EG483" s="19"/>
      <c r="EH483" s="19"/>
      <c r="EI483" s="19"/>
      <c r="EJ483" s="19"/>
      <c r="EK483" s="19"/>
      <c r="EL483" s="19"/>
      <c r="EM483" s="19"/>
      <c r="EN483" s="19"/>
    </row>
    <row r="484" spans="112:144">
      <c r="DH484" s="17"/>
      <c r="DI484" s="19"/>
      <c r="DJ484" s="19"/>
      <c r="DK484" s="19"/>
      <c r="DL484" s="19"/>
      <c r="DM484" s="19"/>
      <c r="DN484" s="19"/>
      <c r="DO484" s="19"/>
      <c r="DP484" s="19"/>
      <c r="DQ484" s="19"/>
      <c r="DR484" s="19"/>
      <c r="DS484" s="19"/>
      <c r="DT484" s="19"/>
      <c r="DU484" s="19"/>
      <c r="DV484" s="19"/>
      <c r="DW484" s="19"/>
      <c r="DX484" s="19"/>
      <c r="DY484" s="19"/>
      <c r="DZ484" s="19"/>
      <c r="EA484" s="19"/>
      <c r="EB484" s="19"/>
      <c r="EC484" s="19"/>
      <c r="ED484" s="19"/>
      <c r="EE484" s="19"/>
      <c r="EF484" s="19"/>
      <c r="EG484" s="19"/>
      <c r="EH484" s="19"/>
      <c r="EI484" s="19"/>
      <c r="EJ484" s="19"/>
      <c r="EK484" s="19"/>
      <c r="EL484" s="19"/>
      <c r="EM484" s="19"/>
      <c r="EN484" s="19"/>
    </row>
    <row r="485" spans="112:144">
      <c r="DH485" s="17"/>
      <c r="DI485" s="19"/>
      <c r="DJ485" s="19"/>
      <c r="DK485" s="19"/>
      <c r="DL485" s="19"/>
      <c r="DM485" s="19"/>
      <c r="DN485" s="19"/>
      <c r="DO485" s="19"/>
      <c r="DP485" s="19"/>
      <c r="DQ485" s="19"/>
      <c r="DR485" s="19"/>
      <c r="DS485" s="19"/>
      <c r="DT485" s="19"/>
      <c r="DU485" s="19"/>
      <c r="DV485" s="19"/>
      <c r="DW485" s="19"/>
      <c r="DX485" s="19"/>
      <c r="DY485" s="19"/>
      <c r="DZ485" s="19"/>
      <c r="EA485" s="19"/>
      <c r="EB485" s="19"/>
      <c r="EC485" s="19"/>
      <c r="ED485" s="19"/>
      <c r="EE485" s="19"/>
      <c r="EF485" s="19"/>
      <c r="EG485" s="19"/>
      <c r="EH485" s="19"/>
      <c r="EI485" s="19"/>
      <c r="EJ485" s="19"/>
      <c r="EK485" s="19"/>
      <c r="EL485" s="19"/>
      <c r="EM485" s="19"/>
      <c r="EN485" s="19"/>
    </row>
    <row r="487" spans="112:144">
      <c r="DH487" s="17"/>
      <c r="DI487" s="19"/>
      <c r="DJ487" s="19"/>
      <c r="DK487" s="19"/>
      <c r="DL487" s="19"/>
      <c r="DM487" s="19"/>
      <c r="DN487" s="19"/>
      <c r="DO487" s="19"/>
      <c r="DP487" s="19"/>
      <c r="DQ487" s="19"/>
      <c r="DR487" s="19"/>
      <c r="DS487" s="19"/>
      <c r="DT487" s="19"/>
      <c r="DU487" s="19"/>
      <c r="DV487" s="19"/>
      <c r="DW487" s="19"/>
      <c r="DX487" s="19"/>
      <c r="DY487" s="19"/>
      <c r="DZ487" s="19"/>
      <c r="EA487" s="19"/>
      <c r="EB487" s="19"/>
      <c r="EC487" s="19"/>
      <c r="ED487" s="19"/>
      <c r="EE487" s="19"/>
      <c r="EF487" s="19"/>
      <c r="EG487" s="19"/>
      <c r="EH487" s="19"/>
      <c r="EI487" s="19"/>
      <c r="EJ487" s="19"/>
      <c r="EK487" s="19"/>
      <c r="EL487" s="19"/>
      <c r="EM487" s="19"/>
      <c r="EN487" s="19"/>
    </row>
    <row r="488" spans="112:144">
      <c r="DH488" s="17"/>
      <c r="DI488" s="19"/>
      <c r="DJ488" s="19"/>
      <c r="DK488" s="19"/>
      <c r="DL488" s="19"/>
      <c r="DM488" s="19"/>
      <c r="DN488" s="19"/>
      <c r="DO488" s="19"/>
      <c r="DP488" s="19"/>
      <c r="DQ488" s="19"/>
      <c r="DR488" s="19"/>
      <c r="DS488" s="19"/>
      <c r="DT488" s="19"/>
      <c r="DU488" s="19"/>
      <c r="DV488" s="19"/>
      <c r="DW488" s="19"/>
      <c r="DX488" s="19"/>
      <c r="DY488" s="19"/>
      <c r="DZ488" s="19"/>
      <c r="EA488" s="19"/>
      <c r="EB488" s="19"/>
      <c r="EC488" s="19"/>
      <c r="ED488" s="19"/>
      <c r="EE488" s="19"/>
      <c r="EF488" s="19"/>
      <c r="EG488" s="19"/>
      <c r="EH488" s="19"/>
      <c r="EI488" s="19"/>
      <c r="EJ488" s="19"/>
      <c r="EK488" s="19"/>
      <c r="EL488" s="19"/>
      <c r="EM488" s="19"/>
      <c r="EN488" s="19"/>
    </row>
    <row r="489" spans="112:144">
      <c r="DH489" s="17"/>
      <c r="DI489" s="19"/>
      <c r="DJ489" s="19"/>
      <c r="DK489" s="19"/>
      <c r="DL489" s="19"/>
      <c r="DM489" s="19"/>
      <c r="DN489" s="19"/>
      <c r="DO489" s="19"/>
      <c r="DP489" s="19"/>
      <c r="DQ489" s="19"/>
      <c r="DR489" s="19"/>
      <c r="DS489" s="19"/>
      <c r="DT489" s="19"/>
      <c r="DU489" s="19"/>
      <c r="DV489" s="19"/>
      <c r="DW489" s="19"/>
      <c r="DX489" s="19"/>
      <c r="DY489" s="19"/>
      <c r="DZ489" s="19"/>
      <c r="EA489" s="19"/>
      <c r="EB489" s="19"/>
      <c r="EC489" s="19"/>
      <c r="ED489" s="19"/>
      <c r="EE489" s="19"/>
      <c r="EF489" s="19"/>
      <c r="EG489" s="19"/>
      <c r="EH489" s="19"/>
      <c r="EI489" s="19"/>
      <c r="EJ489" s="19"/>
      <c r="EK489" s="19"/>
      <c r="EL489" s="19"/>
      <c r="EM489" s="19"/>
      <c r="EN489" s="19"/>
    </row>
    <row r="490" spans="112:144">
      <c r="DH490" s="17"/>
      <c r="DI490" s="19"/>
      <c r="DJ490" s="19"/>
      <c r="DK490" s="19"/>
      <c r="DL490" s="19"/>
      <c r="DM490" s="19"/>
      <c r="DN490" s="19"/>
      <c r="DO490" s="19"/>
      <c r="DP490" s="19"/>
      <c r="DQ490" s="19"/>
      <c r="DR490" s="19"/>
      <c r="DS490" s="19"/>
      <c r="DT490" s="19"/>
      <c r="DU490" s="19"/>
      <c r="DV490" s="19"/>
      <c r="DW490" s="19"/>
      <c r="DX490" s="19"/>
      <c r="DY490" s="19"/>
      <c r="DZ490" s="19"/>
      <c r="EA490" s="19"/>
      <c r="EB490" s="19"/>
      <c r="EC490" s="19"/>
      <c r="ED490" s="19"/>
      <c r="EE490" s="19"/>
      <c r="EF490" s="19"/>
      <c r="EG490" s="19"/>
      <c r="EH490" s="19"/>
      <c r="EI490" s="19"/>
      <c r="EJ490" s="19"/>
      <c r="EK490" s="19"/>
      <c r="EL490" s="19"/>
      <c r="EM490" s="19"/>
      <c r="EN490" s="19"/>
    </row>
    <row r="491" spans="112:144">
      <c r="DH491" s="17"/>
      <c r="DI491" s="19"/>
      <c r="DJ491" s="19"/>
      <c r="DK491" s="19"/>
      <c r="DL491" s="19"/>
      <c r="DM491" s="19"/>
      <c r="DN491" s="19"/>
      <c r="DO491" s="19"/>
      <c r="DP491" s="19"/>
      <c r="DQ491" s="19"/>
      <c r="DR491" s="19"/>
      <c r="DS491" s="19"/>
      <c r="DT491" s="19"/>
      <c r="DU491" s="19"/>
      <c r="DV491" s="19"/>
      <c r="DW491" s="19"/>
      <c r="DX491" s="19"/>
      <c r="DY491" s="19"/>
      <c r="DZ491" s="19"/>
      <c r="EA491" s="19"/>
      <c r="EB491" s="19"/>
      <c r="EC491" s="19"/>
      <c r="ED491" s="19"/>
      <c r="EE491" s="19"/>
      <c r="EF491" s="19"/>
      <c r="EG491" s="19"/>
      <c r="EH491" s="19"/>
      <c r="EI491" s="19"/>
      <c r="EJ491" s="19"/>
      <c r="EK491" s="19"/>
      <c r="EL491" s="19"/>
      <c r="EM491" s="19"/>
      <c r="EN491" s="19"/>
    </row>
    <row r="492" spans="112:144">
      <c r="DH492" s="17"/>
      <c r="DI492" s="19"/>
      <c r="DJ492" s="19"/>
      <c r="DK492" s="19"/>
      <c r="DL492" s="19"/>
      <c r="DM492" s="19"/>
      <c r="DN492" s="19"/>
      <c r="DO492" s="19"/>
      <c r="DP492" s="19"/>
      <c r="DQ492" s="19"/>
      <c r="DR492" s="19"/>
      <c r="DS492" s="19"/>
      <c r="DT492" s="19"/>
      <c r="DU492" s="19"/>
      <c r="DV492" s="19"/>
      <c r="DW492" s="19"/>
      <c r="DX492" s="19"/>
      <c r="DY492" s="19"/>
      <c r="DZ492" s="19"/>
      <c r="EA492" s="19"/>
      <c r="EB492" s="19"/>
      <c r="EC492" s="19"/>
      <c r="ED492" s="19"/>
      <c r="EE492" s="19"/>
      <c r="EF492" s="19"/>
      <c r="EG492" s="19"/>
      <c r="EH492" s="19"/>
      <c r="EI492" s="19"/>
      <c r="EJ492" s="19"/>
      <c r="EK492" s="19"/>
      <c r="EL492" s="19"/>
      <c r="EM492" s="19"/>
      <c r="EN492" s="19"/>
    </row>
    <row r="493" spans="112:144">
      <c r="DH493" s="17"/>
      <c r="DI493" s="19"/>
      <c r="DJ493" s="19"/>
      <c r="DK493" s="19"/>
      <c r="DL493" s="19"/>
      <c r="DM493" s="19"/>
      <c r="DN493" s="19"/>
      <c r="DO493" s="19"/>
      <c r="DP493" s="19"/>
      <c r="DQ493" s="19"/>
      <c r="DR493" s="19"/>
      <c r="DS493" s="19"/>
      <c r="DT493" s="19"/>
      <c r="DU493" s="19"/>
      <c r="DV493" s="19"/>
      <c r="DW493" s="19"/>
      <c r="DX493" s="19"/>
      <c r="DY493" s="19"/>
      <c r="DZ493" s="19"/>
      <c r="EA493" s="19"/>
      <c r="EB493" s="19"/>
      <c r="EC493" s="19"/>
      <c r="ED493" s="19"/>
      <c r="EE493" s="19"/>
      <c r="EF493" s="19"/>
      <c r="EG493" s="19"/>
      <c r="EH493" s="19"/>
      <c r="EI493" s="19"/>
      <c r="EJ493" s="19"/>
      <c r="EK493" s="19"/>
      <c r="EL493" s="19"/>
      <c r="EM493" s="19"/>
      <c r="EN493" s="19"/>
    </row>
    <row r="494" spans="112:144">
      <c r="DH494" s="17"/>
      <c r="DI494" s="19"/>
      <c r="DJ494" s="19"/>
      <c r="DK494" s="19"/>
      <c r="DL494" s="19"/>
      <c r="DM494" s="19"/>
      <c r="DN494" s="19"/>
      <c r="DO494" s="19"/>
      <c r="DP494" s="19"/>
      <c r="DQ494" s="19"/>
      <c r="DR494" s="19"/>
      <c r="DS494" s="19"/>
      <c r="DT494" s="19"/>
      <c r="DU494" s="19"/>
      <c r="DV494" s="19"/>
      <c r="DW494" s="19"/>
      <c r="DX494" s="19"/>
      <c r="DY494" s="19"/>
      <c r="DZ494" s="19"/>
      <c r="EA494" s="19"/>
      <c r="EB494" s="19"/>
      <c r="EC494" s="19"/>
      <c r="ED494" s="19"/>
      <c r="EE494" s="19"/>
      <c r="EF494" s="19"/>
      <c r="EG494" s="19"/>
      <c r="EH494" s="19"/>
      <c r="EI494" s="19"/>
      <c r="EJ494" s="19"/>
      <c r="EK494" s="19"/>
      <c r="EL494" s="19"/>
      <c r="EM494" s="19"/>
      <c r="EN494" s="19"/>
    </row>
    <row r="495" spans="112:144">
      <c r="DH495" s="17"/>
      <c r="DI495" s="19"/>
      <c r="DJ495" s="19"/>
      <c r="DK495" s="19"/>
      <c r="DL495" s="19"/>
      <c r="DM495" s="19"/>
      <c r="DN495" s="19"/>
      <c r="DO495" s="19"/>
      <c r="DP495" s="19"/>
      <c r="DQ495" s="19"/>
      <c r="DR495" s="19"/>
      <c r="DS495" s="19"/>
      <c r="DT495" s="19"/>
      <c r="DU495" s="19"/>
      <c r="DV495" s="19"/>
      <c r="DW495" s="19"/>
      <c r="DX495" s="19"/>
      <c r="DY495" s="19"/>
      <c r="DZ495" s="19"/>
      <c r="EA495" s="19"/>
      <c r="EB495" s="19"/>
      <c r="EC495" s="19"/>
      <c r="ED495" s="19"/>
      <c r="EE495" s="19"/>
      <c r="EF495" s="19"/>
      <c r="EG495" s="19"/>
      <c r="EH495" s="19"/>
      <c r="EI495" s="19"/>
      <c r="EJ495" s="19"/>
      <c r="EK495" s="19"/>
      <c r="EL495" s="19"/>
      <c r="EM495" s="19"/>
      <c r="EN495" s="19"/>
    </row>
    <row r="497" spans="112:144">
      <c r="DH497" s="17"/>
      <c r="DI497" s="19"/>
      <c r="DJ497" s="19"/>
      <c r="DK497" s="19"/>
      <c r="DL497" s="19"/>
      <c r="DM497" s="19"/>
      <c r="DN497" s="19"/>
      <c r="DO497" s="19"/>
      <c r="DP497" s="19"/>
      <c r="DQ497" s="19"/>
      <c r="DR497" s="19"/>
      <c r="DS497" s="19"/>
      <c r="DT497" s="19"/>
      <c r="DU497" s="19"/>
      <c r="DV497" s="19"/>
      <c r="DW497" s="19"/>
      <c r="DX497" s="19"/>
      <c r="DY497" s="19"/>
      <c r="DZ497" s="19"/>
      <c r="EA497" s="19"/>
      <c r="EB497" s="19"/>
      <c r="EC497" s="19"/>
      <c r="ED497" s="19"/>
      <c r="EE497" s="19"/>
      <c r="EF497" s="19"/>
      <c r="EG497" s="19"/>
      <c r="EH497" s="19"/>
      <c r="EI497" s="19"/>
      <c r="EJ497" s="19"/>
      <c r="EK497" s="19"/>
      <c r="EL497" s="19"/>
      <c r="EM497" s="19"/>
      <c r="EN497" s="19"/>
    </row>
    <row r="500" spans="112:144">
      <c r="DH500" s="17"/>
      <c r="DI500" s="19"/>
      <c r="DJ500" s="19"/>
      <c r="DK500" s="19"/>
      <c r="DL500" s="19"/>
      <c r="DM500" s="19"/>
      <c r="DN500" s="19"/>
      <c r="DO500" s="19"/>
      <c r="DP500" s="19"/>
      <c r="DQ500" s="19"/>
      <c r="DR500" s="19"/>
      <c r="DS500" s="19"/>
      <c r="DT500" s="19"/>
      <c r="DU500" s="19"/>
      <c r="DV500" s="19"/>
      <c r="DW500" s="19"/>
      <c r="DX500" s="19"/>
      <c r="DY500" s="19"/>
      <c r="DZ500" s="19"/>
      <c r="EA500" s="19"/>
      <c r="EB500" s="19"/>
      <c r="EC500" s="19"/>
      <c r="ED500" s="19"/>
      <c r="EE500" s="19"/>
      <c r="EF500" s="19"/>
      <c r="EG500" s="19"/>
      <c r="EH500" s="19"/>
      <c r="EI500" s="19"/>
      <c r="EJ500" s="19"/>
      <c r="EK500" s="19"/>
      <c r="EL500" s="19"/>
      <c r="EM500" s="19"/>
      <c r="EN500" s="19"/>
    </row>
    <row r="502" spans="112:144">
      <c r="DH502" s="17"/>
      <c r="DI502" s="19"/>
      <c r="DJ502" s="19"/>
      <c r="DK502" s="19"/>
      <c r="DL502" s="19"/>
      <c r="DM502" s="19"/>
      <c r="DN502" s="19"/>
      <c r="DO502" s="19"/>
      <c r="DP502" s="19"/>
      <c r="DQ502" s="19"/>
      <c r="DR502" s="19"/>
      <c r="DS502" s="19"/>
      <c r="DT502" s="19"/>
      <c r="DU502" s="19"/>
      <c r="DV502" s="19"/>
      <c r="DW502" s="19"/>
      <c r="DX502" s="19"/>
      <c r="DY502" s="19"/>
      <c r="DZ502" s="19"/>
      <c r="EA502" s="19"/>
      <c r="EB502" s="19"/>
      <c r="EC502" s="19"/>
      <c r="ED502" s="19"/>
      <c r="EE502" s="19"/>
      <c r="EF502" s="19"/>
      <c r="EG502" s="19"/>
      <c r="EH502" s="19"/>
      <c r="EI502" s="19"/>
      <c r="EJ502" s="19"/>
      <c r="EK502" s="19"/>
      <c r="EL502" s="19"/>
      <c r="EM502" s="19"/>
      <c r="EN502" s="19"/>
    </row>
    <row r="504" spans="112:144">
      <c r="DH504" s="17"/>
      <c r="DI504" s="19"/>
      <c r="DJ504" s="19"/>
      <c r="DK504" s="19"/>
      <c r="DL504" s="19"/>
      <c r="DM504" s="19"/>
      <c r="DN504" s="19"/>
      <c r="DO504" s="19"/>
      <c r="DP504" s="19"/>
      <c r="DQ504" s="19"/>
      <c r="DR504" s="19"/>
      <c r="DS504" s="19"/>
      <c r="DT504" s="19"/>
      <c r="DU504" s="19"/>
      <c r="DV504" s="19"/>
      <c r="DW504" s="19"/>
      <c r="DX504" s="19"/>
      <c r="DY504" s="19"/>
      <c r="DZ504" s="19"/>
      <c r="EA504" s="19"/>
      <c r="EB504" s="19"/>
      <c r="EC504" s="19"/>
      <c r="ED504" s="19"/>
      <c r="EE504" s="19"/>
      <c r="EF504" s="19"/>
      <c r="EG504" s="19"/>
      <c r="EH504" s="19"/>
      <c r="EI504" s="19"/>
      <c r="EJ504" s="19"/>
      <c r="EK504" s="19"/>
      <c r="EL504" s="19"/>
      <c r="EM504" s="19"/>
      <c r="EN504" s="19"/>
    </row>
    <row r="505" spans="112:144">
      <c r="DH505" s="17"/>
      <c r="DI505" s="26"/>
      <c r="DJ505" s="26"/>
      <c r="DK505" s="26"/>
      <c r="DL505" s="26"/>
      <c r="DM505" s="26"/>
      <c r="DN505" s="26"/>
      <c r="DO505" s="26"/>
      <c r="DP505" s="26"/>
      <c r="DQ505" s="26"/>
      <c r="DR505" s="26"/>
      <c r="DS505" s="26"/>
      <c r="DT505" s="26"/>
      <c r="DU505" s="26"/>
      <c r="DV505" s="26"/>
      <c r="DW505" s="26"/>
      <c r="DX505" s="26"/>
      <c r="DY505" s="26"/>
      <c r="DZ505" s="26"/>
      <c r="EA505" s="26"/>
      <c r="EB505" s="26"/>
      <c r="EC505" s="26"/>
      <c r="ED505" s="26"/>
      <c r="EE505" s="26"/>
      <c r="EF505" s="26"/>
      <c r="EG505" s="26"/>
      <c r="EH505" s="26"/>
      <c r="EI505" s="26"/>
      <c r="EJ505" s="26"/>
      <c r="EK505" s="26"/>
      <c r="EL505" s="26"/>
      <c r="EM505" s="26"/>
      <c r="EN505" s="26"/>
    </row>
    <row r="621" spans="1:1">
      <c r="A621" s="33"/>
    </row>
  </sheetData>
  <pageMargins left="0.75" right="0.75" top="1" bottom="1" header="0.5" footer="0.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AK554"/>
  <sheetViews>
    <sheetView workbookViewId="0">
      <pane xSplit="2" ySplit="1" topLeftCell="H408" activePane="bottomRight" state="frozen"/>
      <selection pane="topRight" activeCell="C1" sqref="C1"/>
      <selection pane="bottomLeft" activeCell="A2" sqref="A2"/>
      <selection pane="bottomRight" activeCell="AJ427" sqref="AJ427:AK437"/>
    </sheetView>
  </sheetViews>
  <sheetFormatPr baseColWidth="10" defaultColWidth="8.83203125" defaultRowHeight="14" x14ac:dyDescent="0"/>
  <cols>
    <col min="1" max="1" width="7.83203125" bestFit="1" customWidth="1"/>
    <col min="2" max="2" width="33.5" bestFit="1" customWidth="1"/>
    <col min="3" max="3" width="28.83203125" bestFit="1" customWidth="1"/>
    <col min="4" max="4" width="42.1640625" bestFit="1" customWidth="1"/>
    <col min="5" max="6" width="42.1640625" customWidth="1"/>
    <col min="7" max="7" width="14.33203125" bestFit="1" customWidth="1"/>
    <col min="8" max="8" width="18.1640625" bestFit="1" customWidth="1"/>
    <col min="9" max="9" width="16.83203125" bestFit="1" customWidth="1"/>
    <col min="10" max="10" width="22.83203125" bestFit="1" customWidth="1"/>
    <col min="11" max="11" width="22.1640625" bestFit="1" customWidth="1"/>
    <col min="12" max="12" width="18.33203125" bestFit="1" customWidth="1"/>
    <col min="13" max="13" width="16.83203125" bestFit="1" customWidth="1"/>
    <col min="14" max="14" width="22.83203125" bestFit="1" customWidth="1"/>
    <col min="15" max="15" width="22.1640625" bestFit="1" customWidth="1"/>
    <col min="16" max="16" width="18.33203125" bestFit="1" customWidth="1"/>
    <col min="17" max="17" width="16.83203125" bestFit="1" customWidth="1"/>
    <col min="18" max="18" width="22.83203125" bestFit="1" customWidth="1"/>
    <col min="19" max="19" width="12.83203125" customWidth="1"/>
    <col min="20" max="20" width="13.33203125" bestFit="1" customWidth="1"/>
    <col min="21" max="21" width="14.33203125" bestFit="1" customWidth="1"/>
    <col min="22" max="22" width="12.5" bestFit="1" customWidth="1"/>
    <col min="23" max="23" width="11.1640625" bestFit="1" customWidth="1"/>
    <col min="24" max="24" width="11" bestFit="1" customWidth="1"/>
    <col min="31" max="31" width="17.33203125" bestFit="1" customWidth="1"/>
    <col min="32" max="32" width="13.5" bestFit="1" customWidth="1"/>
    <col min="33" max="33" width="12" bestFit="1" customWidth="1"/>
    <col min="34" max="34" width="18" bestFit="1" customWidth="1"/>
    <col min="35" max="35" width="17.33203125" bestFit="1" customWidth="1"/>
    <col min="36" max="36" width="13.5" bestFit="1" customWidth="1"/>
    <col min="37" max="37" width="12" bestFit="1" customWidth="1"/>
  </cols>
  <sheetData>
    <row r="1" spans="1:37">
      <c r="A1" t="s">
        <v>9</v>
      </c>
      <c r="B1" t="s">
        <v>58</v>
      </c>
      <c r="H1" s="29">
        <v>38777</v>
      </c>
      <c r="I1" s="29">
        <v>38869</v>
      </c>
      <c r="J1" s="29">
        <v>38961</v>
      </c>
      <c r="K1" s="29">
        <v>39052</v>
      </c>
      <c r="L1" s="29">
        <v>39142</v>
      </c>
      <c r="M1" s="29">
        <v>39234</v>
      </c>
      <c r="N1" s="29">
        <v>39326</v>
      </c>
      <c r="O1" s="29">
        <v>39417</v>
      </c>
      <c r="P1" s="29">
        <v>39508</v>
      </c>
      <c r="Q1" s="29">
        <v>39600</v>
      </c>
      <c r="R1" s="29">
        <v>39692</v>
      </c>
      <c r="S1" s="29">
        <v>39783</v>
      </c>
      <c r="T1" s="36">
        <v>39873</v>
      </c>
      <c r="U1" s="36">
        <v>39965</v>
      </c>
      <c r="V1" s="36">
        <v>40057</v>
      </c>
      <c r="W1" s="36">
        <v>40148</v>
      </c>
      <c r="X1" s="36">
        <v>40238</v>
      </c>
      <c r="Y1" s="37">
        <v>40330</v>
      </c>
      <c r="Z1" s="37">
        <v>40422</v>
      </c>
      <c r="AA1" s="37">
        <v>40513</v>
      </c>
      <c r="AB1" s="37">
        <v>40603</v>
      </c>
      <c r="AC1" s="37">
        <v>40695</v>
      </c>
      <c r="AD1" s="37">
        <v>40787</v>
      </c>
      <c r="AE1" s="51">
        <v>40878</v>
      </c>
      <c r="AF1" s="51">
        <v>40969</v>
      </c>
      <c r="AG1" s="51">
        <v>41061</v>
      </c>
      <c r="AH1" s="51">
        <v>41153</v>
      </c>
      <c r="AI1" s="51">
        <v>41244</v>
      </c>
      <c r="AJ1" s="51">
        <v>41334</v>
      </c>
      <c r="AK1" s="51">
        <v>41426</v>
      </c>
    </row>
    <row r="2" spans="1:37">
      <c r="D2" t="s">
        <v>3</v>
      </c>
      <c r="G2" t="s">
        <v>4</v>
      </c>
    </row>
    <row r="3" spans="1:37">
      <c r="A3" s="1" t="s">
        <v>0</v>
      </c>
      <c r="B3" s="17" t="s">
        <v>61</v>
      </c>
      <c r="C3" s="42" t="s">
        <v>517</v>
      </c>
      <c r="D3" t="s">
        <v>0</v>
      </c>
      <c r="E3" s="45" t="s">
        <v>61</v>
      </c>
      <c r="F3" s="45" t="s">
        <v>26</v>
      </c>
      <c r="H3" s="23">
        <f>VLOOKUP($B3,Data!$A$8:$GL$500,145,FALSE)</f>
        <v>1.9635761589403975E-2</v>
      </c>
      <c r="I3" s="23">
        <f>VLOOKUP($B3,Data!$A$8:$GL$500,146,FALSE)</f>
        <v>1.9081967213114753E-2</v>
      </c>
      <c r="J3" s="23">
        <f>VLOOKUP($B3,Data!$A$8:$GL$500,147,FALSE)</f>
        <v>1.8052805280528054E-2</v>
      </c>
      <c r="K3" s="23">
        <f>VLOOKUP($B3,Data!$A$8:$GL$500,148,FALSE)</f>
        <v>1.6331168831168832E-2</v>
      </c>
      <c r="L3" s="23">
        <f>VLOOKUP($B3,Data!$A$8:$GL$500,149,FALSE)</f>
        <v>1.7084639498432603E-2</v>
      </c>
      <c r="M3" s="23">
        <f>VLOOKUP($B3,Data!$A$8:$GL$500,150,FALSE)</f>
        <v>1.483974358974359E-2</v>
      </c>
      <c r="N3" s="23">
        <f>VLOOKUP($B3,Data!$A$8:$GL$500,151,FALSE)</f>
        <v>1.3918495297805642E-2</v>
      </c>
      <c r="O3" s="23">
        <f>VLOOKUP($B3,Data!$A$8:$GL$500,152,FALSE)</f>
        <v>1.4487179487179487E-2</v>
      </c>
      <c r="P3" s="23">
        <f>VLOOKUP($B3,Data!$A$8:$GL$500,153,FALSE)</f>
        <v>1.5936507936507936E-2</v>
      </c>
      <c r="Q3" s="23">
        <f>VLOOKUP($B3,Data!$A$8:$GL$500,154,FALSE)</f>
        <v>1.584126984126984E-2</v>
      </c>
      <c r="R3" s="23">
        <f>VLOOKUP($B3,Data!$A$8:$GL$500,155,FALSE)</f>
        <v>2.0891719745222932E-2</v>
      </c>
      <c r="S3" s="23">
        <f>VLOOKUP($B3,Data!$A$8:$GL$500,156,FALSE)</f>
        <v>2.6560509554140126E-2</v>
      </c>
      <c r="T3" s="23">
        <f>VLOOKUP($B3,Data!$A$8:$GL$500,157,FALSE)</f>
        <v>3.961165048543689E-2</v>
      </c>
      <c r="U3" s="23">
        <f>VLOOKUP($B3,Data!$A$8:$GL$500,158,FALSE)</f>
        <v>3.7242424242424244E-2</v>
      </c>
      <c r="V3" s="23">
        <f>VLOOKUP($B3,Data!$A$8:$GL$500,159,FALSE)</f>
        <v>3.8777429467084637E-2</v>
      </c>
      <c r="W3" s="23">
        <f>VLOOKUP($B3,Data!$A$8:$GL$500,160,FALSE)</f>
        <v>3.9329073482428117E-2</v>
      </c>
      <c r="X3" s="23">
        <f>VLOOKUP($B3,Data!$A$8:$GL$500,161,FALSE)</f>
        <v>3.9099678456591638E-2</v>
      </c>
      <c r="Y3" s="23">
        <f>VLOOKUP($B3,Data!$A$8:$GL$500,162,FALSE)</f>
        <v>3.4584717607973423E-2</v>
      </c>
      <c r="Z3" s="23">
        <f>VLOOKUP($B3,Data!$A$8:$GL$500,163,FALSE)</f>
        <v>3.4318936877076413E-2</v>
      </c>
      <c r="AA3" s="23">
        <f>VLOOKUP($B3,Data!$A$8:$GL$500,164,FALSE)</f>
        <v>3.1750841750841752E-2</v>
      </c>
      <c r="AB3" s="23">
        <f>VLOOKUP($B3,Data!$A$8:$GL$500,165,FALSE)</f>
        <v>3.3879598662207355E-2</v>
      </c>
      <c r="AC3" s="23">
        <f>VLOOKUP($B3,Data!$A$8:$GL$500,166,FALSE)</f>
        <v>3.3629893238434162E-2</v>
      </c>
      <c r="AD3" s="23">
        <f>VLOOKUP($B3,Data!$A$8:$GL$500,167,FALSE)</f>
        <v>3.5103448275862072E-2</v>
      </c>
      <c r="AE3" s="52">
        <f>VLOOKUP($B3,Data!$A$8:$GL$500,168,FALSE)</f>
        <v>3.412162162162162E-2</v>
      </c>
      <c r="AF3" s="52">
        <f>VLOOKUP($B3,Data!$A$8:$GL$500,169,FALSE)</f>
        <v>3.5503355704697988E-2</v>
      </c>
      <c r="AG3" s="52">
        <f>VLOOKUP($B3,Data!$A$8:$GL$500,170,FALSE)</f>
        <v>2.9184290030211481E-2</v>
      </c>
      <c r="AH3" s="52">
        <f>VLOOKUP($B3,Data!$A$8:$GL$500,171,FALSE)</f>
        <v>2.9811912225705329E-2</v>
      </c>
      <c r="AI3" s="52">
        <f>VLOOKUP($B3,Data!$A$8:$GL$500,172,FALSE)</f>
        <v>3.0253968253968255E-2</v>
      </c>
      <c r="AJ3" s="52">
        <f>VLOOKUP($B3,Data!$A$8:$GL$500,173,FALSE)</f>
        <v>3.1864951768488747E-2</v>
      </c>
      <c r="AK3" s="52">
        <f>VLOOKUP($B3,Data!$A$8:$GL$500,174,FALSE)</f>
        <v>2.9899665551839465E-2</v>
      </c>
    </row>
    <row r="4" spans="1:37">
      <c r="A4" s="1" t="s">
        <v>0</v>
      </c>
      <c r="B4" s="17" t="s">
        <v>62</v>
      </c>
      <c r="C4" s="42" t="s">
        <v>516</v>
      </c>
      <c r="D4" t="s">
        <v>0</v>
      </c>
      <c r="E4" s="45" t="s">
        <v>62</v>
      </c>
      <c r="F4" s="45" t="s">
        <v>13</v>
      </c>
      <c r="H4" s="23">
        <f>VLOOKUP($B4,Data!$A$8:$GL$500,145,FALSE)</f>
        <v>3.093607305936073E-2</v>
      </c>
      <c r="I4" s="23">
        <f>VLOOKUP($B4,Data!$A$8:$GL$500,146,FALSE)</f>
        <v>2.7795823665893272E-2</v>
      </c>
      <c r="J4" s="23">
        <f>VLOOKUP($B4,Data!$A$8:$GL$500,147,FALSE)</f>
        <v>2.7107061503416855E-2</v>
      </c>
      <c r="K4" s="23">
        <f>VLOOKUP($B4,Data!$A$8:$GL$500,148,FALSE)</f>
        <v>2.6734693877551022E-2</v>
      </c>
      <c r="L4" s="23">
        <f>VLOOKUP($B4,Data!$A$8:$GL$500,149,FALSE)</f>
        <v>2.7760180995475114E-2</v>
      </c>
      <c r="M4" s="23">
        <f>VLOOKUP($B4,Data!$A$8:$GL$500,150,FALSE)</f>
        <v>2.2697368421052633E-2</v>
      </c>
      <c r="N4" s="23">
        <f>VLOOKUP($B4,Data!$A$8:$GL$500,151,FALSE)</f>
        <v>2.1577825159914712E-2</v>
      </c>
      <c r="O4" s="23">
        <f>VLOOKUP($B4,Data!$A$8:$GL$500,152,FALSE)</f>
        <v>2.0511727078891259E-2</v>
      </c>
      <c r="P4" s="23">
        <f>VLOOKUP($B4,Data!$A$8:$GL$500,153,FALSE)</f>
        <v>2.24E-2</v>
      </c>
      <c r="Q4" s="23">
        <f>VLOOKUP($B4,Data!$A$8:$GL$500,154,FALSE)</f>
        <v>2.3171806167400881E-2</v>
      </c>
      <c r="R4" s="23">
        <f>VLOOKUP($B4,Data!$A$8:$GL$500,155,FALSE)</f>
        <v>2.5877192982456141E-2</v>
      </c>
      <c r="S4" s="23">
        <f>VLOOKUP($B4,Data!$A$8:$GL$500,156,FALSE)</f>
        <v>3.1696035242290747E-2</v>
      </c>
      <c r="T4" s="23">
        <f>VLOOKUP($B4,Data!$A$8:$GL$500,157,FALSE)</f>
        <v>3.7982456140350875E-2</v>
      </c>
      <c r="U4" s="23">
        <f>VLOOKUP($B4,Data!$A$8:$GL$500,158,FALSE)</f>
        <v>3.5655913978494623E-2</v>
      </c>
      <c r="V4" s="23">
        <f>VLOOKUP($B4,Data!$A$8:$GL$500,159,FALSE)</f>
        <v>3.8463251670378618E-2</v>
      </c>
      <c r="W4" s="23">
        <f>VLOOKUP($B4,Data!$A$8:$GL$500,160,FALSE)</f>
        <v>4.0202702702702701E-2</v>
      </c>
      <c r="X4" s="23">
        <f>VLOOKUP($B4,Data!$A$8:$GL$500,161,FALSE)</f>
        <v>4.1331828442437921E-2</v>
      </c>
      <c r="Y4" s="23">
        <f>VLOOKUP($B4,Data!$A$8:$GL$500,162,FALSE)</f>
        <v>3.6628440366972478E-2</v>
      </c>
      <c r="Z4" s="23">
        <f>VLOOKUP($B4,Data!$A$8:$GL$500,163,FALSE)</f>
        <v>3.6909492273730686E-2</v>
      </c>
      <c r="AA4" s="23">
        <f>VLOOKUP($B4,Data!$A$8:$GL$500,164,FALSE)</f>
        <v>3.6969696969696972E-2</v>
      </c>
      <c r="AB4" s="23">
        <f>VLOOKUP($B4,Data!$A$8:$GL$500,165,FALSE)</f>
        <v>4.2171052631578949E-2</v>
      </c>
      <c r="AC4" s="23">
        <f>VLOOKUP($B4,Data!$A$8:$GL$500,166,FALSE)</f>
        <v>3.8270042194092829E-2</v>
      </c>
      <c r="AD4" s="23">
        <f>VLOOKUP($B4,Data!$A$8:$GL$500,167,FALSE)</f>
        <v>4.2751091703056771E-2</v>
      </c>
      <c r="AE4" s="52">
        <f>VLOOKUP($B4,Data!$A$8:$GL$500,168,FALSE)</f>
        <v>4.4096109839816933E-2</v>
      </c>
      <c r="AF4" s="52">
        <f>VLOOKUP($B4,Data!$A$8:$GL$500,169,FALSE)</f>
        <v>4.7511210762331842E-2</v>
      </c>
      <c r="AG4" s="52">
        <f>VLOOKUP($B4,Data!$A$8:$GL$500,170,FALSE)</f>
        <v>4.1169977924944812E-2</v>
      </c>
      <c r="AH4" s="52">
        <f>VLOOKUP($B4,Data!$A$8:$GL$500,171,FALSE)</f>
        <v>4.4417040358744393E-2</v>
      </c>
      <c r="AI4" s="52">
        <f>VLOOKUP($B4,Data!$A$8:$GL$500,172,FALSE)</f>
        <v>4.2338530066815143E-2</v>
      </c>
      <c r="AJ4" s="52">
        <f>VLOOKUP($B4,Data!$A$8:$GL$500,173,FALSE)</f>
        <v>4.4604966139954856E-2</v>
      </c>
      <c r="AK4" s="52">
        <f>VLOOKUP($B4,Data!$A$8:$GL$500,174,FALSE)</f>
        <v>4.214446952595937E-2</v>
      </c>
    </row>
    <row r="5" spans="1:37">
      <c r="A5" s="1" t="s">
        <v>0</v>
      </c>
      <c r="B5" s="17" t="s">
        <v>63</v>
      </c>
      <c r="C5" s="42" t="s">
        <v>517</v>
      </c>
      <c r="D5" t="s">
        <v>0</v>
      </c>
      <c r="E5" s="45" t="s">
        <v>63</v>
      </c>
      <c r="F5" s="45" t="s">
        <v>506</v>
      </c>
      <c r="H5" s="23">
        <f>VLOOKUP($B5,Data!$A$8:$GL$500,145,FALSE)</f>
        <v>2.4308681672025722E-2</v>
      </c>
      <c r="I5" s="23">
        <f>VLOOKUP($B5,Data!$A$8:$GL$500,146,FALSE)</f>
        <v>2.2135922330097087E-2</v>
      </c>
      <c r="J5" s="23">
        <f>VLOOKUP($B5,Data!$A$8:$GL$500,147,FALSE)</f>
        <v>2.396747967479675E-2</v>
      </c>
      <c r="K5" s="23">
        <f>VLOOKUP($B5,Data!$A$8:$GL$500,148,FALSE)</f>
        <v>2.2352941176470589E-2</v>
      </c>
      <c r="L5" s="23">
        <f>VLOOKUP($B5,Data!$A$8:$GL$500,149,FALSE)</f>
        <v>2.5097087378640776E-2</v>
      </c>
      <c r="M5" s="23">
        <f>VLOOKUP($B5,Data!$A$8:$GL$500,150,FALSE)</f>
        <v>2.0558292282430213E-2</v>
      </c>
      <c r="N5" s="23">
        <f>VLOOKUP($B5,Data!$A$8:$GL$500,151,FALSE)</f>
        <v>1.9259868421052633E-2</v>
      </c>
      <c r="O5" s="23">
        <f>VLOOKUP($B5,Data!$A$8:$GL$500,152,FALSE)</f>
        <v>1.8382099827882959E-2</v>
      </c>
      <c r="P5" s="23">
        <f>VLOOKUP($B5,Data!$A$8:$GL$500,153,FALSE)</f>
        <v>2.0199667221297835E-2</v>
      </c>
      <c r="Q5" s="23">
        <f>VLOOKUP($B5,Data!$A$8:$GL$500,154,FALSE)</f>
        <v>2.0920634920634919E-2</v>
      </c>
      <c r="R5" s="23">
        <f>VLOOKUP($B5,Data!$A$8:$GL$500,155,FALSE)</f>
        <v>2.4432176656151421E-2</v>
      </c>
      <c r="S5" s="23">
        <f>VLOOKUP($B5,Data!$A$8:$GL$500,156,FALSE)</f>
        <v>3.2204724409448819E-2</v>
      </c>
      <c r="T5" s="23">
        <f>VLOOKUP($B5,Data!$A$8:$GL$500,157,FALSE)</f>
        <v>4.4185303514376995E-2</v>
      </c>
      <c r="U5" s="23">
        <f>VLOOKUP($B5,Data!$A$8:$GL$500,158,FALSE)</f>
        <v>4.2681388012618296E-2</v>
      </c>
      <c r="V5" s="23">
        <f>VLOOKUP($B5,Data!$A$8:$GL$500,159,FALSE)</f>
        <v>4.1520376175548587E-2</v>
      </c>
      <c r="W5" s="23">
        <f>VLOOKUP($B5,Data!$A$8:$GL$500,160,FALSE)</f>
        <v>4.3338632750397454E-2</v>
      </c>
      <c r="X5" s="23">
        <f>VLOOKUP($B5,Data!$A$8:$GL$500,161,FALSE)</f>
        <v>4.7121951219512195E-2</v>
      </c>
      <c r="Y5" s="23">
        <f>VLOOKUP($B5,Data!$A$8:$GL$500,162,FALSE)</f>
        <v>4.1943048576214406E-2</v>
      </c>
      <c r="Z5" s="23">
        <f>VLOOKUP($B5,Data!$A$8:$GL$500,163,FALSE)</f>
        <v>4.1406518010291597E-2</v>
      </c>
      <c r="AA5" s="23">
        <f>VLOOKUP($B5,Data!$A$8:$GL$500,164,FALSE)</f>
        <v>3.8507462686567163E-2</v>
      </c>
      <c r="AB5" s="23">
        <f>VLOOKUP($B5,Data!$A$8:$GL$500,165,FALSE)</f>
        <v>4.2691029900332224E-2</v>
      </c>
      <c r="AC5" s="23">
        <f>VLOOKUP($B5,Data!$A$8:$GL$500,166,FALSE)</f>
        <v>4.4338983050847457E-2</v>
      </c>
      <c r="AD5" s="23">
        <f>VLOOKUP($B5,Data!$A$8:$GL$500,167,FALSE)</f>
        <v>4.4402079722703637E-2</v>
      </c>
      <c r="AE5" s="52">
        <f>VLOOKUP($B5,Data!$A$8:$GL$500,168,FALSE)</f>
        <v>4.3894557823129253E-2</v>
      </c>
      <c r="AF5" s="52">
        <f>VLOOKUP($B5,Data!$A$8:$GL$500,169,FALSE)</f>
        <v>4.5617792421746295E-2</v>
      </c>
      <c r="AG5" s="52">
        <f>VLOOKUP($B5,Data!$A$8:$GL$500,170,FALSE)</f>
        <v>3.8757861635220124E-2</v>
      </c>
      <c r="AH5" s="52">
        <f>VLOOKUP($B5,Data!$A$8:$GL$500,171,FALSE)</f>
        <v>3.6953748006379586E-2</v>
      </c>
      <c r="AI5" s="52">
        <f>VLOOKUP($B5,Data!$A$8:$GL$500,172,FALSE)</f>
        <v>3.5776000000000002E-2</v>
      </c>
      <c r="AJ5" s="52">
        <f>VLOOKUP($B5,Data!$A$8:$GL$500,173,FALSE)</f>
        <v>3.7719869706840388E-2</v>
      </c>
      <c r="AK5" s="52">
        <f>VLOOKUP($B5,Data!$A$8:$GL$500,174,FALSE)</f>
        <v>2.9841521394611728E-2</v>
      </c>
    </row>
    <row r="6" spans="1:37">
      <c r="A6" s="1" t="s">
        <v>0</v>
      </c>
      <c r="B6" s="17" t="s">
        <v>67</v>
      </c>
      <c r="C6" s="42" t="s">
        <v>517</v>
      </c>
      <c r="D6" t="s">
        <v>0</v>
      </c>
      <c r="E6" s="45" t="s">
        <v>67</v>
      </c>
      <c r="F6" s="45" t="s">
        <v>26</v>
      </c>
      <c r="H6" s="23">
        <f>VLOOKUP($B6,Data!$A$8:$GL$500,145,FALSE)</f>
        <v>2.4710884353741497E-2</v>
      </c>
      <c r="I6" s="23">
        <f>VLOOKUP($B6,Data!$A$8:$GL$500,146,FALSE)</f>
        <v>2.1475953565505804E-2</v>
      </c>
      <c r="J6" s="23">
        <f>VLOOKUP($B6,Data!$A$8:$GL$500,147,FALSE)</f>
        <v>1.9076433121019108E-2</v>
      </c>
      <c r="K6" s="23">
        <f>VLOOKUP($B6,Data!$A$8:$GL$500,148,FALSE)</f>
        <v>2.0139751552795029E-2</v>
      </c>
      <c r="L6" s="23">
        <f>VLOOKUP($B6,Data!$A$8:$GL$500,149,FALSE)</f>
        <v>2.0993883792048931E-2</v>
      </c>
      <c r="M6" s="23">
        <f>VLOOKUP($B6,Data!$A$8:$GL$500,150,FALSE)</f>
        <v>1.5943952802359881E-2</v>
      </c>
      <c r="N6" s="23">
        <f>VLOOKUP($B6,Data!$A$8:$GL$500,151,FALSE)</f>
        <v>1.5058997050147493E-2</v>
      </c>
      <c r="O6" s="23">
        <f>VLOOKUP($B6,Data!$A$8:$GL$500,152,FALSE)</f>
        <v>1.5843971631205673E-2</v>
      </c>
      <c r="P6" s="23">
        <f>VLOOKUP($B6,Data!$A$8:$GL$500,153,FALSE)</f>
        <v>1.6744827586206896E-2</v>
      </c>
      <c r="Q6" s="23">
        <f>VLOOKUP($B6,Data!$A$8:$GL$500,154,FALSE)</f>
        <v>1.6609929078014184E-2</v>
      </c>
      <c r="R6" s="23">
        <f>VLOOKUP($B6,Data!$A$8:$GL$500,155,FALSE)</f>
        <v>2.1228323699421965E-2</v>
      </c>
      <c r="S6" s="23">
        <f>VLOOKUP($B6,Data!$A$8:$GL$500,156,FALSE)</f>
        <v>2.8933717579250721E-2</v>
      </c>
      <c r="T6" s="23">
        <f>VLOOKUP($B6,Data!$A$8:$GL$500,157,FALSE)</f>
        <v>3.9417758369723437E-2</v>
      </c>
      <c r="U6" s="23">
        <f>VLOOKUP($B6,Data!$A$8:$GL$500,158,FALSE)</f>
        <v>3.8729689807976364E-2</v>
      </c>
      <c r="V6" s="23">
        <f>VLOOKUP($B6,Data!$A$8:$GL$500,159,FALSE)</f>
        <v>3.9415292353823086E-2</v>
      </c>
      <c r="W6" s="23">
        <f>VLOOKUP($B6,Data!$A$8:$GL$500,160,FALSE)</f>
        <v>4.1656441717791412E-2</v>
      </c>
      <c r="X6" s="23">
        <f>VLOOKUP($B6,Data!$A$8:$GL$500,161,FALSE)</f>
        <v>4.0617469879518073E-2</v>
      </c>
      <c r="Y6" s="23">
        <f>VLOOKUP($B6,Data!$A$8:$GL$500,162,FALSE)</f>
        <v>3.2217261904761901E-2</v>
      </c>
      <c r="Z6" s="23">
        <f>VLOOKUP($B6,Data!$A$8:$GL$500,163,FALSE)</f>
        <v>3.1161387631975866E-2</v>
      </c>
      <c r="AA6" s="23">
        <f>VLOOKUP($B6,Data!$A$8:$GL$500,164,FALSE)</f>
        <v>3.2744807121661723E-2</v>
      </c>
      <c r="AB6" s="23">
        <f>VLOOKUP($B6,Data!$A$8:$GL$500,165,FALSE)</f>
        <v>3.5943113772455092E-2</v>
      </c>
      <c r="AC6" s="23">
        <f>VLOOKUP($B6,Data!$A$8:$GL$500,166,FALSE)</f>
        <v>3.2567164179104477E-2</v>
      </c>
      <c r="AD6" s="23">
        <f>VLOOKUP($B6,Data!$A$8:$GL$500,167,FALSE)</f>
        <v>3.6743827160493826E-2</v>
      </c>
      <c r="AE6" s="52">
        <f>VLOOKUP($B6,Data!$A$8:$GL$500,168,FALSE)</f>
        <v>3.6238670694864049E-2</v>
      </c>
      <c r="AF6" s="52">
        <f>VLOOKUP($B6,Data!$A$8:$GL$500,169,FALSE)</f>
        <v>3.7828054298642534E-2</v>
      </c>
      <c r="AG6" s="52">
        <f>VLOOKUP($B6,Data!$A$8:$GL$500,170,FALSE)</f>
        <v>3.2826747720364743E-2</v>
      </c>
      <c r="AH6" s="52">
        <f>VLOOKUP($B6,Data!$A$8:$GL$500,171,FALSE)</f>
        <v>3.2638483965014578E-2</v>
      </c>
      <c r="AI6" s="52">
        <f>VLOOKUP($B6,Data!$A$8:$GL$500,172,FALSE)</f>
        <v>3.240875912408759E-2</v>
      </c>
      <c r="AJ6" s="52">
        <f>VLOOKUP($B6,Data!$A$8:$GL$500,173,FALSE)</f>
        <v>3.3795620437956204E-2</v>
      </c>
      <c r="AK6" s="52">
        <f>VLOOKUP($B6,Data!$A$8:$GL$500,174,FALSE)</f>
        <v>2.821067821067821E-2</v>
      </c>
    </row>
    <row r="7" spans="1:37">
      <c r="A7" s="1" t="s">
        <v>0</v>
      </c>
      <c r="B7" s="17" t="s">
        <v>68</v>
      </c>
      <c r="C7" s="42" t="s">
        <v>517</v>
      </c>
      <c r="D7" t="s">
        <v>0</v>
      </c>
      <c r="E7" s="45" t="s">
        <v>68</v>
      </c>
      <c r="F7" s="45" t="s">
        <v>506</v>
      </c>
      <c r="H7" s="23">
        <f>VLOOKUP($B7,Data!$A$8:$GL$500,145,FALSE)</f>
        <v>3.1103202846975091E-2</v>
      </c>
      <c r="I7" s="23">
        <f>VLOOKUP($B7,Data!$A$8:$GL$500,146,FALSE)</f>
        <v>3.0479573712255771E-2</v>
      </c>
      <c r="J7" s="23">
        <f>VLOOKUP($B7,Data!$A$8:$GL$500,147,FALSE)</f>
        <v>3.0479573712255771E-2</v>
      </c>
      <c r="K7" s="23">
        <f>VLOOKUP($B7,Data!$A$8:$GL$500,148,FALSE)</f>
        <v>2.8399311531841654E-2</v>
      </c>
      <c r="L7" s="23">
        <f>VLOOKUP($B7,Data!$A$8:$GL$500,149,FALSE)</f>
        <v>3.3444055944055945E-2</v>
      </c>
      <c r="M7" s="23">
        <f>VLOOKUP($B7,Data!$A$8:$GL$500,150,FALSE)</f>
        <v>2.7544169611307422E-2</v>
      </c>
      <c r="N7" s="23">
        <f>VLOOKUP($B7,Data!$A$8:$GL$500,151,FALSE)</f>
        <v>2.5802469135802468E-2</v>
      </c>
      <c r="O7" s="23">
        <f>VLOOKUP($B7,Data!$A$8:$GL$500,152,FALSE)</f>
        <v>2.4739676840215441E-2</v>
      </c>
      <c r="P7" s="23">
        <f>VLOOKUP($B7,Data!$A$8:$GL$500,153,FALSE)</f>
        <v>2.6936936936936936E-2</v>
      </c>
      <c r="Q7" s="23">
        <f>VLOOKUP($B7,Data!$A$8:$GL$500,154,FALSE)</f>
        <v>2.7594936708860759E-2</v>
      </c>
      <c r="R7" s="23">
        <f>VLOOKUP($B7,Data!$A$8:$GL$500,155,FALSE)</f>
        <v>3.1524822695035461E-2</v>
      </c>
      <c r="S7" s="23">
        <f>VLOOKUP($B7,Data!$A$8:$GL$500,156,FALSE)</f>
        <v>4.0725663716814159E-2</v>
      </c>
      <c r="T7" s="23">
        <f>VLOOKUP($B7,Data!$A$8:$GL$500,157,FALSE)</f>
        <v>5.4955908289241621E-2</v>
      </c>
      <c r="U7" s="23">
        <f>VLOOKUP($B7,Data!$A$8:$GL$500,158,FALSE)</f>
        <v>5.6193895870736088E-2</v>
      </c>
      <c r="V7" s="23">
        <f>VLOOKUP($B7,Data!$A$8:$GL$500,159,FALSE)</f>
        <v>6.1155303030303032E-2</v>
      </c>
      <c r="W7" s="23">
        <f>VLOOKUP($B7,Data!$A$8:$GL$500,160,FALSE)</f>
        <v>5.804744525547445E-2</v>
      </c>
      <c r="X7" s="23">
        <f>VLOOKUP($B7,Data!$A$8:$GL$500,161,FALSE)</f>
        <v>5.8017699115044251E-2</v>
      </c>
      <c r="Y7" s="23">
        <f>VLOOKUP($B7,Data!$A$8:$GL$500,162,FALSE)</f>
        <v>5.11443661971831E-2</v>
      </c>
      <c r="Z7" s="23">
        <f>VLOOKUP($B7,Data!$A$8:$GL$500,163,FALSE)</f>
        <v>4.7539823008849555E-2</v>
      </c>
      <c r="AA7" s="23">
        <f>VLOOKUP($B7,Data!$A$8:$GL$500,164,FALSE)</f>
        <v>5.023508137432188E-2</v>
      </c>
      <c r="AB7" s="23">
        <f>VLOOKUP($B7,Data!$A$8:$GL$500,165,FALSE)</f>
        <v>5.5374771480804386E-2</v>
      </c>
      <c r="AC7" s="23">
        <f>VLOOKUP($B7,Data!$A$8:$GL$500,166,FALSE)</f>
        <v>5.5902527075812274E-2</v>
      </c>
      <c r="AD7" s="23">
        <f>VLOOKUP($B7,Data!$A$8:$GL$500,167,FALSE)</f>
        <v>5.443478260869565E-2</v>
      </c>
      <c r="AE7" s="52">
        <f>VLOOKUP($B7,Data!$A$8:$GL$500,168,FALSE)</f>
        <v>5.7460035523978686E-2</v>
      </c>
      <c r="AF7" s="52">
        <f>VLOOKUP($B7,Data!$A$8:$GL$500,169,FALSE)</f>
        <v>6.370705244122965E-2</v>
      </c>
      <c r="AG7" s="52">
        <f>VLOOKUP($B7,Data!$A$8:$GL$500,170,FALSE)</f>
        <v>5.8395061728395065E-2</v>
      </c>
      <c r="AH7" s="52">
        <f>VLOOKUP($B7,Data!$A$8:$GL$500,171,FALSE)</f>
        <v>5.5521367521367521E-2</v>
      </c>
      <c r="AI7" s="52">
        <f>VLOOKUP($B7,Data!$A$8:$GL$500,172,FALSE)</f>
        <v>5.0775577557755774E-2</v>
      </c>
      <c r="AJ7" s="52">
        <f>VLOOKUP($B7,Data!$A$8:$GL$500,173,FALSE)</f>
        <v>5.3513957307060753E-2</v>
      </c>
      <c r="AK7" s="52">
        <f>VLOOKUP($B7,Data!$A$8:$GL$500,174,FALSE)</f>
        <v>5.1484641638225255E-2</v>
      </c>
    </row>
    <row r="8" spans="1:37">
      <c r="A8" s="1" t="s">
        <v>0</v>
      </c>
      <c r="B8" s="17" t="s">
        <v>69</v>
      </c>
      <c r="C8" s="42" t="s">
        <v>517</v>
      </c>
      <c r="D8" t="s">
        <v>0</v>
      </c>
      <c r="E8" s="45" t="s">
        <v>69</v>
      </c>
      <c r="F8" s="45" t="s">
        <v>35</v>
      </c>
      <c r="H8" s="23">
        <f>VLOOKUP($B8,Data!$A$8:$GL$500,145,FALSE)</f>
        <v>1.9749552772808588E-2</v>
      </c>
      <c r="I8" s="23">
        <f>VLOOKUP($B8,Data!$A$8:$GL$500,146,FALSE)</f>
        <v>1.871657754010695E-2</v>
      </c>
      <c r="J8" s="23">
        <f>VLOOKUP($B8,Data!$A$8:$GL$500,147,FALSE)</f>
        <v>1.679144385026738E-2</v>
      </c>
      <c r="K8" s="23">
        <f>VLOOKUP($B8,Data!$A$8:$GL$500,148,FALSE)</f>
        <v>1.7392086330935252E-2</v>
      </c>
      <c r="L8" s="23">
        <f>VLOOKUP($B8,Data!$A$8:$GL$500,149,FALSE)</f>
        <v>1.9105545617173526E-2</v>
      </c>
      <c r="M8" s="23">
        <f>VLOOKUP($B8,Data!$A$8:$GL$500,150,FALSE)</f>
        <v>1.7214285714285713E-2</v>
      </c>
      <c r="N8" s="23">
        <f>VLOOKUP($B8,Data!$A$8:$GL$500,151,FALSE)</f>
        <v>1.383304940374787E-2</v>
      </c>
      <c r="O8" s="23">
        <f>VLOOKUP($B8,Data!$A$8:$GL$500,152,FALSE)</f>
        <v>1.2993311036789298E-2</v>
      </c>
      <c r="P8" s="23">
        <f>VLOOKUP($B8,Data!$A$8:$GL$500,153,FALSE)</f>
        <v>1.3427152317880794E-2</v>
      </c>
      <c r="Q8" s="23">
        <f>VLOOKUP($B8,Data!$A$8:$GL$500,154,FALSE)</f>
        <v>1.3513513513513514E-2</v>
      </c>
      <c r="R8" s="23">
        <f>VLOOKUP($B8,Data!$A$8:$GL$500,155,FALSE)</f>
        <v>1.6407284768211919E-2</v>
      </c>
      <c r="S8" s="23">
        <f>VLOOKUP($B8,Data!$A$8:$GL$500,156,FALSE)</f>
        <v>2.2254237288135595E-2</v>
      </c>
      <c r="T8" s="23">
        <f>VLOOKUP($B8,Data!$A$8:$GL$500,157,FALSE)</f>
        <v>3.4640980735551663E-2</v>
      </c>
      <c r="U8" s="23">
        <f>VLOOKUP($B8,Data!$A$8:$GL$500,158,FALSE)</f>
        <v>3.2739965095986041E-2</v>
      </c>
      <c r="V8" s="23">
        <f>VLOOKUP($B8,Data!$A$8:$GL$500,159,FALSE)</f>
        <v>3.605026929982047E-2</v>
      </c>
      <c r="W8" s="23">
        <f>VLOOKUP($B8,Data!$A$8:$GL$500,160,FALSE)</f>
        <v>3.4466192170818505E-2</v>
      </c>
      <c r="X8" s="23">
        <f>VLOOKUP($B8,Data!$A$8:$GL$500,161,FALSE)</f>
        <v>3.6309314586994726E-2</v>
      </c>
      <c r="Y8" s="23">
        <f>VLOOKUP($B8,Data!$A$8:$GL$500,162,FALSE)</f>
        <v>3.0138408304498269E-2</v>
      </c>
      <c r="Z8" s="23">
        <f>VLOOKUP($B8,Data!$A$8:$GL$500,163,FALSE)</f>
        <v>2.9552495697074011E-2</v>
      </c>
      <c r="AA8" s="23">
        <f>VLOOKUP($B8,Data!$A$8:$GL$500,164,FALSE)</f>
        <v>3.1099476439790576E-2</v>
      </c>
      <c r="AB8" s="23">
        <f>VLOOKUP($B8,Data!$A$8:$GL$500,165,FALSE)</f>
        <v>3.3736654804270461E-2</v>
      </c>
      <c r="AC8" s="23">
        <f>VLOOKUP($B8,Data!$A$8:$GL$500,166,FALSE)</f>
        <v>3.2247787610619472E-2</v>
      </c>
      <c r="AD8" s="23">
        <f>VLOOKUP($B8,Data!$A$8:$GL$500,167,FALSE)</f>
        <v>3.4264972776769508E-2</v>
      </c>
      <c r="AE8" s="52">
        <f>VLOOKUP($B8,Data!$A$8:$GL$500,168,FALSE)</f>
        <v>3.601489757914339E-2</v>
      </c>
      <c r="AF8" s="52">
        <f>VLOOKUP($B8,Data!$A$8:$GL$500,169,FALSE)</f>
        <v>3.7892857142857145E-2</v>
      </c>
      <c r="AG8" s="52">
        <f>VLOOKUP($B8,Data!$A$8:$GL$500,170,FALSE)</f>
        <v>3.6402214022140222E-2</v>
      </c>
      <c r="AH8" s="52">
        <f>VLOOKUP($B8,Data!$A$8:$GL$500,171,FALSE)</f>
        <v>3.563071297989031E-2</v>
      </c>
      <c r="AI8" s="52">
        <f>VLOOKUP($B8,Data!$A$8:$GL$500,172,FALSE)</f>
        <v>3.3468309859154929E-2</v>
      </c>
      <c r="AJ8" s="52">
        <f>VLOOKUP($B8,Data!$A$8:$GL$500,173,FALSE)</f>
        <v>3.3634812286689422E-2</v>
      </c>
      <c r="AK8" s="52">
        <f>VLOOKUP($B8,Data!$A$8:$GL$500,174,FALSE)</f>
        <v>3.062925170068027E-2</v>
      </c>
    </row>
    <row r="9" spans="1:37">
      <c r="A9" s="1" t="s">
        <v>0</v>
      </c>
      <c r="B9" s="17" t="s">
        <v>70</v>
      </c>
      <c r="C9" s="42" t="s">
        <v>517</v>
      </c>
      <c r="D9" t="s">
        <v>0</v>
      </c>
      <c r="E9" s="45" t="s">
        <v>70</v>
      </c>
      <c r="F9" s="45" t="s">
        <v>45</v>
      </c>
      <c r="G9" s="45" t="s">
        <v>54</v>
      </c>
      <c r="H9" s="23">
        <f>VLOOKUP($B9,Data!$A$8:$GL$500,145,FALSE)</f>
        <v>1.3507795100222717E-2</v>
      </c>
      <c r="I9" s="23">
        <f>VLOOKUP($B9,Data!$A$8:$GL$500,146,FALSE)</f>
        <v>1.1618303571428571E-2</v>
      </c>
      <c r="J9" s="23">
        <f>VLOOKUP($B9,Data!$A$8:$GL$500,147,FALSE)</f>
        <v>1.1772009029345373E-2</v>
      </c>
      <c r="K9" s="23">
        <f>VLOOKUP($B9,Data!$A$8:$GL$500,148,FALSE)</f>
        <v>1.136574074074074E-2</v>
      </c>
      <c r="L9" s="23">
        <f>VLOOKUP($B9,Data!$A$8:$GL$500,149,FALSE)</f>
        <v>1.2584400465657742E-2</v>
      </c>
      <c r="M9" s="23">
        <f>VLOOKUP($B9,Data!$A$8:$GL$500,150,FALSE)</f>
        <v>1.1401648998822143E-2</v>
      </c>
      <c r="N9" s="23">
        <f>VLOOKUP($B9,Data!$A$8:$GL$500,151,FALSE)</f>
        <v>1.1286407766990291E-2</v>
      </c>
      <c r="O9" s="23">
        <f>VLOOKUP($B9,Data!$A$8:$GL$500,152,FALSE)</f>
        <v>9.073405535499398E-3</v>
      </c>
      <c r="P9" s="23">
        <f>VLOOKUP($B9,Data!$A$8:$GL$500,153,FALSE)</f>
        <v>1.0487514863258026E-2</v>
      </c>
      <c r="Q9" s="23">
        <f>VLOOKUP($B9,Data!$A$8:$GL$500,154,FALSE)</f>
        <v>1.104066985645933E-2</v>
      </c>
      <c r="R9" s="23">
        <f>VLOOKUP($B9,Data!$A$8:$GL$500,155,FALSE)</f>
        <v>1.3433874709976798E-2</v>
      </c>
      <c r="S9" s="23">
        <f>VLOOKUP($B9,Data!$A$8:$GL$500,156,FALSE)</f>
        <v>1.715545755237045E-2</v>
      </c>
      <c r="T9" s="23">
        <f>VLOOKUP($B9,Data!$A$8:$GL$500,157,FALSE)</f>
        <v>2.540983606557377E-2</v>
      </c>
      <c r="U9" s="23">
        <f>VLOOKUP($B9,Data!$A$8:$GL$500,158,FALSE)</f>
        <v>2.581370449678801E-2</v>
      </c>
      <c r="V9" s="23">
        <f>VLOOKUP($B9,Data!$A$8:$GL$500,159,FALSE)</f>
        <v>2.6157158234660926E-2</v>
      </c>
      <c r="W9" s="23">
        <f>VLOOKUP($B9,Data!$A$8:$GL$500,160,FALSE)</f>
        <v>2.3395399780941951E-2</v>
      </c>
      <c r="X9" s="23">
        <f>VLOOKUP($B9,Data!$A$8:$GL$500,161,FALSE)</f>
        <v>2.5005417118093176E-2</v>
      </c>
      <c r="Y9" s="23">
        <f>VLOOKUP($B9,Data!$A$8:$GL$500,162,FALSE)</f>
        <v>2.1233480176211454E-2</v>
      </c>
      <c r="Z9" s="23">
        <f>VLOOKUP($B9,Data!$A$8:$GL$500,163,FALSE)</f>
        <v>2.2144444444444446E-2</v>
      </c>
      <c r="AA9" s="23">
        <f>VLOOKUP($B9,Data!$A$8:$GL$500,164,FALSE)</f>
        <v>2.1747463359639233E-2</v>
      </c>
      <c r="AB9" s="23">
        <f>VLOOKUP($B9,Data!$A$8:$GL$500,165,FALSE)</f>
        <v>2.4545454545454544E-2</v>
      </c>
      <c r="AC9" s="23">
        <f>VLOOKUP($B9,Data!$A$8:$GL$500,166,FALSE)</f>
        <v>2.3685419058553387E-2</v>
      </c>
      <c r="AD9" s="23">
        <f>VLOOKUP($B9,Data!$A$8:$GL$500,167,FALSE)</f>
        <v>2.5957943925233644E-2</v>
      </c>
      <c r="AE9" s="52">
        <f>VLOOKUP($B9,Data!$A$8:$GL$500,168,FALSE)</f>
        <v>2.2868571428571429E-2</v>
      </c>
      <c r="AF9" s="52">
        <f>VLOOKUP($B9,Data!$A$8:$GL$500,169,FALSE)</f>
        <v>2.6467836257309942E-2</v>
      </c>
      <c r="AG9" s="52">
        <f>VLOOKUP($B9,Data!$A$8:$GL$500,170,FALSE)</f>
        <v>2.4918604651162791E-2</v>
      </c>
      <c r="AH9" s="52">
        <f>VLOOKUP($B9,Data!$A$8:$GL$500,171,FALSE)</f>
        <v>2.4439306358381502E-2</v>
      </c>
      <c r="AI9" s="52">
        <f>VLOOKUP($B9,Data!$A$8:$GL$500,172,FALSE)</f>
        <v>2.2251428571428571E-2</v>
      </c>
      <c r="AJ9" s="52">
        <f>VLOOKUP($B9,Data!$A$8:$GL$500,173,FALSE)</f>
        <v>2.3702031602708805E-2</v>
      </c>
      <c r="AK9" s="52">
        <f>VLOOKUP($B9,Data!$A$8:$GL$500,174,FALSE)</f>
        <v>2.0643340857787809E-2</v>
      </c>
    </row>
    <row r="10" spans="1:37">
      <c r="A10" s="1" t="s">
        <v>0</v>
      </c>
      <c r="B10" s="17" t="s">
        <v>71</v>
      </c>
      <c r="C10" s="42" t="s">
        <v>516</v>
      </c>
      <c r="D10" t="s">
        <v>0</v>
      </c>
      <c r="E10" s="45" t="s">
        <v>71</v>
      </c>
      <c r="F10" s="45" t="s">
        <v>40</v>
      </c>
      <c r="H10" s="23">
        <f>VLOOKUP($B10,Data!$A$8:$GL$500,145,FALSE)</f>
        <v>1.6352657004830917E-2</v>
      </c>
      <c r="I10" s="23">
        <f>VLOOKUP($B10,Data!$A$8:$GL$500,146,FALSE)</f>
        <v>1.4808612440191387E-2</v>
      </c>
      <c r="J10" s="23">
        <f>VLOOKUP($B10,Data!$A$8:$GL$500,147,FALSE)</f>
        <v>1.6293532338308457E-2</v>
      </c>
      <c r="K10" s="23">
        <f>VLOOKUP($B10,Data!$A$8:$GL$500,148,FALSE)</f>
        <v>1.639225181598063E-2</v>
      </c>
      <c r="L10" s="23">
        <f>VLOOKUP($B10,Data!$A$8:$GL$500,149,FALSE)</f>
        <v>1.6821515892420539E-2</v>
      </c>
      <c r="M10" s="23">
        <f>VLOOKUP($B10,Data!$A$8:$GL$500,150,FALSE)</f>
        <v>1.5270935960591134E-2</v>
      </c>
      <c r="N10" s="23">
        <f>VLOOKUP($B10,Data!$A$8:$GL$500,151,FALSE)</f>
        <v>1.4795180722891566E-2</v>
      </c>
      <c r="O10" s="23">
        <f>VLOOKUP($B10,Data!$A$8:$GL$500,152,FALSE)</f>
        <v>1.3156626506024097E-2</v>
      </c>
      <c r="P10" s="23">
        <f>VLOOKUP($B10,Data!$A$8:$GL$500,153,FALSE)</f>
        <v>1.3444976076555024E-2</v>
      </c>
      <c r="Q10" s="23">
        <f>VLOOKUP($B10,Data!$A$8:$GL$500,154,FALSE)</f>
        <v>1.3990384615384615E-2</v>
      </c>
      <c r="R10" s="23">
        <f>VLOOKUP($B10,Data!$A$8:$GL$500,155,FALSE)</f>
        <v>1.646080760095012E-2</v>
      </c>
      <c r="S10" s="23">
        <f>VLOOKUP($B10,Data!$A$8:$GL$500,156,FALSE)</f>
        <v>2.2767441860465115E-2</v>
      </c>
      <c r="T10" s="23">
        <f>VLOOKUP($B10,Data!$A$8:$GL$500,157,FALSE)</f>
        <v>3.5831381733021077E-2</v>
      </c>
      <c r="U10" s="23">
        <f>VLOOKUP($B10,Data!$A$8:$GL$500,158,FALSE)</f>
        <v>3.4791154791154792E-2</v>
      </c>
      <c r="V10" s="23">
        <f>VLOOKUP($B10,Data!$A$8:$GL$500,159,FALSE)</f>
        <v>3.3174224343675417E-2</v>
      </c>
      <c r="W10" s="23">
        <f>VLOOKUP($B10,Data!$A$8:$GL$500,160,FALSE)</f>
        <v>3.1089588377723971E-2</v>
      </c>
      <c r="X10" s="23">
        <f>VLOOKUP($B10,Data!$A$8:$GL$500,161,FALSE)</f>
        <v>3.0637254901960783E-2</v>
      </c>
      <c r="Y10" s="23">
        <f>VLOOKUP($B10,Data!$A$8:$GL$500,162,FALSE)</f>
        <v>2.7314578005115088E-2</v>
      </c>
      <c r="Z10" s="23">
        <f>VLOOKUP($B10,Data!$A$8:$GL$500,163,FALSE)</f>
        <v>2.8407310704960834E-2</v>
      </c>
      <c r="AA10" s="23">
        <f>VLOOKUP($B10,Data!$A$8:$GL$500,164,FALSE)</f>
        <v>2.7762803234501348E-2</v>
      </c>
      <c r="AB10" s="23">
        <f>VLOOKUP($B10,Data!$A$8:$GL$500,165,FALSE)</f>
        <v>3.1377410468319558E-2</v>
      </c>
      <c r="AC10" s="23">
        <f>VLOOKUP($B10,Data!$A$8:$GL$500,166,FALSE)</f>
        <v>2.9186351706036746E-2</v>
      </c>
      <c r="AD10" s="23">
        <f>VLOOKUP($B10,Data!$A$8:$GL$500,167,FALSE)</f>
        <v>2.9693877551020407E-2</v>
      </c>
      <c r="AE10" s="52">
        <f>VLOOKUP($B10,Data!$A$8:$GL$500,168,FALSE)</f>
        <v>3.2066326530612248E-2</v>
      </c>
      <c r="AF10" s="52">
        <f>VLOOKUP($B10,Data!$A$8:$GL$500,169,FALSE)</f>
        <v>3.4644670050761418E-2</v>
      </c>
      <c r="AG10" s="52">
        <f>VLOOKUP($B10,Data!$A$8:$GL$500,170,FALSE)</f>
        <v>3.0559610705596107E-2</v>
      </c>
      <c r="AH10" s="52">
        <f>VLOOKUP($B10,Data!$A$8:$GL$500,171,FALSE)</f>
        <v>3.1491442542787289E-2</v>
      </c>
      <c r="AI10" s="52">
        <f>VLOOKUP($B10,Data!$A$8:$GL$500,172,FALSE)</f>
        <v>3.099502487562189E-2</v>
      </c>
      <c r="AJ10" s="52">
        <f>VLOOKUP($B10,Data!$A$8:$GL$500,173,FALSE)</f>
        <v>3.2122762148337598E-2</v>
      </c>
      <c r="AK10" s="52">
        <f>VLOOKUP($B10,Data!$A$8:$GL$500,174,FALSE)</f>
        <v>2.837696335078534E-2</v>
      </c>
    </row>
    <row r="11" spans="1:37">
      <c r="A11" s="1" t="s">
        <v>0</v>
      </c>
      <c r="B11" s="17" t="s">
        <v>72</v>
      </c>
      <c r="C11" s="42" t="s">
        <v>518</v>
      </c>
      <c r="D11" t="s">
        <v>505</v>
      </c>
      <c r="E11" s="45" t="s">
        <v>72</v>
      </c>
      <c r="F11" s="45" t="s">
        <v>42</v>
      </c>
      <c r="H11" s="23">
        <f>VLOOKUP($B11,Data!$A$8:$GL$500,145,FALSE)</f>
        <v>5.9118881118881118E-2</v>
      </c>
      <c r="I11" s="23">
        <f>VLOOKUP($B11,Data!$A$8:$GL$500,146,FALSE)</f>
        <v>6.0428769017980638E-2</v>
      </c>
      <c r="J11" s="23">
        <f>VLOOKUP($B11,Data!$A$8:$GL$500,147,FALSE)</f>
        <v>5.6721088435374149E-2</v>
      </c>
      <c r="K11" s="23">
        <f>VLOOKUP($B11,Data!$A$8:$GL$500,148,FALSE)</f>
        <v>5.5354223433242505E-2</v>
      </c>
      <c r="L11" s="23">
        <f>VLOOKUP($B11,Data!$A$8:$GL$500,149,FALSE)</f>
        <v>5.4136125654450265E-2</v>
      </c>
      <c r="M11" s="23">
        <f>VLOOKUP($B11,Data!$A$8:$GL$500,150,FALSE)</f>
        <v>4.9895968790637193E-2</v>
      </c>
      <c r="N11" s="23">
        <f>VLOOKUP($B11,Data!$A$8:$GL$500,151,FALSE)</f>
        <v>4.8117647058823529E-2</v>
      </c>
      <c r="O11" s="23">
        <f>VLOOKUP($B11,Data!$A$8:$GL$500,152,FALSE)</f>
        <v>4.599486521181001E-2</v>
      </c>
      <c r="P11" s="23">
        <f>VLOOKUP($B11,Data!$A$8:$GL$500,153,FALSE)</f>
        <v>4.7155388471177943E-2</v>
      </c>
      <c r="Q11" s="23">
        <f>VLOOKUP($B11,Data!$A$8:$GL$500,154,FALSE)</f>
        <v>4.8345959595959595E-2</v>
      </c>
      <c r="R11" s="23">
        <f>VLOOKUP($B11,Data!$A$8:$GL$500,155,FALSE)</f>
        <v>5.2219387755102042E-2</v>
      </c>
      <c r="S11" s="23">
        <f>VLOOKUP($B11,Data!$A$8:$GL$500,156,FALSE)</f>
        <v>6.1125485122897803E-2</v>
      </c>
      <c r="T11" s="23">
        <f>VLOOKUP($B11,Data!$A$8:$GL$500,157,FALSE)</f>
        <v>8.0145118733509241E-2</v>
      </c>
      <c r="U11" s="23">
        <f>VLOOKUP($B11,Data!$A$8:$GL$500,158,FALSE)</f>
        <v>8.0306513409961686E-2</v>
      </c>
      <c r="V11" s="23">
        <f>VLOOKUP($B11,Data!$A$8:$GL$500,159,FALSE)</f>
        <v>8.1495448634590378E-2</v>
      </c>
      <c r="W11" s="23">
        <f>VLOOKUP($B11,Data!$A$8:$GL$500,160,FALSE)</f>
        <v>7.9771283354510794E-2</v>
      </c>
      <c r="X11" s="23">
        <f>VLOOKUP($B11,Data!$A$8:$GL$500,161,FALSE)</f>
        <v>8.5764411027568918E-2</v>
      </c>
      <c r="Y11" s="23">
        <f>VLOOKUP($B11,Data!$A$8:$GL$500,162,FALSE)</f>
        <v>7.8748451053283763E-2</v>
      </c>
      <c r="Z11" s="23">
        <f>VLOOKUP($B11,Data!$A$8:$GL$500,163,FALSE)</f>
        <v>7.7028985507246378E-2</v>
      </c>
      <c r="AA11" s="23">
        <f>VLOOKUP($B11,Data!$A$8:$GL$500,164,FALSE)</f>
        <v>7.6038647342995175E-2</v>
      </c>
      <c r="AB11" s="23">
        <f>VLOOKUP($B11,Data!$A$8:$GL$500,165,FALSE)</f>
        <v>8.411477411477411E-2</v>
      </c>
      <c r="AC11" s="23">
        <f>VLOOKUP($B11,Data!$A$8:$GL$500,166,FALSE)</f>
        <v>8.5649509803921567E-2</v>
      </c>
      <c r="AD11" s="23">
        <f>VLOOKUP($B11,Data!$A$8:$GL$500,167,FALSE)</f>
        <v>9.1889290012033692E-2</v>
      </c>
      <c r="AE11" s="52">
        <f>VLOOKUP($B11,Data!$A$8:$GL$500,168,FALSE)</f>
        <v>8.9714285714285719E-2</v>
      </c>
      <c r="AF11" s="52">
        <f>VLOOKUP($B11,Data!$A$8:$GL$500,169,FALSE)</f>
        <v>8.6705069124423967E-2</v>
      </c>
      <c r="AG11" s="52">
        <f>VLOOKUP($B11,Data!$A$8:$GL$500,170,FALSE)</f>
        <v>8.0425287356321845E-2</v>
      </c>
      <c r="AH11" s="52">
        <f>VLOOKUP($B11,Data!$A$8:$GL$500,171,FALSE)</f>
        <v>8.1048951048951046E-2</v>
      </c>
      <c r="AI11" s="52">
        <f>VLOOKUP($B11,Data!$A$8:$GL$500,172,FALSE)</f>
        <v>8.282229965156794E-2</v>
      </c>
      <c r="AJ11" s="52">
        <f>VLOOKUP($B11,Data!$A$8:$GL$500,173,FALSE)</f>
        <v>8.475694444444444E-2</v>
      </c>
      <c r="AK11" s="52">
        <f>VLOOKUP($B11,Data!$A$8:$GL$500,174,FALSE)</f>
        <v>7.6189931350114412E-2</v>
      </c>
    </row>
    <row r="12" spans="1:37">
      <c r="A12" s="1" t="s">
        <v>0</v>
      </c>
      <c r="B12" s="17" t="s">
        <v>73</v>
      </c>
      <c r="C12" s="42" t="s">
        <v>518</v>
      </c>
      <c r="D12" t="s">
        <v>505</v>
      </c>
      <c r="E12" s="45" t="s">
        <v>73</v>
      </c>
      <c r="F12" s="45" t="s">
        <v>42</v>
      </c>
      <c r="H12" s="23">
        <f>VLOOKUP($B12,Data!$A$8:$GL$500,145,FALSE)</f>
        <v>3.2300778909526665E-2</v>
      </c>
      <c r="I12" s="23">
        <f>VLOOKUP($B12,Data!$A$8:$GL$500,146,FALSE)</f>
        <v>3.3849938499384995E-2</v>
      </c>
      <c r="J12" s="23">
        <f>VLOOKUP($B12,Data!$A$8:$GL$500,147,FALSE)</f>
        <v>3.2958435207823961E-2</v>
      </c>
      <c r="K12" s="23">
        <f>VLOOKUP($B12,Data!$A$8:$GL$500,148,FALSE)</f>
        <v>3.1156923076923079E-2</v>
      </c>
      <c r="L12" s="23">
        <f>VLOOKUP($B12,Data!$A$8:$GL$500,149,FALSE)</f>
        <v>2.9383096853793953E-2</v>
      </c>
      <c r="M12" s="23">
        <f>VLOOKUP($B12,Data!$A$8:$GL$500,150,FALSE)</f>
        <v>2.6041412911084045E-2</v>
      </c>
      <c r="N12" s="23">
        <f>VLOOKUP($B12,Data!$A$8:$GL$500,151,FALSE)</f>
        <v>2.5272171253822629E-2</v>
      </c>
      <c r="O12" s="23">
        <f>VLOOKUP($B12,Data!$A$8:$GL$500,152,FALSE)</f>
        <v>2.3914125700062228E-2</v>
      </c>
      <c r="P12" s="23">
        <f>VLOOKUP($B12,Data!$A$8:$GL$500,153,FALSE)</f>
        <v>2.4292929292929293E-2</v>
      </c>
      <c r="Q12" s="23">
        <f>VLOOKUP($B12,Data!$A$8:$GL$500,154,FALSE)</f>
        <v>2.3279402613565651E-2</v>
      </c>
      <c r="R12" s="23">
        <f>VLOOKUP($B12,Data!$A$8:$GL$500,155,FALSE)</f>
        <v>2.6549599507085644E-2</v>
      </c>
      <c r="S12" s="23">
        <f>VLOOKUP($B12,Data!$A$8:$GL$500,156,FALSE)</f>
        <v>3.0485854858548586E-2</v>
      </c>
      <c r="T12" s="23">
        <f>VLOOKUP($B12,Data!$A$8:$GL$500,157,FALSE)</f>
        <v>3.9197568389057753E-2</v>
      </c>
      <c r="U12" s="23">
        <f>VLOOKUP($B12,Data!$A$8:$GL$500,158,FALSE)</f>
        <v>4.1903304773561814E-2</v>
      </c>
      <c r="V12" s="23">
        <f>VLOOKUP($B12,Data!$A$8:$GL$500,159,FALSE)</f>
        <v>4.5883470550981631E-2</v>
      </c>
      <c r="W12" s="23">
        <f>VLOOKUP($B12,Data!$A$8:$GL$500,160,FALSE)</f>
        <v>4.1710606989576945E-2</v>
      </c>
      <c r="X12" s="23">
        <f>VLOOKUP($B12,Data!$A$8:$GL$500,161,FALSE)</f>
        <v>4.4697442295695569E-2</v>
      </c>
      <c r="Y12" s="23">
        <f>VLOOKUP($B12,Data!$A$8:$GL$500,162,FALSE)</f>
        <v>4.10291382517049E-2</v>
      </c>
      <c r="Z12" s="23">
        <f>VLOOKUP($B12,Data!$A$8:$GL$500,163,FALSE)</f>
        <v>3.9407231772377004E-2</v>
      </c>
      <c r="AA12" s="23">
        <f>VLOOKUP($B12,Data!$A$8:$GL$500,164,FALSE)</f>
        <v>3.6635730858468676E-2</v>
      </c>
      <c r="AB12" s="23">
        <f>VLOOKUP($B12,Data!$A$8:$GL$500,165,FALSE)</f>
        <v>4.0421615201900241E-2</v>
      </c>
      <c r="AC12" s="23">
        <f>VLOOKUP($B12,Data!$A$8:$GL$500,166,FALSE)</f>
        <v>3.9166666666666669E-2</v>
      </c>
      <c r="AD12" s="23">
        <f>VLOOKUP($B12,Data!$A$8:$GL$500,167,FALSE)</f>
        <v>4.1578645235361651E-2</v>
      </c>
      <c r="AE12" s="52">
        <f>VLOOKUP($B12,Data!$A$8:$GL$500,168,FALSE)</f>
        <v>3.9936926605504589E-2</v>
      </c>
      <c r="AF12" s="52">
        <f>VLOOKUP($B12,Data!$A$8:$GL$500,169,FALSE)</f>
        <v>3.9881756756756759E-2</v>
      </c>
      <c r="AG12" s="52">
        <f>VLOOKUP($B12,Data!$A$8:$GL$500,170,FALSE)</f>
        <v>3.8291713961407493E-2</v>
      </c>
      <c r="AH12" s="52">
        <f>VLOOKUP($B12,Data!$A$8:$GL$500,171,FALSE)</f>
        <v>3.8639455782312926E-2</v>
      </c>
      <c r="AI12" s="52">
        <f>VLOOKUP($B12,Data!$A$8:$GL$500,172,FALSE)</f>
        <v>3.7721010332950632E-2</v>
      </c>
      <c r="AJ12" s="52">
        <f>VLOOKUP($B12,Data!$A$8:$GL$500,173,FALSE)</f>
        <v>3.7196629213483143E-2</v>
      </c>
      <c r="AK12" s="52">
        <f>VLOOKUP($B12,Data!$A$8:$GL$500,174,FALSE)</f>
        <v>3.3844875346260385E-2</v>
      </c>
    </row>
    <row r="13" spans="1:37">
      <c r="A13" s="1" t="s">
        <v>0</v>
      </c>
      <c r="B13" s="17" t="s">
        <v>74</v>
      </c>
      <c r="C13" s="42" t="s">
        <v>518</v>
      </c>
      <c r="D13" t="s">
        <v>505</v>
      </c>
      <c r="E13" s="45" t="s">
        <v>74</v>
      </c>
      <c r="F13" s="45" t="s">
        <v>36</v>
      </c>
      <c r="G13" s="45" t="s">
        <v>43</v>
      </c>
      <c r="H13" s="23">
        <f>VLOOKUP($B13,Data!$A$8:$GL$500,145,FALSE)</f>
        <v>3.7364264560710757E-2</v>
      </c>
      <c r="I13" s="23">
        <f>VLOOKUP($B13,Data!$A$8:$GL$500,146,FALSE)</f>
        <v>3.49706457925636E-2</v>
      </c>
      <c r="J13" s="23">
        <f>VLOOKUP($B13,Data!$A$8:$GL$500,147,FALSE)</f>
        <v>3.5044247787610616E-2</v>
      </c>
      <c r="K13" s="23">
        <f>VLOOKUP($B13,Data!$A$8:$GL$500,148,FALSE)</f>
        <v>3.3199608610567512E-2</v>
      </c>
      <c r="L13" s="23">
        <f>VLOOKUP($B13,Data!$A$8:$GL$500,149,FALSE)</f>
        <v>3.6523809523809521E-2</v>
      </c>
      <c r="M13" s="23">
        <f>VLOOKUP($B13,Data!$A$8:$GL$500,150,FALSE)</f>
        <v>3.406219630709427E-2</v>
      </c>
      <c r="N13" s="23">
        <f>VLOOKUP($B13,Data!$A$8:$GL$500,151,FALSE)</f>
        <v>3.2019138755980864E-2</v>
      </c>
      <c r="O13" s="23">
        <f>VLOOKUP($B13,Data!$A$8:$GL$500,152,FALSE)</f>
        <v>2.8884652049571021E-2</v>
      </c>
      <c r="P13" s="23">
        <f>VLOOKUP($B13,Data!$A$8:$GL$500,153,FALSE)</f>
        <v>3.4252427184466021E-2</v>
      </c>
      <c r="Q13" s="23">
        <f>VLOOKUP($B13,Data!$A$8:$GL$500,154,FALSE)</f>
        <v>3.5811068702290075E-2</v>
      </c>
      <c r="R13" s="23">
        <f>VLOOKUP($B13,Data!$A$8:$GL$500,155,FALSE)</f>
        <v>4.1944177093359E-2</v>
      </c>
      <c r="S13" s="23">
        <f>VLOOKUP($B13,Data!$A$8:$GL$500,156,FALSE)</f>
        <v>5.3378509196515003E-2</v>
      </c>
      <c r="T13" s="23">
        <f>VLOOKUP($B13,Data!$A$8:$GL$500,157,FALSE)</f>
        <v>7.0781099324975894E-2</v>
      </c>
      <c r="U13" s="23">
        <f>VLOOKUP($B13,Data!$A$8:$GL$500,158,FALSE)</f>
        <v>7.0488721804511281E-2</v>
      </c>
      <c r="V13" s="23">
        <f>VLOOKUP($B13,Data!$A$8:$GL$500,159,FALSE)</f>
        <v>7.0952380952380947E-2</v>
      </c>
      <c r="W13" s="23">
        <f>VLOOKUP($B13,Data!$A$8:$GL$500,160,FALSE)</f>
        <v>6.773764258555133E-2</v>
      </c>
      <c r="X13" s="23">
        <f>VLOOKUP($B13,Data!$A$8:$GL$500,161,FALSE)</f>
        <v>6.9350649350649357E-2</v>
      </c>
      <c r="Y13" s="23">
        <f>VLOOKUP($B13,Data!$A$8:$GL$500,162,FALSE)</f>
        <v>6.2062904717853841E-2</v>
      </c>
      <c r="Z13" s="23">
        <f>VLOOKUP($B13,Data!$A$8:$GL$500,163,FALSE)</f>
        <v>6.2009389671361499E-2</v>
      </c>
      <c r="AA13" s="23">
        <f>VLOOKUP($B13,Data!$A$8:$GL$500,164,FALSE)</f>
        <v>6.1903409090909092E-2</v>
      </c>
      <c r="AB13" s="23">
        <f>VLOOKUP($B13,Data!$A$8:$GL$500,165,FALSE)</f>
        <v>6.6828571428571432E-2</v>
      </c>
      <c r="AC13" s="23">
        <f>VLOOKUP($B13,Data!$A$8:$GL$500,166,FALSE)</f>
        <v>6.6077669902912625E-2</v>
      </c>
      <c r="AD13" s="23">
        <f>VLOOKUP($B13,Data!$A$8:$GL$500,167,FALSE)</f>
        <v>6.61218836565097E-2</v>
      </c>
      <c r="AE13" s="52">
        <f>VLOOKUP($B13,Data!$A$8:$GL$500,168,FALSE)</f>
        <v>6.4284395198522623E-2</v>
      </c>
      <c r="AF13" s="52">
        <f>VLOOKUP($B13,Data!$A$8:$GL$500,169,FALSE)</f>
        <v>7.1957720588235297E-2</v>
      </c>
      <c r="AG13" s="52">
        <f>VLOOKUP($B13,Data!$A$8:$GL$500,170,FALSE)</f>
        <v>6.9457720588235294E-2</v>
      </c>
      <c r="AH13" s="52">
        <f>VLOOKUP($B13,Data!$A$8:$GL$500,171,FALSE)</f>
        <v>6.9395604395604396E-2</v>
      </c>
      <c r="AI13" s="52">
        <f>VLOOKUP($B13,Data!$A$8:$GL$500,172,FALSE)</f>
        <v>6.6956132497761861E-2</v>
      </c>
      <c r="AJ13" s="52">
        <f>VLOOKUP($B13,Data!$A$8:$GL$500,173,FALSE)</f>
        <v>6.9822537710736474E-2</v>
      </c>
      <c r="AK13" s="52">
        <f>VLOOKUP($B13,Data!$A$8:$GL$500,174,FALSE)</f>
        <v>6.4567901234567904E-2</v>
      </c>
    </row>
    <row r="14" spans="1:37">
      <c r="A14" s="1" t="s">
        <v>0</v>
      </c>
      <c r="B14" s="17" t="s">
        <v>75</v>
      </c>
      <c r="C14" s="42" t="s">
        <v>516</v>
      </c>
      <c r="D14" t="s">
        <v>0</v>
      </c>
      <c r="E14" s="45" t="s">
        <v>75</v>
      </c>
      <c r="F14" s="45" t="s">
        <v>13</v>
      </c>
      <c r="G14" s="45" t="str">
        <f>""</f>
        <v/>
      </c>
      <c r="H14" s="23">
        <f>VLOOKUP($B14,Data!$A$8:$GL$500,145,FALSE)</f>
        <v>3.874269005847953E-2</v>
      </c>
      <c r="I14" s="23">
        <f>VLOOKUP($B14,Data!$A$8:$GL$500,146,FALSE)</f>
        <v>3.656534954407295E-2</v>
      </c>
      <c r="J14" s="23">
        <f>VLOOKUP($B14,Data!$A$8:$GL$500,147,FALSE)</f>
        <v>3.954838709677419E-2</v>
      </c>
      <c r="K14" s="23">
        <f>VLOOKUP($B14,Data!$A$8:$GL$500,148,FALSE)</f>
        <v>3.6309148264984228E-2</v>
      </c>
      <c r="L14" s="23">
        <f>VLOOKUP($B14,Data!$A$8:$GL$500,149,FALSE)</f>
        <v>3.822222222222222E-2</v>
      </c>
      <c r="M14" s="23">
        <f>VLOOKUP($B14,Data!$A$8:$GL$500,150,FALSE)</f>
        <v>3.2529761904761902E-2</v>
      </c>
      <c r="N14" s="23">
        <f>VLOOKUP($B14,Data!$A$8:$GL$500,151,FALSE)</f>
        <v>3.1613832853025936E-2</v>
      </c>
      <c r="O14" s="23">
        <f>VLOOKUP($B14,Data!$A$8:$GL$500,152,FALSE)</f>
        <v>3.2295597484276732E-2</v>
      </c>
      <c r="P14" s="23">
        <f>VLOOKUP($B14,Data!$A$8:$GL$500,153,FALSE)</f>
        <v>3.1377245508982035E-2</v>
      </c>
      <c r="Q14" s="23">
        <f>VLOOKUP($B14,Data!$A$8:$GL$500,154,FALSE)</f>
        <v>2.7262247838616714E-2</v>
      </c>
      <c r="R14" s="23">
        <f>VLOOKUP($B14,Data!$A$8:$GL$500,155,FALSE)</f>
        <v>2.9499999999999998E-2</v>
      </c>
      <c r="S14" s="23">
        <f>VLOOKUP($B14,Data!$A$8:$GL$500,156,FALSE)</f>
        <v>3.3659217877094971E-2</v>
      </c>
      <c r="T14" s="23">
        <f>VLOOKUP($B14,Data!$A$8:$GL$500,157,FALSE)</f>
        <v>4.0893854748603353E-2</v>
      </c>
      <c r="U14" s="23">
        <f>VLOOKUP($B14,Data!$A$8:$GL$500,158,FALSE)</f>
        <v>4.2193732193732195E-2</v>
      </c>
      <c r="V14" s="23">
        <f>VLOOKUP($B14,Data!$A$8:$GL$500,159,FALSE)</f>
        <v>4.5128205128205132E-2</v>
      </c>
      <c r="W14" s="23">
        <f>VLOOKUP($B14,Data!$A$8:$GL$500,160,FALSE)</f>
        <v>4.4478873239436618E-2</v>
      </c>
      <c r="X14" s="23">
        <f>VLOOKUP($B14,Data!$A$8:$GL$500,161,FALSE)</f>
        <v>4.7932011331444757E-2</v>
      </c>
      <c r="Y14" s="23">
        <f>VLOOKUP($B14,Data!$A$8:$GL$500,162,FALSE)</f>
        <v>4.3133903133903133E-2</v>
      </c>
      <c r="Z14" s="23">
        <f>VLOOKUP($B14,Data!$A$8:$GL$500,163,FALSE)</f>
        <v>4.6347305389221556E-2</v>
      </c>
      <c r="AA14" s="23">
        <f>VLOOKUP($B14,Data!$A$8:$GL$500,164,FALSE)</f>
        <v>4.3029411764705885E-2</v>
      </c>
      <c r="AB14" s="23">
        <f>VLOOKUP($B14,Data!$A$8:$GL$500,165,FALSE)</f>
        <v>5.466049382716049E-2</v>
      </c>
      <c r="AC14" s="23">
        <f>VLOOKUP($B14,Data!$A$8:$GL$500,166,FALSE)</f>
        <v>5.4061538461538459E-2</v>
      </c>
      <c r="AD14" s="23">
        <f>VLOOKUP($B14,Data!$A$8:$GL$500,167,FALSE)</f>
        <v>5.5240963855421689E-2</v>
      </c>
      <c r="AE14" s="52">
        <f>VLOOKUP($B14,Data!$A$8:$GL$500,168,FALSE)</f>
        <v>5.897832817337461E-2</v>
      </c>
      <c r="AF14" s="52">
        <f>VLOOKUP($B14,Data!$A$8:$GL$500,169,FALSE)</f>
        <v>6.1265060240963856E-2</v>
      </c>
      <c r="AG14" s="52">
        <f>VLOOKUP($B14,Data!$A$8:$GL$500,170,FALSE)</f>
        <v>5.3538011695906433E-2</v>
      </c>
      <c r="AH14" s="52">
        <f>VLOOKUP($B14,Data!$A$8:$GL$500,171,FALSE)</f>
        <v>5.5846153846153844E-2</v>
      </c>
      <c r="AI14" s="52">
        <f>VLOOKUP($B14,Data!$A$8:$GL$500,172,FALSE)</f>
        <v>5.5377358490566041E-2</v>
      </c>
      <c r="AJ14" s="52">
        <f>VLOOKUP($B14,Data!$A$8:$GL$500,173,FALSE)</f>
        <v>5.8758169934640524E-2</v>
      </c>
      <c r="AK14" s="52">
        <f>VLOOKUP($B14,Data!$A$8:$GL$500,174,FALSE)</f>
        <v>5.3724832214765102E-2</v>
      </c>
    </row>
    <row r="15" spans="1:37">
      <c r="A15" s="1" t="s">
        <v>0</v>
      </c>
      <c r="B15" s="17" t="s">
        <v>76</v>
      </c>
      <c r="C15" s="42" t="s">
        <v>517</v>
      </c>
      <c r="D15" t="s">
        <v>0</v>
      </c>
      <c r="E15" s="45" t="s">
        <v>76</v>
      </c>
      <c r="F15" s="45" t="s">
        <v>35</v>
      </c>
      <c r="G15" s="45" t="str">
        <f>""</f>
        <v/>
      </c>
      <c r="H15" s="23">
        <f>VLOOKUP($B15,Data!$A$8:$GL$500,145,FALSE)</f>
        <v>2.9233532934131737E-2</v>
      </c>
      <c r="I15" s="23">
        <f>VLOOKUP($B15,Data!$A$8:$GL$500,146,FALSE)</f>
        <v>2.6917647058823529E-2</v>
      </c>
      <c r="J15" s="23">
        <f>VLOOKUP($B15,Data!$A$8:$GL$500,147,FALSE)</f>
        <v>2.6402793946449361E-2</v>
      </c>
      <c r="K15" s="23">
        <f>VLOOKUP($B15,Data!$A$8:$GL$500,148,FALSE)</f>
        <v>2.6821345707656614E-2</v>
      </c>
      <c r="L15" s="23">
        <f>VLOOKUP($B15,Data!$A$8:$GL$500,149,FALSE)</f>
        <v>2.8176605504587157E-2</v>
      </c>
      <c r="M15" s="23">
        <f>VLOOKUP($B15,Data!$A$8:$GL$500,150,FALSE)</f>
        <v>2.485549132947977E-2</v>
      </c>
      <c r="N15" s="23">
        <f>VLOOKUP($B15,Data!$A$8:$GL$500,151,FALSE)</f>
        <v>2.165903890160183E-2</v>
      </c>
      <c r="O15" s="23">
        <f>VLOOKUP($B15,Data!$A$8:$GL$500,152,FALSE)</f>
        <v>2.0778781038374716E-2</v>
      </c>
      <c r="P15" s="23">
        <f>VLOOKUP($B15,Data!$A$8:$GL$500,153,FALSE)</f>
        <v>2.3863636363636365E-2</v>
      </c>
      <c r="Q15" s="23">
        <f>VLOOKUP($B15,Data!$A$8:$GL$500,154,FALSE)</f>
        <v>2.3317972350230413E-2</v>
      </c>
      <c r="R15" s="23">
        <f>VLOOKUP($B15,Data!$A$8:$GL$500,155,FALSE)</f>
        <v>2.5953757225433527E-2</v>
      </c>
      <c r="S15" s="23">
        <f>VLOOKUP($B15,Data!$A$8:$GL$500,156,FALSE)</f>
        <v>3.5157159487776486E-2</v>
      </c>
      <c r="T15" s="23">
        <f>VLOOKUP($B15,Data!$A$8:$GL$500,157,FALSE)</f>
        <v>5.1472320376914016E-2</v>
      </c>
      <c r="U15" s="23">
        <f>VLOOKUP($B15,Data!$A$8:$GL$500,158,FALSE)</f>
        <v>5.3748517200474494E-2</v>
      </c>
      <c r="V15" s="23">
        <f>VLOOKUP($B15,Data!$A$8:$GL$500,159,FALSE)</f>
        <v>5.3197674418604651E-2</v>
      </c>
      <c r="W15" s="23">
        <f>VLOOKUP($B15,Data!$A$8:$GL$500,160,FALSE)</f>
        <v>4.912319644839068E-2</v>
      </c>
      <c r="X15" s="23">
        <f>VLOOKUP($B15,Data!$A$8:$GL$500,161,FALSE)</f>
        <v>5.343855693348365E-2</v>
      </c>
      <c r="Y15" s="23">
        <f>VLOOKUP($B15,Data!$A$8:$GL$500,162,FALSE)</f>
        <v>4.6526082130965596E-2</v>
      </c>
      <c r="Z15" s="23">
        <f>VLOOKUP($B15,Data!$A$8:$GL$500,163,FALSE)</f>
        <v>4.374020156774916E-2</v>
      </c>
      <c r="AA15" s="23">
        <f>VLOOKUP($B15,Data!$A$8:$GL$500,164,FALSE)</f>
        <v>4.4762443438914029E-2</v>
      </c>
      <c r="AB15" s="23">
        <f>VLOOKUP($B15,Data!$A$8:$GL$500,165,FALSE)</f>
        <v>4.8469387755102039E-2</v>
      </c>
      <c r="AC15" s="23">
        <f>VLOOKUP($B15,Data!$A$8:$GL$500,166,FALSE)</f>
        <v>4.6536748329621382E-2</v>
      </c>
      <c r="AD15" s="23">
        <f>VLOOKUP($B15,Data!$A$8:$GL$500,167,FALSE)</f>
        <v>4.8324022346368713E-2</v>
      </c>
      <c r="AE15" s="52">
        <f>VLOOKUP($B15,Data!$A$8:$GL$500,168,FALSE)</f>
        <v>5.0069605568445474E-2</v>
      </c>
      <c r="AF15" s="52">
        <f>VLOOKUP($B15,Data!$A$8:$GL$500,169,FALSE)</f>
        <v>5.1436403508771933E-2</v>
      </c>
      <c r="AG15" s="52">
        <f>VLOOKUP($B15,Data!$A$8:$GL$500,170,FALSE)</f>
        <v>4.5843054082714739E-2</v>
      </c>
      <c r="AH15" s="52">
        <f>VLOOKUP($B15,Data!$A$8:$GL$500,171,FALSE)</f>
        <v>4.6037934668071656E-2</v>
      </c>
      <c r="AI15" s="52">
        <f>VLOOKUP($B15,Data!$A$8:$GL$500,172,FALSE)</f>
        <v>4.7283298097251583E-2</v>
      </c>
      <c r="AJ15" s="52">
        <f>VLOOKUP($B15,Data!$A$8:$GL$500,173,FALSE)</f>
        <v>5.2890109890109893E-2</v>
      </c>
      <c r="AK15" s="52">
        <f>VLOOKUP($B15,Data!$A$8:$GL$500,174,FALSE)</f>
        <v>5.0103686635944701E-2</v>
      </c>
    </row>
    <row r="16" spans="1:37">
      <c r="A16" s="1" t="s">
        <v>0</v>
      </c>
      <c r="B16" s="17" t="s">
        <v>77</v>
      </c>
      <c r="C16" s="42" t="s">
        <v>517</v>
      </c>
      <c r="D16" t="s">
        <v>0</v>
      </c>
      <c r="E16" s="45" t="s">
        <v>77</v>
      </c>
      <c r="F16" s="45" t="s">
        <v>30</v>
      </c>
      <c r="G16" s="45" t="str">
        <f>""</f>
        <v/>
      </c>
      <c r="H16" s="23">
        <f>VLOOKUP($B16,Data!$A$8:$GL$500,145,FALSE)</f>
        <v>1.3909090909090909E-2</v>
      </c>
      <c r="I16" s="23">
        <f>VLOOKUP($B16,Data!$A$8:$GL$500,146,FALSE)</f>
        <v>1.2571428571428572E-2</v>
      </c>
      <c r="J16" s="23">
        <f>VLOOKUP($B16,Data!$A$8:$GL$500,147,FALSE)</f>
        <v>1.3482532751091703E-2</v>
      </c>
      <c r="K16" s="23">
        <f>VLOOKUP($B16,Data!$A$8:$GL$500,148,FALSE)</f>
        <v>1.2125550660792952E-2</v>
      </c>
      <c r="L16" s="23">
        <f>VLOOKUP($B16,Data!$A$8:$GL$500,149,FALSE)</f>
        <v>1.352683461117196E-2</v>
      </c>
      <c r="M16" s="23">
        <f>VLOOKUP($B16,Data!$A$8:$GL$500,150,FALSE)</f>
        <v>1.2756339581036384E-2</v>
      </c>
      <c r="N16" s="23">
        <f>VLOOKUP($B16,Data!$A$8:$GL$500,151,FALSE)</f>
        <v>1.1378923766816143E-2</v>
      </c>
      <c r="O16" s="23">
        <f>VLOOKUP($B16,Data!$A$8:$GL$500,152,FALSE)</f>
        <v>1.0045197740112994E-2</v>
      </c>
      <c r="P16" s="23">
        <f>VLOOKUP($B16,Data!$A$8:$GL$500,153,FALSE)</f>
        <v>1.1715909090909091E-2</v>
      </c>
      <c r="Q16" s="23">
        <f>VLOOKUP($B16,Data!$A$8:$GL$500,154,FALSE)</f>
        <v>1.364692218350755E-2</v>
      </c>
      <c r="R16" s="23">
        <f>VLOOKUP($B16,Data!$A$8:$GL$500,155,FALSE)</f>
        <v>1.5740112994350283E-2</v>
      </c>
      <c r="S16" s="23">
        <f>VLOOKUP($B16,Data!$A$8:$GL$500,156,FALSE)</f>
        <v>1.8436445444319459E-2</v>
      </c>
      <c r="T16" s="23">
        <f>VLOOKUP($B16,Data!$A$8:$GL$500,157,FALSE)</f>
        <v>2.8793296089385474E-2</v>
      </c>
      <c r="U16" s="23">
        <f>VLOOKUP($B16,Data!$A$8:$GL$500,158,FALSE)</f>
        <v>3.0451467268623026E-2</v>
      </c>
      <c r="V16" s="23">
        <f>VLOOKUP($B16,Data!$A$8:$GL$500,159,FALSE)</f>
        <v>3.076490438695163E-2</v>
      </c>
      <c r="W16" s="23">
        <f>VLOOKUP($B16,Data!$A$8:$GL$500,160,FALSE)</f>
        <v>3.1505131128848347E-2</v>
      </c>
      <c r="X16" s="23">
        <f>VLOOKUP($B16,Data!$A$8:$GL$500,161,FALSE)</f>
        <v>3.3858447488584478E-2</v>
      </c>
      <c r="Y16" s="23">
        <f>VLOOKUP($B16,Data!$A$8:$GL$500,162,FALSE)</f>
        <v>2.8134243458475542E-2</v>
      </c>
      <c r="Z16" s="23">
        <f>VLOOKUP($B16,Data!$A$8:$GL$500,163,FALSE)</f>
        <v>2.6682027649769586E-2</v>
      </c>
      <c r="AA16" s="23">
        <f>VLOOKUP($B16,Data!$A$8:$GL$500,164,FALSE)</f>
        <v>2.4807256235827663E-2</v>
      </c>
      <c r="AB16" s="23">
        <f>VLOOKUP($B16,Data!$A$8:$GL$500,165,FALSE)</f>
        <v>2.722783389450056E-2</v>
      </c>
      <c r="AC16" s="23">
        <f>VLOOKUP($B16,Data!$A$8:$GL$500,166,FALSE)</f>
        <v>2.5624999999999998E-2</v>
      </c>
      <c r="AD16" s="23">
        <f>VLOOKUP($B16,Data!$A$8:$GL$500,167,FALSE)</f>
        <v>2.6338329764453963E-2</v>
      </c>
      <c r="AE16" s="52">
        <f>VLOOKUP($B16,Data!$A$8:$GL$500,168,FALSE)</f>
        <v>2.3884657236126223E-2</v>
      </c>
      <c r="AF16" s="52">
        <f>VLOOKUP($B16,Data!$A$8:$GL$500,169,FALSE)</f>
        <v>2.7136706135629709E-2</v>
      </c>
      <c r="AG16" s="52">
        <f>VLOOKUP($B16,Data!$A$8:$GL$500,170,FALSE)</f>
        <v>2.5530054644808745E-2</v>
      </c>
      <c r="AH16" s="52">
        <f>VLOOKUP($B16,Data!$A$8:$GL$500,171,FALSE)</f>
        <v>2.4760348583877996E-2</v>
      </c>
      <c r="AI16" s="52">
        <f>VLOOKUP($B16,Data!$A$8:$GL$500,172,FALSE)</f>
        <v>2.2564655172413794E-2</v>
      </c>
      <c r="AJ16" s="52">
        <f>VLOOKUP($B16,Data!$A$8:$GL$500,173,FALSE)</f>
        <v>2.5353982300884956E-2</v>
      </c>
      <c r="AK16" s="52">
        <f>VLOOKUP($B16,Data!$A$8:$GL$500,174,FALSE)</f>
        <v>2.0800865800865802E-2</v>
      </c>
    </row>
    <row r="17" spans="1:37">
      <c r="A17" s="1" t="s">
        <v>0</v>
      </c>
      <c r="B17" s="17" t="s">
        <v>78</v>
      </c>
      <c r="C17" s="42" t="s">
        <v>517</v>
      </c>
      <c r="D17" t="s">
        <v>0</v>
      </c>
      <c r="E17" s="45" t="s">
        <v>78</v>
      </c>
      <c r="F17" s="45" t="s">
        <v>43</v>
      </c>
      <c r="G17" s="45" t="s">
        <v>506</v>
      </c>
      <c r="H17" s="23">
        <f>VLOOKUP($B17,Data!$A$8:$GL$500,145,FALSE)</f>
        <v>2.8537037037037038E-2</v>
      </c>
      <c r="I17" s="23">
        <f>VLOOKUP($B17,Data!$A$8:$GL$500,146,FALSE)</f>
        <v>2.8222656249999999E-2</v>
      </c>
      <c r="J17" s="23">
        <f>VLOOKUP($B17,Data!$A$8:$GL$500,147,FALSE)</f>
        <v>2.6693227091633465E-2</v>
      </c>
      <c r="K17" s="23">
        <f>VLOOKUP($B17,Data!$A$8:$GL$500,148,FALSE)</f>
        <v>2.6849315068493151E-2</v>
      </c>
      <c r="L17" s="23">
        <f>VLOOKUP($B17,Data!$A$8:$GL$500,149,FALSE)</f>
        <v>2.816568047337278E-2</v>
      </c>
      <c r="M17" s="23">
        <f>VLOOKUP($B17,Data!$A$8:$GL$500,150,FALSE)</f>
        <v>2.1859582542694496E-2</v>
      </c>
      <c r="N17" s="23">
        <f>VLOOKUP($B17,Data!$A$8:$GL$500,151,FALSE)</f>
        <v>2.12E-2</v>
      </c>
      <c r="O17" s="23">
        <f>VLOOKUP($B17,Data!$A$8:$GL$500,152,FALSE)</f>
        <v>2.1724137931034483E-2</v>
      </c>
      <c r="P17" s="23">
        <f>VLOOKUP($B17,Data!$A$8:$GL$500,153,FALSE)</f>
        <v>2.300187617260788E-2</v>
      </c>
      <c r="Q17" s="23">
        <f>VLOOKUP($B17,Data!$A$8:$GL$500,154,FALSE)</f>
        <v>2.1621621621621623E-2</v>
      </c>
      <c r="R17" s="23">
        <f>VLOOKUP($B17,Data!$A$8:$GL$500,155,FALSE)</f>
        <v>2.6750483558994197E-2</v>
      </c>
      <c r="S17" s="23">
        <f>VLOOKUP($B17,Data!$A$8:$GL$500,156,FALSE)</f>
        <v>3.5777351247600765E-2</v>
      </c>
      <c r="T17" s="23">
        <f>VLOOKUP($B17,Data!$A$8:$GL$500,157,FALSE)</f>
        <v>4.9689922480620152E-2</v>
      </c>
      <c r="U17" s="23">
        <f>VLOOKUP($B17,Data!$A$8:$GL$500,158,FALSE)</f>
        <v>4.6329588014981271E-2</v>
      </c>
      <c r="V17" s="23">
        <f>VLOOKUP($B17,Data!$A$8:$GL$500,159,FALSE)</f>
        <v>4.4613935969868172E-2</v>
      </c>
      <c r="W17" s="23">
        <f>VLOOKUP($B17,Data!$A$8:$GL$500,160,FALSE)</f>
        <v>4.6750972762645913E-2</v>
      </c>
      <c r="X17" s="23">
        <f>VLOOKUP($B17,Data!$A$8:$GL$500,161,FALSE)</f>
        <v>4.8252427184466019E-2</v>
      </c>
      <c r="Y17" s="23">
        <f>VLOOKUP($B17,Data!$A$8:$GL$500,162,FALSE)</f>
        <v>3.9979919678714858E-2</v>
      </c>
      <c r="Z17" s="23">
        <f>VLOOKUP($B17,Data!$A$8:$GL$500,163,FALSE)</f>
        <v>3.7607003891050581E-2</v>
      </c>
      <c r="AA17" s="23">
        <f>VLOOKUP($B17,Data!$A$8:$GL$500,164,FALSE)</f>
        <v>3.8867924528301886E-2</v>
      </c>
      <c r="AB17" s="23">
        <f>VLOOKUP($B17,Data!$A$8:$GL$500,165,FALSE)</f>
        <v>4.4243614931237719E-2</v>
      </c>
      <c r="AC17" s="23">
        <f>VLOOKUP($B17,Data!$A$8:$GL$500,166,FALSE)</f>
        <v>4.1333333333333333E-2</v>
      </c>
      <c r="AD17" s="23">
        <f>VLOOKUP($B17,Data!$A$8:$GL$500,167,FALSE)</f>
        <v>4.4220532319391638E-2</v>
      </c>
      <c r="AE17" s="52">
        <f>VLOOKUP($B17,Data!$A$8:$GL$500,168,FALSE)</f>
        <v>4.8261718750000002E-2</v>
      </c>
      <c r="AF17" s="52">
        <f>VLOOKUP($B17,Data!$A$8:$GL$500,169,FALSE)</f>
        <v>4.7700934579439254E-2</v>
      </c>
      <c r="AG17" s="52">
        <f>VLOOKUP($B17,Data!$A$8:$GL$500,170,FALSE)</f>
        <v>4.2593283582089553E-2</v>
      </c>
      <c r="AH17" s="52">
        <f>VLOOKUP($B17,Data!$A$8:$GL$500,171,FALSE)</f>
        <v>4.2446428571428572E-2</v>
      </c>
      <c r="AI17" s="52">
        <f>VLOOKUP($B17,Data!$A$8:$GL$500,172,FALSE)</f>
        <v>3.935314685314685E-2</v>
      </c>
      <c r="AJ17" s="52">
        <f>VLOOKUP($B17,Data!$A$8:$GL$500,173,FALSE)</f>
        <v>4.315693430656934E-2</v>
      </c>
      <c r="AK17" s="52">
        <f>VLOOKUP($B17,Data!$A$8:$GL$500,174,FALSE)</f>
        <v>3.901818181818182E-2</v>
      </c>
    </row>
    <row r="18" spans="1:37">
      <c r="A18" s="1" t="s">
        <v>0</v>
      </c>
      <c r="B18" s="17" t="s">
        <v>79</v>
      </c>
      <c r="C18" s="42" t="s">
        <v>517</v>
      </c>
      <c r="D18" t="s">
        <v>505</v>
      </c>
      <c r="E18" s="45" t="s">
        <v>79</v>
      </c>
      <c r="F18" s="45" t="s">
        <v>50</v>
      </c>
      <c r="G18" s="45" t="str">
        <f>""</f>
        <v/>
      </c>
      <c r="H18" s="23">
        <f>VLOOKUP($B18,Data!$A$8:$GL$500,145,FALSE)</f>
        <v>1.4179104477611941E-2</v>
      </c>
      <c r="I18" s="23">
        <f>VLOOKUP($B18,Data!$A$8:$GL$500,146,FALSE)</f>
        <v>1.3600464576074332E-2</v>
      </c>
      <c r="J18" s="23">
        <f>VLOOKUP($B18,Data!$A$8:$GL$500,147,FALSE)</f>
        <v>1.3804475853945819E-2</v>
      </c>
      <c r="K18" s="23">
        <f>VLOOKUP($B18,Data!$A$8:$GL$500,148,FALSE)</f>
        <v>1.3672985781990521E-2</v>
      </c>
      <c r="L18" s="23">
        <f>VLOOKUP($B18,Data!$A$8:$GL$500,149,FALSE)</f>
        <v>1.3719582850521437E-2</v>
      </c>
      <c r="M18" s="23">
        <f>VLOOKUP($B18,Data!$A$8:$GL$500,150,FALSE)</f>
        <v>1.2174913693901036E-2</v>
      </c>
      <c r="N18" s="23">
        <f>VLOOKUP($B18,Data!$A$8:$GL$500,151,FALSE)</f>
        <v>1.0956719817767654E-2</v>
      </c>
      <c r="O18" s="23">
        <f>VLOOKUP($B18,Data!$A$8:$GL$500,152,FALSE)</f>
        <v>9.9330357142857137E-3</v>
      </c>
      <c r="P18" s="23">
        <f>VLOOKUP($B18,Data!$A$8:$GL$500,153,FALSE)</f>
        <v>1.1053215077605321E-2</v>
      </c>
      <c r="Q18" s="23">
        <f>VLOOKUP($B18,Data!$A$8:$GL$500,154,FALSE)</f>
        <v>1.1113537117903929E-2</v>
      </c>
      <c r="R18" s="23">
        <f>VLOOKUP($B18,Data!$A$8:$GL$500,155,FALSE)</f>
        <v>1.3297062023939064E-2</v>
      </c>
      <c r="S18" s="23">
        <f>VLOOKUP($B18,Data!$A$8:$GL$500,156,FALSE)</f>
        <v>1.7177242888402625E-2</v>
      </c>
      <c r="T18" s="23">
        <f>VLOOKUP($B18,Data!$A$8:$GL$500,157,FALSE)</f>
        <v>2.5723830734966594E-2</v>
      </c>
      <c r="U18" s="23">
        <f>VLOOKUP($B18,Data!$A$8:$GL$500,158,FALSE)</f>
        <v>2.6972789115646257E-2</v>
      </c>
      <c r="V18" s="23">
        <f>VLOOKUP($B18,Data!$A$8:$GL$500,159,FALSE)</f>
        <v>2.7829977628635347E-2</v>
      </c>
      <c r="W18" s="23">
        <f>VLOOKUP($B18,Data!$A$8:$GL$500,160,FALSE)</f>
        <v>2.5822222222222222E-2</v>
      </c>
      <c r="X18" s="23">
        <f>VLOOKUP($B18,Data!$A$8:$GL$500,161,FALSE)</f>
        <v>2.7208287895310795E-2</v>
      </c>
      <c r="Y18" s="23">
        <f>VLOOKUP($B18,Data!$A$8:$GL$500,162,FALSE)</f>
        <v>2.3424209378407852E-2</v>
      </c>
      <c r="Z18" s="23">
        <f>VLOOKUP($B18,Data!$A$8:$GL$500,163,FALSE)</f>
        <v>2.3498896247240619E-2</v>
      </c>
      <c r="AA18" s="23">
        <f>VLOOKUP($B18,Data!$A$8:$GL$500,164,FALSE)</f>
        <v>2.2932584269662923E-2</v>
      </c>
      <c r="AB18" s="23">
        <f>VLOOKUP($B18,Data!$A$8:$GL$500,165,FALSE)</f>
        <v>2.6059907834101382E-2</v>
      </c>
      <c r="AC18" s="23">
        <f>VLOOKUP($B18,Data!$A$8:$GL$500,166,FALSE)</f>
        <v>2.6093567251461988E-2</v>
      </c>
      <c r="AD18" s="23">
        <f>VLOOKUP($B18,Data!$A$8:$GL$500,167,FALSE)</f>
        <v>2.9171597633136096E-2</v>
      </c>
      <c r="AE18" s="52">
        <f>VLOOKUP($B18,Data!$A$8:$GL$500,168,FALSE)</f>
        <v>2.6693830034924329E-2</v>
      </c>
      <c r="AF18" s="52">
        <f>VLOOKUP($B18,Data!$A$8:$GL$500,169,FALSE)</f>
        <v>2.8340757238307351E-2</v>
      </c>
      <c r="AG18" s="52">
        <f>VLOOKUP($B18,Data!$A$8:$GL$500,170,FALSE)</f>
        <v>2.689732142857143E-2</v>
      </c>
      <c r="AH18" s="52">
        <f>VLOOKUP($B18,Data!$A$8:$GL$500,171,FALSE)</f>
        <v>2.5433589462129529E-2</v>
      </c>
      <c r="AI18" s="52">
        <f>VLOOKUP($B18,Data!$A$8:$GL$500,172,FALSE)</f>
        <v>2.4141304347826086E-2</v>
      </c>
      <c r="AJ18" s="52">
        <f>VLOOKUP($B18,Data!$A$8:$GL$500,173,FALSE)</f>
        <v>2.5533553355335532E-2</v>
      </c>
      <c r="AK18" s="52">
        <f>VLOOKUP($B18,Data!$A$8:$GL$500,174,FALSE)</f>
        <v>2.2191629955947135E-2</v>
      </c>
    </row>
    <row r="19" spans="1:37">
      <c r="A19" s="1" t="s">
        <v>0</v>
      </c>
      <c r="B19" s="17" t="s">
        <v>80</v>
      </c>
      <c r="C19" s="42" t="s">
        <v>517</v>
      </c>
      <c r="D19" t="s">
        <v>505</v>
      </c>
      <c r="E19" s="45" t="s">
        <v>80</v>
      </c>
      <c r="F19" s="45" t="s">
        <v>45</v>
      </c>
      <c r="G19" s="45" t="str">
        <f>""</f>
        <v/>
      </c>
      <c r="H19" s="23">
        <f>VLOOKUP($B19,Data!$A$8:$GL$500,145,FALSE)</f>
        <v>2.8240291262135921E-2</v>
      </c>
      <c r="I19" s="23">
        <f>VLOOKUP($B19,Data!$A$8:$GL$500,146,FALSE)</f>
        <v>2.8769987699877E-2</v>
      </c>
      <c r="J19" s="23">
        <f>VLOOKUP($B19,Data!$A$8:$GL$500,147,FALSE)</f>
        <v>3.013819095477387E-2</v>
      </c>
      <c r="K19" s="23">
        <f>VLOOKUP($B19,Data!$A$8:$GL$500,148,FALSE)</f>
        <v>2.9203539823008849E-2</v>
      </c>
      <c r="L19" s="23">
        <f>VLOOKUP($B19,Data!$A$8:$GL$500,149,FALSE)</f>
        <v>3.0025412960609912E-2</v>
      </c>
      <c r="M19" s="23">
        <f>VLOOKUP($B19,Data!$A$8:$GL$500,150,FALSE)</f>
        <v>2.7773677736777368E-2</v>
      </c>
      <c r="N19" s="23">
        <f>VLOOKUP($B19,Data!$A$8:$GL$500,151,FALSE)</f>
        <v>2.698019801980198E-2</v>
      </c>
      <c r="O19" s="23">
        <f>VLOOKUP($B19,Data!$A$8:$GL$500,152,FALSE)</f>
        <v>2.3649815043156597E-2</v>
      </c>
      <c r="P19" s="23">
        <f>VLOOKUP($B19,Data!$A$8:$GL$500,153,FALSE)</f>
        <v>2.5847133757961785E-2</v>
      </c>
      <c r="Q19" s="23">
        <f>VLOOKUP($B19,Data!$A$8:$GL$500,154,FALSE)</f>
        <v>2.8605263157894738E-2</v>
      </c>
      <c r="R19" s="23">
        <f>VLOOKUP($B19,Data!$A$8:$GL$500,155,FALSE)</f>
        <v>3.1033591731266151E-2</v>
      </c>
      <c r="S19" s="23">
        <f>VLOOKUP($B19,Data!$A$8:$GL$500,156,FALSE)</f>
        <v>3.6240208877284595E-2</v>
      </c>
      <c r="T19" s="23">
        <f>VLOOKUP($B19,Data!$A$8:$GL$500,157,FALSE)</f>
        <v>4.9684343434343435E-2</v>
      </c>
      <c r="U19" s="23">
        <f>VLOOKUP($B19,Data!$A$8:$GL$500,158,FALSE)</f>
        <v>5.0664206642066417E-2</v>
      </c>
      <c r="V19" s="23">
        <f>VLOOKUP($B19,Data!$A$8:$GL$500,159,FALSE)</f>
        <v>4.9155609167671893E-2</v>
      </c>
      <c r="W19" s="23">
        <f>VLOOKUP($B19,Data!$A$8:$GL$500,160,FALSE)</f>
        <v>4.6424242424242423E-2</v>
      </c>
      <c r="X19" s="23">
        <f>VLOOKUP($B19,Data!$A$8:$GL$500,161,FALSE)</f>
        <v>4.9890776699029124E-2</v>
      </c>
      <c r="Y19" s="23">
        <f>VLOOKUP($B19,Data!$A$8:$GL$500,162,FALSE)</f>
        <v>4.4703703703703704E-2</v>
      </c>
      <c r="Z19" s="23">
        <f>VLOOKUP($B19,Data!$A$8:$GL$500,163,FALSE)</f>
        <v>4.6088560885608858E-2</v>
      </c>
      <c r="AA19" s="23">
        <f>VLOOKUP($B19,Data!$A$8:$GL$500,164,FALSE)</f>
        <v>4.2187871581450653E-2</v>
      </c>
      <c r="AB19" s="23">
        <f>VLOOKUP($B19,Data!$A$8:$GL$500,165,FALSE)</f>
        <v>4.6165048543689323E-2</v>
      </c>
      <c r="AC19" s="23">
        <f>VLOOKUP($B19,Data!$A$8:$GL$500,166,FALSE)</f>
        <v>4.5501165501165501E-2</v>
      </c>
      <c r="AD19" s="23">
        <f>VLOOKUP($B19,Data!$A$8:$GL$500,167,FALSE)</f>
        <v>4.8997668997668997E-2</v>
      </c>
      <c r="AE19" s="52">
        <f>VLOOKUP($B19,Data!$A$8:$GL$500,168,FALSE)</f>
        <v>4.7465116279069769E-2</v>
      </c>
      <c r="AF19" s="52">
        <f>VLOOKUP($B19,Data!$A$8:$GL$500,169,FALSE)</f>
        <v>4.9586206896551722E-2</v>
      </c>
      <c r="AG19" s="52">
        <f>VLOOKUP($B19,Data!$A$8:$GL$500,170,FALSE)</f>
        <v>4.9028571428571428E-2</v>
      </c>
      <c r="AH19" s="52">
        <f>VLOOKUP($B19,Data!$A$8:$GL$500,171,FALSE)</f>
        <v>4.9780853517877741E-2</v>
      </c>
      <c r="AI19" s="52">
        <f>VLOOKUP($B19,Data!$A$8:$GL$500,172,FALSE)</f>
        <v>4.5951557093425605E-2</v>
      </c>
      <c r="AJ19" s="52">
        <f>VLOOKUP($B19,Data!$A$8:$GL$500,173,FALSE)</f>
        <v>4.8789954337899545E-2</v>
      </c>
      <c r="AK19" s="52">
        <f>VLOOKUP($B19,Data!$A$8:$GL$500,174,FALSE)</f>
        <v>4.7669789227166276E-2</v>
      </c>
    </row>
    <row r="20" spans="1:37">
      <c r="A20" s="1" t="s">
        <v>0</v>
      </c>
      <c r="B20" s="17" t="s">
        <v>81</v>
      </c>
      <c r="C20" s="42" t="s">
        <v>518</v>
      </c>
      <c r="D20" t="s">
        <v>505</v>
      </c>
      <c r="E20" s="45" t="s">
        <v>81</v>
      </c>
      <c r="F20" s="45" t="s">
        <v>42</v>
      </c>
      <c r="G20" s="45" t="str">
        <f>""</f>
        <v/>
      </c>
      <c r="H20" s="23">
        <f>VLOOKUP($B20,Data!$A$8:$GL$500,145,FALSE)</f>
        <v>2.8364444444444446E-2</v>
      </c>
      <c r="I20" s="23">
        <f>VLOOKUP($B20,Data!$A$8:$GL$500,146,FALSE)</f>
        <v>2.8022947925860547E-2</v>
      </c>
      <c r="J20" s="23">
        <f>VLOOKUP($B20,Data!$A$8:$GL$500,147,FALSE)</f>
        <v>2.699201419698314E-2</v>
      </c>
      <c r="K20" s="23">
        <f>VLOOKUP($B20,Data!$A$8:$GL$500,148,FALSE)</f>
        <v>2.6405693950177937E-2</v>
      </c>
      <c r="L20" s="23">
        <f>VLOOKUP($B20,Data!$A$8:$GL$500,149,FALSE)</f>
        <v>2.5250000000000002E-2</v>
      </c>
      <c r="M20" s="23">
        <f>VLOOKUP($B20,Data!$A$8:$GL$500,150,FALSE)</f>
        <v>2.3076923076923078E-2</v>
      </c>
      <c r="N20" s="23">
        <f>VLOOKUP($B20,Data!$A$8:$GL$500,151,FALSE)</f>
        <v>2.1629834254143648E-2</v>
      </c>
      <c r="O20" s="23">
        <f>VLOOKUP($B20,Data!$A$8:$GL$500,152,FALSE)</f>
        <v>1.8874773139745917E-2</v>
      </c>
      <c r="P20" s="23">
        <f>VLOOKUP($B20,Data!$A$8:$GL$500,153,FALSE)</f>
        <v>2.0062444246208743E-2</v>
      </c>
      <c r="Q20" s="23">
        <f>VLOOKUP($B20,Data!$A$8:$GL$500,154,FALSE)</f>
        <v>2.030891438658429E-2</v>
      </c>
      <c r="R20" s="23">
        <f>VLOOKUP($B20,Data!$A$8:$GL$500,155,FALSE)</f>
        <v>2.5044642857142856E-2</v>
      </c>
      <c r="S20" s="23">
        <f>VLOOKUP($B20,Data!$A$8:$GL$500,156,FALSE)</f>
        <v>3.0215053763440861E-2</v>
      </c>
      <c r="T20" s="23">
        <f>VLOOKUP($B20,Data!$A$8:$GL$500,157,FALSE)</f>
        <v>4.220415537488708E-2</v>
      </c>
      <c r="U20" s="23">
        <f>VLOOKUP($B20,Data!$A$8:$GL$500,158,FALSE)</f>
        <v>4.4121996303142327E-2</v>
      </c>
      <c r="V20" s="23">
        <f>VLOOKUP($B20,Data!$A$8:$GL$500,159,FALSE)</f>
        <v>4.6414922656960872E-2</v>
      </c>
      <c r="W20" s="23">
        <f>VLOOKUP($B20,Data!$A$8:$GL$500,160,FALSE)</f>
        <v>4.223230490018149E-2</v>
      </c>
      <c r="X20" s="23">
        <f>VLOOKUP($B20,Data!$A$8:$GL$500,161,FALSE)</f>
        <v>4.4137622877569262E-2</v>
      </c>
      <c r="Y20" s="23">
        <f>VLOOKUP($B20,Data!$A$8:$GL$500,162,FALSE)</f>
        <v>3.8970070422535211E-2</v>
      </c>
      <c r="Z20" s="23">
        <f>VLOOKUP($B20,Data!$A$8:$GL$500,163,FALSE)</f>
        <v>3.9690812720848054E-2</v>
      </c>
      <c r="AA20" s="23">
        <f>VLOOKUP($B20,Data!$A$8:$GL$500,164,FALSE)</f>
        <v>3.7153024911032027E-2</v>
      </c>
      <c r="AB20" s="23">
        <f>VLOOKUP($B20,Data!$A$8:$GL$500,165,FALSE)</f>
        <v>3.9343525179856113E-2</v>
      </c>
      <c r="AC20" s="23">
        <f>VLOOKUP($B20,Data!$A$8:$GL$500,166,FALSE)</f>
        <v>3.9668755595344676E-2</v>
      </c>
      <c r="AD20" s="23">
        <f>VLOOKUP($B20,Data!$A$8:$GL$500,167,FALSE)</f>
        <v>4.283201407211961E-2</v>
      </c>
      <c r="AE20" s="52">
        <f>VLOOKUP($B20,Data!$A$8:$GL$500,168,FALSE)</f>
        <v>4.1926523297491039E-2</v>
      </c>
      <c r="AF20" s="52">
        <f>VLOOKUP($B20,Data!$A$8:$GL$500,169,FALSE)</f>
        <v>4.2654867256637169E-2</v>
      </c>
      <c r="AG20" s="52">
        <f>VLOOKUP($B20,Data!$A$8:$GL$500,170,FALSE)</f>
        <v>3.928443649373882E-2</v>
      </c>
      <c r="AH20" s="52">
        <f>VLOOKUP($B20,Data!$A$8:$GL$500,171,FALSE)</f>
        <v>3.8843777581641661E-2</v>
      </c>
      <c r="AI20" s="52">
        <f>VLOOKUP($B20,Data!$A$8:$GL$500,172,FALSE)</f>
        <v>3.8130434782608698E-2</v>
      </c>
      <c r="AJ20" s="52">
        <f>VLOOKUP($B20,Data!$A$8:$GL$500,173,FALSE)</f>
        <v>4.1125769569041334E-2</v>
      </c>
      <c r="AK20" s="52">
        <f>VLOOKUP($B20,Data!$A$8:$GL$500,174,FALSE)</f>
        <v>3.6271477663230238E-2</v>
      </c>
    </row>
    <row r="21" spans="1:37">
      <c r="A21" s="1" t="s">
        <v>0</v>
      </c>
      <c r="B21" s="17" t="s">
        <v>82</v>
      </c>
      <c r="C21" s="42" t="s">
        <v>518</v>
      </c>
      <c r="D21" t="s">
        <v>505</v>
      </c>
      <c r="E21" s="45" t="s">
        <v>82</v>
      </c>
      <c r="F21" s="45" t="s">
        <v>31</v>
      </c>
      <c r="G21" s="45" t="str">
        <f>""</f>
        <v/>
      </c>
      <c r="H21" s="23">
        <f>VLOOKUP($B21,Data!$A$8:$GL$500,145,FALSE)</f>
        <v>8.4463539247561545E-2</v>
      </c>
      <c r="I21" s="23">
        <f>VLOOKUP($B21,Data!$A$8:$GL$500,146,FALSE)</f>
        <v>8.4010560146923777E-2</v>
      </c>
      <c r="J21" s="23">
        <f>VLOOKUP($B21,Data!$A$8:$GL$500,147,FALSE)</f>
        <v>8.3329568556584591E-2</v>
      </c>
      <c r="K21" s="23">
        <f>VLOOKUP($B21,Data!$A$8:$GL$500,148,FALSE)</f>
        <v>8.0988738738738741E-2</v>
      </c>
      <c r="L21" s="23">
        <f>VLOOKUP($B21,Data!$A$8:$GL$500,149,FALSE)</f>
        <v>8.3691153058903803E-2</v>
      </c>
      <c r="M21" s="23">
        <f>VLOOKUP($B21,Data!$A$8:$GL$500,150,FALSE)</f>
        <v>7.8978152025489301E-2</v>
      </c>
      <c r="N21" s="23">
        <f>VLOOKUP($B21,Data!$A$8:$GL$500,151,FALSE)</f>
        <v>7.8869723104857015E-2</v>
      </c>
      <c r="O21" s="23">
        <f>VLOOKUP($B21,Data!$A$8:$GL$500,152,FALSE)</f>
        <v>7.4011299435028252E-2</v>
      </c>
      <c r="P21" s="23">
        <f>VLOOKUP($B21,Data!$A$8:$GL$500,153,FALSE)</f>
        <v>7.449056603773585E-2</v>
      </c>
      <c r="Q21" s="23">
        <f>VLOOKUP($B21,Data!$A$8:$GL$500,154,FALSE)</f>
        <v>7.5615487914055507E-2</v>
      </c>
      <c r="R21" s="23">
        <f>VLOOKUP($B21,Data!$A$8:$GL$500,155,FALSE)</f>
        <v>8.2345790184601531E-2</v>
      </c>
      <c r="S21" s="23">
        <f>VLOOKUP($B21,Data!$A$8:$GL$500,156,FALSE)</f>
        <v>8.9161088799643018E-2</v>
      </c>
      <c r="T21" s="23">
        <f>VLOOKUP($B21,Data!$A$8:$GL$500,157,FALSE)</f>
        <v>0.10564630367419212</v>
      </c>
      <c r="U21" s="23">
        <f>VLOOKUP($B21,Data!$A$8:$GL$500,158,FALSE)</f>
        <v>0.10878565062388591</v>
      </c>
      <c r="V21" s="23">
        <f>VLOOKUP($B21,Data!$A$8:$GL$500,159,FALSE)</f>
        <v>0.11461149020471055</v>
      </c>
      <c r="W21" s="23">
        <f>VLOOKUP($B21,Data!$A$8:$GL$500,160,FALSE)</f>
        <v>0.11191235059760957</v>
      </c>
      <c r="X21" s="23">
        <f>VLOOKUP($B21,Data!$A$8:$GL$500,161,FALSE)</f>
        <v>0.11211707746478873</v>
      </c>
      <c r="Y21" s="23">
        <f>VLOOKUP($B21,Data!$A$8:$GL$500,162,FALSE)</f>
        <v>0.10057742214532872</v>
      </c>
      <c r="Z21" s="23">
        <f>VLOOKUP($B21,Data!$A$8:$GL$500,163,FALSE)</f>
        <v>0.10191198786039454</v>
      </c>
      <c r="AA21" s="23">
        <f>VLOOKUP($B21,Data!$A$8:$GL$500,164,FALSE)</f>
        <v>0.10009812472743131</v>
      </c>
      <c r="AB21" s="23">
        <f>VLOOKUP($B21,Data!$A$8:$GL$500,165,FALSE)</f>
        <v>0.10331806282722514</v>
      </c>
      <c r="AC21" s="23">
        <f>VLOOKUP($B21,Data!$A$8:$GL$500,166,FALSE)</f>
        <v>0.10640722569134702</v>
      </c>
      <c r="AD21" s="23">
        <f>VLOOKUP($B21,Data!$A$8:$GL$500,167,FALSE)</f>
        <v>0.11599821149116923</v>
      </c>
      <c r="AE21" s="52">
        <f>VLOOKUP($B21,Data!$A$8:$GL$500,168,FALSE)</f>
        <v>0.11276699029126214</v>
      </c>
      <c r="AF21" s="52">
        <f>VLOOKUP($B21,Data!$A$8:$GL$500,169,FALSE)</f>
        <v>0.11588565022421525</v>
      </c>
      <c r="AG21" s="52">
        <f>VLOOKUP($B21,Data!$A$8:$GL$500,170,FALSE)</f>
        <v>0.11092259225922592</v>
      </c>
      <c r="AH21" s="52">
        <f>VLOOKUP($B21,Data!$A$8:$GL$500,171,FALSE)</f>
        <v>0.11344391785150079</v>
      </c>
      <c r="AI21" s="52">
        <f>VLOOKUP($B21,Data!$A$8:$GL$500,172,FALSE)</f>
        <v>0.10731919642857143</v>
      </c>
      <c r="AJ21" s="52">
        <f>VLOOKUP($B21,Data!$A$8:$GL$500,173,FALSE)</f>
        <v>0.10667683591196339</v>
      </c>
      <c r="AK21" s="52">
        <f>VLOOKUP($B21,Data!$A$8:$GL$500,174,FALSE)</f>
        <v>9.8923109600679696E-2</v>
      </c>
    </row>
    <row r="22" spans="1:37">
      <c r="A22" s="1" t="s">
        <v>0</v>
      </c>
      <c r="B22" s="17" t="s">
        <v>83</v>
      </c>
      <c r="C22" s="42" t="s">
        <v>517</v>
      </c>
      <c r="D22" t="s">
        <v>0</v>
      </c>
      <c r="E22" s="45" t="s">
        <v>83</v>
      </c>
      <c r="F22" s="45" t="s">
        <v>37</v>
      </c>
      <c r="G22" s="45" t="str">
        <f>""</f>
        <v/>
      </c>
      <c r="H22" s="23">
        <f>VLOOKUP($B22,Data!$A$8:$GL$500,145,FALSE)</f>
        <v>1.5288270377733599E-2</v>
      </c>
      <c r="I22" s="23">
        <f>VLOOKUP($B22,Data!$A$8:$GL$500,146,FALSE)</f>
        <v>1.4704724409448819E-2</v>
      </c>
      <c r="J22" s="23">
        <f>VLOOKUP($B22,Data!$A$8:$GL$500,147,FALSE)</f>
        <v>1.46484375E-2</v>
      </c>
      <c r="K22" s="23">
        <f>VLOOKUP($B22,Data!$A$8:$GL$500,148,FALSE)</f>
        <v>1.3116370808678501E-2</v>
      </c>
      <c r="L22" s="23">
        <f>VLOOKUP($B22,Data!$A$8:$GL$500,149,FALSE)</f>
        <v>1.3319755600814664E-2</v>
      </c>
      <c r="M22" s="23">
        <f>VLOOKUP($B22,Data!$A$8:$GL$500,150,FALSE)</f>
        <v>1.3770833333333333E-2</v>
      </c>
      <c r="N22" s="23">
        <f>VLOOKUP($B22,Data!$A$8:$GL$500,151,FALSE)</f>
        <v>1.2643923240938167E-2</v>
      </c>
      <c r="O22" s="23">
        <f>VLOOKUP($B22,Data!$A$8:$GL$500,152,FALSE)</f>
        <v>1.0761316872427984E-2</v>
      </c>
      <c r="P22" s="23">
        <f>VLOOKUP($B22,Data!$A$8:$GL$500,153,FALSE)</f>
        <v>1.1733870967741936E-2</v>
      </c>
      <c r="Q22" s="23">
        <f>VLOOKUP($B22,Data!$A$8:$GL$500,154,FALSE)</f>
        <v>1.2654690618762475E-2</v>
      </c>
      <c r="R22" s="23">
        <f>VLOOKUP($B22,Data!$A$8:$GL$500,155,FALSE)</f>
        <v>1.6087824351297405E-2</v>
      </c>
      <c r="S22" s="23">
        <f>VLOOKUP($B22,Data!$A$8:$GL$500,156,FALSE)</f>
        <v>2.0441767068273092E-2</v>
      </c>
      <c r="T22" s="23">
        <f>VLOOKUP($B22,Data!$A$8:$GL$500,157,FALSE)</f>
        <v>3.1391129032258061E-2</v>
      </c>
      <c r="U22" s="23">
        <f>VLOOKUP($B22,Data!$A$8:$GL$500,158,FALSE)</f>
        <v>3.2581300813008127E-2</v>
      </c>
      <c r="V22" s="23">
        <f>VLOOKUP($B22,Data!$A$8:$GL$500,159,FALSE)</f>
        <v>3.3536585365853661E-2</v>
      </c>
      <c r="W22" s="23">
        <f>VLOOKUP($B22,Data!$A$8:$GL$500,160,FALSE)</f>
        <v>3.0020408163265306E-2</v>
      </c>
      <c r="X22" s="23">
        <f>VLOOKUP($B22,Data!$A$8:$GL$500,161,FALSE)</f>
        <v>3.3609341825902334E-2</v>
      </c>
      <c r="Y22" s="23">
        <f>VLOOKUP($B22,Data!$A$8:$GL$500,162,FALSE)</f>
        <v>2.7589098532494759E-2</v>
      </c>
      <c r="Z22" s="23">
        <f>VLOOKUP($B22,Data!$A$8:$GL$500,163,FALSE)</f>
        <v>2.802127659574468E-2</v>
      </c>
      <c r="AA22" s="23">
        <f>VLOOKUP($B22,Data!$A$8:$GL$500,164,FALSE)</f>
        <v>2.5297872340425531E-2</v>
      </c>
      <c r="AB22" s="23">
        <f>VLOOKUP($B22,Data!$A$8:$GL$500,165,FALSE)</f>
        <v>2.5356415478615071E-2</v>
      </c>
      <c r="AC22" s="23">
        <f>VLOOKUP($B22,Data!$A$8:$GL$500,166,FALSE)</f>
        <v>2.5962732919254657E-2</v>
      </c>
      <c r="AD22" s="23">
        <f>VLOOKUP($B22,Data!$A$8:$GL$500,167,FALSE)</f>
        <v>2.5228628230616303E-2</v>
      </c>
      <c r="AE22" s="52">
        <f>VLOOKUP($B22,Data!$A$8:$GL$500,168,FALSE)</f>
        <v>2.4543610547667342E-2</v>
      </c>
      <c r="AF22" s="52">
        <f>VLOOKUP($B22,Data!$A$8:$GL$500,169,FALSE)</f>
        <v>2.6932515337423312E-2</v>
      </c>
      <c r="AG22" s="52">
        <f>VLOOKUP($B22,Data!$A$8:$GL$500,170,FALSE)</f>
        <v>2.6887966804979253E-2</v>
      </c>
      <c r="AH22" s="52">
        <f>VLOOKUP($B22,Data!$A$8:$GL$500,171,FALSE)</f>
        <v>2.6935817805383021E-2</v>
      </c>
      <c r="AI22" s="52">
        <f>VLOOKUP($B22,Data!$A$8:$GL$500,172,FALSE)</f>
        <v>2.5665236051502147E-2</v>
      </c>
      <c r="AJ22" s="52">
        <f>VLOOKUP($B22,Data!$A$8:$GL$500,173,FALSE)</f>
        <v>2.5862068965517241E-2</v>
      </c>
      <c r="AK22" s="52">
        <f>VLOOKUP($B22,Data!$A$8:$GL$500,174,FALSE)</f>
        <v>2.2914893617021277E-2</v>
      </c>
    </row>
    <row r="23" spans="1:37">
      <c r="A23" s="1" t="s">
        <v>0</v>
      </c>
      <c r="B23" s="17" t="s">
        <v>84</v>
      </c>
      <c r="C23" s="42" t="s">
        <v>518</v>
      </c>
      <c r="D23" t="s">
        <v>505</v>
      </c>
      <c r="E23" s="45" t="s">
        <v>84</v>
      </c>
      <c r="F23" s="45" t="s">
        <v>14</v>
      </c>
      <c r="G23" s="45" t="str">
        <f>""</f>
        <v/>
      </c>
      <c r="H23" s="23">
        <f>VLOOKUP($B23,Data!$A$8:$GL$500,145,FALSE)</f>
        <v>4.5233333333333334E-2</v>
      </c>
      <c r="I23" s="23">
        <f>VLOOKUP($B23,Data!$A$8:$GL$500,146,FALSE)</f>
        <v>4.5678807947019867E-2</v>
      </c>
      <c r="J23" s="23">
        <f>VLOOKUP($B23,Data!$A$8:$GL$500,147,FALSE)</f>
        <v>4.4084967320261438E-2</v>
      </c>
      <c r="K23" s="23">
        <f>VLOOKUP($B23,Data!$A$8:$GL$500,148,FALSE)</f>
        <v>4.0325203252032524E-2</v>
      </c>
      <c r="L23" s="23">
        <f>VLOOKUP($B23,Data!$A$8:$GL$500,149,FALSE)</f>
        <v>4.2747967479674798E-2</v>
      </c>
      <c r="M23" s="23">
        <f>VLOOKUP($B23,Data!$A$8:$GL$500,150,FALSE)</f>
        <v>3.9029126213592231E-2</v>
      </c>
      <c r="N23" s="23">
        <f>VLOOKUP($B23,Data!$A$8:$GL$500,151,FALSE)</f>
        <v>3.6100323624595469E-2</v>
      </c>
      <c r="O23" s="23">
        <f>VLOOKUP($B23,Data!$A$8:$GL$500,152,FALSE)</f>
        <v>3.6094003241491084E-2</v>
      </c>
      <c r="P23" s="23">
        <f>VLOOKUP($B23,Data!$A$8:$GL$500,153,FALSE)</f>
        <v>3.6478190630048465E-2</v>
      </c>
      <c r="Q23" s="23">
        <f>VLOOKUP($B23,Data!$A$8:$GL$500,154,FALSE)</f>
        <v>3.8784440842787683E-2</v>
      </c>
      <c r="R23" s="23">
        <f>VLOOKUP($B23,Data!$A$8:$GL$500,155,FALSE)</f>
        <v>4.3886178861788618E-2</v>
      </c>
      <c r="S23" s="23">
        <f>VLOOKUP($B23,Data!$A$8:$GL$500,156,FALSE)</f>
        <v>5.3930348258706469E-2</v>
      </c>
      <c r="T23" s="23">
        <f>VLOOKUP($B23,Data!$A$8:$GL$500,157,FALSE)</f>
        <v>6.7532679738562085E-2</v>
      </c>
      <c r="U23" s="23">
        <f>VLOOKUP($B23,Data!$A$8:$GL$500,158,FALSE)</f>
        <v>6.971854304635762E-2</v>
      </c>
      <c r="V23" s="23">
        <f>VLOOKUP($B23,Data!$A$8:$GL$500,159,FALSE)</f>
        <v>7.0877483443708603E-2</v>
      </c>
      <c r="W23" s="23">
        <f>VLOOKUP($B23,Data!$A$8:$GL$500,160,FALSE)</f>
        <v>6.5448717948717955E-2</v>
      </c>
      <c r="X23" s="23">
        <f>VLOOKUP($B23,Data!$A$8:$GL$500,161,FALSE)</f>
        <v>6.6617886178861788E-2</v>
      </c>
      <c r="Y23" s="23">
        <f>VLOOKUP($B23,Data!$A$8:$GL$500,162,FALSE)</f>
        <v>5.8418530351437702E-2</v>
      </c>
      <c r="Z23" s="23">
        <f>VLOOKUP($B23,Data!$A$8:$GL$500,163,FALSE)</f>
        <v>5.9934853420195437E-2</v>
      </c>
      <c r="AA23" s="23">
        <f>VLOOKUP($B23,Data!$A$8:$GL$500,164,FALSE)</f>
        <v>5.8535773710482526E-2</v>
      </c>
      <c r="AB23" s="23">
        <f>VLOOKUP($B23,Data!$A$8:$GL$500,165,FALSE)</f>
        <v>6.6422628951747081E-2</v>
      </c>
      <c r="AC23" s="23">
        <f>VLOOKUP($B23,Data!$A$8:$GL$500,166,FALSE)</f>
        <v>6.8120805369127513E-2</v>
      </c>
      <c r="AD23" s="23">
        <f>VLOOKUP($B23,Data!$A$8:$GL$500,167,FALSE)</f>
        <v>7.5748299319727888E-2</v>
      </c>
      <c r="AE23" s="52">
        <f>VLOOKUP($B23,Data!$A$8:$GL$500,168,FALSE)</f>
        <v>7.2761578044596917E-2</v>
      </c>
      <c r="AF23" s="52">
        <f>VLOOKUP($B23,Data!$A$8:$GL$500,169,FALSE)</f>
        <v>7.5340136054421775E-2</v>
      </c>
      <c r="AG23" s="52">
        <f>VLOOKUP($B23,Data!$A$8:$GL$500,170,FALSE)</f>
        <v>7.1310924369747897E-2</v>
      </c>
      <c r="AH23" s="52">
        <f>VLOOKUP($B23,Data!$A$8:$GL$500,171,FALSE)</f>
        <v>7.4105960264900655E-2</v>
      </c>
      <c r="AI23" s="52">
        <f>VLOOKUP($B23,Data!$A$8:$GL$500,172,FALSE)</f>
        <v>7.023026315789474E-2</v>
      </c>
      <c r="AJ23" s="52">
        <f>VLOOKUP($B23,Data!$A$8:$GL$500,173,FALSE)</f>
        <v>6.9284552845528452E-2</v>
      </c>
      <c r="AK23" s="52">
        <f>VLOOKUP($B23,Data!$A$8:$GL$500,174,FALSE)</f>
        <v>6.6743044189852704E-2</v>
      </c>
    </row>
    <row r="24" spans="1:37">
      <c r="A24" s="1" t="s">
        <v>0</v>
      </c>
      <c r="B24" s="17" t="s">
        <v>85</v>
      </c>
      <c r="C24" s="42" t="s">
        <v>518</v>
      </c>
      <c r="D24" t="s">
        <v>505</v>
      </c>
      <c r="E24" s="45" t="s">
        <v>85</v>
      </c>
      <c r="F24" s="45" t="s">
        <v>14</v>
      </c>
      <c r="G24" s="45" t="str">
        <f>""</f>
        <v/>
      </c>
      <c r="H24" s="23">
        <f>VLOOKUP($B24,Data!$A$8:$GL$500,145,FALSE)</f>
        <v>5.2021943573667712E-2</v>
      </c>
      <c r="I24" s="23">
        <f>VLOOKUP($B24,Data!$A$8:$GL$500,146,FALSE)</f>
        <v>4.6383647798742135E-2</v>
      </c>
      <c r="J24" s="23">
        <f>VLOOKUP($B24,Data!$A$8:$GL$500,147,FALSE)</f>
        <v>4.7387820512820512E-2</v>
      </c>
      <c r="K24" s="23">
        <f>VLOOKUP($B24,Data!$A$8:$GL$500,148,FALSE)</f>
        <v>5.3612903225806453E-2</v>
      </c>
      <c r="L24" s="23">
        <f>VLOOKUP($B24,Data!$A$8:$GL$500,149,FALSE)</f>
        <v>5.4919093851132687E-2</v>
      </c>
      <c r="M24" s="23">
        <f>VLOOKUP($B24,Data!$A$8:$GL$500,150,FALSE)</f>
        <v>4.5345394736842105E-2</v>
      </c>
      <c r="N24" s="23">
        <f>VLOOKUP($B24,Data!$A$8:$GL$500,151,FALSE)</f>
        <v>4.2405271828665568E-2</v>
      </c>
      <c r="O24" s="23">
        <f>VLOOKUP($B24,Data!$A$8:$GL$500,152,FALSE)</f>
        <v>4.9122516556291393E-2</v>
      </c>
      <c r="P24" s="23">
        <f>VLOOKUP($B24,Data!$A$8:$GL$500,153,FALSE)</f>
        <v>5.1430948419301167E-2</v>
      </c>
      <c r="Q24" s="23">
        <f>VLOOKUP($B24,Data!$A$8:$GL$500,154,FALSE)</f>
        <v>4.4983443708609273E-2</v>
      </c>
      <c r="R24" s="23">
        <f>VLOOKUP($B24,Data!$A$8:$GL$500,155,FALSE)</f>
        <v>4.5789473684210526E-2</v>
      </c>
      <c r="S24" s="23">
        <f>VLOOKUP($B24,Data!$A$8:$GL$500,156,FALSE)</f>
        <v>6.3333333333333339E-2</v>
      </c>
      <c r="T24" s="23">
        <f>VLOOKUP($B24,Data!$A$8:$GL$500,157,FALSE)</f>
        <v>7.7648902821316618E-2</v>
      </c>
      <c r="U24" s="23">
        <f>VLOOKUP($B24,Data!$A$8:$GL$500,158,FALSE)</f>
        <v>6.7049689440993793E-2</v>
      </c>
      <c r="V24" s="23">
        <f>VLOOKUP($B24,Data!$A$8:$GL$500,159,FALSE)</f>
        <v>6.3493788819875774E-2</v>
      </c>
      <c r="W24" s="23">
        <f>VLOOKUP($B24,Data!$A$8:$GL$500,160,FALSE)</f>
        <v>7.7351097178683381E-2</v>
      </c>
      <c r="X24" s="23">
        <f>VLOOKUP($B24,Data!$A$8:$GL$500,161,FALSE)</f>
        <v>8.1616481774960378E-2</v>
      </c>
      <c r="Y24" s="23">
        <f>VLOOKUP($B24,Data!$A$8:$GL$500,162,FALSE)</f>
        <v>7.1102236421725237E-2</v>
      </c>
      <c r="Z24" s="23">
        <f>VLOOKUP($B24,Data!$A$8:$GL$500,163,FALSE)</f>
        <v>6.9273301737756712E-2</v>
      </c>
      <c r="AA24" s="23">
        <f>VLOOKUP($B24,Data!$A$8:$GL$500,164,FALSE)</f>
        <v>7.8963317384370013E-2</v>
      </c>
      <c r="AB24" s="23">
        <f>VLOOKUP($B24,Data!$A$8:$GL$500,165,FALSE)</f>
        <v>8.8523274478330652E-2</v>
      </c>
      <c r="AC24" s="23">
        <f>VLOOKUP($B24,Data!$A$8:$GL$500,166,FALSE)</f>
        <v>8.1229773462783178E-2</v>
      </c>
      <c r="AD24" s="23">
        <f>VLOOKUP($B24,Data!$A$8:$GL$500,167,FALSE)</f>
        <v>8.8398692810457521E-2</v>
      </c>
      <c r="AE24" s="52">
        <f>VLOOKUP($B24,Data!$A$8:$GL$500,168,FALSE)</f>
        <v>9.9279869067103108E-2</v>
      </c>
      <c r="AF24" s="52">
        <f>VLOOKUP($B24,Data!$A$8:$GL$500,169,FALSE)</f>
        <v>0.10348387096774193</v>
      </c>
      <c r="AG24" s="52">
        <f>VLOOKUP($B24,Data!$A$8:$GL$500,170,FALSE)</f>
        <v>9.1009615384615383E-2</v>
      </c>
      <c r="AH24" s="52">
        <f>VLOOKUP($B24,Data!$A$8:$GL$500,171,FALSE)</f>
        <v>8.8256000000000001E-2</v>
      </c>
      <c r="AI24" s="52">
        <f>VLOOKUP($B24,Data!$A$8:$GL$500,172,FALSE)</f>
        <v>9.8961038961038958E-2</v>
      </c>
      <c r="AJ24" s="52">
        <f>VLOOKUP($B24,Data!$A$8:$GL$500,173,FALSE)</f>
        <v>0.10011627906976744</v>
      </c>
      <c r="AK24" s="52">
        <f>VLOOKUP($B24,Data!$A$8:$GL$500,174,FALSE)</f>
        <v>8.7380560131795723E-2</v>
      </c>
    </row>
    <row r="25" spans="1:37">
      <c r="A25" s="1" t="s">
        <v>0</v>
      </c>
      <c r="B25" s="17" t="s">
        <v>87</v>
      </c>
      <c r="C25" s="42" t="s">
        <v>517</v>
      </c>
      <c r="D25" t="s">
        <v>0</v>
      </c>
      <c r="E25" s="45" t="s">
        <v>87</v>
      </c>
      <c r="F25" s="45" t="s">
        <v>43</v>
      </c>
      <c r="G25" s="45" t="s">
        <v>506</v>
      </c>
      <c r="H25" s="23">
        <f>VLOOKUP($B25,Data!$A$8:$GL$500,145,FALSE)</f>
        <v>3.9887005649717512E-2</v>
      </c>
      <c r="I25" s="23">
        <f>VLOOKUP($B25,Data!$A$8:$GL$500,146,FALSE)</f>
        <v>3.7203389830508478E-2</v>
      </c>
      <c r="J25" s="23">
        <f>VLOOKUP($B25,Data!$A$8:$GL$500,147,FALSE)</f>
        <v>3.4872521246458926E-2</v>
      </c>
      <c r="K25" s="23">
        <f>VLOOKUP($B25,Data!$A$8:$GL$500,148,FALSE)</f>
        <v>3.3711048158640226E-2</v>
      </c>
      <c r="L25" s="23">
        <f>VLOOKUP($B25,Data!$A$8:$GL$500,149,FALSE)</f>
        <v>3.4834254143646409E-2</v>
      </c>
      <c r="M25" s="23">
        <f>VLOOKUP($B25,Data!$A$8:$GL$500,150,FALSE)</f>
        <v>2.8877005347593583E-2</v>
      </c>
      <c r="N25" s="23">
        <f>VLOOKUP($B25,Data!$A$8:$GL$500,151,FALSE)</f>
        <v>2.6191709844559586E-2</v>
      </c>
      <c r="O25" s="23">
        <f>VLOOKUP($B25,Data!$A$8:$GL$500,152,FALSE)</f>
        <v>2.6602209944751379E-2</v>
      </c>
      <c r="P25" s="23">
        <f>VLOOKUP($B25,Data!$A$8:$GL$500,153,FALSE)</f>
        <v>2.959016393442623E-2</v>
      </c>
      <c r="Q25" s="23">
        <f>VLOOKUP($B25,Data!$A$8:$GL$500,154,FALSE)</f>
        <v>0.03</v>
      </c>
      <c r="R25" s="23">
        <f>VLOOKUP($B25,Data!$A$8:$GL$500,155,FALSE)</f>
        <v>3.4900849858356939E-2</v>
      </c>
      <c r="S25" s="23">
        <f>VLOOKUP($B25,Data!$A$8:$GL$500,156,FALSE)</f>
        <v>4.4463276836158194E-2</v>
      </c>
      <c r="T25" s="23">
        <f>VLOOKUP($B25,Data!$A$8:$GL$500,157,FALSE)</f>
        <v>5.5486486486486485E-2</v>
      </c>
      <c r="U25" s="23">
        <f>VLOOKUP($B25,Data!$A$8:$GL$500,158,FALSE)</f>
        <v>5.3638743455497385E-2</v>
      </c>
      <c r="V25" s="23">
        <f>VLOOKUP($B25,Data!$A$8:$GL$500,159,FALSE)</f>
        <v>5.4316939890710382E-2</v>
      </c>
      <c r="W25" s="23">
        <f>VLOOKUP($B25,Data!$A$8:$GL$500,160,FALSE)</f>
        <v>5.5467032967032967E-2</v>
      </c>
      <c r="X25" s="23">
        <f>VLOOKUP($B25,Data!$A$8:$GL$500,161,FALSE)</f>
        <v>5.8876404494382022E-2</v>
      </c>
      <c r="Y25" s="23">
        <f>VLOOKUP($B25,Data!$A$8:$GL$500,162,FALSE)</f>
        <v>4.7142857142857146E-2</v>
      </c>
      <c r="Z25" s="23">
        <f>VLOOKUP($B25,Data!$A$8:$GL$500,163,FALSE)</f>
        <v>4.3719676549865229E-2</v>
      </c>
      <c r="AA25" s="23">
        <f>VLOOKUP($B25,Data!$A$8:$GL$500,164,FALSE)</f>
        <v>4.4202127659574465E-2</v>
      </c>
      <c r="AB25" s="23">
        <f>VLOOKUP($B25,Data!$A$8:$GL$500,165,FALSE)</f>
        <v>4.7896103896103895E-2</v>
      </c>
      <c r="AC25" s="23">
        <f>VLOOKUP($B25,Data!$A$8:$GL$500,166,FALSE)</f>
        <v>4.9708222811671088E-2</v>
      </c>
      <c r="AD25" s="23">
        <f>VLOOKUP($B25,Data!$A$8:$GL$500,167,FALSE)</f>
        <v>4.8320802005012528E-2</v>
      </c>
      <c r="AE25" s="52">
        <f>VLOOKUP($B25,Data!$A$8:$GL$500,168,FALSE)</f>
        <v>4.4784810126582281E-2</v>
      </c>
      <c r="AF25" s="52">
        <f>VLOOKUP($B25,Data!$A$8:$GL$500,169,FALSE)</f>
        <v>5.1522309711286088E-2</v>
      </c>
      <c r="AG25" s="52">
        <f>VLOOKUP($B25,Data!$A$8:$GL$500,170,FALSE)</f>
        <v>4.6711229946524067E-2</v>
      </c>
      <c r="AH25" s="52">
        <f>VLOOKUP($B25,Data!$A$8:$GL$500,171,FALSE)</f>
        <v>4.5730027548209366E-2</v>
      </c>
      <c r="AI25" s="52">
        <f>VLOOKUP($B25,Data!$A$8:$GL$500,172,FALSE)</f>
        <v>4.1566951566951567E-2</v>
      </c>
      <c r="AJ25" s="52">
        <f>VLOOKUP($B25,Data!$A$8:$GL$500,173,FALSE)</f>
        <v>4.8635097493036211E-2</v>
      </c>
      <c r="AK25" s="52">
        <f>VLOOKUP($B25,Data!$A$8:$GL$500,174,FALSE)</f>
        <v>4.1978319783197833E-2</v>
      </c>
    </row>
    <row r="26" spans="1:37">
      <c r="A26" s="1" t="s">
        <v>0</v>
      </c>
      <c r="B26" s="17" t="s">
        <v>88</v>
      </c>
      <c r="C26" s="42" t="s">
        <v>518</v>
      </c>
      <c r="D26" t="s">
        <v>505</v>
      </c>
      <c r="E26" s="45" t="s">
        <v>88</v>
      </c>
      <c r="F26" s="45" t="s">
        <v>33</v>
      </c>
      <c r="G26" s="45" t="str">
        <f>""</f>
        <v/>
      </c>
      <c r="H26" s="23">
        <f>VLOOKUP($B26,Data!$A$8:$GL$500,145,FALSE)</f>
        <v>3.9447603574329811E-2</v>
      </c>
      <c r="I26" s="23">
        <f>VLOOKUP($B26,Data!$A$8:$GL$500,146,FALSE)</f>
        <v>3.8635990139687756E-2</v>
      </c>
      <c r="J26" s="23">
        <f>VLOOKUP($B26,Data!$A$8:$GL$500,147,FALSE)</f>
        <v>3.7545008183306056E-2</v>
      </c>
      <c r="K26" s="23">
        <f>VLOOKUP($B26,Data!$A$8:$GL$500,148,FALSE)</f>
        <v>3.4698310539018506E-2</v>
      </c>
      <c r="L26" s="23">
        <f>VLOOKUP($B26,Data!$A$8:$GL$500,149,FALSE)</f>
        <v>3.6480446927374302E-2</v>
      </c>
      <c r="M26" s="23">
        <f>VLOOKUP($B26,Data!$A$8:$GL$500,150,FALSE)</f>
        <v>3.3446909667194928E-2</v>
      </c>
      <c r="N26" s="23">
        <f>VLOOKUP($B26,Data!$A$8:$GL$500,151,FALSE)</f>
        <v>3.3241758241758242E-2</v>
      </c>
      <c r="O26" s="23">
        <f>VLOOKUP($B26,Data!$A$8:$GL$500,152,FALSE)</f>
        <v>3.2301649646504317E-2</v>
      </c>
      <c r="P26" s="23">
        <f>VLOOKUP($B26,Data!$A$8:$GL$500,153,FALSE)</f>
        <v>3.4643987341772153E-2</v>
      </c>
      <c r="Q26" s="23">
        <f>VLOOKUP($B26,Data!$A$8:$GL$500,154,FALSE)</f>
        <v>3.503943217665615E-2</v>
      </c>
      <c r="R26" s="23">
        <f>VLOOKUP($B26,Data!$A$8:$GL$500,155,FALSE)</f>
        <v>4.1055155875299759E-2</v>
      </c>
      <c r="S26" s="23">
        <f>VLOOKUP($B26,Data!$A$8:$GL$500,156,FALSE)</f>
        <v>4.7803514376996807E-2</v>
      </c>
      <c r="T26" s="23">
        <f>VLOOKUP($B26,Data!$A$8:$GL$500,157,FALSE)</f>
        <v>6.137051792828685E-2</v>
      </c>
      <c r="U26" s="23">
        <f>VLOOKUP($B26,Data!$A$8:$GL$500,158,FALSE)</f>
        <v>6.3083665338645414E-2</v>
      </c>
      <c r="V26" s="23">
        <f>VLOOKUP($B26,Data!$A$8:$GL$500,159,FALSE)</f>
        <v>6.650393700787402E-2</v>
      </c>
      <c r="W26" s="23">
        <f>VLOOKUP($B26,Data!$A$8:$GL$500,160,FALSE)</f>
        <v>6.5303738317757015E-2</v>
      </c>
      <c r="X26" s="23">
        <f>VLOOKUP($B26,Data!$A$8:$GL$500,161,FALSE)</f>
        <v>6.5960000000000005E-2</v>
      </c>
      <c r="Y26" s="23">
        <f>VLOOKUP($B26,Data!$A$8:$GL$500,162,FALSE)</f>
        <v>5.8657556270096466E-2</v>
      </c>
      <c r="Z26" s="23">
        <f>VLOOKUP($B26,Data!$A$8:$GL$500,163,FALSE)</f>
        <v>5.9926948051948051E-2</v>
      </c>
      <c r="AA26" s="23">
        <f>VLOOKUP($B26,Data!$A$8:$GL$500,164,FALSE)</f>
        <v>5.954090150250417E-2</v>
      </c>
      <c r="AB26" s="23">
        <f>VLOOKUP($B26,Data!$A$8:$GL$500,165,FALSE)</f>
        <v>6.5346283783783779E-2</v>
      </c>
      <c r="AC26" s="23">
        <f>VLOOKUP($B26,Data!$A$8:$GL$500,166,FALSE)</f>
        <v>6.6325503355704696E-2</v>
      </c>
      <c r="AD26" s="23">
        <f>VLOOKUP($B26,Data!$A$8:$GL$500,167,FALSE)</f>
        <v>6.7839607201309327E-2</v>
      </c>
      <c r="AE26" s="52">
        <f>VLOOKUP($B26,Data!$A$8:$GL$500,168,FALSE)</f>
        <v>6.6209935897435901E-2</v>
      </c>
      <c r="AF26" s="52">
        <f>VLOOKUP($B26,Data!$A$8:$GL$500,169,FALSE)</f>
        <v>6.8677290836653387E-2</v>
      </c>
      <c r="AG26" s="52">
        <f>VLOOKUP($B26,Data!$A$8:$GL$500,170,FALSE)</f>
        <v>6.7274919614147916E-2</v>
      </c>
      <c r="AH26" s="52">
        <f>VLOOKUP($B26,Data!$A$8:$GL$500,171,FALSE)</f>
        <v>6.9536208299430427E-2</v>
      </c>
      <c r="AI26" s="52">
        <f>VLOOKUP($B26,Data!$A$8:$GL$500,172,FALSE)</f>
        <v>6.8726220016542591E-2</v>
      </c>
      <c r="AJ26" s="52">
        <f>VLOOKUP($B26,Data!$A$8:$GL$500,173,FALSE)</f>
        <v>7.1232539030402636E-2</v>
      </c>
      <c r="AK26" s="52">
        <f>VLOOKUP($B26,Data!$A$8:$GL$500,174,FALSE)</f>
        <v>6.7775041050903123E-2</v>
      </c>
    </row>
    <row r="27" spans="1:37">
      <c r="A27" s="1" t="s">
        <v>0</v>
      </c>
      <c r="B27" s="17" t="s">
        <v>89</v>
      </c>
      <c r="C27" s="42" t="s">
        <v>516</v>
      </c>
      <c r="D27" t="s">
        <v>0</v>
      </c>
      <c r="E27" s="45" t="s">
        <v>89</v>
      </c>
      <c r="F27" s="45" t="s">
        <v>38</v>
      </c>
      <c r="G27" s="45" t="str">
        <f>""</f>
        <v/>
      </c>
      <c r="H27" s="23">
        <f>VLOOKUP($B27,Data!$A$8:$GL$500,145,FALSE)</f>
        <v>2.8745762711864405E-2</v>
      </c>
      <c r="I27" s="23">
        <f>VLOOKUP($B27,Data!$A$8:$GL$500,146,FALSE)</f>
        <v>2.7385620915032681E-2</v>
      </c>
      <c r="J27" s="23">
        <f>VLOOKUP($B27,Data!$A$8:$GL$500,147,FALSE)</f>
        <v>2.6741935483870969E-2</v>
      </c>
      <c r="K27" s="23">
        <f>VLOOKUP($B27,Data!$A$8:$GL$500,148,FALSE)</f>
        <v>2.6666666666666668E-2</v>
      </c>
      <c r="L27" s="23">
        <f>VLOOKUP($B27,Data!$A$8:$GL$500,149,FALSE)</f>
        <v>2.8456375838926174E-2</v>
      </c>
      <c r="M27" s="23">
        <f>VLOOKUP($B27,Data!$A$8:$GL$500,150,FALSE)</f>
        <v>2.6020761245674741E-2</v>
      </c>
      <c r="N27" s="23">
        <f>VLOOKUP($B27,Data!$A$8:$GL$500,151,FALSE)</f>
        <v>2.9823321554770316E-2</v>
      </c>
      <c r="O27" s="23">
        <f>VLOOKUP($B27,Data!$A$8:$GL$500,152,FALSE)</f>
        <v>2.6077738515901061E-2</v>
      </c>
      <c r="P27" s="23">
        <f>VLOOKUP($B27,Data!$A$8:$GL$500,153,FALSE)</f>
        <v>2.3583617747440274E-2</v>
      </c>
      <c r="Q27" s="23">
        <f>VLOOKUP($B27,Data!$A$8:$GL$500,154,FALSE)</f>
        <v>2.6388888888888889E-2</v>
      </c>
      <c r="R27" s="23">
        <f>VLOOKUP($B27,Data!$A$8:$GL$500,155,FALSE)</f>
        <v>2.8461538461538462E-2</v>
      </c>
      <c r="S27" s="23">
        <f>VLOOKUP($B27,Data!$A$8:$GL$500,156,FALSE)</f>
        <v>3.532871972318339E-2</v>
      </c>
      <c r="T27" s="23">
        <f>VLOOKUP($B27,Data!$A$8:$GL$500,157,FALSE)</f>
        <v>5.2936802973977695E-2</v>
      </c>
      <c r="U27" s="23">
        <f>VLOOKUP($B27,Data!$A$8:$GL$500,158,FALSE)</f>
        <v>4.8718861209964416E-2</v>
      </c>
      <c r="V27" s="23">
        <f>VLOOKUP($B27,Data!$A$8:$GL$500,159,FALSE)</f>
        <v>4.5734265734265735E-2</v>
      </c>
      <c r="W27" s="23">
        <f>VLOOKUP($B27,Data!$A$8:$GL$500,160,FALSE)</f>
        <v>4.7077464788732391E-2</v>
      </c>
      <c r="X27" s="23">
        <f>VLOOKUP($B27,Data!$A$8:$GL$500,161,FALSE)</f>
        <v>5.0571428571428573E-2</v>
      </c>
      <c r="Y27" s="23">
        <f>VLOOKUP($B27,Data!$A$8:$GL$500,162,FALSE)</f>
        <v>4.5410447761194031E-2</v>
      </c>
      <c r="Z27" s="23">
        <f>VLOOKUP($B27,Data!$A$8:$GL$500,163,FALSE)</f>
        <v>4.4924812030075187E-2</v>
      </c>
      <c r="AA27" s="23">
        <f>VLOOKUP($B27,Data!$A$8:$GL$500,164,FALSE)</f>
        <v>4.3320463320463319E-2</v>
      </c>
      <c r="AB27" s="23">
        <f>VLOOKUP($B27,Data!$A$8:$GL$500,165,FALSE)</f>
        <v>5.0371747211895912E-2</v>
      </c>
      <c r="AC27" s="23">
        <f>VLOOKUP($B27,Data!$A$8:$GL$500,166,FALSE)</f>
        <v>4.5294117647058825E-2</v>
      </c>
      <c r="AD27" s="23">
        <f>VLOOKUP($B27,Data!$A$8:$GL$500,167,FALSE)</f>
        <v>4.7252747252747251E-2</v>
      </c>
      <c r="AE27" s="52">
        <f>VLOOKUP($B27,Data!$A$8:$GL$500,168,FALSE)</f>
        <v>5.153846153846154E-2</v>
      </c>
      <c r="AF27" s="52">
        <f>VLOOKUP($B27,Data!$A$8:$GL$500,169,FALSE)</f>
        <v>5.8087649402390439E-2</v>
      </c>
      <c r="AG27" s="52">
        <f>VLOOKUP($B27,Data!$A$8:$GL$500,170,FALSE)</f>
        <v>4.8501872659176028E-2</v>
      </c>
      <c r="AH27" s="52">
        <f>VLOOKUP($B27,Data!$A$8:$GL$500,171,FALSE)</f>
        <v>4.4820143884892083E-2</v>
      </c>
      <c r="AI27" s="52">
        <f>VLOOKUP($B27,Data!$A$8:$GL$500,172,FALSE)</f>
        <v>4.2968197879858658E-2</v>
      </c>
      <c r="AJ27" s="52">
        <f>VLOOKUP($B27,Data!$A$8:$GL$500,173,FALSE)</f>
        <v>4.6564625850340137E-2</v>
      </c>
      <c r="AK27" s="52">
        <f>VLOOKUP($B27,Data!$A$8:$GL$500,174,FALSE)</f>
        <v>4.2669039145907472E-2</v>
      </c>
    </row>
    <row r="28" spans="1:37">
      <c r="A28" s="1" t="s">
        <v>0</v>
      </c>
      <c r="B28" s="17" t="s">
        <v>90</v>
      </c>
      <c r="C28" s="42" t="s">
        <v>518</v>
      </c>
      <c r="D28" t="s">
        <v>505</v>
      </c>
      <c r="E28" s="45" t="s">
        <v>90</v>
      </c>
      <c r="F28" s="45" t="s">
        <v>19</v>
      </c>
      <c r="G28" s="45" t="str">
        <f>""</f>
        <v/>
      </c>
      <c r="H28" s="23">
        <f>VLOOKUP($B28,Data!$A$8:$GL$500,145,FALSE)</f>
        <v>2.5358056265984655E-2</v>
      </c>
      <c r="I28" s="23">
        <f>VLOOKUP($B28,Data!$A$8:$GL$500,146,FALSE)</f>
        <v>2.6284224250325946E-2</v>
      </c>
      <c r="J28" s="23">
        <f>VLOOKUP($B28,Data!$A$8:$GL$500,147,FALSE)</f>
        <v>2.63860103626943E-2</v>
      </c>
      <c r="K28" s="23">
        <f>VLOOKUP($B28,Data!$A$8:$GL$500,148,FALSE)</f>
        <v>2.5362694300518136E-2</v>
      </c>
      <c r="L28" s="23">
        <f>VLOOKUP($B28,Data!$A$8:$GL$500,149,FALSE)</f>
        <v>2.4961439588688947E-2</v>
      </c>
      <c r="M28" s="23">
        <f>VLOOKUP($B28,Data!$A$8:$GL$500,150,FALSE)</f>
        <v>1.972568578553616E-2</v>
      </c>
      <c r="N28" s="23">
        <f>VLOOKUP($B28,Data!$A$8:$GL$500,151,FALSE)</f>
        <v>1.8639200998751562E-2</v>
      </c>
      <c r="O28" s="23">
        <f>VLOOKUP($B28,Data!$A$8:$GL$500,152,FALSE)</f>
        <v>1.8242574257425741E-2</v>
      </c>
      <c r="P28" s="23">
        <f>VLOOKUP($B28,Data!$A$8:$GL$500,153,FALSE)</f>
        <v>2.109471094710947E-2</v>
      </c>
      <c r="Q28" s="23">
        <f>VLOOKUP($B28,Data!$A$8:$GL$500,154,FALSE)</f>
        <v>2.0549313358302124E-2</v>
      </c>
      <c r="R28" s="23">
        <f>VLOOKUP($B28,Data!$A$8:$GL$500,155,FALSE)</f>
        <v>2.498159509202454E-2</v>
      </c>
      <c r="S28" s="23">
        <f>VLOOKUP($B28,Data!$A$8:$GL$500,156,FALSE)</f>
        <v>3.2546353522867735E-2</v>
      </c>
      <c r="T28" s="23">
        <f>VLOOKUP($B28,Data!$A$8:$GL$500,157,FALSE)</f>
        <v>4.6637931034482757E-2</v>
      </c>
      <c r="U28" s="23">
        <f>VLOOKUP($B28,Data!$A$8:$GL$500,158,FALSE)</f>
        <v>4.7475490196078433E-2</v>
      </c>
      <c r="V28" s="23">
        <f>VLOOKUP($B28,Data!$A$8:$GL$500,159,FALSE)</f>
        <v>4.9936143039591319E-2</v>
      </c>
      <c r="W28" s="23">
        <f>VLOOKUP($B28,Data!$A$8:$GL$500,160,FALSE)</f>
        <v>4.8820512820512821E-2</v>
      </c>
      <c r="X28" s="23">
        <f>VLOOKUP($B28,Data!$A$8:$GL$500,161,FALSE)</f>
        <v>5.399481193255512E-2</v>
      </c>
      <c r="Y28" s="23">
        <f>VLOOKUP($B28,Data!$A$8:$GL$500,162,FALSE)</f>
        <v>4.5635220125786163E-2</v>
      </c>
      <c r="Z28" s="23">
        <f>VLOOKUP($B28,Data!$A$8:$GL$500,163,FALSE)</f>
        <v>4.2704326923076921E-2</v>
      </c>
      <c r="AA28" s="23">
        <f>VLOOKUP($B28,Data!$A$8:$GL$500,164,FALSE)</f>
        <v>4.3778857837181044E-2</v>
      </c>
      <c r="AB28" s="23">
        <f>VLOOKUP($B28,Data!$A$8:$GL$500,165,FALSE)</f>
        <v>4.7670731707317074E-2</v>
      </c>
      <c r="AC28" s="23">
        <f>VLOOKUP($B28,Data!$A$8:$GL$500,166,FALSE)</f>
        <v>4.3729863692688969E-2</v>
      </c>
      <c r="AD28" s="23">
        <f>VLOOKUP($B28,Data!$A$8:$GL$500,167,FALSE)</f>
        <v>4.4335403726708071E-2</v>
      </c>
      <c r="AE28" s="52">
        <f>VLOOKUP($B28,Data!$A$8:$GL$500,168,FALSE)</f>
        <v>4.5169902912621358E-2</v>
      </c>
      <c r="AF28" s="52">
        <f>VLOOKUP($B28,Data!$A$8:$GL$500,169,FALSE)</f>
        <v>4.8706166868198307E-2</v>
      </c>
      <c r="AG28" s="52">
        <f>VLOOKUP($B28,Data!$A$8:$GL$500,170,FALSE)</f>
        <v>4.2942583732057414E-2</v>
      </c>
      <c r="AH28" s="52">
        <f>VLOOKUP($B28,Data!$A$8:$GL$500,171,FALSE)</f>
        <v>4.2242424242424241E-2</v>
      </c>
      <c r="AI28" s="52">
        <f>VLOOKUP($B28,Data!$A$8:$GL$500,172,FALSE)</f>
        <v>4.4414634146341461E-2</v>
      </c>
      <c r="AJ28" s="52">
        <f>VLOOKUP($B28,Data!$A$8:$GL$500,173,FALSE)</f>
        <v>4.8126491646778041E-2</v>
      </c>
      <c r="AK28" s="52">
        <f>VLOOKUP($B28,Data!$A$8:$GL$500,174,FALSE)</f>
        <v>4.1561382598331344E-2</v>
      </c>
    </row>
    <row r="29" spans="1:37">
      <c r="A29" s="1" t="s">
        <v>0</v>
      </c>
      <c r="B29" s="17" t="s">
        <v>91</v>
      </c>
      <c r="C29" s="42" t="s">
        <v>518</v>
      </c>
      <c r="D29" t="s">
        <v>505</v>
      </c>
      <c r="E29" s="45" t="s">
        <v>91</v>
      </c>
      <c r="F29" s="45" t="s">
        <v>48</v>
      </c>
      <c r="G29" s="45" t="str">
        <f>""</f>
        <v/>
      </c>
      <c r="H29" s="23">
        <f>VLOOKUP($B29,Data!$A$8:$GL$500,145,FALSE)</f>
        <v>1.3933121019108281E-2</v>
      </c>
      <c r="I29" s="23">
        <f>VLOOKUP($B29,Data!$A$8:$GL$500,146,FALSE)</f>
        <v>1.5247999999999999E-2</v>
      </c>
      <c r="J29" s="23">
        <f>VLOOKUP($B29,Data!$A$8:$GL$500,147,FALSE)</f>
        <v>1.4352750809061489E-2</v>
      </c>
      <c r="K29" s="23">
        <f>VLOOKUP($B29,Data!$A$8:$GL$500,148,FALSE)</f>
        <v>1.2190016103059581E-2</v>
      </c>
      <c r="L29" s="23">
        <f>VLOOKUP($B29,Data!$A$8:$GL$500,149,FALSE)</f>
        <v>1.2241935483870968E-2</v>
      </c>
      <c r="M29" s="23">
        <f>VLOOKUP($B29,Data!$A$8:$GL$500,150,FALSE)</f>
        <v>1.0289389067524116E-2</v>
      </c>
      <c r="N29" s="23">
        <f>VLOOKUP($B29,Data!$A$8:$GL$500,151,FALSE)</f>
        <v>9.4843749999999998E-3</v>
      </c>
      <c r="O29" s="23">
        <f>VLOOKUP($B29,Data!$A$8:$GL$500,152,FALSE)</f>
        <v>9.2283950617283953E-3</v>
      </c>
      <c r="P29" s="23">
        <f>VLOOKUP($B29,Data!$A$8:$GL$500,153,FALSE)</f>
        <v>9.9083969465648854E-3</v>
      </c>
      <c r="Q29" s="23">
        <f>VLOOKUP($B29,Data!$A$8:$GL$500,154,FALSE)</f>
        <v>9.348484848484849E-3</v>
      </c>
      <c r="R29" s="23">
        <f>VLOOKUP($B29,Data!$A$8:$GL$500,155,FALSE)</f>
        <v>1.2061068702290076E-2</v>
      </c>
      <c r="S29" s="23">
        <f>VLOOKUP($B29,Data!$A$8:$GL$500,156,FALSE)</f>
        <v>1.6945288753799394E-2</v>
      </c>
      <c r="T29" s="23">
        <f>VLOOKUP($B29,Data!$A$8:$GL$500,157,FALSE)</f>
        <v>2.6519756838905777E-2</v>
      </c>
      <c r="U29" s="23">
        <f>VLOOKUP($B29,Data!$A$8:$GL$500,158,FALSE)</f>
        <v>2.8338461538461538E-2</v>
      </c>
      <c r="V29" s="23">
        <f>VLOOKUP($B29,Data!$A$8:$GL$500,159,FALSE)</f>
        <v>2.9736024844720498E-2</v>
      </c>
      <c r="W29" s="23">
        <f>VLOOKUP($B29,Data!$A$8:$GL$500,160,FALSE)</f>
        <v>2.8520249221183801E-2</v>
      </c>
      <c r="X29" s="23">
        <f>VLOOKUP($B29,Data!$A$8:$GL$500,161,FALSE)</f>
        <v>3.0733229329173165E-2</v>
      </c>
      <c r="Y29" s="23">
        <f>VLOOKUP($B29,Data!$A$8:$GL$500,162,FALSE)</f>
        <v>2.603421461897356E-2</v>
      </c>
      <c r="Z29" s="23">
        <f>VLOOKUP($B29,Data!$A$8:$GL$500,163,FALSE)</f>
        <v>2.5185758513931889E-2</v>
      </c>
      <c r="AA29" s="23">
        <f>VLOOKUP($B29,Data!$A$8:$GL$500,164,FALSE)</f>
        <v>2.4039634146341464E-2</v>
      </c>
      <c r="AB29" s="23">
        <f>VLOOKUP($B29,Data!$A$8:$GL$500,165,FALSE)</f>
        <v>2.5304878048780489E-2</v>
      </c>
      <c r="AC29" s="23">
        <f>VLOOKUP($B29,Data!$A$8:$GL$500,166,FALSE)</f>
        <v>2.4519083969465647E-2</v>
      </c>
      <c r="AD29" s="23">
        <f>VLOOKUP($B29,Data!$A$8:$GL$500,167,FALSE)</f>
        <v>2.5810397553516818E-2</v>
      </c>
      <c r="AE29" s="52">
        <f>VLOOKUP($B29,Data!$A$8:$GL$500,168,FALSE)</f>
        <v>2.5581395348837209E-2</v>
      </c>
      <c r="AF29" s="52">
        <f>VLOOKUP($B29,Data!$A$8:$GL$500,169,FALSE)</f>
        <v>2.7169517884914462E-2</v>
      </c>
      <c r="AG29" s="52">
        <f>VLOOKUP($B29,Data!$A$8:$GL$500,170,FALSE)</f>
        <v>2.5132605304212168E-2</v>
      </c>
      <c r="AH29" s="52">
        <f>VLOOKUP($B29,Data!$A$8:$GL$500,171,FALSE)</f>
        <v>2.3585780525502319E-2</v>
      </c>
      <c r="AI29" s="52">
        <f>VLOOKUP($B29,Data!$A$8:$GL$500,172,FALSE)</f>
        <v>2.4312500000000001E-2</v>
      </c>
      <c r="AJ29" s="52">
        <f>VLOOKUP($B29,Data!$A$8:$GL$500,173,FALSE)</f>
        <v>2.445635528330781E-2</v>
      </c>
      <c r="AK29" s="52">
        <f>VLOOKUP($B29,Data!$A$8:$GL$500,174,FALSE)</f>
        <v>2.1402714932126699E-2</v>
      </c>
    </row>
    <row r="30" spans="1:37">
      <c r="A30" s="1" t="s">
        <v>0</v>
      </c>
      <c r="B30" s="17" t="s">
        <v>92</v>
      </c>
      <c r="C30" s="42" t="s">
        <v>518</v>
      </c>
      <c r="D30" t="s">
        <v>505</v>
      </c>
      <c r="E30" s="45" t="s">
        <v>92</v>
      </c>
      <c r="F30" s="45" t="s">
        <v>36</v>
      </c>
      <c r="G30" s="45" t="str">
        <f>""</f>
        <v/>
      </c>
      <c r="H30" s="23">
        <f>VLOOKUP($B30,Data!$A$8:$GL$500,145,FALSE)</f>
        <v>4.6441523118767002E-2</v>
      </c>
      <c r="I30" s="23">
        <f>VLOOKUP($B30,Data!$A$8:$GL$500,146,FALSE)</f>
        <v>4.355955056179775E-2</v>
      </c>
      <c r="J30" s="23">
        <f>VLOOKUP($B30,Data!$A$8:$GL$500,147,FALSE)</f>
        <v>4.3514719000892058E-2</v>
      </c>
      <c r="K30" s="23">
        <f>VLOOKUP($B30,Data!$A$8:$GL$500,148,FALSE)</f>
        <v>4.2398230088495574E-2</v>
      </c>
      <c r="L30" s="23">
        <f>VLOOKUP($B30,Data!$A$8:$GL$500,149,FALSE)</f>
        <v>4.4551111111111111E-2</v>
      </c>
      <c r="M30" s="23">
        <f>VLOOKUP($B30,Data!$A$8:$GL$500,150,FALSE)</f>
        <v>4.0135964912280699E-2</v>
      </c>
      <c r="N30" s="23">
        <f>VLOOKUP($B30,Data!$A$8:$GL$500,151,FALSE)</f>
        <v>3.8608315098468272E-2</v>
      </c>
      <c r="O30" s="23">
        <f>VLOOKUP($B30,Data!$A$8:$GL$500,152,FALSE)</f>
        <v>3.7509795385285156E-2</v>
      </c>
      <c r="P30" s="23">
        <f>VLOOKUP($B30,Data!$A$8:$GL$500,153,FALSE)</f>
        <v>4.0369886858137513E-2</v>
      </c>
      <c r="Q30" s="23">
        <f>VLOOKUP($B30,Data!$A$8:$GL$500,154,FALSE)</f>
        <v>4.0999123575810689E-2</v>
      </c>
      <c r="R30" s="23">
        <f>VLOOKUP($B30,Data!$A$8:$GL$500,155,FALSE)</f>
        <v>4.3279592702588035E-2</v>
      </c>
      <c r="S30" s="23">
        <f>VLOOKUP($B30,Data!$A$8:$GL$500,156,FALSE)</f>
        <v>4.9647707979626483E-2</v>
      </c>
      <c r="T30" s="23">
        <f>VLOOKUP($B30,Data!$A$8:$GL$500,157,FALSE)</f>
        <v>6.2006647278770255E-2</v>
      </c>
      <c r="U30" s="23">
        <f>VLOOKUP($B30,Data!$A$8:$GL$500,158,FALSE)</f>
        <v>6.438994229183842E-2</v>
      </c>
      <c r="V30" s="23">
        <f>VLOOKUP($B30,Data!$A$8:$GL$500,159,FALSE)</f>
        <v>6.8434042553191493E-2</v>
      </c>
      <c r="W30" s="23">
        <f>VLOOKUP($B30,Data!$A$8:$GL$500,160,FALSE)</f>
        <v>6.5659574468085111E-2</v>
      </c>
      <c r="X30" s="23">
        <f>VLOOKUP($B30,Data!$A$8:$GL$500,161,FALSE)</f>
        <v>6.841812740487388E-2</v>
      </c>
      <c r="Y30" s="23">
        <f>VLOOKUP($B30,Data!$A$8:$GL$500,162,FALSE)</f>
        <v>6.2810344827586212E-2</v>
      </c>
      <c r="Z30" s="23">
        <f>VLOOKUP($B30,Data!$A$8:$GL$500,163,FALSE)</f>
        <v>6.7674008810572686E-2</v>
      </c>
      <c r="AA30" s="23">
        <f>VLOOKUP($B30,Data!$A$8:$GL$500,164,FALSE)</f>
        <v>6.7283950617283955E-2</v>
      </c>
      <c r="AB30" s="23">
        <f>VLOOKUP($B30,Data!$A$8:$GL$500,165,FALSE)</f>
        <v>7.17154255319149E-2</v>
      </c>
      <c r="AC30" s="23">
        <f>VLOOKUP($B30,Data!$A$8:$GL$500,166,FALSE)</f>
        <v>7.3414414414414417E-2</v>
      </c>
      <c r="AD30" s="23">
        <f>VLOOKUP($B30,Data!$A$8:$GL$500,167,FALSE)</f>
        <v>7.9802718106093823E-2</v>
      </c>
      <c r="AE30" s="52">
        <f>VLOOKUP($B30,Data!$A$8:$GL$500,168,FALSE)</f>
        <v>8.0445887445887446E-2</v>
      </c>
      <c r="AF30" s="52">
        <f>VLOOKUP($B30,Data!$A$8:$GL$500,169,FALSE)</f>
        <v>8.364685763146644E-2</v>
      </c>
      <c r="AG30" s="52">
        <f>VLOOKUP($B30,Data!$A$8:$GL$500,170,FALSE)</f>
        <v>8.1656952539550381E-2</v>
      </c>
      <c r="AH30" s="52">
        <f>VLOOKUP($B30,Data!$A$8:$GL$500,171,FALSE)</f>
        <v>8.2686192468619246E-2</v>
      </c>
      <c r="AI30" s="52">
        <f>VLOOKUP($B30,Data!$A$8:$GL$500,172,FALSE)</f>
        <v>8.1237458193979928E-2</v>
      </c>
      <c r="AJ30" s="52">
        <f>VLOOKUP($B30,Data!$A$8:$GL$500,173,FALSE)</f>
        <v>8.3265391014975043E-2</v>
      </c>
      <c r="AK30" s="52">
        <f>VLOOKUP($B30,Data!$A$8:$GL$500,174,FALSE)</f>
        <v>7.9059934318555014E-2</v>
      </c>
    </row>
    <row r="31" spans="1:37">
      <c r="A31" s="1" t="s">
        <v>0</v>
      </c>
      <c r="B31" s="17" t="s">
        <v>93</v>
      </c>
      <c r="C31" s="42" t="s">
        <v>517</v>
      </c>
      <c r="D31" t="s">
        <v>0</v>
      </c>
      <c r="E31" s="45" t="s">
        <v>93</v>
      </c>
      <c r="F31" s="45" t="s">
        <v>35</v>
      </c>
      <c r="G31" s="45" t="str">
        <f>""</f>
        <v/>
      </c>
      <c r="H31" s="23">
        <f>VLOOKUP($B31,Data!$A$8:$GL$500,145,FALSE)</f>
        <v>2.0870748299319727E-2</v>
      </c>
      <c r="I31" s="23">
        <f>VLOOKUP($B31,Data!$A$8:$GL$500,146,FALSE)</f>
        <v>1.8224043715846995E-2</v>
      </c>
      <c r="J31" s="23">
        <f>VLOOKUP($B31,Data!$A$8:$GL$500,147,FALSE)</f>
        <v>1.9754433833560708E-2</v>
      </c>
      <c r="K31" s="23">
        <f>VLOOKUP($B31,Data!$A$8:$GL$500,148,FALSE)</f>
        <v>1.8921161825726143E-2</v>
      </c>
      <c r="L31" s="23">
        <f>VLOOKUP($B31,Data!$A$8:$GL$500,149,FALSE)</f>
        <v>1.969187675070028E-2</v>
      </c>
      <c r="M31" s="23">
        <f>VLOOKUP($B31,Data!$A$8:$GL$500,150,FALSE)</f>
        <v>1.8272980501392758E-2</v>
      </c>
      <c r="N31" s="23">
        <f>VLOOKUP($B31,Data!$A$8:$GL$500,151,FALSE)</f>
        <v>1.8260254596888261E-2</v>
      </c>
      <c r="O31" s="23">
        <f>VLOOKUP($B31,Data!$A$8:$GL$500,152,FALSE)</f>
        <v>1.7124824684431977E-2</v>
      </c>
      <c r="P31" s="23">
        <f>VLOOKUP($B31,Data!$A$8:$GL$500,153,FALSE)</f>
        <v>1.6475409836065574E-2</v>
      </c>
      <c r="Q31" s="23">
        <f>VLOOKUP($B31,Data!$A$8:$GL$500,154,FALSE)</f>
        <v>1.6516393442622949E-2</v>
      </c>
      <c r="R31" s="23">
        <f>VLOOKUP($B31,Data!$A$8:$GL$500,155,FALSE)</f>
        <v>2.0708333333333332E-2</v>
      </c>
      <c r="S31" s="23">
        <f>VLOOKUP($B31,Data!$A$8:$GL$500,156,FALSE)</f>
        <v>2.9555873925501432E-2</v>
      </c>
      <c r="T31" s="23">
        <f>VLOOKUP($B31,Data!$A$8:$GL$500,157,FALSE)</f>
        <v>4.3629842180774751E-2</v>
      </c>
      <c r="U31" s="23">
        <f>VLOOKUP($B31,Data!$A$8:$GL$500,158,FALSE)</f>
        <v>4.314527503526093E-2</v>
      </c>
      <c r="V31" s="23">
        <f>VLOOKUP($B31,Data!$A$8:$GL$500,159,FALSE)</f>
        <v>4.2708039492242597E-2</v>
      </c>
      <c r="W31" s="23">
        <f>VLOOKUP($B31,Data!$A$8:$GL$500,160,FALSE)</f>
        <v>4.0399999999999998E-2</v>
      </c>
      <c r="X31" s="23">
        <f>VLOOKUP($B31,Data!$A$8:$GL$500,161,FALSE)</f>
        <v>4.0980662983425412E-2</v>
      </c>
      <c r="Y31" s="23">
        <f>VLOOKUP($B31,Data!$A$8:$GL$500,162,FALSE)</f>
        <v>3.4330175913396481E-2</v>
      </c>
      <c r="Z31" s="23">
        <f>VLOOKUP($B31,Data!$A$8:$GL$500,163,FALSE)</f>
        <v>3.3479415670650728E-2</v>
      </c>
      <c r="AA31" s="23">
        <f>VLOOKUP($B31,Data!$A$8:$GL$500,164,FALSE)</f>
        <v>3.3441981747066495E-2</v>
      </c>
      <c r="AB31" s="23">
        <f>VLOOKUP($B31,Data!$A$8:$GL$500,165,FALSE)</f>
        <v>3.5197889182058045E-2</v>
      </c>
      <c r="AC31" s="23">
        <f>VLOOKUP($B31,Data!$A$8:$GL$500,166,FALSE)</f>
        <v>3.3636363636363638E-2</v>
      </c>
      <c r="AD31" s="23">
        <f>VLOOKUP($B31,Data!$A$8:$GL$500,167,FALSE)</f>
        <v>3.4507978723404255E-2</v>
      </c>
      <c r="AE31" s="52">
        <f>VLOOKUP($B31,Data!$A$8:$GL$500,168,FALSE)</f>
        <v>3.3796791443850269E-2</v>
      </c>
      <c r="AF31" s="52">
        <f>VLOOKUP($B31,Data!$A$8:$GL$500,169,FALSE)</f>
        <v>3.6983471074380166E-2</v>
      </c>
      <c r="AG31" s="52">
        <f>VLOOKUP($B31,Data!$A$8:$GL$500,170,FALSE)</f>
        <v>3.6763848396501458E-2</v>
      </c>
      <c r="AH31" s="52">
        <f>VLOOKUP($B31,Data!$A$8:$GL$500,171,FALSE)</f>
        <v>3.4993006993006996E-2</v>
      </c>
      <c r="AI31" s="52">
        <f>VLOOKUP($B31,Data!$A$8:$GL$500,172,FALSE)</f>
        <v>3.5612813370473541E-2</v>
      </c>
      <c r="AJ31" s="52">
        <f>VLOOKUP($B31,Data!$A$8:$GL$500,173,FALSE)</f>
        <v>3.6966759002770085E-2</v>
      </c>
      <c r="AK31" s="52">
        <f>VLOOKUP($B31,Data!$A$8:$GL$500,174,FALSE)</f>
        <v>3.1072386058981234E-2</v>
      </c>
    </row>
    <row r="32" spans="1:37">
      <c r="A32" s="1" t="s">
        <v>0</v>
      </c>
      <c r="B32" s="17" t="s">
        <v>94</v>
      </c>
      <c r="C32" s="42" t="s">
        <v>516</v>
      </c>
      <c r="D32" t="s">
        <v>0</v>
      </c>
      <c r="E32" s="45" t="s">
        <v>94</v>
      </c>
      <c r="F32" s="45" t="s">
        <v>40</v>
      </c>
      <c r="G32" s="45" t="str">
        <f>""</f>
        <v/>
      </c>
      <c r="H32" s="23">
        <f>VLOOKUP($B32,Data!$A$8:$GL$500,145,FALSE)</f>
        <v>2.4918300653594773E-2</v>
      </c>
      <c r="I32" s="23">
        <f>VLOOKUP($B32,Data!$A$8:$GL$500,146,FALSE)</f>
        <v>2.4236453201970442E-2</v>
      </c>
      <c r="J32" s="23">
        <f>VLOOKUP($B32,Data!$A$8:$GL$500,147,FALSE)</f>
        <v>2.1925566343042071E-2</v>
      </c>
      <c r="K32" s="23">
        <f>VLOOKUP($B32,Data!$A$8:$GL$500,148,FALSE)</f>
        <v>2.2560386473429953E-2</v>
      </c>
      <c r="L32" s="23">
        <f>VLOOKUP($B32,Data!$A$8:$GL$500,149,FALSE)</f>
        <v>2.4533551554828149E-2</v>
      </c>
      <c r="M32" s="23">
        <f>VLOOKUP($B32,Data!$A$8:$GL$500,150,FALSE)</f>
        <v>1.9185303514376997E-2</v>
      </c>
      <c r="N32" s="23">
        <f>VLOOKUP($B32,Data!$A$8:$GL$500,151,FALSE)</f>
        <v>1.9081967213114753E-2</v>
      </c>
      <c r="O32" s="23">
        <f>VLOOKUP($B32,Data!$A$8:$GL$500,152,FALSE)</f>
        <v>1.8936507936507935E-2</v>
      </c>
      <c r="P32" s="23">
        <f>VLOOKUP($B32,Data!$A$8:$GL$500,153,FALSE)</f>
        <v>2.2333333333333334E-2</v>
      </c>
      <c r="Q32" s="23">
        <f>VLOOKUP($B32,Data!$A$8:$GL$500,154,FALSE)</f>
        <v>2.1495176848874597E-2</v>
      </c>
      <c r="R32" s="23">
        <f>VLOOKUP($B32,Data!$A$8:$GL$500,155,FALSE)</f>
        <v>2.3480392156862744E-2</v>
      </c>
      <c r="S32" s="23">
        <f>VLOOKUP($B32,Data!$A$8:$GL$500,156,FALSE)</f>
        <v>3.0272873194221509E-2</v>
      </c>
      <c r="T32" s="23">
        <f>VLOOKUP($B32,Data!$A$8:$GL$500,157,FALSE)</f>
        <v>4.1521739130434783E-2</v>
      </c>
      <c r="U32" s="23">
        <f>VLOOKUP($B32,Data!$A$8:$GL$500,158,FALSE)</f>
        <v>3.9723502304147465E-2</v>
      </c>
      <c r="V32" s="23">
        <f>VLOOKUP($B32,Data!$A$8:$GL$500,159,FALSE)</f>
        <v>3.6421052631578944E-2</v>
      </c>
      <c r="W32" s="23">
        <f>VLOOKUP($B32,Data!$A$8:$GL$500,160,FALSE)</f>
        <v>3.7769110764430576E-2</v>
      </c>
      <c r="X32" s="23">
        <f>VLOOKUP($B32,Data!$A$8:$GL$500,161,FALSE)</f>
        <v>4.1480891719745221E-2</v>
      </c>
      <c r="Y32" s="23">
        <f>VLOOKUP($B32,Data!$A$8:$GL$500,162,FALSE)</f>
        <v>3.5125786163522014E-2</v>
      </c>
      <c r="Z32" s="23">
        <f>VLOOKUP($B32,Data!$A$8:$GL$500,163,FALSE)</f>
        <v>3.3736263736263733E-2</v>
      </c>
      <c r="AA32" s="23">
        <f>VLOOKUP($B32,Data!$A$8:$GL$500,164,FALSE)</f>
        <v>3.2413249211356465E-2</v>
      </c>
      <c r="AB32" s="23">
        <f>VLOOKUP($B32,Data!$A$8:$GL$500,165,FALSE)</f>
        <v>3.5712025316455696E-2</v>
      </c>
      <c r="AC32" s="23">
        <f>VLOOKUP($B32,Data!$A$8:$GL$500,166,FALSE)</f>
        <v>3.5095846645367412E-2</v>
      </c>
      <c r="AD32" s="23">
        <f>VLOOKUP($B32,Data!$A$8:$GL$500,167,FALSE)</f>
        <v>3.5679611650485436E-2</v>
      </c>
      <c r="AE32" s="52">
        <f>VLOOKUP($B32,Data!$A$8:$GL$500,168,FALSE)</f>
        <v>3.56E-2</v>
      </c>
      <c r="AF32" s="52">
        <f>VLOOKUP($B32,Data!$A$8:$GL$500,169,FALSE)</f>
        <v>3.9952229299363054E-2</v>
      </c>
      <c r="AG32" s="52">
        <f>VLOOKUP($B32,Data!$A$8:$GL$500,170,FALSE)</f>
        <v>3.6990131578947372E-2</v>
      </c>
      <c r="AH32" s="52">
        <f>VLOOKUP($B32,Data!$A$8:$GL$500,171,FALSE)</f>
        <v>3.6855753646677474E-2</v>
      </c>
      <c r="AI32" s="52">
        <f>VLOOKUP($B32,Data!$A$8:$GL$500,172,FALSE)</f>
        <v>3.5415986949429039E-2</v>
      </c>
      <c r="AJ32" s="52">
        <f>VLOOKUP($B32,Data!$A$8:$GL$500,173,FALSE)</f>
        <v>3.9661016949152542E-2</v>
      </c>
      <c r="AK32" s="52">
        <f>VLOOKUP($B32,Data!$A$8:$GL$500,174,FALSE)</f>
        <v>3.4501661129568109E-2</v>
      </c>
    </row>
    <row r="33" spans="1:37">
      <c r="A33" s="1" t="s">
        <v>0</v>
      </c>
      <c r="B33" s="17" t="s">
        <v>95</v>
      </c>
      <c r="C33" s="42" t="s">
        <v>518</v>
      </c>
      <c r="D33" t="s">
        <v>505</v>
      </c>
      <c r="E33" s="45" t="s">
        <v>95</v>
      </c>
      <c r="F33" s="45" t="s">
        <v>42</v>
      </c>
      <c r="G33" s="45" t="str">
        <f>""</f>
        <v/>
      </c>
      <c r="H33" s="23">
        <f>VLOOKUP($B33,Data!$A$8:$GL$500,145,FALSE)</f>
        <v>6.1058823529411763E-2</v>
      </c>
      <c r="I33" s="23">
        <f>VLOOKUP($B33,Data!$A$8:$GL$500,146,FALSE)</f>
        <v>6.0763116057233703E-2</v>
      </c>
      <c r="J33" s="23">
        <f>VLOOKUP($B33,Data!$A$8:$GL$500,147,FALSE)</f>
        <v>6.4243663123466882E-2</v>
      </c>
      <c r="K33" s="23">
        <f>VLOOKUP($B33,Data!$A$8:$GL$500,148,FALSE)</f>
        <v>6.1742671009771988E-2</v>
      </c>
      <c r="L33" s="23">
        <f>VLOOKUP($B33,Data!$A$8:$GL$500,149,FALSE)</f>
        <v>6.1980519480519483E-2</v>
      </c>
      <c r="M33" s="23">
        <f>VLOOKUP($B33,Data!$A$8:$GL$500,150,FALSE)</f>
        <v>5.7032878909382516E-2</v>
      </c>
      <c r="N33" s="23">
        <f>VLOOKUP($B33,Data!$A$8:$GL$500,151,FALSE)</f>
        <v>5.1278610891870559E-2</v>
      </c>
      <c r="O33" s="23">
        <f>VLOOKUP($B33,Data!$A$8:$GL$500,152,FALSE)</f>
        <v>4.7076923076923079E-2</v>
      </c>
      <c r="P33" s="23">
        <f>VLOOKUP($B33,Data!$A$8:$GL$500,153,FALSE)</f>
        <v>4.7419859265050823E-2</v>
      </c>
      <c r="Q33" s="23">
        <f>VLOOKUP($B33,Data!$A$8:$GL$500,154,FALSE)</f>
        <v>4.5204949729311682E-2</v>
      </c>
      <c r="R33" s="23">
        <f>VLOOKUP($B33,Data!$A$8:$GL$500,155,FALSE)</f>
        <v>4.817683881064163E-2</v>
      </c>
      <c r="S33" s="23">
        <f>VLOOKUP($B33,Data!$A$8:$GL$500,156,FALSE)</f>
        <v>5.1213517665130569E-2</v>
      </c>
      <c r="T33" s="23">
        <f>VLOOKUP($B33,Data!$A$8:$GL$500,157,FALSE)</f>
        <v>6.2367041198501873E-2</v>
      </c>
      <c r="U33" s="23">
        <f>VLOOKUP($B33,Data!$A$8:$GL$500,158,FALSE)</f>
        <v>6.8694638694638696E-2</v>
      </c>
      <c r="V33" s="23">
        <f>VLOOKUP($B33,Data!$A$8:$GL$500,159,FALSE)</f>
        <v>7.1966205837173586E-2</v>
      </c>
      <c r="W33" s="23">
        <f>VLOOKUP($B33,Data!$A$8:$GL$500,160,FALSE)</f>
        <v>6.8811728395061722E-2</v>
      </c>
      <c r="X33" s="23">
        <f>VLOOKUP($B33,Data!$A$8:$GL$500,161,FALSE)</f>
        <v>7.5876369327073548E-2</v>
      </c>
      <c r="Y33" s="23">
        <f>VLOOKUP($B33,Data!$A$8:$GL$500,162,FALSE)</f>
        <v>7.3239095315024233E-2</v>
      </c>
      <c r="Z33" s="23">
        <f>VLOOKUP($B33,Data!$A$8:$GL$500,163,FALSE)</f>
        <v>7.231756214915798E-2</v>
      </c>
      <c r="AA33" s="23">
        <f>VLOOKUP($B33,Data!$A$8:$GL$500,164,FALSE)</f>
        <v>7.23841059602649E-2</v>
      </c>
      <c r="AB33" s="23">
        <f>VLOOKUP($B33,Data!$A$8:$GL$500,165,FALSE)</f>
        <v>8.0118243243243237E-2</v>
      </c>
      <c r="AC33" s="23">
        <f>VLOOKUP($B33,Data!$A$8:$GL$500,166,FALSE)</f>
        <v>7.8258381030253468E-2</v>
      </c>
      <c r="AD33" s="23">
        <f>VLOOKUP($B33,Data!$A$8:$GL$500,167,FALSE)</f>
        <v>8.1986699916874475E-2</v>
      </c>
      <c r="AE33" s="52">
        <f>VLOOKUP($B33,Data!$A$8:$GL$500,168,FALSE)</f>
        <v>7.9288079470198669E-2</v>
      </c>
      <c r="AF33" s="52">
        <f>VLOOKUP($B33,Data!$A$8:$GL$500,169,FALSE)</f>
        <v>8.2912223133716156E-2</v>
      </c>
      <c r="AG33" s="52">
        <f>VLOOKUP($B33,Data!$A$8:$GL$500,170,FALSE)</f>
        <v>7.9130087789305664E-2</v>
      </c>
      <c r="AH33" s="52">
        <f>VLOOKUP($B33,Data!$A$8:$GL$500,171,FALSE)</f>
        <v>7.7735849056603773E-2</v>
      </c>
      <c r="AI33" s="52">
        <f>VLOOKUP($B33,Data!$A$8:$GL$500,172,FALSE)</f>
        <v>7.5480093676814991E-2</v>
      </c>
      <c r="AJ33" s="52">
        <f>VLOOKUP($B33,Data!$A$8:$GL$500,173,FALSE)</f>
        <v>7.5525914634146346E-2</v>
      </c>
      <c r="AK33" s="52">
        <f>VLOOKUP($B33,Data!$A$8:$GL$500,174,FALSE)</f>
        <v>7.30421216848674E-2</v>
      </c>
    </row>
    <row r="34" spans="1:37">
      <c r="A34" s="1" t="s">
        <v>0</v>
      </c>
      <c r="B34" s="17" t="s">
        <v>96</v>
      </c>
      <c r="C34" s="42" t="s">
        <v>517</v>
      </c>
      <c r="D34" t="s">
        <v>0</v>
      </c>
      <c r="E34" s="45" t="s">
        <v>96</v>
      </c>
      <c r="F34" s="45" t="s">
        <v>35</v>
      </c>
      <c r="G34" s="45" t="str">
        <f>""</f>
        <v/>
      </c>
      <c r="H34" s="23">
        <f>VLOOKUP($B34,Data!$A$8:$GL$500,145,FALSE)</f>
        <v>1.2006172839506174E-2</v>
      </c>
      <c r="I34" s="23">
        <f>VLOOKUP($B34,Data!$A$8:$GL$500,146,FALSE)</f>
        <v>1.2492113564668769E-2</v>
      </c>
      <c r="J34" s="23">
        <f>VLOOKUP($B34,Data!$A$8:$GL$500,147,FALSE)</f>
        <v>1.2500000000000001E-2</v>
      </c>
      <c r="K34" s="23">
        <f>VLOOKUP($B34,Data!$A$8:$GL$500,148,FALSE)</f>
        <v>1.1677018633540372E-2</v>
      </c>
      <c r="L34" s="23">
        <f>VLOOKUP($B34,Data!$A$8:$GL$500,149,FALSE)</f>
        <v>1.2662538699690402E-2</v>
      </c>
      <c r="M34" s="23">
        <f>VLOOKUP($B34,Data!$A$8:$GL$500,150,FALSE)</f>
        <v>1.2110091743119266E-2</v>
      </c>
      <c r="N34" s="23">
        <f>VLOOKUP($B34,Data!$A$8:$GL$500,151,FALSE)</f>
        <v>1.1641337386018236E-2</v>
      </c>
      <c r="O34" s="23">
        <f>VLOOKUP($B34,Data!$A$8:$GL$500,152,FALSE)</f>
        <v>1.0398773006134969E-2</v>
      </c>
      <c r="P34" s="23">
        <f>VLOOKUP($B34,Data!$A$8:$GL$500,153,FALSE)</f>
        <v>1.0833333333333334E-2</v>
      </c>
      <c r="Q34" s="23">
        <f>VLOOKUP($B34,Data!$A$8:$GL$500,154,FALSE)</f>
        <v>0.01</v>
      </c>
      <c r="R34" s="23">
        <f>VLOOKUP($B34,Data!$A$8:$GL$500,155,FALSE)</f>
        <v>1.3794117647058823E-2</v>
      </c>
      <c r="S34" s="23">
        <f>VLOOKUP($B34,Data!$A$8:$GL$500,156,FALSE)</f>
        <v>1.8533724340175955E-2</v>
      </c>
      <c r="T34" s="23">
        <f>VLOOKUP($B34,Data!$A$8:$GL$500,157,FALSE)</f>
        <v>2.7110481586402266E-2</v>
      </c>
      <c r="U34" s="23">
        <f>VLOOKUP($B34,Data!$A$8:$GL$500,158,FALSE)</f>
        <v>2.7977528089887641E-2</v>
      </c>
      <c r="V34" s="23">
        <f>VLOOKUP($B34,Data!$A$8:$GL$500,159,FALSE)</f>
        <v>2.7199999999999998E-2</v>
      </c>
      <c r="W34" s="23">
        <f>VLOOKUP($B34,Data!$A$8:$GL$500,160,FALSE)</f>
        <v>2.5664160401002507E-2</v>
      </c>
      <c r="X34" s="23">
        <f>VLOOKUP($B34,Data!$A$8:$GL$500,161,FALSE)</f>
        <v>2.78117048346056E-2</v>
      </c>
      <c r="Y34" s="23">
        <f>VLOOKUP($B34,Data!$A$8:$GL$500,162,FALSE)</f>
        <v>2.5758354755784061E-2</v>
      </c>
      <c r="Z34" s="23">
        <f>VLOOKUP($B34,Data!$A$8:$GL$500,163,FALSE)</f>
        <v>2.6430379746835445E-2</v>
      </c>
      <c r="AA34" s="23">
        <f>VLOOKUP($B34,Data!$A$8:$GL$500,164,FALSE)</f>
        <v>2.616621983914209E-2</v>
      </c>
      <c r="AB34" s="23">
        <f>VLOOKUP($B34,Data!$A$8:$GL$500,165,FALSE)</f>
        <v>2.597883597883598E-2</v>
      </c>
      <c r="AC34" s="23">
        <f>VLOOKUP($B34,Data!$A$8:$GL$500,166,FALSE)</f>
        <v>2.4051948051948054E-2</v>
      </c>
      <c r="AD34" s="23">
        <f>VLOOKUP($B34,Data!$A$8:$GL$500,167,FALSE)</f>
        <v>2.5364583333333333E-2</v>
      </c>
      <c r="AE34" s="52">
        <f>VLOOKUP($B34,Data!$A$8:$GL$500,168,FALSE)</f>
        <v>2.3325301204819276E-2</v>
      </c>
      <c r="AF34" s="52">
        <f>VLOOKUP($B34,Data!$A$8:$GL$500,169,FALSE)</f>
        <v>2.5122549019607844E-2</v>
      </c>
      <c r="AG34" s="52">
        <f>VLOOKUP($B34,Data!$A$8:$GL$500,170,FALSE)</f>
        <v>2.3536895674300253E-2</v>
      </c>
      <c r="AH34" s="52">
        <f>VLOOKUP($B34,Data!$A$8:$GL$500,171,FALSE)</f>
        <v>2.3426395939086294E-2</v>
      </c>
      <c r="AI34" s="52">
        <f>VLOOKUP($B34,Data!$A$8:$GL$500,172,FALSE)</f>
        <v>2.2357512953367877E-2</v>
      </c>
      <c r="AJ34" s="52">
        <f>VLOOKUP($B34,Data!$A$8:$GL$500,173,FALSE)</f>
        <v>2.3721518987341771E-2</v>
      </c>
      <c r="AK34" s="52">
        <f>VLOOKUP($B34,Data!$A$8:$GL$500,174,FALSE)</f>
        <v>0.02</v>
      </c>
    </row>
    <row r="35" spans="1:37">
      <c r="A35" s="1"/>
      <c r="B35" s="17" t="s">
        <v>98</v>
      </c>
      <c r="C35" s="42" t="s">
        <v>518</v>
      </c>
      <c r="D35" t="s">
        <v>505</v>
      </c>
      <c r="E35" s="45" t="s">
        <v>98</v>
      </c>
      <c r="F35" s="45" t="s">
        <v>26</v>
      </c>
      <c r="H35" s="23">
        <f>VLOOKUP($B35,Data!$A$8:$GL$500,145,FALSE)</f>
        <v>4.130997715156131E-2</v>
      </c>
      <c r="I35" s="23">
        <f>VLOOKUP($B35,Data!$A$8:$GL$500,146,FALSE)</f>
        <v>3.8770614692653672E-2</v>
      </c>
      <c r="J35" s="23">
        <f>VLOOKUP($B35,Data!$A$8:$GL$500,147,FALSE)</f>
        <v>4.0059479553903349E-2</v>
      </c>
      <c r="K35" s="23">
        <f>VLOOKUP($B35,Data!$A$8:$GL$500,148,FALSE)</f>
        <v>3.7250936329588015E-2</v>
      </c>
      <c r="L35" s="23">
        <f>VLOOKUP($B35,Data!$A$8:$GL$500,149,FALSE)</f>
        <v>3.9115179252479024E-2</v>
      </c>
      <c r="M35" s="23">
        <f>VLOOKUP($B35,Data!$A$8:$GL$500,150,FALSE)</f>
        <v>3.4946236559139782E-2</v>
      </c>
      <c r="N35" s="23">
        <f>VLOOKUP($B35,Data!$A$8:$GL$500,151,FALSE)</f>
        <v>3.3481873111782474E-2</v>
      </c>
      <c r="O35" s="23">
        <f>VLOOKUP($B35,Data!$A$8:$GL$500,152,FALSE)</f>
        <v>3.2211394302848577E-2</v>
      </c>
      <c r="P35" s="23">
        <f>VLOOKUP($B35,Data!$A$8:$GL$500,153,FALSE)</f>
        <v>3.3630907726931732E-2</v>
      </c>
      <c r="Q35" s="23">
        <f>VLOOKUP($B35,Data!$A$8:$GL$500,154,FALSE)</f>
        <v>3.3205317577548008E-2</v>
      </c>
      <c r="R35" s="23">
        <f>VLOOKUP($B35,Data!$A$8:$GL$500,155,FALSE)</f>
        <v>3.4960116026105874E-2</v>
      </c>
      <c r="S35" s="23">
        <f>VLOOKUP($B35,Data!$A$8:$GL$500,156,FALSE)</f>
        <v>4.0906453952139231E-2</v>
      </c>
      <c r="T35" s="23">
        <f>VLOOKUP($B35,Data!$A$8:$GL$500,157,FALSE)</f>
        <v>5.2039045553145334E-2</v>
      </c>
      <c r="U35" s="23">
        <f>VLOOKUP($B35,Data!$A$8:$GL$500,158,FALSE)</f>
        <v>5.1629576453697056E-2</v>
      </c>
      <c r="V35" s="23">
        <f>VLOOKUP($B35,Data!$A$8:$GL$500,159,FALSE)</f>
        <v>5.4517066085693539E-2</v>
      </c>
      <c r="W35" s="23">
        <f>VLOOKUP($B35,Data!$A$8:$GL$500,160,FALSE)</f>
        <v>5.4720229555236727E-2</v>
      </c>
      <c r="X35" s="23">
        <f>VLOOKUP($B35,Data!$A$8:$GL$500,161,FALSE)</f>
        <v>5.2884615384615384E-2</v>
      </c>
      <c r="Y35" s="23">
        <f>VLOOKUP($B35,Data!$A$8:$GL$500,162,FALSE)</f>
        <v>4.7620437956204381E-2</v>
      </c>
      <c r="Z35" s="23">
        <f>VLOOKUP($B35,Data!$A$8:$GL$500,163,FALSE)</f>
        <v>4.6180758017492711E-2</v>
      </c>
      <c r="AA35" s="23">
        <f>VLOOKUP($B35,Data!$A$8:$GL$500,164,FALSE)</f>
        <v>4.4453411592076303E-2</v>
      </c>
      <c r="AB35" s="23">
        <f>VLOOKUP($B35,Data!$A$8:$GL$500,165,FALSE)</f>
        <v>4.5866666666666667E-2</v>
      </c>
      <c r="AC35" s="23">
        <f>VLOOKUP($B35,Data!$A$8:$GL$500,166,FALSE)</f>
        <v>4.5298507462686564E-2</v>
      </c>
      <c r="AD35" s="23">
        <f>VLOOKUP($B35,Data!$A$8:$GL$500,167,FALSE)</f>
        <v>4.903787878787879E-2</v>
      </c>
      <c r="AE35" s="52">
        <f>VLOOKUP($B35,Data!$A$8:$GL$500,168,FALSE)</f>
        <v>4.8341968911917096E-2</v>
      </c>
      <c r="AF35" s="52">
        <f>VLOOKUP($B35,Data!$A$8:$GL$500,169,FALSE)</f>
        <v>4.8346570397111911E-2</v>
      </c>
      <c r="AG35" s="52">
        <f>VLOOKUP($B35,Data!$A$8:$GL$500,170,FALSE)</f>
        <v>4.5425685425685425E-2</v>
      </c>
      <c r="AH35" s="52">
        <f>VLOOKUP($B35,Data!$A$8:$GL$500,171,FALSE)</f>
        <v>4.2652631578947366E-2</v>
      </c>
      <c r="AI35" s="52">
        <f>VLOOKUP($B35,Data!$A$8:$GL$500,172,FALSE)</f>
        <v>4.2594936708860762E-2</v>
      </c>
      <c r="AJ35" s="52">
        <f>VLOOKUP($B35,Data!$A$8:$GL$500,173,FALSE)</f>
        <v>4.3846704871060169E-2</v>
      </c>
      <c r="AK35" s="52">
        <f>VLOOKUP($B35,Data!$A$8:$GL$500,174,FALSE)</f>
        <v>3.7390070921985818E-2</v>
      </c>
    </row>
    <row r="36" spans="1:37">
      <c r="A36" s="1"/>
      <c r="B36" s="17" t="s">
        <v>99</v>
      </c>
      <c r="C36" s="42" t="s">
        <v>518</v>
      </c>
      <c r="D36" t="s">
        <v>505</v>
      </c>
      <c r="E36" s="45" t="s">
        <v>99</v>
      </c>
      <c r="F36" s="45" t="s">
        <v>50</v>
      </c>
      <c r="H36" s="23">
        <f>VLOOKUP($B36,Data!$A$8:$GL$500,145,FALSE)</f>
        <v>2.9103992571959145E-2</v>
      </c>
      <c r="I36" s="23">
        <f>VLOOKUP($B36,Data!$A$8:$GL$500,146,FALSE)</f>
        <v>2.98680618744313E-2</v>
      </c>
      <c r="J36" s="23">
        <f>VLOOKUP($B36,Data!$A$8:$GL$500,147,FALSE)</f>
        <v>3.0155038759689924E-2</v>
      </c>
      <c r="K36" s="23">
        <f>VLOOKUP($B36,Data!$A$8:$GL$500,148,FALSE)</f>
        <v>2.7665615141955837E-2</v>
      </c>
      <c r="L36" s="23">
        <f>VLOOKUP($B36,Data!$A$8:$GL$500,149,FALSE)</f>
        <v>2.9479353680430878E-2</v>
      </c>
      <c r="M36" s="23">
        <f>VLOOKUP($B36,Data!$A$8:$GL$500,150,FALSE)</f>
        <v>2.6452048626744711E-2</v>
      </c>
      <c r="N36" s="23">
        <f>VLOOKUP($B36,Data!$A$8:$GL$500,151,FALSE)</f>
        <v>2.3968609865470853E-2</v>
      </c>
      <c r="O36" s="23">
        <f>VLOOKUP($B36,Data!$A$8:$GL$500,152,FALSE)</f>
        <v>2.0927182270465854E-2</v>
      </c>
      <c r="P36" s="23">
        <f>VLOOKUP($B36,Data!$A$8:$GL$500,153,FALSE)</f>
        <v>2.296229802513465E-2</v>
      </c>
      <c r="Q36" s="23">
        <f>VLOOKUP($B36,Data!$A$8:$GL$500,154,FALSE)</f>
        <v>2.3929052537045352E-2</v>
      </c>
      <c r="R36" s="23">
        <f>VLOOKUP($B36,Data!$A$8:$GL$500,155,FALSE)</f>
        <v>2.7371709058456047E-2</v>
      </c>
      <c r="S36" s="23">
        <f>VLOOKUP($B36,Data!$A$8:$GL$500,156,FALSE)</f>
        <v>3.2546501328609388E-2</v>
      </c>
      <c r="T36" s="23">
        <f>VLOOKUP($B36,Data!$A$8:$GL$500,157,FALSE)</f>
        <v>4.711071901191001E-2</v>
      </c>
      <c r="U36" s="23">
        <f>VLOOKUP($B36,Data!$A$8:$GL$500,158,FALSE)</f>
        <v>4.8541308089500863E-2</v>
      </c>
      <c r="V36" s="23">
        <f>VLOOKUP($B36,Data!$A$8:$GL$500,159,FALSE)</f>
        <v>4.8172134639965912E-2</v>
      </c>
      <c r="W36" s="23">
        <f>VLOOKUP($B36,Data!$A$8:$GL$500,160,FALSE)</f>
        <v>4.4760897164621241E-2</v>
      </c>
      <c r="X36" s="23">
        <f>VLOOKUP($B36,Data!$A$8:$GL$500,161,FALSE)</f>
        <v>4.732120186203978E-2</v>
      </c>
      <c r="Y36" s="23">
        <f>VLOOKUP($B36,Data!$A$8:$GL$500,162,FALSE)</f>
        <v>4.3291085762568654E-2</v>
      </c>
      <c r="Z36" s="23">
        <f>VLOOKUP($B36,Data!$A$8:$GL$500,163,FALSE)</f>
        <v>4.2969072164948455E-2</v>
      </c>
      <c r="AA36" s="23">
        <f>VLOOKUP($B36,Data!$A$8:$GL$500,164,FALSE)</f>
        <v>4.1473812423873324E-2</v>
      </c>
      <c r="AB36" s="23">
        <f>VLOOKUP($B36,Data!$A$8:$GL$500,165,FALSE)</f>
        <v>4.611487834064619E-2</v>
      </c>
      <c r="AC36" s="23">
        <f>VLOOKUP($B36,Data!$A$8:$GL$500,166,FALSE)</f>
        <v>4.5147292993630572E-2</v>
      </c>
      <c r="AD36" s="23">
        <f>VLOOKUP($B36,Data!$A$8:$GL$500,167,FALSE)</f>
        <v>5.0732484076433118E-2</v>
      </c>
      <c r="AE36" s="52">
        <f>VLOOKUP($B36,Data!$A$8:$GL$500,168,FALSE)</f>
        <v>5.0101502233049128E-2</v>
      </c>
      <c r="AF36" s="52">
        <f>VLOOKUP($B36,Data!$A$8:$GL$500,169,FALSE)</f>
        <v>5.3919803600654667E-2</v>
      </c>
      <c r="AG36" s="52">
        <f>VLOOKUP($B36,Data!$A$8:$GL$500,170,FALSE)</f>
        <v>5.112484548825711E-2</v>
      </c>
      <c r="AH36" s="52">
        <f>VLOOKUP($B36,Data!$A$8:$GL$500,171,FALSE)</f>
        <v>5.0895277207392196E-2</v>
      </c>
      <c r="AI36" s="52">
        <f>VLOOKUP($B36,Data!$A$8:$GL$500,172,FALSE)</f>
        <v>4.7888978930307941E-2</v>
      </c>
      <c r="AJ36" s="52">
        <f>VLOOKUP($B36,Data!$A$8:$GL$500,173,FALSE)</f>
        <v>4.8496391339214115E-2</v>
      </c>
      <c r="AK36" s="52">
        <f>VLOOKUP($B36,Data!$A$8:$GL$500,174,FALSE)</f>
        <v>4.3301587301587299E-2</v>
      </c>
    </row>
    <row r="37" spans="1:37">
      <c r="A37" s="1"/>
      <c r="B37" s="17" t="s">
        <v>100</v>
      </c>
      <c r="C37" s="42" t="s">
        <v>516</v>
      </c>
      <c r="D37" t="s">
        <v>0</v>
      </c>
      <c r="E37" s="45" t="s">
        <v>100</v>
      </c>
      <c r="F37" s="45" t="s">
        <v>40</v>
      </c>
      <c r="H37" s="23">
        <f>VLOOKUP($B37,Data!$A$8:$GL$500,145,FALSE)</f>
        <v>1.5674796747967481E-2</v>
      </c>
      <c r="I37" s="23">
        <f>VLOOKUP($B37,Data!$A$8:$GL$500,146,FALSE)</f>
        <v>1.3639291465378421E-2</v>
      </c>
      <c r="J37" s="23">
        <f>VLOOKUP($B37,Data!$A$8:$GL$500,147,FALSE)</f>
        <v>1.4189852700490998E-2</v>
      </c>
      <c r="K37" s="23">
        <f>VLOOKUP($B37,Data!$A$8:$GL$500,148,FALSE)</f>
        <v>1.4909390444810544E-2</v>
      </c>
      <c r="L37" s="23">
        <f>VLOOKUP($B37,Data!$A$8:$GL$500,149,FALSE)</f>
        <v>1.5586776859504133E-2</v>
      </c>
      <c r="M37" s="23">
        <f>VLOOKUP($B37,Data!$A$8:$GL$500,150,FALSE)</f>
        <v>1.178688524590164E-2</v>
      </c>
      <c r="N37" s="23">
        <f>VLOOKUP($B37,Data!$A$8:$GL$500,151,FALSE)</f>
        <v>1.0754098360655738E-2</v>
      </c>
      <c r="O37" s="23">
        <f>VLOOKUP($B37,Data!$A$8:$GL$500,152,FALSE)</f>
        <v>1.0598705501618124E-2</v>
      </c>
      <c r="P37" s="23">
        <f>VLOOKUP($B37,Data!$A$8:$GL$500,153,FALSE)</f>
        <v>1.2913256955810148E-2</v>
      </c>
      <c r="Q37" s="23">
        <f>VLOOKUP($B37,Data!$A$8:$GL$500,154,FALSE)</f>
        <v>1.2948073701842547E-2</v>
      </c>
      <c r="R37" s="23">
        <f>VLOOKUP($B37,Data!$A$8:$GL$500,155,FALSE)</f>
        <v>1.3205980066445184E-2</v>
      </c>
      <c r="S37" s="23">
        <f>VLOOKUP($B37,Data!$A$8:$GL$500,156,FALSE)</f>
        <v>1.8114478114478114E-2</v>
      </c>
      <c r="T37" s="23">
        <f>VLOOKUP($B37,Data!$A$8:$GL$500,157,FALSE)</f>
        <v>2.8988391376451077E-2</v>
      </c>
      <c r="U37" s="23">
        <f>VLOOKUP($B37,Data!$A$8:$GL$500,158,FALSE)</f>
        <v>2.4854368932038837E-2</v>
      </c>
      <c r="V37" s="23">
        <f>VLOOKUP($B37,Data!$A$8:$GL$500,159,FALSE)</f>
        <v>2.4134615384615386E-2</v>
      </c>
      <c r="W37" s="23">
        <f>VLOOKUP($B37,Data!$A$8:$GL$500,160,FALSE)</f>
        <v>2.4009661835748791E-2</v>
      </c>
      <c r="X37" s="23">
        <f>VLOOKUP($B37,Data!$A$8:$GL$500,161,FALSE)</f>
        <v>2.7466887417218543E-2</v>
      </c>
      <c r="Y37" s="23">
        <f>VLOOKUP($B37,Data!$A$8:$GL$500,162,FALSE)</f>
        <v>2.2129783693843594E-2</v>
      </c>
      <c r="Z37" s="23">
        <f>VLOOKUP($B37,Data!$A$8:$GL$500,163,FALSE)</f>
        <v>2.1694630872483221E-2</v>
      </c>
      <c r="AA37" s="23">
        <f>VLOOKUP($B37,Data!$A$8:$GL$500,164,FALSE)</f>
        <v>2.2551020408163265E-2</v>
      </c>
      <c r="AB37" s="23">
        <f>VLOOKUP($B37,Data!$A$8:$GL$500,165,FALSE)</f>
        <v>2.4925619834710745E-2</v>
      </c>
      <c r="AC37" s="23">
        <f>VLOOKUP($B37,Data!$A$8:$GL$500,166,FALSE)</f>
        <v>2.2558528428093645E-2</v>
      </c>
      <c r="AD37" s="23">
        <f>VLOOKUP($B37,Data!$A$8:$GL$500,167,FALSE)</f>
        <v>2.3610648918469219E-2</v>
      </c>
      <c r="AE37" s="52">
        <f>VLOOKUP($B37,Data!$A$8:$GL$500,168,FALSE)</f>
        <v>2.3733552631578947E-2</v>
      </c>
      <c r="AF37" s="52">
        <f>VLOOKUP($B37,Data!$A$8:$GL$500,169,FALSE)</f>
        <v>2.5200642054574639E-2</v>
      </c>
      <c r="AG37" s="52">
        <f>VLOOKUP($B37,Data!$A$8:$GL$500,170,FALSE)</f>
        <v>2.2124600638977636E-2</v>
      </c>
      <c r="AH37" s="52">
        <f>VLOOKUP($B37,Data!$A$8:$GL$500,171,FALSE)</f>
        <v>2.1658841940532081E-2</v>
      </c>
      <c r="AI37" s="52">
        <f>VLOOKUP($B37,Data!$A$8:$GL$500,172,FALSE)</f>
        <v>2.0937019969278034E-2</v>
      </c>
      <c r="AJ37" s="52">
        <f>VLOOKUP($B37,Data!$A$8:$GL$500,173,FALSE)</f>
        <v>2.4044233807266984E-2</v>
      </c>
      <c r="AK37" s="52">
        <f>VLOOKUP($B37,Data!$A$8:$GL$500,174,FALSE)</f>
        <v>1.9936305732484075E-2</v>
      </c>
    </row>
    <row r="38" spans="1:37">
      <c r="A38" s="1"/>
      <c r="B38" s="17" t="s">
        <v>101</v>
      </c>
      <c r="C38" s="42" t="s">
        <v>518</v>
      </c>
      <c r="D38" t="s">
        <v>505</v>
      </c>
      <c r="E38" s="45" t="s">
        <v>101</v>
      </c>
      <c r="F38" s="45" t="s">
        <v>42</v>
      </c>
      <c r="H38" s="23">
        <f>VLOOKUP($B38,Data!$A$8:$GL$500,145,FALSE)</f>
        <v>2.4859514687100893E-2</v>
      </c>
      <c r="I38" s="23">
        <f>VLOOKUP($B38,Data!$A$8:$GL$500,146,FALSE)</f>
        <v>2.3516624040920715E-2</v>
      </c>
      <c r="J38" s="23">
        <f>VLOOKUP($B38,Data!$A$8:$GL$500,147,FALSE)</f>
        <v>2.3594053005817711E-2</v>
      </c>
      <c r="K38" s="23">
        <f>VLOOKUP($B38,Data!$A$8:$GL$500,148,FALSE)</f>
        <v>2.2209302325581395E-2</v>
      </c>
      <c r="L38" s="23">
        <f>VLOOKUP($B38,Data!$A$8:$GL$500,149,FALSE)</f>
        <v>2.2121019108280255E-2</v>
      </c>
      <c r="M38" s="23">
        <f>VLOOKUP($B38,Data!$A$8:$GL$500,150,FALSE)</f>
        <v>2.0155138978668389E-2</v>
      </c>
      <c r="N38" s="23">
        <f>VLOOKUP($B38,Data!$A$8:$GL$500,151,FALSE)</f>
        <v>2.0581771170006462E-2</v>
      </c>
      <c r="O38" s="23">
        <f>VLOOKUP($B38,Data!$A$8:$GL$500,152,FALSE)</f>
        <v>1.7324290998766954E-2</v>
      </c>
      <c r="P38" s="23">
        <f>VLOOKUP($B38,Data!$A$8:$GL$500,153,FALSE)</f>
        <v>1.8853267570900122E-2</v>
      </c>
      <c r="Q38" s="23">
        <f>VLOOKUP($B38,Data!$A$8:$GL$500,154,FALSE)</f>
        <v>1.8509852216748768E-2</v>
      </c>
      <c r="R38" s="23">
        <f>VLOOKUP($B38,Data!$A$8:$GL$500,155,FALSE)</f>
        <v>2.1280148423005567E-2</v>
      </c>
      <c r="S38" s="23">
        <f>VLOOKUP($B38,Data!$A$8:$GL$500,156,FALSE)</f>
        <v>2.6604010025062658E-2</v>
      </c>
      <c r="T38" s="23">
        <f>VLOOKUP($B38,Data!$A$8:$GL$500,157,FALSE)</f>
        <v>3.7148362235067435E-2</v>
      </c>
      <c r="U38" s="23">
        <f>VLOOKUP($B38,Data!$A$8:$GL$500,158,FALSE)</f>
        <v>3.8781594296824366E-2</v>
      </c>
      <c r="V38" s="23">
        <f>VLOOKUP($B38,Data!$A$8:$GL$500,159,FALSE)</f>
        <v>4.0319284802043422E-2</v>
      </c>
      <c r="W38" s="23">
        <f>VLOOKUP($B38,Data!$A$8:$GL$500,160,FALSE)</f>
        <v>3.6870229007633586E-2</v>
      </c>
      <c r="X38" s="23">
        <f>VLOOKUP($B38,Data!$A$8:$GL$500,161,FALSE)</f>
        <v>3.5874999999999997E-2</v>
      </c>
      <c r="Y38" s="23">
        <f>VLOOKUP($B38,Data!$A$8:$GL$500,162,FALSE)</f>
        <v>3.2754644458680336E-2</v>
      </c>
      <c r="Z38" s="23">
        <f>VLOOKUP($B38,Data!$A$8:$GL$500,163,FALSE)</f>
        <v>3.3738019169329073E-2</v>
      </c>
      <c r="AA38" s="23">
        <f>VLOOKUP($B38,Data!$A$8:$GL$500,164,FALSE)</f>
        <v>3.3826597131681881E-2</v>
      </c>
      <c r="AB38" s="23">
        <f>VLOOKUP($B38,Data!$A$8:$GL$500,165,FALSE)</f>
        <v>3.5496732026143792E-2</v>
      </c>
      <c r="AC38" s="23">
        <f>VLOOKUP($B38,Data!$A$8:$GL$500,166,FALSE)</f>
        <v>3.5679949399114487E-2</v>
      </c>
      <c r="AD38" s="23">
        <f>VLOOKUP($B38,Data!$A$8:$GL$500,167,FALSE)</f>
        <v>3.7035851472471189E-2</v>
      </c>
      <c r="AE38" s="52">
        <f>VLOOKUP($B38,Data!$A$8:$GL$500,168,FALSE)</f>
        <v>3.8137626262626262E-2</v>
      </c>
      <c r="AF38" s="52">
        <f>VLOOKUP($B38,Data!$A$8:$GL$500,169,FALSE)</f>
        <v>3.9200755191944617E-2</v>
      </c>
      <c r="AG38" s="52">
        <f>VLOOKUP($B38,Data!$A$8:$GL$500,170,FALSE)</f>
        <v>3.6253132832080204E-2</v>
      </c>
      <c r="AH38" s="52">
        <f>VLOOKUP($B38,Data!$A$8:$GL$500,171,FALSE)</f>
        <v>3.6118462507876495E-2</v>
      </c>
      <c r="AI38" s="52">
        <f>VLOOKUP($B38,Data!$A$8:$GL$500,172,FALSE)</f>
        <v>3.4817380352644839E-2</v>
      </c>
      <c r="AJ38" s="52">
        <f>VLOOKUP($B38,Data!$A$8:$GL$500,173,FALSE)</f>
        <v>3.3558474046278923E-2</v>
      </c>
      <c r="AK38" s="52">
        <f>VLOOKUP($B38,Data!$A$8:$GL$500,174,FALSE)</f>
        <v>3.045889101338432E-2</v>
      </c>
    </row>
    <row r="39" spans="1:37">
      <c r="A39" s="1"/>
      <c r="B39" s="17" t="s">
        <v>102</v>
      </c>
      <c r="C39" s="42" t="s">
        <v>517</v>
      </c>
      <c r="D39" t="s">
        <v>0</v>
      </c>
      <c r="E39" s="45" t="s">
        <v>102</v>
      </c>
      <c r="F39" s="45" t="s">
        <v>31</v>
      </c>
      <c r="G39" s="45" t="s">
        <v>16</v>
      </c>
      <c r="H39" s="23">
        <f>VLOOKUP($B39,Data!$A$8:$GL$500,145,FALSE)</f>
        <v>1.8390342052313883E-2</v>
      </c>
      <c r="I39" s="23">
        <f>VLOOKUP($B39,Data!$A$8:$GL$500,146,FALSE)</f>
        <v>1.6511156186612575E-2</v>
      </c>
      <c r="J39" s="23">
        <f>VLOOKUP($B39,Data!$A$8:$GL$500,147,FALSE)</f>
        <v>1.5546719681908549E-2</v>
      </c>
      <c r="K39" s="23">
        <f>VLOOKUP($B39,Data!$A$8:$GL$500,148,FALSE)</f>
        <v>1.4871794871794871E-2</v>
      </c>
      <c r="L39" s="23">
        <f>VLOOKUP($B39,Data!$A$8:$GL$500,149,FALSE)</f>
        <v>1.4880000000000001E-2</v>
      </c>
      <c r="M39" s="23">
        <f>VLOOKUP($B39,Data!$A$8:$GL$500,150,FALSE)</f>
        <v>1.3724279835390946E-2</v>
      </c>
      <c r="N39" s="23">
        <f>VLOOKUP($B39,Data!$A$8:$GL$500,151,FALSE)</f>
        <v>1.3541666666666667E-2</v>
      </c>
      <c r="O39" s="23">
        <f>VLOOKUP($B39,Data!$A$8:$GL$500,152,FALSE)</f>
        <v>1.3279022403258655E-2</v>
      </c>
      <c r="P39" s="23">
        <f>VLOOKUP($B39,Data!$A$8:$GL$500,153,FALSE)</f>
        <v>1.3621399176954733E-2</v>
      </c>
      <c r="Q39" s="23">
        <f>VLOOKUP($B39,Data!$A$8:$GL$500,154,FALSE)</f>
        <v>1.3018480492813142E-2</v>
      </c>
      <c r="R39" s="23">
        <f>VLOOKUP($B39,Data!$A$8:$GL$500,155,FALSE)</f>
        <v>1.6851851851851851E-2</v>
      </c>
      <c r="S39" s="23">
        <f>VLOOKUP($B39,Data!$A$8:$GL$500,156,FALSE)</f>
        <v>2.2494802494802495E-2</v>
      </c>
      <c r="T39" s="23">
        <f>VLOOKUP($B39,Data!$A$8:$GL$500,157,FALSE)</f>
        <v>3.2767295597484279E-2</v>
      </c>
      <c r="U39" s="23">
        <f>VLOOKUP($B39,Data!$A$8:$GL$500,158,FALSE)</f>
        <v>3.4164948453608249E-2</v>
      </c>
      <c r="V39" s="23">
        <f>VLOOKUP($B39,Data!$A$8:$GL$500,159,FALSE)</f>
        <v>3.6418219461697723E-2</v>
      </c>
      <c r="W39" s="23">
        <f>VLOOKUP($B39,Data!$A$8:$GL$500,160,FALSE)</f>
        <v>3.3979166666666664E-2</v>
      </c>
      <c r="X39" s="23">
        <f>VLOOKUP($B39,Data!$A$8:$GL$500,161,FALSE)</f>
        <v>3.2818930041152265E-2</v>
      </c>
      <c r="Y39" s="23">
        <f>VLOOKUP($B39,Data!$A$8:$GL$500,162,FALSE)</f>
        <v>2.8531914893617023E-2</v>
      </c>
      <c r="Z39" s="23">
        <f>VLOOKUP($B39,Data!$A$8:$GL$500,163,FALSE)</f>
        <v>2.8024948024948024E-2</v>
      </c>
      <c r="AA39" s="23">
        <f>VLOOKUP($B39,Data!$A$8:$GL$500,164,FALSE)</f>
        <v>2.7780172413793103E-2</v>
      </c>
      <c r="AB39" s="23">
        <f>VLOOKUP($B39,Data!$A$8:$GL$500,165,FALSE)</f>
        <v>3.0818584070796459E-2</v>
      </c>
      <c r="AC39" s="23">
        <f>VLOOKUP($B39,Data!$A$8:$GL$500,166,FALSE)</f>
        <v>0.03</v>
      </c>
      <c r="AD39" s="23">
        <f>VLOOKUP($B39,Data!$A$8:$GL$500,167,FALSE)</f>
        <v>3.1693002257336345E-2</v>
      </c>
      <c r="AE39" s="52">
        <f>VLOOKUP($B39,Data!$A$8:$GL$500,168,FALSE)</f>
        <v>2.9277652370203161E-2</v>
      </c>
      <c r="AF39" s="52">
        <f>VLOOKUP($B39,Data!$A$8:$GL$500,169,FALSE)</f>
        <v>3.1805555555555552E-2</v>
      </c>
      <c r="AG39" s="52">
        <f>VLOOKUP($B39,Data!$A$8:$GL$500,170,FALSE)</f>
        <v>2.8053097345132744E-2</v>
      </c>
      <c r="AH39" s="52">
        <f>VLOOKUP($B39,Data!$A$8:$GL$500,171,FALSE)</f>
        <v>2.9932432432432432E-2</v>
      </c>
      <c r="AI39" s="52">
        <f>VLOOKUP($B39,Data!$A$8:$GL$500,172,FALSE)</f>
        <v>2.642857142857143E-2</v>
      </c>
      <c r="AJ39" s="52">
        <f>VLOOKUP($B39,Data!$A$8:$GL$500,173,FALSE)</f>
        <v>2.8336980306345735E-2</v>
      </c>
      <c r="AK39" s="52">
        <f>VLOOKUP($B39,Data!$A$8:$GL$500,174,FALSE)</f>
        <v>2.4469026548672567E-2</v>
      </c>
    </row>
    <row r="40" spans="1:37">
      <c r="A40" s="1"/>
      <c r="B40" s="17" t="s">
        <v>103</v>
      </c>
      <c r="C40" s="42" t="s">
        <v>518</v>
      </c>
      <c r="D40" t="s">
        <v>0</v>
      </c>
      <c r="E40" s="45" t="s">
        <v>103</v>
      </c>
      <c r="F40" s="45" t="s">
        <v>17</v>
      </c>
      <c r="H40" s="23">
        <f>VLOOKUP($B40,Data!$A$8:$GL$500,145,FALSE)</f>
        <v>2.3459119496855346E-2</v>
      </c>
      <c r="I40" s="23">
        <f>VLOOKUP($B40,Data!$A$8:$GL$500,146,FALSE)</f>
        <v>2.1652542372881355E-2</v>
      </c>
      <c r="J40" s="23">
        <f>VLOOKUP($B40,Data!$A$8:$GL$500,147,FALSE)</f>
        <v>2.1467505241090146E-2</v>
      </c>
      <c r="K40" s="23">
        <f>VLOOKUP($B40,Data!$A$8:$GL$500,148,FALSE)</f>
        <v>2.0254777070063693E-2</v>
      </c>
      <c r="L40" s="23">
        <f>VLOOKUP($B40,Data!$A$8:$GL$500,149,FALSE)</f>
        <v>2.1130063965884863E-2</v>
      </c>
      <c r="M40" s="23">
        <f>VLOOKUP($B40,Data!$A$8:$GL$500,150,FALSE)</f>
        <v>1.9438444924406047E-2</v>
      </c>
      <c r="N40" s="23">
        <f>VLOOKUP($B40,Data!$A$8:$GL$500,151,FALSE)</f>
        <v>1.8886363636363635E-2</v>
      </c>
      <c r="O40" s="23">
        <f>VLOOKUP($B40,Data!$A$8:$GL$500,152,FALSE)</f>
        <v>1.7110609480812642E-2</v>
      </c>
      <c r="P40" s="23">
        <f>VLOOKUP($B40,Data!$A$8:$GL$500,153,FALSE)</f>
        <v>1.8599999999999998E-2</v>
      </c>
      <c r="Q40" s="23">
        <f>VLOOKUP($B40,Data!$A$8:$GL$500,154,FALSE)</f>
        <v>1.7510460251046026E-2</v>
      </c>
      <c r="R40" s="23">
        <f>VLOOKUP($B40,Data!$A$8:$GL$500,155,FALSE)</f>
        <v>1.9463917525773197E-2</v>
      </c>
      <c r="S40" s="23">
        <f>VLOOKUP($B40,Data!$A$8:$GL$500,156,FALSE)</f>
        <v>2.5585215605749487E-2</v>
      </c>
      <c r="T40" s="23">
        <f>VLOOKUP($B40,Data!$A$8:$GL$500,157,FALSE)</f>
        <v>3.961038961038961E-2</v>
      </c>
      <c r="U40" s="23">
        <f>VLOOKUP($B40,Data!$A$8:$GL$500,158,FALSE)</f>
        <v>4.263736263736264E-2</v>
      </c>
      <c r="V40" s="23">
        <f>VLOOKUP($B40,Data!$A$8:$GL$500,159,FALSE)</f>
        <v>4.1738197424892702E-2</v>
      </c>
      <c r="W40" s="23">
        <f>VLOOKUP($B40,Data!$A$8:$GL$500,160,FALSE)</f>
        <v>4.2386117136659435E-2</v>
      </c>
      <c r="X40" s="23">
        <f>VLOOKUP($B40,Data!$A$8:$GL$500,161,FALSE)</f>
        <v>4.2789256198347107E-2</v>
      </c>
      <c r="Y40" s="23">
        <f>VLOOKUP($B40,Data!$A$8:$GL$500,162,FALSE)</f>
        <v>3.9127659574468086E-2</v>
      </c>
      <c r="Z40" s="23">
        <f>VLOOKUP($B40,Data!$A$8:$GL$500,163,FALSE)</f>
        <v>4.0389610389610392E-2</v>
      </c>
      <c r="AA40" s="23">
        <f>VLOOKUP($B40,Data!$A$8:$GL$500,164,FALSE)</f>
        <v>4.1275167785234899E-2</v>
      </c>
      <c r="AB40" s="23">
        <f>VLOOKUP($B40,Data!$A$8:$GL$500,165,FALSE)</f>
        <v>4.3763676148796497E-2</v>
      </c>
      <c r="AC40" s="23">
        <f>VLOOKUP($B40,Data!$A$8:$GL$500,166,FALSE)</f>
        <v>4.1234042553191491E-2</v>
      </c>
      <c r="AD40" s="23">
        <f>VLOOKUP($B40,Data!$A$8:$GL$500,167,FALSE)</f>
        <v>4.4727668845315906E-2</v>
      </c>
      <c r="AE40" s="52">
        <f>VLOOKUP($B40,Data!$A$8:$GL$500,168,FALSE)</f>
        <v>4.120901639344262E-2</v>
      </c>
      <c r="AF40" s="52">
        <f>VLOOKUP($B40,Data!$A$8:$GL$500,169,FALSE)</f>
        <v>4.4137214137214137E-2</v>
      </c>
      <c r="AG40" s="52">
        <f>VLOOKUP($B40,Data!$A$8:$GL$500,170,FALSE)</f>
        <v>3.9524793388429749E-2</v>
      </c>
      <c r="AH40" s="52">
        <f>VLOOKUP($B40,Data!$A$8:$GL$500,171,FALSE)</f>
        <v>3.8773006134969326E-2</v>
      </c>
      <c r="AI40" s="52">
        <f>VLOOKUP($B40,Data!$A$8:$GL$500,172,FALSE)</f>
        <v>4.0594479830148619E-2</v>
      </c>
      <c r="AJ40" s="52">
        <f>VLOOKUP($B40,Data!$A$8:$GL$500,173,FALSE)</f>
        <v>4.1995753715498942E-2</v>
      </c>
      <c r="AK40" s="52">
        <f>VLOOKUP($B40,Data!$A$8:$GL$500,174,FALSE)</f>
        <v>3.9032967032967034E-2</v>
      </c>
    </row>
    <row r="41" spans="1:37">
      <c r="A41" s="1"/>
      <c r="B41" s="17" t="s">
        <v>104</v>
      </c>
      <c r="C41" s="42" t="s">
        <v>517</v>
      </c>
      <c r="D41" t="s">
        <v>0</v>
      </c>
      <c r="E41" s="45" t="s">
        <v>104</v>
      </c>
      <c r="F41" s="45" t="s">
        <v>506</v>
      </c>
      <c r="H41" s="23">
        <f>VLOOKUP($B41,Data!$A$8:$GL$500,145,FALSE)</f>
        <v>2.0951492537313432E-2</v>
      </c>
      <c r="I41" s="23">
        <f>VLOOKUP($B41,Data!$A$8:$GL$500,146,FALSE)</f>
        <v>2.1252408477842002E-2</v>
      </c>
      <c r="J41" s="23">
        <f>VLOOKUP($B41,Data!$A$8:$GL$500,147,FALSE)</f>
        <v>2.4176245210727969E-2</v>
      </c>
      <c r="K41" s="23">
        <f>VLOOKUP($B41,Data!$A$8:$GL$500,148,FALSE)</f>
        <v>2.2616279069767441E-2</v>
      </c>
      <c r="L41" s="23">
        <f>VLOOKUP($B41,Data!$A$8:$GL$500,149,FALSE)</f>
        <v>2.4232209737827717E-2</v>
      </c>
      <c r="M41" s="23">
        <f>VLOOKUP($B41,Data!$A$8:$GL$500,150,FALSE)</f>
        <v>2.0091074681238615E-2</v>
      </c>
      <c r="N41" s="23">
        <f>VLOOKUP($B41,Data!$A$8:$GL$500,151,FALSE)</f>
        <v>1.9166666666666665E-2</v>
      </c>
      <c r="O41" s="23">
        <f>VLOOKUP($B41,Data!$A$8:$GL$500,152,FALSE)</f>
        <v>1.6424870466321243E-2</v>
      </c>
      <c r="P41" s="23">
        <f>VLOOKUP($B41,Data!$A$8:$GL$500,153,FALSE)</f>
        <v>1.8886956521739131E-2</v>
      </c>
      <c r="Q41" s="23">
        <f>VLOOKUP($B41,Data!$A$8:$GL$500,154,FALSE)</f>
        <v>2.005226480836237E-2</v>
      </c>
      <c r="R41" s="23">
        <f>VLOOKUP($B41,Data!$A$8:$GL$500,155,FALSE)</f>
        <v>2.3850174216027874E-2</v>
      </c>
      <c r="S41" s="23">
        <f>VLOOKUP($B41,Data!$A$8:$GL$500,156,FALSE)</f>
        <v>3.0104347826086956E-2</v>
      </c>
      <c r="T41" s="23">
        <f>VLOOKUP($B41,Data!$A$8:$GL$500,157,FALSE)</f>
        <v>4.00174520069808E-2</v>
      </c>
      <c r="U41" s="23">
        <f>VLOOKUP($B41,Data!$A$8:$GL$500,158,FALSE)</f>
        <v>3.8378378378378375E-2</v>
      </c>
      <c r="V41" s="23">
        <f>VLOOKUP($B41,Data!$A$8:$GL$500,159,FALSE)</f>
        <v>3.9264214046822746E-2</v>
      </c>
      <c r="W41" s="23">
        <f>VLOOKUP($B41,Data!$A$8:$GL$500,160,FALSE)</f>
        <v>3.8609271523178806E-2</v>
      </c>
      <c r="X41" s="23">
        <f>VLOOKUP($B41,Data!$A$8:$GL$500,161,FALSE)</f>
        <v>3.8434925864909389E-2</v>
      </c>
      <c r="Y41" s="23">
        <f>VLOOKUP($B41,Data!$A$8:$GL$500,162,FALSE)</f>
        <v>3.3562091503267971E-2</v>
      </c>
      <c r="Z41" s="23">
        <f>VLOOKUP($B41,Data!$A$8:$GL$500,163,FALSE)</f>
        <v>3.4760330578512397E-2</v>
      </c>
      <c r="AA41" s="23">
        <f>VLOOKUP($B41,Data!$A$8:$GL$500,164,FALSE)</f>
        <v>3.4382402707275807E-2</v>
      </c>
      <c r="AB41" s="23">
        <f>VLOOKUP($B41,Data!$A$8:$GL$500,165,FALSE)</f>
        <v>3.7614213197969544E-2</v>
      </c>
      <c r="AC41" s="23">
        <f>VLOOKUP($B41,Data!$A$8:$GL$500,166,FALSE)</f>
        <v>3.846551724137931E-2</v>
      </c>
      <c r="AD41" s="23">
        <f>VLOOKUP($B41,Data!$A$8:$GL$500,167,FALSE)</f>
        <v>4.1713286713286717E-2</v>
      </c>
      <c r="AE41" s="52">
        <f>VLOOKUP($B41,Data!$A$8:$GL$500,168,FALSE)</f>
        <v>4.3624999999999997E-2</v>
      </c>
      <c r="AF41" s="52">
        <f>VLOOKUP($B41,Data!$A$8:$GL$500,169,FALSE)</f>
        <v>4.4273356401384086E-2</v>
      </c>
      <c r="AG41" s="52">
        <f>VLOOKUP($B41,Data!$A$8:$GL$500,170,FALSE)</f>
        <v>4.1423423423423422E-2</v>
      </c>
      <c r="AH41" s="52">
        <f>VLOOKUP($B41,Data!$A$8:$GL$500,171,FALSE)</f>
        <v>4.0694698354661794E-2</v>
      </c>
      <c r="AI41" s="52">
        <f>VLOOKUP($B41,Data!$A$8:$GL$500,172,FALSE)</f>
        <v>3.7084048027444257E-2</v>
      </c>
      <c r="AJ41" s="52">
        <f>VLOOKUP($B41,Data!$A$8:$GL$500,173,FALSE)</f>
        <v>4.0789946140035907E-2</v>
      </c>
      <c r="AK41" s="52">
        <f>VLOOKUP($B41,Data!$A$8:$GL$500,174,FALSE)</f>
        <v>3.4278350515463921E-2</v>
      </c>
    </row>
    <row r="42" spans="1:37">
      <c r="A42" s="1"/>
      <c r="B42" s="17" t="s">
        <v>105</v>
      </c>
      <c r="C42" s="42" t="s">
        <v>517</v>
      </c>
      <c r="D42" t="s">
        <v>505</v>
      </c>
      <c r="E42" s="45" t="s">
        <v>105</v>
      </c>
      <c r="F42" s="45"/>
      <c r="H42" s="23">
        <f>VLOOKUP($B42,Data!$A$8:$GL$500,145,FALSE)</f>
        <v>1.6312649164677805E-2</v>
      </c>
      <c r="I42" s="23">
        <f>VLOOKUP($B42,Data!$A$8:$GL$500,146,FALSE)</f>
        <v>1.3962639109697934E-2</v>
      </c>
      <c r="J42" s="23">
        <f>VLOOKUP($B42,Data!$A$8:$GL$500,147,FALSE)</f>
        <v>1.3926332288401254E-2</v>
      </c>
      <c r="K42" s="23">
        <f>VLOOKUP($B42,Data!$A$8:$GL$500,148,FALSE)</f>
        <v>1.3222843450479234E-2</v>
      </c>
      <c r="L42" s="23">
        <f>VLOOKUP($B42,Data!$A$8:$GL$500,149,FALSE)</f>
        <v>1.3664795509222134E-2</v>
      </c>
      <c r="M42" s="23">
        <f>VLOOKUP($B42,Data!$A$8:$GL$500,150,FALSE)</f>
        <v>1.207516993202719E-2</v>
      </c>
      <c r="N42" s="23">
        <f>VLOOKUP($B42,Data!$A$8:$GL$500,151,FALSE)</f>
        <v>1.1894780106863954E-2</v>
      </c>
      <c r="O42" s="23">
        <f>VLOOKUP($B42,Data!$A$8:$GL$500,152,FALSE)</f>
        <v>1.043050430504305E-2</v>
      </c>
      <c r="P42" s="23">
        <f>VLOOKUP($B42,Data!$A$8:$GL$500,153,FALSE)</f>
        <v>1.1203369434416365E-2</v>
      </c>
      <c r="Q42" s="23">
        <f>VLOOKUP($B42,Data!$A$8:$GL$500,154,FALSE)</f>
        <v>1.15066291683407E-2</v>
      </c>
      <c r="R42" s="23">
        <f>VLOOKUP($B42,Data!$A$8:$GL$500,155,FALSE)</f>
        <v>1.3965798045602607E-2</v>
      </c>
      <c r="S42" s="23">
        <f>VLOOKUP($B42,Data!$A$8:$GL$500,156,FALSE)</f>
        <v>1.7978468899521531E-2</v>
      </c>
      <c r="T42" s="23">
        <f>VLOOKUP($B42,Data!$A$8:$GL$500,157,FALSE)</f>
        <v>2.7346368715083801E-2</v>
      </c>
      <c r="U42" s="23">
        <f>VLOOKUP($B42,Data!$A$8:$GL$500,158,FALSE)</f>
        <v>2.849462365591398E-2</v>
      </c>
      <c r="V42" s="23">
        <f>VLOOKUP($B42,Data!$A$8:$GL$500,159,FALSE)</f>
        <v>2.9313764379214596E-2</v>
      </c>
      <c r="W42" s="23">
        <f>VLOOKUP($B42,Data!$A$8:$GL$500,160,FALSE)</f>
        <v>2.6082967690466693E-2</v>
      </c>
      <c r="X42" s="23">
        <f>VLOOKUP($B42,Data!$A$8:$GL$500,161,FALSE)</f>
        <v>2.7749800159872103E-2</v>
      </c>
      <c r="Y42" s="23">
        <f>VLOOKUP($B42,Data!$A$8:$GL$500,162,FALSE)</f>
        <v>2.3897415185783522E-2</v>
      </c>
      <c r="Z42" s="23">
        <f>VLOOKUP($B42,Data!$A$8:$GL$500,163,FALSE)</f>
        <v>2.3555733120255693E-2</v>
      </c>
      <c r="AA42" s="23">
        <f>VLOOKUP($B42,Data!$A$8:$GL$500,164,FALSE)</f>
        <v>2.2766129032258064E-2</v>
      </c>
      <c r="AB42" s="23">
        <f>VLOOKUP($B42,Data!$A$8:$GL$500,165,FALSE)</f>
        <v>2.5160642570281125E-2</v>
      </c>
      <c r="AC42" s="23">
        <f>VLOOKUP($B42,Data!$A$8:$GL$500,166,FALSE)</f>
        <v>2.3822363203806502E-2</v>
      </c>
      <c r="AD42" s="23">
        <f>VLOOKUP($B42,Data!$A$8:$GL$500,167,FALSE)</f>
        <v>2.5651821862348177E-2</v>
      </c>
      <c r="AE42" s="52">
        <f>VLOOKUP($B42,Data!$A$8:$GL$500,168,FALSE)</f>
        <v>2.4106570512820513E-2</v>
      </c>
      <c r="AF42" s="52">
        <f>VLOOKUP($B42,Data!$A$8:$GL$500,169,FALSE)</f>
        <v>2.6523999999999999E-2</v>
      </c>
      <c r="AG42" s="52">
        <f>VLOOKUP($B42,Data!$A$8:$GL$500,170,FALSE)</f>
        <v>2.4749190938511328E-2</v>
      </c>
      <c r="AH42" s="52">
        <f>VLOOKUP($B42,Data!$A$8:$GL$500,171,FALSE)</f>
        <v>2.4552000000000001E-2</v>
      </c>
      <c r="AI42" s="52">
        <f>VLOOKUP($B42,Data!$A$8:$GL$500,172,FALSE)</f>
        <v>2.4177062374245474E-2</v>
      </c>
      <c r="AJ42" s="52">
        <f>VLOOKUP($B42,Data!$A$8:$GL$500,173,FALSE)</f>
        <v>2.5490116982654295E-2</v>
      </c>
      <c r="AK42" s="52">
        <f>VLOOKUP($B42,Data!$A$8:$GL$500,174,FALSE)</f>
        <v>2.1835341365461846E-2</v>
      </c>
    </row>
    <row r="43" spans="1:37">
      <c r="A43" s="1"/>
      <c r="B43" s="17" t="s">
        <v>106</v>
      </c>
      <c r="C43" s="42" t="s">
        <v>517</v>
      </c>
      <c r="D43" t="s">
        <v>0</v>
      </c>
      <c r="E43" s="45" t="s">
        <v>106</v>
      </c>
      <c r="F43" s="45" t="s">
        <v>14</v>
      </c>
      <c r="H43" s="23">
        <f>VLOOKUP($B43,Data!$A$8:$GL$500,145,FALSE)</f>
        <v>3.4422604422604419E-2</v>
      </c>
      <c r="I43" s="23">
        <f>VLOOKUP($B43,Data!$A$8:$GL$500,146,FALSE)</f>
        <v>3.557788944723618E-2</v>
      </c>
      <c r="J43" s="23">
        <f>VLOOKUP($B43,Data!$A$8:$GL$500,147,FALSE)</f>
        <v>3.1887254901960788E-2</v>
      </c>
      <c r="K43" s="23">
        <f>VLOOKUP($B43,Data!$A$8:$GL$500,148,FALSE)</f>
        <v>3.1571072319201997E-2</v>
      </c>
      <c r="L43" s="23">
        <f>VLOOKUP($B43,Data!$A$8:$GL$500,149,FALSE)</f>
        <v>3.5732984293193715E-2</v>
      </c>
      <c r="M43" s="23">
        <f>VLOOKUP($B43,Data!$A$8:$GL$500,150,FALSE)</f>
        <v>3.200507614213198E-2</v>
      </c>
      <c r="N43" s="23">
        <f>VLOOKUP($B43,Data!$A$8:$GL$500,151,FALSE)</f>
        <v>3.2227848101265825E-2</v>
      </c>
      <c r="O43" s="23">
        <f>VLOOKUP($B43,Data!$A$8:$GL$500,152,FALSE)</f>
        <v>3.4666666666666665E-2</v>
      </c>
      <c r="P43" s="23">
        <f>VLOOKUP($B43,Data!$A$8:$GL$500,153,FALSE)</f>
        <v>3.4322250639386188E-2</v>
      </c>
      <c r="Q43" s="23">
        <f>VLOOKUP($B43,Data!$A$8:$GL$500,154,FALSE)</f>
        <v>3.4531645569620253E-2</v>
      </c>
      <c r="R43" s="23">
        <f>VLOOKUP($B43,Data!$A$8:$GL$500,155,FALSE)</f>
        <v>4.1688654353562005E-2</v>
      </c>
      <c r="S43" s="23">
        <f>VLOOKUP($B43,Data!$A$8:$GL$500,156,FALSE)</f>
        <v>4.8546365914786969E-2</v>
      </c>
      <c r="T43" s="23">
        <f>VLOOKUP($B43,Data!$A$8:$GL$500,157,FALSE)</f>
        <v>6.5142857142857141E-2</v>
      </c>
      <c r="U43" s="23">
        <f>VLOOKUP($B43,Data!$A$8:$GL$500,158,FALSE)</f>
        <v>6.6931216931216925E-2</v>
      </c>
      <c r="V43" s="23">
        <f>VLOOKUP($B43,Data!$A$8:$GL$500,159,FALSE)</f>
        <v>6.4072164948453608E-2</v>
      </c>
      <c r="W43" s="23">
        <f>VLOOKUP($B43,Data!$A$8:$GL$500,160,FALSE)</f>
        <v>6.6213333333333332E-2</v>
      </c>
      <c r="X43" s="23">
        <f>VLOOKUP($B43,Data!$A$8:$GL$500,161,FALSE)</f>
        <v>6.2278481012658225E-2</v>
      </c>
      <c r="Y43" s="23">
        <f>VLOOKUP($B43,Data!$A$8:$GL$500,162,FALSE)</f>
        <v>5.7461928934010149E-2</v>
      </c>
      <c r="Z43" s="23">
        <f>VLOOKUP($B43,Data!$A$8:$GL$500,163,FALSE)</f>
        <v>5.7924050632911395E-2</v>
      </c>
      <c r="AA43" s="23">
        <f>VLOOKUP($B43,Data!$A$8:$GL$500,164,FALSE)</f>
        <v>5.3902439024390243E-2</v>
      </c>
      <c r="AB43" s="23">
        <f>VLOOKUP($B43,Data!$A$8:$GL$500,165,FALSE)</f>
        <v>6.022670025188917E-2</v>
      </c>
      <c r="AC43" s="23">
        <f>VLOOKUP($B43,Data!$A$8:$GL$500,166,FALSE)</f>
        <v>6.022670025188917E-2</v>
      </c>
      <c r="AD43" s="23">
        <f>VLOOKUP($B43,Data!$A$8:$GL$500,167,FALSE)</f>
        <v>6.5671641791044774E-2</v>
      </c>
      <c r="AE43" s="52">
        <f>VLOOKUP($B43,Data!$A$8:$GL$500,168,FALSE)</f>
        <v>6.7236180904522616E-2</v>
      </c>
      <c r="AF43" s="52">
        <f>VLOOKUP($B43,Data!$A$8:$GL$500,169,FALSE)</f>
        <v>7.2499999999999995E-2</v>
      </c>
      <c r="AG43" s="52">
        <f>VLOOKUP($B43,Data!$A$8:$GL$500,170,FALSE)</f>
        <v>6.6421800947867302E-2</v>
      </c>
      <c r="AH43" s="52">
        <f>VLOOKUP($B43,Data!$A$8:$GL$500,171,FALSE)</f>
        <v>7.0784313725490197E-2</v>
      </c>
      <c r="AI43" s="52">
        <f>VLOOKUP($B43,Data!$A$8:$GL$500,172,FALSE)</f>
        <v>6.6901763224181357E-2</v>
      </c>
      <c r="AJ43" s="52">
        <f>VLOOKUP($B43,Data!$A$8:$GL$500,173,FALSE)</f>
        <v>7.1031746031746029E-2</v>
      </c>
      <c r="AK43" s="52">
        <f>VLOOKUP($B43,Data!$A$8:$GL$500,174,FALSE)</f>
        <v>7.1927374301675978E-2</v>
      </c>
    </row>
    <row r="44" spans="1:37">
      <c r="A44" s="1"/>
      <c r="B44" s="17" t="s">
        <v>107</v>
      </c>
      <c r="C44" s="42" t="s">
        <v>518</v>
      </c>
      <c r="D44" t="s">
        <v>505</v>
      </c>
      <c r="E44" s="45" t="s">
        <v>107</v>
      </c>
      <c r="F44" s="45" t="s">
        <v>33</v>
      </c>
      <c r="H44" s="23">
        <f>VLOOKUP($B44,Data!$A$8:$GL$500,145,FALSE)</f>
        <v>2.5092091007583965E-2</v>
      </c>
      <c r="I44" s="23">
        <f>VLOOKUP($B44,Data!$A$8:$GL$500,146,FALSE)</f>
        <v>2.5745856353591161E-2</v>
      </c>
      <c r="J44" s="23">
        <f>VLOOKUP($B44,Data!$A$8:$GL$500,147,FALSE)</f>
        <v>2.6729490022172949E-2</v>
      </c>
      <c r="K44" s="23">
        <f>VLOOKUP($B44,Data!$A$8:$GL$500,148,FALSE)</f>
        <v>2.478359908883827E-2</v>
      </c>
      <c r="L44" s="23">
        <f>VLOOKUP($B44,Data!$A$8:$GL$500,149,FALSE)</f>
        <v>2.7264367816091956E-2</v>
      </c>
      <c r="M44" s="23">
        <f>VLOOKUP($B44,Data!$A$8:$GL$500,150,FALSE)</f>
        <v>2.5395189003436427E-2</v>
      </c>
      <c r="N44" s="23">
        <f>VLOOKUP($B44,Data!$A$8:$GL$500,151,FALSE)</f>
        <v>2.4794988610478359E-2</v>
      </c>
      <c r="O44" s="23">
        <f>VLOOKUP($B44,Data!$A$8:$GL$500,152,FALSE)</f>
        <v>2.3911602209944753E-2</v>
      </c>
      <c r="P44" s="23">
        <f>VLOOKUP($B44,Data!$A$8:$GL$500,153,FALSE)</f>
        <v>2.6352549889135254E-2</v>
      </c>
      <c r="Q44" s="23">
        <f>VLOOKUP($B44,Data!$A$8:$GL$500,154,FALSE)</f>
        <v>2.6202672605790647E-2</v>
      </c>
      <c r="R44" s="23">
        <f>VLOOKUP($B44,Data!$A$8:$GL$500,155,FALSE)</f>
        <v>3.1177802944507362E-2</v>
      </c>
      <c r="S44" s="23">
        <f>VLOOKUP($B44,Data!$A$8:$GL$500,156,FALSE)</f>
        <v>3.7454337899543381E-2</v>
      </c>
      <c r="T44" s="23">
        <f>VLOOKUP($B44,Data!$A$8:$GL$500,157,FALSE)</f>
        <v>5.164367816091954E-2</v>
      </c>
      <c r="U44" s="23">
        <f>VLOOKUP($B44,Data!$A$8:$GL$500,158,FALSE)</f>
        <v>5.3137254901960786E-2</v>
      </c>
      <c r="V44" s="23">
        <f>VLOOKUP($B44,Data!$A$8:$GL$500,159,FALSE)</f>
        <v>5.465536723163842E-2</v>
      </c>
      <c r="W44" s="23">
        <f>VLOOKUP($B44,Data!$A$8:$GL$500,160,FALSE)</f>
        <v>5.3194600674915639E-2</v>
      </c>
      <c r="X44" s="23">
        <f>VLOOKUP($B44,Data!$A$8:$GL$500,161,FALSE)</f>
        <v>5.3073446327683613E-2</v>
      </c>
      <c r="Y44" s="23">
        <f>VLOOKUP($B44,Data!$A$8:$GL$500,162,FALSE)</f>
        <v>4.5571587125416202E-2</v>
      </c>
      <c r="Z44" s="23">
        <f>VLOOKUP($B44,Data!$A$8:$GL$500,163,FALSE)</f>
        <v>4.5619469026548676E-2</v>
      </c>
      <c r="AA44" s="23">
        <f>VLOOKUP($B44,Data!$A$8:$GL$500,164,FALSE)</f>
        <v>4.3452115812917594E-2</v>
      </c>
      <c r="AB44" s="23">
        <f>VLOOKUP($B44,Data!$A$8:$GL$500,165,FALSE)</f>
        <v>4.7552602436323366E-2</v>
      </c>
      <c r="AC44" s="23">
        <f>VLOOKUP($B44,Data!$A$8:$GL$500,166,FALSE)</f>
        <v>4.793952967525196E-2</v>
      </c>
      <c r="AD44" s="23">
        <f>VLOOKUP($B44,Data!$A$8:$GL$500,167,FALSE)</f>
        <v>5.2828054298642534E-2</v>
      </c>
      <c r="AE44" s="52">
        <f>VLOOKUP($B44,Data!$A$8:$GL$500,168,FALSE)</f>
        <v>5.1477398015435501E-2</v>
      </c>
      <c r="AF44" s="52">
        <f>VLOOKUP($B44,Data!$A$8:$GL$500,169,FALSE)</f>
        <v>5.4593716143011915E-2</v>
      </c>
      <c r="AG44" s="52">
        <f>VLOOKUP($B44,Data!$A$8:$GL$500,170,FALSE)</f>
        <v>5.1317747077577046E-2</v>
      </c>
      <c r="AH44" s="52">
        <f>VLOOKUP($B44,Data!$A$8:$GL$500,171,FALSE)</f>
        <v>5.0707692307692308E-2</v>
      </c>
      <c r="AI44" s="52">
        <f>VLOOKUP($B44,Data!$A$8:$GL$500,172,FALSE)</f>
        <v>4.8689370485036118E-2</v>
      </c>
      <c r="AJ44" s="52">
        <f>VLOOKUP($B44,Data!$A$8:$GL$500,173,FALSE)</f>
        <v>4.8623853211009177E-2</v>
      </c>
      <c r="AK44" s="52">
        <f>VLOOKUP($B44,Data!$A$8:$GL$500,174,FALSE)</f>
        <v>4.3898655635987591E-2</v>
      </c>
    </row>
    <row r="45" spans="1:37">
      <c r="A45" s="1"/>
      <c r="B45" s="17" t="s">
        <v>109</v>
      </c>
      <c r="C45" s="42" t="s">
        <v>517</v>
      </c>
      <c r="D45" t="s">
        <v>505</v>
      </c>
      <c r="E45" s="45" t="s">
        <v>109</v>
      </c>
      <c r="F45" s="45" t="s">
        <v>36</v>
      </c>
      <c r="H45" s="23">
        <f>VLOOKUP($B45,Data!$A$8:$GL$500,145,FALSE)</f>
        <v>3.6015118790496757E-2</v>
      </c>
      <c r="I45" s="23">
        <f>VLOOKUP($B45,Data!$A$8:$GL$500,146,FALSE)</f>
        <v>3.4684491978609629E-2</v>
      </c>
      <c r="J45" s="23">
        <f>VLOOKUP($B45,Data!$A$8:$GL$500,147,FALSE)</f>
        <v>3.6705385427666312E-2</v>
      </c>
      <c r="K45" s="23">
        <f>VLOOKUP($B45,Data!$A$8:$GL$500,148,FALSE)</f>
        <v>3.5010330578512397E-2</v>
      </c>
      <c r="L45" s="23">
        <f>VLOOKUP($B45,Data!$A$8:$GL$500,149,FALSE)</f>
        <v>3.5973496432212031E-2</v>
      </c>
      <c r="M45" s="23">
        <f>VLOOKUP($B45,Data!$A$8:$GL$500,150,FALSE)</f>
        <v>3.2454175152749488E-2</v>
      </c>
      <c r="N45" s="23">
        <f>VLOOKUP($B45,Data!$A$8:$GL$500,151,FALSE)</f>
        <v>3.1704312114989731E-2</v>
      </c>
      <c r="O45" s="23">
        <f>VLOOKUP($B45,Data!$A$8:$GL$500,152,FALSE)</f>
        <v>3.0395833333333334E-2</v>
      </c>
      <c r="P45" s="23">
        <f>VLOOKUP($B45,Data!$A$8:$GL$500,153,FALSE)</f>
        <v>3.3229166666666664E-2</v>
      </c>
      <c r="Q45" s="23">
        <f>VLOOKUP($B45,Data!$A$8:$GL$500,154,FALSE)</f>
        <v>3.4608247422680413E-2</v>
      </c>
      <c r="R45" s="23">
        <f>VLOOKUP($B45,Data!$A$8:$GL$500,155,FALSE)</f>
        <v>4.0369609856262832E-2</v>
      </c>
      <c r="S45" s="23">
        <f>VLOOKUP($B45,Data!$A$8:$GL$500,156,FALSE)</f>
        <v>4.7975708502024289E-2</v>
      </c>
      <c r="T45" s="23">
        <f>VLOOKUP($B45,Data!$A$8:$GL$500,157,FALSE)</f>
        <v>6.0120120120120121E-2</v>
      </c>
      <c r="U45" s="23">
        <f>VLOOKUP($B45,Data!$A$8:$GL$500,158,FALSE)</f>
        <v>6.3205257836198181E-2</v>
      </c>
      <c r="V45" s="23">
        <f>VLOOKUP($B45,Data!$A$8:$GL$500,159,FALSE)</f>
        <v>6.4447791164658638E-2</v>
      </c>
      <c r="W45" s="23">
        <f>VLOOKUP($B45,Data!$A$8:$GL$500,160,FALSE)</f>
        <v>6.2512716174974572E-2</v>
      </c>
      <c r="X45" s="23">
        <f>VLOOKUP($B45,Data!$A$8:$GL$500,161,FALSE)</f>
        <v>6.4544524053224153E-2</v>
      </c>
      <c r="Y45" s="23">
        <f>VLOOKUP($B45,Data!$A$8:$GL$500,162,FALSE)</f>
        <v>5.7635066258919468E-2</v>
      </c>
      <c r="Z45" s="23">
        <f>VLOOKUP($B45,Data!$A$8:$GL$500,163,FALSE)</f>
        <v>5.8367346938775509E-2</v>
      </c>
      <c r="AA45" s="23">
        <f>VLOOKUP($B45,Data!$A$8:$GL$500,164,FALSE)</f>
        <v>5.8107833163784331E-2</v>
      </c>
      <c r="AB45" s="23">
        <f>VLOOKUP($B45,Data!$A$8:$GL$500,165,FALSE)</f>
        <v>6.2E-2</v>
      </c>
      <c r="AC45" s="23">
        <f>VLOOKUP($B45,Data!$A$8:$GL$500,166,FALSE)</f>
        <v>6.1381443298969073E-2</v>
      </c>
      <c r="AD45" s="23">
        <f>VLOOKUP($B45,Data!$A$8:$GL$500,167,FALSE)</f>
        <v>6.3923154701718901E-2</v>
      </c>
      <c r="AE45" s="52">
        <f>VLOOKUP($B45,Data!$A$8:$GL$500,168,FALSE)</f>
        <v>6.6309403437815981E-2</v>
      </c>
      <c r="AF45" s="52">
        <f>VLOOKUP($B45,Data!$A$8:$GL$500,169,FALSE)</f>
        <v>6.9546827794561936E-2</v>
      </c>
      <c r="AG45" s="52">
        <f>VLOOKUP($B45,Data!$A$8:$GL$500,170,FALSE)</f>
        <v>6.6449348044132397E-2</v>
      </c>
      <c r="AH45" s="52">
        <f>VLOOKUP($B45,Data!$A$8:$GL$500,171,FALSE)</f>
        <v>6.4939879759519037E-2</v>
      </c>
      <c r="AI45" s="52">
        <f>VLOOKUP($B45,Data!$A$8:$GL$500,172,FALSE)</f>
        <v>6.49950149551346E-2</v>
      </c>
      <c r="AJ45" s="52">
        <f>VLOOKUP($B45,Data!$A$8:$GL$500,173,FALSE)</f>
        <v>6.623145400593472E-2</v>
      </c>
      <c r="AK45" s="52">
        <f>VLOOKUP($B45,Data!$A$8:$GL$500,174,FALSE)</f>
        <v>6.1112204724409445E-2</v>
      </c>
    </row>
    <row r="46" spans="1:37">
      <c r="A46" s="1"/>
      <c r="B46" s="17" t="s">
        <v>110</v>
      </c>
      <c r="C46" s="42" t="s">
        <v>516</v>
      </c>
      <c r="D46" t="s">
        <v>0</v>
      </c>
      <c r="E46" s="45" t="s">
        <v>110</v>
      </c>
      <c r="F46" s="45" t="s">
        <v>32</v>
      </c>
      <c r="H46" s="23">
        <f>VLOOKUP($B46,Data!$A$8:$GL$500,145,FALSE)</f>
        <v>2.5332136445242369E-2</v>
      </c>
      <c r="I46" s="23">
        <f>VLOOKUP($B46,Data!$A$8:$GL$500,146,FALSE)</f>
        <v>2.4060402684563758E-2</v>
      </c>
      <c r="J46" s="23">
        <f>VLOOKUP($B46,Data!$A$8:$GL$500,147,FALSE)</f>
        <v>2.0355987055016182E-2</v>
      </c>
      <c r="K46" s="23">
        <f>VLOOKUP($B46,Data!$A$8:$GL$500,148,FALSE)</f>
        <v>2.2823920265780732E-2</v>
      </c>
      <c r="L46" s="23">
        <f>VLOOKUP($B46,Data!$A$8:$GL$500,149,FALSE)</f>
        <v>2.4064625850340134E-2</v>
      </c>
      <c r="M46" s="23">
        <f>VLOOKUP($B46,Data!$A$8:$GL$500,150,FALSE)</f>
        <v>2.2202797202797202E-2</v>
      </c>
      <c r="N46" s="23">
        <f>VLOOKUP($B46,Data!$A$8:$GL$500,151,FALSE)</f>
        <v>2.1258620689655172E-2</v>
      </c>
      <c r="O46" s="23">
        <f>VLOOKUP($B46,Data!$A$8:$GL$500,152,FALSE)</f>
        <v>2.0206896551724137E-2</v>
      </c>
      <c r="P46" s="23">
        <f>VLOOKUP($B46,Data!$A$8:$GL$500,153,FALSE)</f>
        <v>1.8834645669291338E-2</v>
      </c>
      <c r="Q46" s="23">
        <f>VLOOKUP($B46,Data!$A$8:$GL$500,154,FALSE)</f>
        <v>1.8147540983606558E-2</v>
      </c>
      <c r="R46" s="23">
        <f>VLOOKUP($B46,Data!$A$8:$GL$500,155,FALSE)</f>
        <v>1.896551724137931E-2</v>
      </c>
      <c r="S46" s="23">
        <f>VLOOKUP($B46,Data!$A$8:$GL$500,156,FALSE)</f>
        <v>2.3327674023769101E-2</v>
      </c>
      <c r="T46" s="23">
        <f>VLOOKUP($B46,Data!$A$8:$GL$500,157,FALSE)</f>
        <v>2.945945945945946E-2</v>
      </c>
      <c r="U46" s="23">
        <f>VLOOKUP($B46,Data!$A$8:$GL$500,158,FALSE)</f>
        <v>3.1190476190476192E-2</v>
      </c>
      <c r="V46" s="23">
        <f>VLOOKUP($B46,Data!$A$8:$GL$500,159,FALSE)</f>
        <v>3.0971786833855798E-2</v>
      </c>
      <c r="W46" s="23">
        <f>VLOOKUP($B46,Data!$A$8:$GL$500,160,FALSE)</f>
        <v>2.9659969088098918E-2</v>
      </c>
      <c r="X46" s="23">
        <f>VLOOKUP($B46,Data!$A$8:$GL$500,161,FALSE)</f>
        <v>2.9734789391575662E-2</v>
      </c>
      <c r="Y46" s="23">
        <f>VLOOKUP($B46,Data!$A$8:$GL$500,162,FALSE)</f>
        <v>2.6839694656488548E-2</v>
      </c>
      <c r="Z46" s="23">
        <f>VLOOKUP($B46,Data!$A$8:$GL$500,163,FALSE)</f>
        <v>2.568862275449102E-2</v>
      </c>
      <c r="AA46" s="23">
        <f>VLOOKUP($B46,Data!$A$8:$GL$500,164,FALSE)</f>
        <v>2.3927007299270074E-2</v>
      </c>
      <c r="AB46" s="23">
        <f>VLOOKUP($B46,Data!$A$8:$GL$500,165,FALSE)</f>
        <v>2.4971014492753622E-2</v>
      </c>
      <c r="AC46" s="23">
        <f>VLOOKUP($B46,Data!$A$8:$GL$500,166,FALSE)</f>
        <v>2.3402489626556017E-2</v>
      </c>
      <c r="AD46" s="23">
        <f>VLOOKUP($B46,Data!$A$8:$GL$500,167,FALSE)</f>
        <v>2.4492350486787204E-2</v>
      </c>
      <c r="AE46" s="52">
        <f>VLOOKUP($B46,Data!$A$8:$GL$500,168,FALSE)</f>
        <v>2.376770538243626E-2</v>
      </c>
      <c r="AF46" s="52">
        <f>VLOOKUP($B46,Data!$A$8:$GL$500,169,FALSE)</f>
        <v>2.6330935251798561E-2</v>
      </c>
      <c r="AG46" s="52">
        <f>VLOOKUP($B46,Data!$A$8:$GL$500,170,FALSE)</f>
        <v>2.4616519174041299E-2</v>
      </c>
      <c r="AH46" s="52">
        <f>VLOOKUP($B46,Data!$A$8:$GL$500,171,FALSE)</f>
        <v>2.4289813486370156E-2</v>
      </c>
      <c r="AI46" s="52">
        <f>VLOOKUP($B46,Data!$A$8:$GL$500,172,FALSE)</f>
        <v>2.2169811320754716E-2</v>
      </c>
      <c r="AJ46" s="52">
        <f>VLOOKUP($B46,Data!$A$8:$GL$500,173,FALSE)</f>
        <v>2.1782437745740499E-2</v>
      </c>
      <c r="AK46" s="52">
        <f>VLOOKUP($B46,Data!$A$8:$GL$500,174,FALSE)</f>
        <v>1.8617992177314212E-2</v>
      </c>
    </row>
    <row r="47" spans="1:37">
      <c r="A47" s="1"/>
      <c r="B47" s="17" t="s">
        <v>111</v>
      </c>
      <c r="C47" s="42" t="s">
        <v>516</v>
      </c>
      <c r="D47" t="s">
        <v>505</v>
      </c>
      <c r="E47" s="17" t="s">
        <v>111</v>
      </c>
      <c r="F47" s="45"/>
      <c r="H47" s="23">
        <f>VLOOKUP($B47,Data!$A$8:$GL$500,145,FALSE)</f>
        <v>1.7589674824002682E-2</v>
      </c>
      <c r="I47" s="23">
        <f>VLOOKUP($B47,Data!$A$8:$GL$500,146,FALSE)</f>
        <v>1.7466532797858099E-2</v>
      </c>
      <c r="J47" s="23">
        <f>VLOOKUP($B47,Data!$A$8:$GL$500,147,FALSE)</f>
        <v>1.6150065530799475E-2</v>
      </c>
      <c r="K47" s="23">
        <f>VLOOKUP($B47,Data!$A$8:$GL$500,148,FALSE)</f>
        <v>1.7041516835567178E-2</v>
      </c>
      <c r="L47" s="23">
        <f>VLOOKUP($B47,Data!$A$8:$GL$500,149,FALSE)</f>
        <v>1.7564903056194545E-2</v>
      </c>
      <c r="M47" s="23">
        <f>VLOOKUP($B47,Data!$A$8:$GL$500,150,FALSE)</f>
        <v>1.537249753856252E-2</v>
      </c>
      <c r="N47" s="23">
        <f>VLOOKUP($B47,Data!$A$8:$GL$500,151,FALSE)</f>
        <v>1.4902672385351369E-2</v>
      </c>
      <c r="O47" s="23">
        <f>VLOOKUP($B47,Data!$A$8:$GL$500,152,FALSE)</f>
        <v>1.4316522893165229E-2</v>
      </c>
      <c r="P47" s="23">
        <f>VLOOKUP($B47,Data!$A$8:$GL$500,153,FALSE)</f>
        <v>1.4926564495530013E-2</v>
      </c>
      <c r="Q47" s="23">
        <f>VLOOKUP($B47,Data!$A$8:$GL$500,154,FALSE)</f>
        <v>1.518341307814992E-2</v>
      </c>
      <c r="R47" s="23">
        <f>VLOOKUP($B47,Data!$A$8:$GL$500,155,FALSE)</f>
        <v>1.6724414501122876E-2</v>
      </c>
      <c r="S47" s="23">
        <f>VLOOKUP($B47,Data!$A$8:$GL$500,156,FALSE)</f>
        <v>2.1963882618510157E-2</v>
      </c>
      <c r="T47" s="23">
        <f>VLOOKUP($B47,Data!$A$8:$GL$500,157,FALSE)</f>
        <v>3.068987341772152E-2</v>
      </c>
      <c r="U47" s="23">
        <f>VLOOKUP($B47,Data!$A$8:$GL$500,158,FALSE)</f>
        <v>3.1452531645569617E-2</v>
      </c>
      <c r="V47" s="23">
        <f>VLOOKUP($B47,Data!$A$8:$GL$500,159,FALSE)</f>
        <v>3.0578434454574033E-2</v>
      </c>
      <c r="W47" s="23">
        <f>VLOOKUP($B47,Data!$A$8:$GL$500,160,FALSE)</f>
        <v>2.9572784810126582E-2</v>
      </c>
      <c r="X47" s="23">
        <f>VLOOKUP($B47,Data!$A$8:$GL$500,161,FALSE)</f>
        <v>3.0844529750479847E-2</v>
      </c>
      <c r="Y47" s="23">
        <f>VLOOKUP($B47,Data!$A$8:$GL$500,162,FALSE)</f>
        <v>2.6680458306810949E-2</v>
      </c>
      <c r="Z47" s="23">
        <f>VLOOKUP($B47,Data!$A$8:$GL$500,163,FALSE)</f>
        <v>2.571017274472169E-2</v>
      </c>
      <c r="AA47" s="23">
        <f>VLOOKUP($B47,Data!$A$8:$GL$500,164,FALSE)</f>
        <v>2.5033578509753757E-2</v>
      </c>
      <c r="AB47" s="23">
        <f>VLOOKUP($B47,Data!$A$8:$GL$500,165,FALSE)</f>
        <v>2.7025477707006369E-2</v>
      </c>
      <c r="AC47" s="23">
        <f>VLOOKUP($B47,Data!$A$8:$GL$500,166,FALSE)</f>
        <v>2.6020025031289112E-2</v>
      </c>
      <c r="AD47" s="23">
        <f>VLOOKUP($B47,Data!$A$8:$GL$500,167,FALSE)</f>
        <v>2.7348532167395377E-2</v>
      </c>
      <c r="AE47" s="52">
        <f>VLOOKUP($B47,Data!$A$8:$GL$500,168,FALSE)</f>
        <v>2.6794992175273865E-2</v>
      </c>
      <c r="AF47" s="52">
        <f>VLOOKUP($B47,Data!$A$8:$GL$500,169,FALSE)</f>
        <v>2.9267834793491865E-2</v>
      </c>
      <c r="AG47" s="52">
        <f>VLOOKUP($B47,Data!$A$8:$GL$500,170,FALSE)</f>
        <v>2.7405871091257181E-2</v>
      </c>
      <c r="AH47" s="52">
        <f>VLOOKUP($B47,Data!$A$8:$GL$500,171,FALSE)</f>
        <v>2.7787582729278285E-2</v>
      </c>
      <c r="AI47" s="52">
        <f>VLOOKUP($B47,Data!$A$8:$GL$500,172,FALSE)</f>
        <v>2.5447875267502293E-2</v>
      </c>
      <c r="AJ47" s="52">
        <f>VLOOKUP($B47,Data!$A$8:$GL$500,173,FALSE)</f>
        <v>2.6502582801580066E-2</v>
      </c>
      <c r="AK47" s="52">
        <f>VLOOKUP($B47,Data!$A$8:$GL$500,174,FALSE)</f>
        <v>2.2459165154264972E-2</v>
      </c>
    </row>
    <row r="48" spans="1:37">
      <c r="A48" s="1"/>
      <c r="B48" s="17" t="s">
        <v>112</v>
      </c>
      <c r="C48" s="42" t="s">
        <v>518</v>
      </c>
      <c r="D48" t="s">
        <v>505</v>
      </c>
      <c r="E48" s="45" t="s">
        <v>112</v>
      </c>
      <c r="F48" s="45" t="s">
        <v>42</v>
      </c>
      <c r="H48" s="23">
        <f>VLOOKUP($B48,Data!$A$8:$GL$500,145,FALSE)</f>
        <v>5.1410256410256414E-2</v>
      </c>
      <c r="I48" s="23">
        <f>VLOOKUP($B48,Data!$A$8:$GL$500,146,FALSE)</f>
        <v>4.8967684021543986E-2</v>
      </c>
      <c r="J48" s="23">
        <f>VLOOKUP($B48,Data!$A$8:$GL$500,147,FALSE)</f>
        <v>4.5381355932203389E-2</v>
      </c>
      <c r="K48" s="23">
        <f>VLOOKUP($B48,Data!$A$8:$GL$500,148,FALSE)</f>
        <v>4.1943005181347151E-2</v>
      </c>
      <c r="L48" s="23">
        <f>VLOOKUP($B48,Data!$A$8:$GL$500,149,FALSE)</f>
        <v>4.1850258175559381E-2</v>
      </c>
      <c r="M48" s="23">
        <f>VLOOKUP($B48,Data!$A$8:$GL$500,150,FALSE)</f>
        <v>3.6430423509075195E-2</v>
      </c>
      <c r="N48" s="23">
        <f>VLOOKUP($B48,Data!$A$8:$GL$500,151,FALSE)</f>
        <v>3.6069210292812778E-2</v>
      </c>
      <c r="O48" s="23">
        <f>VLOOKUP($B48,Data!$A$8:$GL$500,152,FALSE)</f>
        <v>3.3067796610169495E-2</v>
      </c>
      <c r="P48" s="23">
        <f>VLOOKUP($B48,Data!$A$8:$GL$500,153,FALSE)</f>
        <v>3.2179379715004189E-2</v>
      </c>
      <c r="Q48" s="23">
        <f>VLOOKUP($B48,Data!$A$8:$GL$500,154,FALSE)</f>
        <v>3.2237174095878889E-2</v>
      </c>
      <c r="R48" s="23">
        <f>VLOOKUP($B48,Data!$A$8:$GL$500,155,FALSE)</f>
        <v>3.2748344370860924E-2</v>
      </c>
      <c r="S48" s="23">
        <f>VLOOKUP($B48,Data!$A$8:$GL$500,156,FALSE)</f>
        <v>3.6331114808652247E-2</v>
      </c>
      <c r="T48" s="23">
        <f>VLOOKUP($B48,Data!$A$8:$GL$500,157,FALSE)</f>
        <v>4.3626465661641543E-2</v>
      </c>
      <c r="U48" s="23">
        <f>VLOOKUP($B48,Data!$A$8:$GL$500,158,FALSE)</f>
        <v>4.4425287356321841E-2</v>
      </c>
      <c r="V48" s="23">
        <f>VLOOKUP($B48,Data!$A$8:$GL$500,159,FALSE)</f>
        <v>4.8723936613844873E-2</v>
      </c>
      <c r="W48" s="23">
        <f>VLOOKUP($B48,Data!$A$8:$GL$500,160,FALSE)</f>
        <v>4.8927108927108928E-2</v>
      </c>
      <c r="X48" s="23">
        <f>VLOOKUP($B48,Data!$A$8:$GL$500,161,FALSE)</f>
        <v>4.6416275430359935E-2</v>
      </c>
      <c r="Y48" s="23">
        <f>VLOOKUP($B48,Data!$A$8:$GL$500,162,FALSE)</f>
        <v>4.4544715447154472E-2</v>
      </c>
      <c r="Z48" s="23">
        <f>VLOOKUP($B48,Data!$A$8:$GL$500,163,FALSE)</f>
        <v>4.4570281124497992E-2</v>
      </c>
      <c r="AA48" s="23">
        <f>VLOOKUP($B48,Data!$A$8:$GL$500,164,FALSE)</f>
        <v>4.0445312499999997E-2</v>
      </c>
      <c r="AB48" s="23">
        <f>VLOOKUP($B48,Data!$A$8:$GL$500,165,FALSE)</f>
        <v>4.2174940898345156E-2</v>
      </c>
      <c r="AC48" s="23">
        <f>VLOOKUP($B48,Data!$A$8:$GL$500,166,FALSE)</f>
        <v>4.3916083916083919E-2</v>
      </c>
      <c r="AD48" s="23">
        <f>VLOOKUP($B48,Data!$A$8:$GL$500,167,FALSE)</f>
        <v>4.4219968798751952E-2</v>
      </c>
      <c r="AE48" s="52">
        <f>VLOOKUP($B48,Data!$A$8:$GL$500,168,FALSE)</f>
        <v>4.7320371935756549E-2</v>
      </c>
      <c r="AF48" s="52">
        <f>VLOOKUP($B48,Data!$A$8:$GL$500,169,FALSE)</f>
        <v>4.8281249999999998E-2</v>
      </c>
      <c r="AG48" s="52">
        <f>VLOOKUP($B48,Data!$A$8:$GL$500,170,FALSE)</f>
        <v>4.4231418918918922E-2</v>
      </c>
      <c r="AH48" s="52">
        <f>VLOOKUP($B48,Data!$A$8:$GL$500,171,FALSE)</f>
        <v>4.3908333333333334E-2</v>
      </c>
      <c r="AI48" s="52">
        <f>VLOOKUP($B48,Data!$A$8:$GL$500,172,FALSE)</f>
        <v>4.0110671936758893E-2</v>
      </c>
      <c r="AJ48" s="52">
        <f>VLOOKUP($B48,Data!$A$8:$GL$500,173,FALSE)</f>
        <v>3.8739365815931938E-2</v>
      </c>
      <c r="AK48" s="52">
        <f>VLOOKUP($B48,Data!$A$8:$GL$500,174,FALSE)</f>
        <v>3.5697399527186764E-2</v>
      </c>
    </row>
    <row r="49" spans="1:37">
      <c r="A49" s="1"/>
      <c r="B49" s="17" t="s">
        <v>113</v>
      </c>
      <c r="C49" s="42" t="s">
        <v>517</v>
      </c>
      <c r="D49" t="s">
        <v>0</v>
      </c>
      <c r="E49" s="45" t="s">
        <v>113</v>
      </c>
      <c r="F49" s="45" t="s">
        <v>31</v>
      </c>
      <c r="G49" s="45" t="s">
        <v>46</v>
      </c>
      <c r="H49" s="23">
        <f>VLOOKUP($B49,Data!$A$8:$GL$500,145,FALSE)</f>
        <v>3.5033259423503327E-2</v>
      </c>
      <c r="I49" s="23">
        <f>VLOOKUP($B49,Data!$A$8:$GL$500,146,FALSE)</f>
        <v>3.1366742596810937E-2</v>
      </c>
      <c r="J49" s="23">
        <f>VLOOKUP($B49,Data!$A$8:$GL$500,147,FALSE)</f>
        <v>2.9704016913319239E-2</v>
      </c>
      <c r="K49" s="23">
        <f>VLOOKUP($B49,Data!$A$8:$GL$500,148,FALSE)</f>
        <v>2.7588357588357589E-2</v>
      </c>
      <c r="L49" s="23">
        <f>VLOOKUP($B49,Data!$A$8:$GL$500,149,FALSE)</f>
        <v>2.8836734693877552E-2</v>
      </c>
      <c r="M49" s="23">
        <f>VLOOKUP($B49,Data!$A$8:$GL$500,150,FALSE)</f>
        <v>2.3272727272727271E-2</v>
      </c>
      <c r="N49" s="23">
        <f>VLOOKUP($B49,Data!$A$8:$GL$500,151,FALSE)</f>
        <v>2.3276595744680852E-2</v>
      </c>
      <c r="O49" s="23">
        <f>VLOOKUP($B49,Data!$A$8:$GL$500,152,FALSE)</f>
        <v>2.3251028806584362E-2</v>
      </c>
      <c r="P49" s="23">
        <f>VLOOKUP($B49,Data!$A$8:$GL$500,153,FALSE)</f>
        <v>2.4978813559322036E-2</v>
      </c>
      <c r="Q49" s="23">
        <f>VLOOKUP($B49,Data!$A$8:$GL$500,154,FALSE)</f>
        <v>2.5849056603773585E-2</v>
      </c>
      <c r="R49" s="23">
        <f>VLOOKUP($B49,Data!$A$8:$GL$500,155,FALSE)</f>
        <v>3.5258426966292132E-2</v>
      </c>
      <c r="S49" s="23">
        <f>VLOOKUP($B49,Data!$A$8:$GL$500,156,FALSE)</f>
        <v>5.281818181818182E-2</v>
      </c>
      <c r="T49" s="23">
        <f>VLOOKUP($B49,Data!$A$8:$GL$500,157,FALSE)</f>
        <v>7.3497757847533637E-2</v>
      </c>
      <c r="U49" s="23">
        <f>VLOOKUP($B49,Data!$A$8:$GL$500,158,FALSE)</f>
        <v>6.8708240534521153E-2</v>
      </c>
      <c r="V49" s="23">
        <f>VLOOKUP($B49,Data!$A$8:$GL$500,159,FALSE)</f>
        <v>6.6777777777777783E-2</v>
      </c>
      <c r="W49" s="23">
        <f>VLOOKUP($B49,Data!$A$8:$GL$500,160,FALSE)</f>
        <v>6.5021929824561397E-2</v>
      </c>
      <c r="X49" s="23">
        <f>VLOOKUP($B49,Data!$A$8:$GL$500,161,FALSE)</f>
        <v>6.0626304801670146E-2</v>
      </c>
      <c r="Y49" s="23">
        <f>VLOOKUP($B49,Data!$A$8:$GL$500,162,FALSE)</f>
        <v>4.9156626506024099E-2</v>
      </c>
      <c r="Z49" s="23">
        <f>VLOOKUP($B49,Data!$A$8:$GL$500,163,FALSE)</f>
        <v>4.5188118811881187E-2</v>
      </c>
      <c r="AA49" s="23">
        <f>VLOOKUP($B49,Data!$A$8:$GL$500,164,FALSE)</f>
        <v>4.5352941176470589E-2</v>
      </c>
      <c r="AB49" s="23">
        <f>VLOOKUP($B49,Data!$A$8:$GL$500,165,FALSE)</f>
        <v>4.7980198019801981E-2</v>
      </c>
      <c r="AC49" s="23">
        <f>VLOOKUP($B49,Data!$A$8:$GL$500,166,FALSE)</f>
        <v>4.8008213552361394E-2</v>
      </c>
      <c r="AD49" s="23">
        <f>VLOOKUP($B49,Data!$A$8:$GL$500,167,FALSE)</f>
        <v>4.7934560327198367E-2</v>
      </c>
      <c r="AE49" s="52">
        <f>VLOOKUP($B49,Data!$A$8:$GL$500,168,FALSE)</f>
        <v>4.5823045267489711E-2</v>
      </c>
      <c r="AF49" s="52">
        <f>VLOOKUP($B49,Data!$A$8:$GL$500,169,FALSE)</f>
        <v>5.2124463519313304E-2</v>
      </c>
      <c r="AG49" s="52">
        <f>VLOOKUP($B49,Data!$A$8:$GL$500,170,FALSE)</f>
        <v>5.0522727272727275E-2</v>
      </c>
      <c r="AH49" s="52">
        <f>VLOOKUP($B49,Data!$A$8:$GL$500,171,FALSE)</f>
        <v>4.9668874172185427E-2</v>
      </c>
      <c r="AI49" s="52">
        <f>VLOOKUP($B49,Data!$A$8:$GL$500,172,FALSE)</f>
        <v>4.8085585585585587E-2</v>
      </c>
      <c r="AJ49" s="52">
        <f>VLOOKUP($B49,Data!$A$8:$GL$500,173,FALSE)</f>
        <v>4.7154989384288748E-2</v>
      </c>
      <c r="AK49" s="52">
        <f>VLOOKUP($B49,Data!$A$8:$GL$500,174,FALSE)</f>
        <v>3.9788135593220336E-2</v>
      </c>
    </row>
    <row r="50" spans="1:37">
      <c r="A50" s="1"/>
      <c r="B50" s="17" t="s">
        <v>114</v>
      </c>
      <c r="C50" s="42" t="s">
        <v>517</v>
      </c>
      <c r="D50" t="s">
        <v>0</v>
      </c>
      <c r="E50" s="45" t="s">
        <v>114</v>
      </c>
      <c r="F50" s="45" t="s">
        <v>35</v>
      </c>
      <c r="H50" s="23">
        <f>VLOOKUP($B50,Data!$A$8:$GL$500,145,FALSE)</f>
        <v>2.4273624823695345E-2</v>
      </c>
      <c r="I50" s="23">
        <f>VLOOKUP($B50,Data!$A$8:$GL$500,146,FALSE)</f>
        <v>2.2304469273743018E-2</v>
      </c>
      <c r="J50" s="23">
        <f>VLOOKUP($B50,Data!$A$8:$GL$500,147,FALSE)</f>
        <v>2.2200825309491058E-2</v>
      </c>
      <c r="K50" s="23">
        <f>VLOOKUP($B50,Data!$A$8:$GL$500,148,FALSE)</f>
        <v>1.9682320441988949E-2</v>
      </c>
      <c r="L50" s="23">
        <f>VLOOKUP($B50,Data!$A$8:$GL$500,149,FALSE)</f>
        <v>2.1400832177531207E-2</v>
      </c>
      <c r="M50" s="23">
        <f>VLOOKUP($B50,Data!$A$8:$GL$500,150,FALSE)</f>
        <v>1.7562326869806095E-2</v>
      </c>
      <c r="N50" s="23">
        <f>VLOOKUP($B50,Data!$A$8:$GL$500,151,FALSE)</f>
        <v>1.579591836734694E-2</v>
      </c>
      <c r="O50" s="23">
        <f>VLOOKUP($B50,Data!$A$8:$GL$500,152,FALSE)</f>
        <v>1.4354838709677419E-2</v>
      </c>
      <c r="P50" s="23">
        <f>VLOOKUP($B50,Data!$A$8:$GL$500,153,FALSE)</f>
        <v>1.5723771580345287E-2</v>
      </c>
      <c r="Q50" s="23">
        <f>VLOOKUP($B50,Data!$A$8:$GL$500,154,FALSE)</f>
        <v>1.6005434782608696E-2</v>
      </c>
      <c r="R50" s="23">
        <f>VLOOKUP($B50,Data!$A$8:$GL$500,155,FALSE)</f>
        <v>1.8691983122362869E-2</v>
      </c>
      <c r="S50" s="23">
        <f>VLOOKUP($B50,Data!$A$8:$GL$500,156,FALSE)</f>
        <v>2.3913630229419704E-2</v>
      </c>
      <c r="T50" s="23">
        <f>VLOOKUP($B50,Data!$A$8:$GL$500,157,FALSE)</f>
        <v>3.3056708160442601E-2</v>
      </c>
      <c r="U50" s="23">
        <f>VLOOKUP($B50,Data!$A$8:$GL$500,158,FALSE)</f>
        <v>3.1329715061058347E-2</v>
      </c>
      <c r="V50" s="23">
        <f>VLOOKUP($B50,Data!$A$8:$GL$500,159,FALSE)</f>
        <v>3.1835616438356161E-2</v>
      </c>
      <c r="W50" s="23">
        <f>VLOOKUP($B50,Data!$A$8:$GL$500,160,FALSE)</f>
        <v>3.3064066852367686E-2</v>
      </c>
      <c r="X50" s="23">
        <f>VLOOKUP($B50,Data!$A$8:$GL$500,161,FALSE)</f>
        <v>3.4155313351498635E-2</v>
      </c>
      <c r="Y50" s="23">
        <f>VLOOKUP($B50,Data!$A$8:$GL$500,162,FALSE)</f>
        <v>2.8646820027063598E-2</v>
      </c>
      <c r="Z50" s="23">
        <f>VLOOKUP($B50,Data!$A$8:$GL$500,163,FALSE)</f>
        <v>2.7493438320209975E-2</v>
      </c>
      <c r="AA50" s="23">
        <f>VLOOKUP($B50,Data!$A$8:$GL$500,164,FALSE)</f>
        <v>2.5727272727272727E-2</v>
      </c>
      <c r="AB50" s="23">
        <f>VLOOKUP($B50,Data!$A$8:$GL$500,165,FALSE)</f>
        <v>3.0387700534759358E-2</v>
      </c>
      <c r="AC50" s="23">
        <f>VLOOKUP($B50,Data!$A$8:$GL$500,166,FALSE)</f>
        <v>3.1197771587743731E-2</v>
      </c>
      <c r="AD50" s="23">
        <f>VLOOKUP($B50,Data!$A$8:$GL$500,167,FALSE)</f>
        <v>3.1443850267379676E-2</v>
      </c>
      <c r="AE50" s="52">
        <f>VLOOKUP($B50,Data!$A$8:$GL$500,168,FALSE)</f>
        <v>3.4231843575418995E-2</v>
      </c>
      <c r="AF50" s="52">
        <f>VLOOKUP($B50,Data!$A$8:$GL$500,169,FALSE)</f>
        <v>3.5874999999999997E-2</v>
      </c>
      <c r="AG50" s="52">
        <f>VLOOKUP($B50,Data!$A$8:$GL$500,170,FALSE)</f>
        <v>3.2918395573997235E-2</v>
      </c>
      <c r="AH50" s="52">
        <f>VLOOKUP($B50,Data!$A$8:$GL$500,171,FALSE)</f>
        <v>3.3582510578279268E-2</v>
      </c>
      <c r="AI50" s="52">
        <f>VLOOKUP($B50,Data!$A$8:$GL$500,172,FALSE)</f>
        <v>3.2212765957446807E-2</v>
      </c>
      <c r="AJ50" s="52">
        <f>VLOOKUP($B50,Data!$A$8:$GL$500,173,FALSE)</f>
        <v>3.3779971791255289E-2</v>
      </c>
      <c r="AK50" s="52">
        <f>VLOOKUP($B50,Data!$A$8:$GL$500,174,FALSE)</f>
        <v>3.0456490727532096E-2</v>
      </c>
    </row>
    <row r="51" spans="1:37">
      <c r="A51" s="1"/>
      <c r="B51" s="17" t="s">
        <v>116</v>
      </c>
      <c r="C51" s="42" t="s">
        <v>516</v>
      </c>
      <c r="D51" t="s">
        <v>0</v>
      </c>
      <c r="E51" s="45" t="s">
        <v>116</v>
      </c>
      <c r="F51" s="45" t="s">
        <v>13</v>
      </c>
      <c r="H51" s="23">
        <f>VLOOKUP($B51,Data!$A$8:$GL$500,145,FALSE)</f>
        <v>2.8448598130841121E-2</v>
      </c>
      <c r="I51" s="23">
        <f>VLOOKUP($B51,Data!$A$8:$GL$500,146,FALSE)</f>
        <v>2.6499068901303539E-2</v>
      </c>
      <c r="J51" s="23">
        <f>VLOOKUP($B51,Data!$A$8:$GL$500,147,FALSE)</f>
        <v>2.4876190476190475E-2</v>
      </c>
      <c r="K51" s="23">
        <f>VLOOKUP($B51,Data!$A$8:$GL$500,148,FALSE)</f>
        <v>2.3383177570093457E-2</v>
      </c>
      <c r="L51" s="23">
        <f>VLOOKUP($B51,Data!$A$8:$GL$500,149,FALSE)</f>
        <v>2.5138632162661736E-2</v>
      </c>
      <c r="M51" s="23">
        <f>VLOOKUP($B51,Data!$A$8:$GL$500,150,FALSE)</f>
        <v>2.0719557195571954E-2</v>
      </c>
      <c r="N51" s="23">
        <f>VLOOKUP($B51,Data!$A$8:$GL$500,151,FALSE)</f>
        <v>1.9577205882352941E-2</v>
      </c>
      <c r="O51" s="23">
        <f>VLOOKUP($B51,Data!$A$8:$GL$500,152,FALSE)</f>
        <v>1.8392857142857141E-2</v>
      </c>
      <c r="P51" s="23">
        <f>VLOOKUP($B51,Data!$A$8:$GL$500,153,FALSE)</f>
        <v>2.224264705882353E-2</v>
      </c>
      <c r="Q51" s="23">
        <f>VLOOKUP($B51,Data!$A$8:$GL$500,154,FALSE)</f>
        <v>2.2025547445255474E-2</v>
      </c>
      <c r="R51" s="23">
        <f>VLOOKUP($B51,Data!$A$8:$GL$500,155,FALSE)</f>
        <v>2.3887850467289719E-2</v>
      </c>
      <c r="S51" s="23">
        <f>VLOOKUP($B51,Data!$A$8:$GL$500,156,FALSE)</f>
        <v>3.0255402750491159E-2</v>
      </c>
      <c r="T51" s="23">
        <f>VLOOKUP($B51,Data!$A$8:$GL$500,157,FALSE)</f>
        <v>4.2172211350293545E-2</v>
      </c>
      <c r="U51" s="23">
        <f>VLOOKUP($B51,Data!$A$8:$GL$500,158,FALSE)</f>
        <v>4.1043307086614175E-2</v>
      </c>
      <c r="V51" s="23">
        <f>VLOOKUP($B51,Data!$A$8:$GL$500,159,FALSE)</f>
        <v>4.1015625E-2</v>
      </c>
      <c r="W51" s="23">
        <f>VLOOKUP($B51,Data!$A$8:$GL$500,160,FALSE)</f>
        <v>3.6301886792452831E-2</v>
      </c>
      <c r="X51" s="23">
        <f>VLOOKUP($B51,Data!$A$8:$GL$500,161,FALSE)</f>
        <v>3.8089887640449439E-2</v>
      </c>
      <c r="Y51" s="23">
        <f>VLOOKUP($B51,Data!$A$8:$GL$500,162,FALSE)</f>
        <v>3.5444444444444445E-2</v>
      </c>
      <c r="Z51" s="23">
        <f>VLOOKUP($B51,Data!$A$8:$GL$500,163,FALSE)</f>
        <v>3.436928702010969E-2</v>
      </c>
      <c r="AA51" s="23">
        <f>VLOOKUP($B51,Data!$A$8:$GL$500,164,FALSE)</f>
        <v>3.1996370235934664E-2</v>
      </c>
      <c r="AB51" s="23">
        <f>VLOOKUP($B51,Data!$A$8:$GL$500,165,FALSE)</f>
        <v>3.8265682656826568E-2</v>
      </c>
      <c r="AC51" s="23">
        <f>VLOOKUP($B51,Data!$A$8:$GL$500,166,FALSE)</f>
        <v>3.5941499085923215E-2</v>
      </c>
      <c r="AD51" s="23">
        <f>VLOOKUP($B51,Data!$A$8:$GL$500,167,FALSE)</f>
        <v>3.9308411214953272E-2</v>
      </c>
      <c r="AE51" s="52">
        <f>VLOOKUP($B51,Data!$A$8:$GL$500,168,FALSE)</f>
        <v>3.5989208633093524E-2</v>
      </c>
      <c r="AF51" s="52">
        <f>VLOOKUP($B51,Data!$A$8:$GL$500,169,FALSE)</f>
        <v>4.2711267605633804E-2</v>
      </c>
      <c r="AG51" s="52">
        <f>VLOOKUP($B51,Data!$A$8:$GL$500,170,FALSE)</f>
        <v>4.1418181818181819E-2</v>
      </c>
      <c r="AH51" s="52">
        <f>VLOOKUP($B51,Data!$A$8:$GL$500,171,FALSE)</f>
        <v>3.7609841827768012E-2</v>
      </c>
      <c r="AI51" s="52">
        <f>VLOOKUP($B51,Data!$A$8:$GL$500,172,FALSE)</f>
        <v>3.8154981549815496E-2</v>
      </c>
      <c r="AJ51" s="52">
        <f>VLOOKUP($B51,Data!$A$8:$GL$500,173,FALSE)</f>
        <v>4.1657458563535914E-2</v>
      </c>
      <c r="AK51" s="52">
        <f>VLOOKUP($B51,Data!$A$8:$GL$500,174,FALSE)</f>
        <v>3.5765765765765768E-2</v>
      </c>
    </row>
    <row r="52" spans="1:37">
      <c r="A52" s="1"/>
      <c r="B52" s="17" t="s">
        <v>118</v>
      </c>
      <c r="C52" s="42" t="s">
        <v>517</v>
      </c>
      <c r="D52" t="s">
        <v>0</v>
      </c>
      <c r="E52" s="45" t="s">
        <v>118</v>
      </c>
      <c r="F52" s="45" t="s">
        <v>35</v>
      </c>
      <c r="H52" s="23">
        <f>VLOOKUP($B52,Data!$A$8:$GL$500,145,FALSE)</f>
        <v>2.3145161290322579E-2</v>
      </c>
      <c r="I52" s="23">
        <f>VLOOKUP($B52,Data!$A$8:$GL$500,146,FALSE)</f>
        <v>2.3055555555555555E-2</v>
      </c>
      <c r="J52" s="23">
        <f>VLOOKUP($B52,Data!$A$8:$GL$500,147,FALSE)</f>
        <v>2.1592689295039165E-2</v>
      </c>
      <c r="K52" s="23">
        <f>VLOOKUP($B52,Data!$A$8:$GL$500,148,FALSE)</f>
        <v>1.9079601990049752E-2</v>
      </c>
      <c r="L52" s="23">
        <f>VLOOKUP($B52,Data!$A$8:$GL$500,149,FALSE)</f>
        <v>1.8147268408551069E-2</v>
      </c>
      <c r="M52" s="23">
        <f>VLOOKUP($B52,Data!$A$8:$GL$500,150,FALSE)</f>
        <v>1.6117647058823528E-2</v>
      </c>
      <c r="N52" s="23">
        <f>VLOOKUP($B52,Data!$A$8:$GL$500,151,FALSE)</f>
        <v>1.4756380510440835E-2</v>
      </c>
      <c r="O52" s="23">
        <f>VLOOKUP($B52,Data!$A$8:$GL$500,152,FALSE)</f>
        <v>1.5155131264916468E-2</v>
      </c>
      <c r="P52" s="23">
        <f>VLOOKUP($B52,Data!$A$8:$GL$500,153,FALSE)</f>
        <v>1.8020050125313283E-2</v>
      </c>
      <c r="Q52" s="23">
        <f>VLOOKUP($B52,Data!$A$8:$GL$500,154,FALSE)</f>
        <v>1.8184143222506395E-2</v>
      </c>
      <c r="R52" s="23">
        <f>VLOOKUP($B52,Data!$A$8:$GL$500,155,FALSE)</f>
        <v>2.1567164179104478E-2</v>
      </c>
      <c r="S52" s="23">
        <f>VLOOKUP($B52,Data!$A$8:$GL$500,156,FALSE)</f>
        <v>2.9778325123152708E-2</v>
      </c>
      <c r="T52" s="23">
        <f>VLOOKUP($B52,Data!$A$8:$GL$500,157,FALSE)</f>
        <v>4.1317647058823528E-2</v>
      </c>
      <c r="U52" s="23">
        <f>VLOOKUP($B52,Data!$A$8:$GL$500,158,FALSE)</f>
        <v>4.2488262910798123E-2</v>
      </c>
      <c r="V52" s="23">
        <f>VLOOKUP($B52,Data!$A$8:$GL$500,159,FALSE)</f>
        <v>4.3877068557919618E-2</v>
      </c>
      <c r="W52" s="23">
        <f>VLOOKUP($B52,Data!$A$8:$GL$500,160,FALSE)</f>
        <v>4.314356435643564E-2</v>
      </c>
      <c r="X52" s="23">
        <f>VLOOKUP($B52,Data!$A$8:$GL$500,161,FALSE)</f>
        <v>4.6892230576441103E-2</v>
      </c>
      <c r="Y52" s="23">
        <f>VLOOKUP($B52,Data!$A$8:$GL$500,162,FALSE)</f>
        <v>3.7888349514563109E-2</v>
      </c>
      <c r="Z52" s="23">
        <f>VLOOKUP($B52,Data!$A$8:$GL$500,163,FALSE)</f>
        <v>3.9627791563275436E-2</v>
      </c>
      <c r="AA52" s="23">
        <f>VLOOKUP($B52,Data!$A$8:$GL$500,164,FALSE)</f>
        <v>3.6404761904761905E-2</v>
      </c>
      <c r="AB52" s="23">
        <f>VLOOKUP($B52,Data!$A$8:$GL$500,165,FALSE)</f>
        <v>3.8436724565756822E-2</v>
      </c>
      <c r="AC52" s="23">
        <f>VLOOKUP($B52,Data!$A$8:$GL$500,166,FALSE)</f>
        <v>3.6633416458852867E-2</v>
      </c>
      <c r="AD52" s="23">
        <f>VLOOKUP($B52,Data!$A$8:$GL$500,167,FALSE)</f>
        <v>3.8852867830423937E-2</v>
      </c>
      <c r="AE52" s="52">
        <f>VLOOKUP($B52,Data!$A$8:$GL$500,168,FALSE)</f>
        <v>3.8245192307692306E-2</v>
      </c>
      <c r="AF52" s="52">
        <f>VLOOKUP($B52,Data!$A$8:$GL$500,169,FALSE)</f>
        <v>4.0595238095238094E-2</v>
      </c>
      <c r="AG52" s="52">
        <f>VLOOKUP($B52,Data!$A$8:$GL$500,170,FALSE)</f>
        <v>3.5781990521327016E-2</v>
      </c>
      <c r="AH52" s="52">
        <f>VLOOKUP($B52,Data!$A$8:$GL$500,171,FALSE)</f>
        <v>3.5057471264367819E-2</v>
      </c>
      <c r="AI52" s="52">
        <f>VLOOKUP($B52,Data!$A$8:$GL$500,172,FALSE)</f>
        <v>3.8082524271844657E-2</v>
      </c>
      <c r="AJ52" s="52">
        <f>VLOOKUP($B52,Data!$A$8:$GL$500,173,FALSE)</f>
        <v>3.8866995073891623E-2</v>
      </c>
      <c r="AK52" s="52">
        <f>VLOOKUP($B52,Data!$A$8:$GL$500,174,FALSE)</f>
        <v>3.3365384615384616E-2</v>
      </c>
    </row>
    <row r="53" spans="1:37">
      <c r="A53" s="1"/>
      <c r="B53" s="17" t="s">
        <v>119</v>
      </c>
      <c r="C53" s="42" t="s">
        <v>516</v>
      </c>
      <c r="D53" t="s">
        <v>505</v>
      </c>
      <c r="E53" s="45" t="s">
        <v>119</v>
      </c>
      <c r="F53" s="45" t="s">
        <v>45</v>
      </c>
      <c r="H53" s="23">
        <f>VLOOKUP($B53,Data!$A$8:$GL$500,145,FALSE)</f>
        <v>1.707680250783699E-2</v>
      </c>
      <c r="I53" s="23">
        <f>VLOOKUP($B53,Data!$A$8:$GL$500,146,FALSE)</f>
        <v>1.6393822393822394E-2</v>
      </c>
      <c r="J53" s="23">
        <f>VLOOKUP($B53,Data!$A$8:$GL$500,147,FALSE)</f>
        <v>1.7131782945736435E-2</v>
      </c>
      <c r="K53" s="23">
        <f>VLOOKUP($B53,Data!$A$8:$GL$500,148,FALSE)</f>
        <v>1.5678431372549019E-2</v>
      </c>
      <c r="L53" s="23">
        <f>VLOOKUP($B53,Data!$A$8:$GL$500,149,FALSE)</f>
        <v>1.69340746624305E-2</v>
      </c>
      <c r="M53" s="23">
        <f>VLOOKUP($B53,Data!$A$8:$GL$500,150,FALSE)</f>
        <v>1.4352941176470587E-2</v>
      </c>
      <c r="N53" s="23">
        <f>VLOOKUP($B53,Data!$A$8:$GL$500,151,FALSE)</f>
        <v>1.3581183611532625E-2</v>
      </c>
      <c r="O53" s="23">
        <f>VLOOKUP($B53,Data!$A$8:$GL$500,152,FALSE)</f>
        <v>1.2217228464419475E-2</v>
      </c>
      <c r="P53" s="23">
        <f>VLOOKUP($B53,Data!$A$8:$GL$500,153,FALSE)</f>
        <v>1.3238095238095238E-2</v>
      </c>
      <c r="Q53" s="23">
        <f>VLOOKUP($B53,Data!$A$8:$GL$500,154,FALSE)</f>
        <v>1.2910934105720492E-2</v>
      </c>
      <c r="R53" s="23">
        <f>VLOOKUP($B53,Data!$A$8:$GL$500,155,FALSE)</f>
        <v>1.6484149855907782E-2</v>
      </c>
      <c r="S53" s="23">
        <f>VLOOKUP($B53,Data!$A$8:$GL$500,156,FALSE)</f>
        <v>2.1384725196288364E-2</v>
      </c>
      <c r="T53" s="23">
        <f>VLOOKUP($B53,Data!$A$8:$GL$500,157,FALSE)</f>
        <v>3.4244604316546766E-2</v>
      </c>
      <c r="U53" s="23">
        <f>VLOOKUP($B53,Data!$A$8:$GL$500,158,FALSE)</f>
        <v>3.5854922279792749E-2</v>
      </c>
      <c r="V53" s="23">
        <f>VLOOKUP($B53,Data!$A$8:$GL$500,159,FALSE)</f>
        <v>3.6478555304740409E-2</v>
      </c>
      <c r="W53" s="23">
        <f>VLOOKUP($B53,Data!$A$8:$GL$500,160,FALSE)</f>
        <v>3.4325546345139415E-2</v>
      </c>
      <c r="X53" s="23">
        <f>VLOOKUP($B53,Data!$A$8:$GL$500,161,FALSE)</f>
        <v>3.4828614008941876E-2</v>
      </c>
      <c r="Y53" s="23">
        <f>VLOOKUP($B53,Data!$A$8:$GL$500,162,FALSE)</f>
        <v>2.9421245421245423E-2</v>
      </c>
      <c r="Z53" s="23">
        <f>VLOOKUP($B53,Data!$A$8:$GL$500,163,FALSE)</f>
        <v>2.8972653362897265E-2</v>
      </c>
      <c r="AA53" s="23">
        <f>VLOOKUP($B53,Data!$A$8:$GL$500,164,FALSE)</f>
        <v>2.7715773809523808E-2</v>
      </c>
      <c r="AB53" s="23">
        <f>VLOOKUP($B53,Data!$A$8:$GL$500,165,FALSE)</f>
        <v>3.1411501120238987E-2</v>
      </c>
      <c r="AC53" s="23">
        <f>VLOOKUP($B53,Data!$A$8:$GL$500,166,FALSE)</f>
        <v>2.9327856609410008E-2</v>
      </c>
      <c r="AD53" s="23">
        <f>VLOOKUP($B53,Data!$A$8:$GL$500,167,FALSE)</f>
        <v>3.1701183431952662E-2</v>
      </c>
      <c r="AE53" s="52">
        <f>VLOOKUP($B53,Data!$A$8:$GL$500,168,FALSE)</f>
        <v>3.125185185185185E-2</v>
      </c>
      <c r="AF53" s="52">
        <f>VLOOKUP($B53,Data!$A$8:$GL$500,169,FALSE)</f>
        <v>3.4303987960872834E-2</v>
      </c>
      <c r="AG53" s="52">
        <f>VLOOKUP($B53,Data!$A$8:$GL$500,170,FALSE)</f>
        <v>3.0800604229607252E-2</v>
      </c>
      <c r="AH53" s="52">
        <f>VLOOKUP($B53,Data!$A$8:$GL$500,171,FALSE)</f>
        <v>3.0972434915773353E-2</v>
      </c>
      <c r="AI53" s="52">
        <f>VLOOKUP($B53,Data!$A$8:$GL$500,172,FALSE)</f>
        <v>2.8922841864018334E-2</v>
      </c>
      <c r="AJ53" s="52">
        <f>VLOOKUP($B53,Data!$A$8:$GL$500,173,FALSE)</f>
        <v>3.179273827534039E-2</v>
      </c>
      <c r="AK53" s="52">
        <f>VLOOKUP($B53,Data!$A$8:$GL$500,174,FALSE)</f>
        <v>2.6795747911921033E-2</v>
      </c>
    </row>
    <row r="54" spans="1:37">
      <c r="A54" s="1"/>
      <c r="B54" s="17" t="s">
        <v>121</v>
      </c>
      <c r="C54" s="42" t="s">
        <v>517</v>
      </c>
      <c r="D54" t="s">
        <v>0</v>
      </c>
      <c r="E54" s="45" t="s">
        <v>121</v>
      </c>
      <c r="F54" s="45" t="s">
        <v>37</v>
      </c>
      <c r="H54" s="23">
        <f>VLOOKUP($B54,Data!$A$8:$GL$500,145,FALSE)</f>
        <v>1.9942857142857144E-2</v>
      </c>
      <c r="I54" s="23">
        <f>VLOOKUP($B54,Data!$A$8:$GL$500,146,FALSE)</f>
        <v>1.8685714285714285E-2</v>
      </c>
      <c r="J54" s="23">
        <f>VLOOKUP($B54,Data!$A$8:$GL$500,147,FALSE)</f>
        <v>1.9512761020881671E-2</v>
      </c>
      <c r="K54" s="23">
        <f>VLOOKUP($B54,Data!$A$8:$GL$500,148,FALSE)</f>
        <v>1.7688838782412626E-2</v>
      </c>
      <c r="L54" s="23">
        <f>VLOOKUP($B54,Data!$A$8:$GL$500,149,FALSE)</f>
        <v>1.8702031602708804E-2</v>
      </c>
      <c r="M54" s="23">
        <f>VLOOKUP($B54,Data!$A$8:$GL$500,150,FALSE)</f>
        <v>1.7067415730337078E-2</v>
      </c>
      <c r="N54" s="23">
        <f>VLOOKUP($B54,Data!$A$8:$GL$500,151,FALSE)</f>
        <v>1.5991285403050108E-2</v>
      </c>
      <c r="O54" s="23">
        <f>VLOOKUP($B54,Data!$A$8:$GL$500,152,FALSE)</f>
        <v>1.4926553672316384E-2</v>
      </c>
      <c r="P54" s="23">
        <f>VLOOKUP($B54,Data!$A$8:$GL$500,153,FALSE)</f>
        <v>1.593296089385475E-2</v>
      </c>
      <c r="Q54" s="23">
        <f>VLOOKUP($B54,Data!$A$8:$GL$500,154,FALSE)</f>
        <v>1.4720087815587266E-2</v>
      </c>
      <c r="R54" s="23">
        <f>VLOOKUP($B54,Data!$A$8:$GL$500,155,FALSE)</f>
        <v>1.7777777777777778E-2</v>
      </c>
      <c r="S54" s="23">
        <f>VLOOKUP($B54,Data!$A$8:$GL$500,156,FALSE)</f>
        <v>2.2450765864332603E-2</v>
      </c>
      <c r="T54" s="23">
        <f>VLOOKUP($B54,Data!$A$8:$GL$500,157,FALSE)</f>
        <v>3.4193548387096775E-2</v>
      </c>
      <c r="U54" s="23">
        <f>VLOOKUP($B54,Data!$A$8:$GL$500,158,FALSE)</f>
        <v>3.7050113895216404E-2</v>
      </c>
      <c r="V54" s="23">
        <f>VLOOKUP($B54,Data!$A$8:$GL$500,159,FALSE)</f>
        <v>3.824766355140187E-2</v>
      </c>
      <c r="W54" s="23">
        <f>VLOOKUP($B54,Data!$A$8:$GL$500,160,FALSE)</f>
        <v>3.5352601156069363E-2</v>
      </c>
      <c r="X54" s="23">
        <f>VLOOKUP($B54,Data!$A$8:$GL$500,161,FALSE)</f>
        <v>3.4307511737089201E-2</v>
      </c>
      <c r="Y54" s="23">
        <f>VLOOKUP($B54,Data!$A$8:$GL$500,162,FALSE)</f>
        <v>3.0203836930455634E-2</v>
      </c>
      <c r="Z54" s="23">
        <f>VLOOKUP($B54,Data!$A$8:$GL$500,163,FALSE)</f>
        <v>2.9638554216867469E-2</v>
      </c>
      <c r="AA54" s="23">
        <f>VLOOKUP($B54,Data!$A$8:$GL$500,164,FALSE)</f>
        <v>3.1119311193111929E-2</v>
      </c>
      <c r="AB54" s="23">
        <f>VLOOKUP($B54,Data!$A$8:$GL$500,165,FALSE)</f>
        <v>3.1925837320574163E-2</v>
      </c>
      <c r="AC54" s="23">
        <f>VLOOKUP($B54,Data!$A$8:$GL$500,166,FALSE)</f>
        <v>3.0573476702508959E-2</v>
      </c>
      <c r="AD54" s="23">
        <f>VLOOKUP($B54,Data!$A$8:$GL$500,167,FALSE)</f>
        <v>3.198102016607355E-2</v>
      </c>
      <c r="AE54" s="52">
        <f>VLOOKUP($B54,Data!$A$8:$GL$500,168,FALSE)</f>
        <v>2.9654377880184331E-2</v>
      </c>
      <c r="AF54" s="52">
        <f>VLOOKUP($B54,Data!$A$8:$GL$500,169,FALSE)</f>
        <v>3.3157276995305164E-2</v>
      </c>
      <c r="AG54" s="52">
        <f>VLOOKUP($B54,Data!$A$8:$GL$500,170,FALSE)</f>
        <v>3.0790094339622643E-2</v>
      </c>
      <c r="AH54" s="52">
        <f>VLOOKUP($B54,Data!$A$8:$GL$500,171,FALSE)</f>
        <v>3.0784780023781214E-2</v>
      </c>
      <c r="AI54" s="52">
        <f>VLOOKUP($B54,Data!$A$8:$GL$500,172,FALSE)</f>
        <v>2.869671132764921E-2</v>
      </c>
      <c r="AJ54" s="52">
        <f>VLOOKUP($B54,Data!$A$8:$GL$500,173,FALSE)</f>
        <v>2.9741176470588236E-2</v>
      </c>
      <c r="AK54" s="52">
        <f>VLOOKUP($B54,Data!$A$8:$GL$500,174,FALSE)</f>
        <v>2.5467289719626168E-2</v>
      </c>
    </row>
    <row r="55" spans="1:37">
      <c r="A55" s="1"/>
      <c r="B55" s="17" t="s">
        <v>122</v>
      </c>
      <c r="C55" s="42" t="s">
        <v>517</v>
      </c>
      <c r="D55" t="s">
        <v>0</v>
      </c>
      <c r="E55" s="45" t="s">
        <v>122</v>
      </c>
      <c r="F55" s="45" t="s">
        <v>35</v>
      </c>
      <c r="H55" s="23">
        <f>VLOOKUP($B55,Data!$A$8:$GL$500,145,FALSE)</f>
        <v>1.7104072398190045E-2</v>
      </c>
      <c r="I55" s="23">
        <f>VLOOKUP($B55,Data!$A$8:$GL$500,146,FALSE)</f>
        <v>1.5294117647058824E-2</v>
      </c>
      <c r="J55" s="23">
        <f>VLOOKUP($B55,Data!$A$8:$GL$500,147,FALSE)</f>
        <v>1.5944444444444445E-2</v>
      </c>
      <c r="K55" s="23">
        <f>VLOOKUP($B55,Data!$A$8:$GL$500,148,FALSE)</f>
        <v>1.6697038724373576E-2</v>
      </c>
      <c r="L55" s="23">
        <f>VLOOKUP($B55,Data!$A$8:$GL$500,149,FALSE)</f>
        <v>1.7488687782805431E-2</v>
      </c>
      <c r="M55" s="23">
        <f>VLOOKUP($B55,Data!$A$8:$GL$500,150,FALSE)</f>
        <v>1.5892255892255892E-2</v>
      </c>
      <c r="N55" s="23">
        <f>VLOOKUP($B55,Data!$A$8:$GL$500,151,FALSE)</f>
        <v>1.4845714285714285E-2</v>
      </c>
      <c r="O55" s="23">
        <f>VLOOKUP($B55,Data!$A$8:$GL$500,152,FALSE)</f>
        <v>1.4364454443194601E-2</v>
      </c>
      <c r="P55" s="23">
        <f>VLOOKUP($B55,Data!$A$8:$GL$500,153,FALSE)</f>
        <v>1.3831460674157303E-2</v>
      </c>
      <c r="Q55" s="23">
        <f>VLOOKUP($B55,Data!$A$8:$GL$500,154,FALSE)</f>
        <v>1.370575221238938E-2</v>
      </c>
      <c r="R55" s="23">
        <f>VLOOKUP($B55,Data!$A$8:$GL$500,155,FALSE)</f>
        <v>1.6636466591166479E-2</v>
      </c>
      <c r="S55" s="23">
        <f>VLOOKUP($B55,Data!$A$8:$GL$500,156,FALSE)</f>
        <v>2.2462941847206385E-2</v>
      </c>
      <c r="T55" s="23">
        <f>VLOOKUP($B55,Data!$A$8:$GL$500,157,FALSE)</f>
        <v>3.3031674208144797E-2</v>
      </c>
      <c r="U55" s="23">
        <f>VLOOKUP($B55,Data!$A$8:$GL$500,158,FALSE)</f>
        <v>3.5174418604651161E-2</v>
      </c>
      <c r="V55" s="23">
        <f>VLOOKUP($B55,Data!$A$8:$GL$500,159,FALSE)</f>
        <v>3.527713625866051E-2</v>
      </c>
      <c r="W55" s="23">
        <f>VLOOKUP($B55,Data!$A$8:$GL$500,160,FALSE)</f>
        <v>3.1373873873873873E-2</v>
      </c>
      <c r="X55" s="23">
        <f>VLOOKUP($B55,Data!$A$8:$GL$500,161,FALSE)</f>
        <v>3.4349827387802075E-2</v>
      </c>
      <c r="Y55" s="23">
        <f>VLOOKUP($B55,Data!$A$8:$GL$500,162,FALSE)</f>
        <v>2.8887627695800226E-2</v>
      </c>
      <c r="Z55" s="23">
        <f>VLOOKUP($B55,Data!$A$8:$GL$500,163,FALSE)</f>
        <v>2.8695652173913042E-2</v>
      </c>
      <c r="AA55" s="23">
        <f>VLOOKUP($B55,Data!$A$8:$GL$500,164,FALSE)</f>
        <v>2.9189189189189189E-2</v>
      </c>
      <c r="AB55" s="23">
        <f>VLOOKUP($B55,Data!$A$8:$GL$500,165,FALSE)</f>
        <v>3.2371134020618558E-2</v>
      </c>
      <c r="AC55" s="23">
        <f>VLOOKUP($B55,Data!$A$8:$GL$500,166,FALSE)</f>
        <v>3.2656612529002323E-2</v>
      </c>
      <c r="AD55" s="23">
        <f>VLOOKUP($B55,Data!$A$8:$GL$500,167,FALSE)</f>
        <v>3.3616279069767441E-2</v>
      </c>
      <c r="AE55" s="52">
        <f>VLOOKUP($B55,Data!$A$8:$GL$500,168,FALSE)</f>
        <v>3.2038505096262743E-2</v>
      </c>
      <c r="AF55" s="52">
        <f>VLOOKUP($B55,Data!$A$8:$GL$500,169,FALSE)</f>
        <v>3.3853711790393017E-2</v>
      </c>
      <c r="AG55" s="52">
        <f>VLOOKUP($B55,Data!$A$8:$GL$500,170,FALSE)</f>
        <v>2.9810526315789475E-2</v>
      </c>
      <c r="AH55" s="52">
        <f>VLOOKUP($B55,Data!$A$8:$GL$500,171,FALSE)</f>
        <v>2.8291925465838509E-2</v>
      </c>
      <c r="AI55" s="52">
        <f>VLOOKUP($B55,Data!$A$8:$GL$500,172,FALSE)</f>
        <v>2.7628004179728317E-2</v>
      </c>
      <c r="AJ55" s="52">
        <f>VLOOKUP($B55,Data!$A$8:$GL$500,173,FALSE)</f>
        <v>2.9034267912772586E-2</v>
      </c>
      <c r="AK55" s="52">
        <f>VLOOKUP($B55,Data!$A$8:$GL$500,174,FALSE)</f>
        <v>2.6065400843881856E-2</v>
      </c>
    </row>
    <row r="56" spans="1:37">
      <c r="A56" s="1"/>
      <c r="B56" s="17" t="s">
        <v>123</v>
      </c>
      <c r="C56" s="42" t="s">
        <v>517</v>
      </c>
      <c r="D56" t="s">
        <v>0</v>
      </c>
      <c r="E56" s="45" t="s">
        <v>123</v>
      </c>
      <c r="F56" s="45" t="s">
        <v>20</v>
      </c>
      <c r="H56" s="23">
        <f>VLOOKUP($B56,Data!$A$8:$GL$500,145,FALSE)</f>
        <v>2.7805309734513273E-2</v>
      </c>
      <c r="I56" s="23">
        <f>VLOOKUP($B56,Data!$A$8:$GL$500,146,FALSE)</f>
        <v>2.7651245551601422E-2</v>
      </c>
      <c r="J56" s="23">
        <f>VLOOKUP($B56,Data!$A$8:$GL$500,147,FALSE)</f>
        <v>2.8152753108348135E-2</v>
      </c>
      <c r="K56" s="23">
        <f>VLOOKUP($B56,Data!$A$8:$GL$500,148,FALSE)</f>
        <v>2.5643738977072311E-2</v>
      </c>
      <c r="L56" s="23">
        <f>VLOOKUP($B56,Data!$A$8:$GL$500,149,FALSE)</f>
        <v>2.7006920415224914E-2</v>
      </c>
      <c r="M56" s="23">
        <f>VLOOKUP($B56,Data!$A$8:$GL$500,150,FALSE)</f>
        <v>2.4816666666666667E-2</v>
      </c>
      <c r="N56" s="23">
        <f>VLOOKUP($B56,Data!$A$8:$GL$500,151,FALSE)</f>
        <v>2.2952691680261011E-2</v>
      </c>
      <c r="O56" s="23">
        <f>VLOOKUP($B56,Data!$A$8:$GL$500,152,FALSE)</f>
        <v>1.9885807504078302E-2</v>
      </c>
      <c r="P56" s="23">
        <f>VLOOKUP($B56,Data!$A$8:$GL$500,153,FALSE)</f>
        <v>2.0816000000000001E-2</v>
      </c>
      <c r="Q56" s="23">
        <f>VLOOKUP($B56,Data!$A$8:$GL$500,154,FALSE)</f>
        <v>2.249185667752443E-2</v>
      </c>
      <c r="R56" s="23">
        <f>VLOOKUP($B56,Data!$A$8:$GL$500,155,FALSE)</f>
        <v>2.6567164179104479E-2</v>
      </c>
      <c r="S56" s="23">
        <f>VLOOKUP($B56,Data!$A$8:$GL$500,156,FALSE)</f>
        <v>3.307692307692308E-2</v>
      </c>
      <c r="T56" s="23">
        <f>VLOOKUP($B56,Data!$A$8:$GL$500,157,FALSE)</f>
        <v>4.7685664939550947E-2</v>
      </c>
      <c r="U56" s="23">
        <f>VLOOKUP($B56,Data!$A$8:$GL$500,158,FALSE)</f>
        <v>4.8473154362416108E-2</v>
      </c>
      <c r="V56" s="23">
        <f>VLOOKUP($B56,Data!$A$8:$GL$500,159,FALSE)</f>
        <v>4.732142857142857E-2</v>
      </c>
      <c r="W56" s="23">
        <f>VLOOKUP($B56,Data!$A$8:$GL$500,160,FALSE)</f>
        <v>4.2131410256410255E-2</v>
      </c>
      <c r="X56" s="23">
        <f>VLOOKUP($B56,Data!$A$8:$GL$500,161,FALSE)</f>
        <v>4.243421052631579E-2</v>
      </c>
      <c r="Y56" s="23">
        <f>VLOOKUP($B56,Data!$A$8:$GL$500,162,FALSE)</f>
        <v>3.5884297520661156E-2</v>
      </c>
      <c r="Z56" s="23">
        <f>VLOOKUP($B56,Data!$A$8:$GL$500,163,FALSE)</f>
        <v>3.5295081967213114E-2</v>
      </c>
      <c r="AA56" s="23">
        <f>VLOOKUP($B56,Data!$A$8:$GL$500,164,FALSE)</f>
        <v>3.371816638370119E-2</v>
      </c>
      <c r="AB56" s="23">
        <f>VLOOKUP($B56,Data!$A$8:$GL$500,165,FALSE)</f>
        <v>3.3521594684385383E-2</v>
      </c>
      <c r="AC56" s="23">
        <f>VLOOKUP($B56,Data!$A$8:$GL$500,166,FALSE)</f>
        <v>3.3120805369127516E-2</v>
      </c>
      <c r="AD56" s="23">
        <f>VLOOKUP($B56,Data!$A$8:$GL$500,167,FALSE)</f>
        <v>3.7751677852348994E-2</v>
      </c>
      <c r="AE56" s="52">
        <f>VLOOKUP($B56,Data!$A$8:$GL$500,168,FALSE)</f>
        <v>3.7537190082644625E-2</v>
      </c>
      <c r="AF56" s="52">
        <f>VLOOKUP($B56,Data!$A$8:$GL$500,169,FALSE)</f>
        <v>4.2235294117647058E-2</v>
      </c>
      <c r="AG56" s="52">
        <f>VLOOKUP($B56,Data!$A$8:$GL$500,170,FALSE)</f>
        <v>3.8986928104575165E-2</v>
      </c>
      <c r="AH56" s="52">
        <f>VLOOKUP($B56,Data!$A$8:$GL$500,171,FALSE)</f>
        <v>3.8854337152209491E-2</v>
      </c>
      <c r="AI56" s="52">
        <f>VLOOKUP($B56,Data!$A$8:$GL$500,172,FALSE)</f>
        <v>3.9590443686006824E-2</v>
      </c>
      <c r="AJ56" s="52">
        <f>VLOOKUP($B56,Data!$A$8:$GL$500,173,FALSE)</f>
        <v>3.9511784511784512E-2</v>
      </c>
      <c r="AK56" s="52">
        <f>VLOOKUP($B56,Data!$A$8:$GL$500,174,FALSE)</f>
        <v>3.5775127768313458E-2</v>
      </c>
    </row>
    <row r="57" spans="1:37">
      <c r="A57" s="1"/>
      <c r="B57" s="17" t="s">
        <v>124</v>
      </c>
      <c r="C57" s="42" t="s">
        <v>516</v>
      </c>
      <c r="D57" t="s">
        <v>0</v>
      </c>
      <c r="E57" s="45" t="s">
        <v>124</v>
      </c>
      <c r="F57" s="45" t="s">
        <v>507</v>
      </c>
      <c r="G57" s="45" t="s">
        <v>45</v>
      </c>
      <c r="H57" s="23">
        <f>VLOOKUP($B57,Data!$A$8:$GL$500,145,FALSE)</f>
        <v>1.4702907711757269E-2</v>
      </c>
      <c r="I57" s="23">
        <f>VLOOKUP($B57,Data!$A$8:$GL$500,146,FALSE)</f>
        <v>1.3118556701030928E-2</v>
      </c>
      <c r="J57" s="23">
        <f>VLOOKUP($B57,Data!$A$8:$GL$500,147,FALSE)</f>
        <v>1.2708600770218228E-2</v>
      </c>
      <c r="K57" s="23">
        <f>VLOOKUP($B57,Data!$A$8:$GL$500,148,FALSE)</f>
        <v>1.2155844155844156E-2</v>
      </c>
      <c r="L57" s="23">
        <f>VLOOKUP($B57,Data!$A$8:$GL$500,149,FALSE)</f>
        <v>1.3723684210526315E-2</v>
      </c>
      <c r="M57" s="23">
        <f>VLOOKUP($B57,Data!$A$8:$GL$500,150,FALSE)</f>
        <v>1.2624671916010499E-2</v>
      </c>
      <c r="N57" s="23">
        <f>VLOOKUP($B57,Data!$A$8:$GL$500,151,FALSE)</f>
        <v>1.2E-2</v>
      </c>
      <c r="O57" s="23">
        <f>VLOOKUP($B57,Data!$A$8:$GL$500,152,FALSE)</f>
        <v>1.0590604026845637E-2</v>
      </c>
      <c r="P57" s="23">
        <f>VLOOKUP($B57,Data!$A$8:$GL$500,153,FALSE)</f>
        <v>1.2170329670329671E-2</v>
      </c>
      <c r="Q57" s="23">
        <f>VLOOKUP($B57,Data!$A$8:$GL$500,154,FALSE)</f>
        <v>1.3147896879240163E-2</v>
      </c>
      <c r="R57" s="23">
        <f>VLOOKUP($B57,Data!$A$8:$GL$500,155,FALSE)</f>
        <v>1.4240422721268164E-2</v>
      </c>
      <c r="S57" s="23">
        <f>VLOOKUP($B57,Data!$A$8:$GL$500,156,FALSE)</f>
        <v>1.838961038961039E-2</v>
      </c>
      <c r="T57" s="23">
        <f>VLOOKUP($B57,Data!$A$8:$GL$500,157,FALSE)</f>
        <v>3.0752972258916777E-2</v>
      </c>
      <c r="U57" s="23">
        <f>VLOOKUP($B57,Data!$A$8:$GL$500,158,FALSE)</f>
        <v>3.1019021739130435E-2</v>
      </c>
      <c r="V57" s="23">
        <f>VLOOKUP($B57,Data!$A$8:$GL$500,159,FALSE)</f>
        <v>3.1450488145048812E-2</v>
      </c>
      <c r="W57" s="23">
        <f>VLOOKUP($B57,Data!$A$8:$GL$500,160,FALSE)</f>
        <v>2.7316017316017314E-2</v>
      </c>
      <c r="X57" s="23">
        <f>VLOOKUP($B57,Data!$A$8:$GL$500,161,FALSE)</f>
        <v>2.6745479833101531E-2</v>
      </c>
      <c r="Y57" s="23">
        <f>VLOOKUP($B57,Data!$A$8:$GL$500,162,FALSE)</f>
        <v>2.1680216802168022E-2</v>
      </c>
      <c r="Z57" s="23">
        <f>VLOOKUP($B57,Data!$A$8:$GL$500,163,FALSE)</f>
        <v>2.0738255033557047E-2</v>
      </c>
      <c r="AA57" s="23">
        <f>VLOOKUP($B57,Data!$A$8:$GL$500,164,FALSE)</f>
        <v>2.0448979591836735E-2</v>
      </c>
      <c r="AB57" s="23">
        <f>VLOOKUP($B57,Data!$A$8:$GL$500,165,FALSE)</f>
        <v>2.2861072902338377E-2</v>
      </c>
      <c r="AC57" s="23">
        <f>VLOOKUP($B57,Data!$A$8:$GL$500,166,FALSE)</f>
        <v>2.3531034482758621E-2</v>
      </c>
      <c r="AD57" s="23">
        <f>VLOOKUP($B57,Data!$A$8:$GL$500,167,FALSE)</f>
        <v>2.3527815468113975E-2</v>
      </c>
      <c r="AE57" s="52">
        <f>VLOOKUP($B57,Data!$A$8:$GL$500,168,FALSE)</f>
        <v>2.1268758526603003E-2</v>
      </c>
      <c r="AF57" s="52">
        <f>VLOOKUP($B57,Data!$A$8:$GL$500,169,FALSE)</f>
        <v>2.3863945578231294E-2</v>
      </c>
      <c r="AG57" s="52">
        <f>VLOOKUP($B57,Data!$A$8:$GL$500,170,FALSE)</f>
        <v>1.9827357237715802E-2</v>
      </c>
      <c r="AH57" s="52">
        <f>VLOOKUP($B57,Data!$A$8:$GL$500,171,FALSE)</f>
        <v>1.8203434610303829E-2</v>
      </c>
      <c r="AI57" s="52">
        <f>VLOOKUP($B57,Data!$A$8:$GL$500,172,FALSE)</f>
        <v>1.6445556946182729E-2</v>
      </c>
      <c r="AJ57" s="52">
        <f>VLOOKUP($B57,Data!$A$8:$GL$500,173,FALSE)</f>
        <v>1.7672413793103449E-2</v>
      </c>
      <c r="AK57" s="52">
        <f>VLOOKUP($B57,Data!$A$8:$GL$500,174,FALSE)</f>
        <v>1.4830188679245283E-2</v>
      </c>
    </row>
    <row r="58" spans="1:37">
      <c r="A58" s="1"/>
      <c r="B58" s="17" t="s">
        <v>125</v>
      </c>
      <c r="C58" s="42" t="s">
        <v>516</v>
      </c>
      <c r="D58" t="s">
        <v>505</v>
      </c>
      <c r="E58" s="45" t="s">
        <v>125</v>
      </c>
      <c r="F58" s="45" t="s">
        <v>25</v>
      </c>
      <c r="H58" s="23">
        <f>VLOOKUP($B58,Data!$A$8:$GL$500,145,FALSE)</f>
        <v>1.7505567928730512E-2</v>
      </c>
      <c r="I58" s="23">
        <f>VLOOKUP($B58,Data!$A$8:$GL$500,146,FALSE)</f>
        <v>1.6460950300382304E-2</v>
      </c>
      <c r="J58" s="23">
        <f>VLOOKUP($B58,Data!$A$8:$GL$500,147,FALSE)</f>
        <v>1.7415605976757054E-2</v>
      </c>
      <c r="K58" s="23">
        <f>VLOOKUP($B58,Data!$A$8:$GL$500,148,FALSE)</f>
        <v>1.6550408719346051E-2</v>
      </c>
      <c r="L58" s="23">
        <f>VLOOKUP($B58,Data!$A$8:$GL$500,149,FALSE)</f>
        <v>1.732371794871795E-2</v>
      </c>
      <c r="M58" s="23">
        <f>VLOOKUP($B58,Data!$A$8:$GL$500,150,FALSE)</f>
        <v>1.5248226950354609E-2</v>
      </c>
      <c r="N58" s="23">
        <f>VLOOKUP($B58,Data!$A$8:$GL$500,151,FALSE)</f>
        <v>1.5813577586206898E-2</v>
      </c>
      <c r="O58" s="23">
        <f>VLOOKUP($B58,Data!$A$8:$GL$500,152,FALSE)</f>
        <v>1.5046170559478544E-2</v>
      </c>
      <c r="P58" s="23">
        <f>VLOOKUP($B58,Data!$A$8:$GL$500,153,FALSE)</f>
        <v>1.6860465116279071E-2</v>
      </c>
      <c r="Q58" s="23">
        <f>VLOOKUP($B58,Data!$A$8:$GL$500,154,FALSE)</f>
        <v>1.6239554317548748E-2</v>
      </c>
      <c r="R58" s="23">
        <f>VLOOKUP($B58,Data!$A$8:$GL$500,155,FALSE)</f>
        <v>2.0661157024793389E-2</v>
      </c>
      <c r="S58" s="23">
        <f>VLOOKUP($B58,Data!$A$8:$GL$500,156,FALSE)</f>
        <v>2.5725403001667594E-2</v>
      </c>
      <c r="T58" s="23">
        <f>VLOOKUP($B58,Data!$A$8:$GL$500,157,FALSE)</f>
        <v>3.7098765432098765E-2</v>
      </c>
      <c r="U58" s="23">
        <f>VLOOKUP($B58,Data!$A$8:$GL$500,158,FALSE)</f>
        <v>3.7556179775280897E-2</v>
      </c>
      <c r="V58" s="23">
        <f>VLOOKUP($B58,Data!$A$8:$GL$500,159,FALSE)</f>
        <v>3.9391401451702959E-2</v>
      </c>
      <c r="W58" s="23">
        <f>VLOOKUP($B58,Data!$A$8:$GL$500,160,FALSE)</f>
        <v>3.6126074498567334E-2</v>
      </c>
      <c r="X58" s="23">
        <f>VLOOKUP($B58,Data!$A$8:$GL$500,161,FALSE)</f>
        <v>3.785958904109589E-2</v>
      </c>
      <c r="Y58" s="23">
        <f>VLOOKUP($B58,Data!$A$8:$GL$500,162,FALSE)</f>
        <v>3.3253150057273771E-2</v>
      </c>
      <c r="Z58" s="23">
        <f>VLOOKUP($B58,Data!$A$8:$GL$500,163,FALSE)</f>
        <v>3.3458429561200924E-2</v>
      </c>
      <c r="AA58" s="23">
        <f>VLOOKUP($B58,Data!$A$8:$GL$500,164,FALSE)</f>
        <v>3.070816676185037E-2</v>
      </c>
      <c r="AB58" s="23">
        <f>VLOOKUP($B58,Data!$A$8:$GL$500,165,FALSE)</f>
        <v>3.231423709585933E-2</v>
      </c>
      <c r="AC58" s="23">
        <f>VLOOKUP($B58,Data!$A$8:$GL$500,166,FALSE)</f>
        <v>3.0536912751677851E-2</v>
      </c>
      <c r="AD58" s="23">
        <f>VLOOKUP($B58,Data!$A$8:$GL$500,167,FALSE)</f>
        <v>3.3632834165280089E-2</v>
      </c>
      <c r="AE58" s="52">
        <f>VLOOKUP($B58,Data!$A$8:$GL$500,168,FALSE)</f>
        <v>3.2869034406215317E-2</v>
      </c>
      <c r="AF58" s="52">
        <f>VLOOKUP($B58,Data!$A$8:$GL$500,169,FALSE)</f>
        <v>3.3592017738359202E-2</v>
      </c>
      <c r="AG58" s="52">
        <f>VLOOKUP($B58,Data!$A$8:$GL$500,170,FALSE)</f>
        <v>3.094789356984479E-2</v>
      </c>
      <c r="AH58" s="52">
        <f>VLOOKUP($B58,Data!$A$8:$GL$500,171,FALSE)</f>
        <v>3.2480136208853573E-2</v>
      </c>
      <c r="AI58" s="52">
        <f>VLOOKUP($B58,Data!$A$8:$GL$500,172,FALSE)</f>
        <v>3.0183537263626253E-2</v>
      </c>
      <c r="AJ58" s="52">
        <f>VLOOKUP($B58,Data!$A$8:$GL$500,173,FALSE)</f>
        <v>3.3069139966273184E-2</v>
      </c>
      <c r="AK58" s="52">
        <f>VLOOKUP($B58,Data!$A$8:$GL$500,174,FALSE)</f>
        <v>2.872676056338028E-2</v>
      </c>
    </row>
    <row r="59" spans="1:37">
      <c r="A59" s="1"/>
      <c r="B59" s="17" t="s">
        <v>126</v>
      </c>
      <c r="C59" s="42" t="s">
        <v>517</v>
      </c>
      <c r="D59" t="s">
        <v>505</v>
      </c>
      <c r="E59" s="45" t="s">
        <v>126</v>
      </c>
      <c r="F59" s="45" t="s">
        <v>25</v>
      </c>
      <c r="H59" s="23">
        <f>VLOOKUP($B59,Data!$A$8:$GL$500,145,FALSE)</f>
        <v>2.6611253196930945E-2</v>
      </c>
      <c r="I59" s="23">
        <f>VLOOKUP($B59,Data!$A$8:$GL$500,146,FALSE)</f>
        <v>2.4957709824333117E-2</v>
      </c>
      <c r="J59" s="23">
        <f>VLOOKUP($B59,Data!$A$8:$GL$500,147,FALSE)</f>
        <v>2.4495878249841473E-2</v>
      </c>
      <c r="K59" s="23">
        <f>VLOOKUP($B59,Data!$A$8:$GL$500,148,FALSE)</f>
        <v>2.470019342359768E-2</v>
      </c>
      <c r="L59" s="23">
        <f>VLOOKUP($B59,Data!$A$8:$GL$500,149,FALSE)</f>
        <v>2.5604113110539846E-2</v>
      </c>
      <c r="M59" s="23">
        <f>VLOOKUP($B59,Data!$A$8:$GL$500,150,FALSE)</f>
        <v>2.2307206068268016E-2</v>
      </c>
      <c r="N59" s="23">
        <f>VLOOKUP($B59,Data!$A$8:$GL$500,151,FALSE)</f>
        <v>2.3140770252324038E-2</v>
      </c>
      <c r="O59" s="23">
        <f>VLOOKUP($B59,Data!$A$8:$GL$500,152,FALSE)</f>
        <v>2.154481881754609E-2</v>
      </c>
      <c r="P59" s="23">
        <f>VLOOKUP($B59,Data!$A$8:$GL$500,153,FALSE)</f>
        <v>2.3517587939698492E-2</v>
      </c>
      <c r="Q59" s="23">
        <f>VLOOKUP($B59,Data!$A$8:$GL$500,154,FALSE)</f>
        <v>2.1820480404551201E-2</v>
      </c>
      <c r="R59" s="23">
        <f>VLOOKUP($B59,Data!$A$8:$GL$500,155,FALSE)</f>
        <v>2.5746913580246913E-2</v>
      </c>
      <c r="S59" s="23">
        <f>VLOOKUP($B59,Data!$A$8:$GL$500,156,FALSE)</f>
        <v>3.1595354523227384E-2</v>
      </c>
      <c r="T59" s="23">
        <f>VLOOKUP($B59,Data!$A$8:$GL$500,157,FALSE)</f>
        <v>4.3015873015873014E-2</v>
      </c>
      <c r="U59" s="23">
        <f>VLOOKUP($B59,Data!$A$8:$GL$500,158,FALSE)</f>
        <v>4.2760699216395422E-2</v>
      </c>
      <c r="V59" s="23">
        <f>VLOOKUP($B59,Data!$A$8:$GL$500,159,FALSE)</f>
        <v>4.3007290400972051E-2</v>
      </c>
      <c r="W59" s="23">
        <f>VLOOKUP($B59,Data!$A$8:$GL$500,160,FALSE)</f>
        <v>4.0630018529956763E-2</v>
      </c>
      <c r="X59" s="23">
        <f>VLOOKUP($B59,Data!$A$8:$GL$500,161,FALSE)</f>
        <v>4.3570544554455443E-2</v>
      </c>
      <c r="Y59" s="23">
        <f>VLOOKUP($B59,Data!$A$8:$GL$500,162,FALSE)</f>
        <v>3.8093769278223319E-2</v>
      </c>
      <c r="Z59" s="23">
        <f>VLOOKUP($B59,Data!$A$8:$GL$500,163,FALSE)</f>
        <v>3.8799272286234081E-2</v>
      </c>
      <c r="AA59" s="23">
        <f>VLOOKUP($B59,Data!$A$8:$GL$500,164,FALSE)</f>
        <v>3.6437537358039451E-2</v>
      </c>
      <c r="AB59" s="23">
        <f>VLOOKUP($B59,Data!$A$8:$GL$500,165,FALSE)</f>
        <v>4.1148442272449605E-2</v>
      </c>
      <c r="AC59" s="23">
        <f>VLOOKUP($B59,Data!$A$8:$GL$500,166,FALSE)</f>
        <v>3.9124223602484472E-2</v>
      </c>
      <c r="AD59" s="23">
        <f>VLOOKUP($B59,Data!$A$8:$GL$500,167,FALSE)</f>
        <v>4.3582183186951069E-2</v>
      </c>
      <c r="AE59" s="52">
        <f>VLOOKUP($B59,Data!$A$8:$GL$500,168,FALSE)</f>
        <v>4.2797992471769138E-2</v>
      </c>
      <c r="AF59" s="52">
        <f>VLOOKUP($B59,Data!$A$8:$GL$500,169,FALSE)</f>
        <v>4.7329509241555129E-2</v>
      </c>
      <c r="AG59" s="52">
        <f>VLOOKUP($B59,Data!$A$8:$GL$500,170,FALSE)</f>
        <v>4.3327032136105857E-2</v>
      </c>
      <c r="AH59" s="52">
        <f>VLOOKUP($B59,Data!$A$8:$GL$500,171,FALSE)</f>
        <v>4.2201776649746191E-2</v>
      </c>
      <c r="AI59" s="52">
        <f>VLOOKUP($B59,Data!$A$8:$GL$500,172,FALSE)</f>
        <v>4.0271122320302645E-2</v>
      </c>
      <c r="AJ59" s="52">
        <f>VLOOKUP($B59,Data!$A$8:$GL$500,173,FALSE)</f>
        <v>4.153558052434457E-2</v>
      </c>
      <c r="AK59" s="52">
        <f>VLOOKUP($B59,Data!$A$8:$GL$500,174,FALSE)</f>
        <v>3.4269113149847097E-2</v>
      </c>
    </row>
    <row r="60" spans="1:37">
      <c r="A60" s="1"/>
      <c r="B60" s="17" t="s">
        <v>127</v>
      </c>
      <c r="C60" s="42" t="s">
        <v>517</v>
      </c>
      <c r="D60" t="s">
        <v>0</v>
      </c>
      <c r="E60" s="45" t="s">
        <v>127</v>
      </c>
      <c r="F60" s="45" t="s">
        <v>43</v>
      </c>
      <c r="G60" s="45" t="s">
        <v>506</v>
      </c>
      <c r="H60" s="23">
        <f>VLOOKUP($B60,Data!$A$8:$GL$500,145,FALSE)</f>
        <v>4.1972111553784858E-2</v>
      </c>
      <c r="I60" s="23">
        <f>VLOOKUP($B60,Data!$A$8:$GL$500,146,FALSE)</f>
        <v>3.9335937500000001E-2</v>
      </c>
      <c r="J60" s="23">
        <f>VLOOKUP($B60,Data!$A$8:$GL$500,147,FALSE)</f>
        <v>4.0433925049309663E-2</v>
      </c>
      <c r="K60" s="23">
        <f>VLOOKUP($B60,Data!$A$8:$GL$500,148,FALSE)</f>
        <v>3.7324218749999999E-2</v>
      </c>
      <c r="L60" s="23">
        <f>VLOOKUP($B60,Data!$A$8:$GL$500,149,FALSE)</f>
        <v>3.8626692456479692E-2</v>
      </c>
      <c r="M60" s="23">
        <f>VLOOKUP($B60,Data!$A$8:$GL$500,150,FALSE)</f>
        <v>3.3195266272189348E-2</v>
      </c>
      <c r="N60" s="23">
        <f>VLOOKUP($B60,Data!$A$8:$GL$500,151,FALSE)</f>
        <v>3.1959595959595959E-2</v>
      </c>
      <c r="O60" s="23">
        <f>VLOOKUP($B60,Data!$A$8:$GL$500,152,FALSE)</f>
        <v>3.0709939148073021E-2</v>
      </c>
      <c r="P60" s="23">
        <f>VLOOKUP($B60,Data!$A$8:$GL$500,153,FALSE)</f>
        <v>3.1939393939393941E-2</v>
      </c>
      <c r="Q60" s="23">
        <f>VLOOKUP($B60,Data!$A$8:$GL$500,154,FALSE)</f>
        <v>2.8807157057654076E-2</v>
      </c>
      <c r="R60" s="23">
        <f>VLOOKUP($B60,Data!$A$8:$GL$500,155,FALSE)</f>
        <v>3.3482490272373544E-2</v>
      </c>
      <c r="S60" s="23">
        <f>VLOOKUP($B60,Data!$A$8:$GL$500,156,FALSE)</f>
        <v>4.0738522954091819E-2</v>
      </c>
      <c r="T60" s="23">
        <f>VLOOKUP($B60,Data!$A$8:$GL$500,157,FALSE)</f>
        <v>5.5751503006012025E-2</v>
      </c>
      <c r="U60" s="23">
        <f>VLOOKUP($B60,Data!$A$8:$GL$500,158,FALSE)</f>
        <v>5.6592292089249492E-2</v>
      </c>
      <c r="V60" s="23">
        <f>VLOOKUP($B60,Data!$A$8:$GL$500,159,FALSE)</f>
        <v>5.9006085192697767E-2</v>
      </c>
      <c r="W60" s="23">
        <f>VLOOKUP($B60,Data!$A$8:$GL$500,160,FALSE)</f>
        <v>5.5731462925851703E-2</v>
      </c>
      <c r="X60" s="23">
        <f>VLOOKUP($B60,Data!$A$8:$GL$500,161,FALSE)</f>
        <v>5.8356997971602431E-2</v>
      </c>
      <c r="Y60" s="23">
        <f>VLOOKUP($B60,Data!$A$8:$GL$500,162,FALSE)</f>
        <v>5.1140529531568231E-2</v>
      </c>
      <c r="Z60" s="23">
        <f>VLOOKUP($B60,Data!$A$8:$GL$500,163,FALSE)</f>
        <v>5.2821576763485478E-2</v>
      </c>
      <c r="AA60" s="23">
        <f>VLOOKUP($B60,Data!$A$8:$GL$500,164,FALSE)</f>
        <v>5.1971252566735113E-2</v>
      </c>
      <c r="AB60" s="23">
        <f>VLOOKUP($B60,Data!$A$8:$GL$500,165,FALSE)</f>
        <v>5.808641975308642E-2</v>
      </c>
      <c r="AC60" s="23">
        <f>VLOOKUP($B60,Data!$A$8:$GL$500,166,FALSE)</f>
        <v>5.2406311637080871E-2</v>
      </c>
      <c r="AD60" s="23">
        <f>VLOOKUP($B60,Data!$A$8:$GL$500,167,FALSE)</f>
        <v>5.4291262135922329E-2</v>
      </c>
      <c r="AE60" s="52">
        <f>VLOOKUP($B60,Data!$A$8:$GL$500,168,FALSE)</f>
        <v>5.4148727984344426E-2</v>
      </c>
      <c r="AF60" s="52">
        <f>VLOOKUP($B60,Data!$A$8:$GL$500,169,FALSE)</f>
        <v>5.9584158415841582E-2</v>
      </c>
      <c r="AG60" s="52">
        <f>VLOOKUP($B60,Data!$A$8:$GL$500,170,FALSE)</f>
        <v>5.5243902439024391E-2</v>
      </c>
      <c r="AH60" s="52">
        <f>VLOOKUP($B60,Data!$A$8:$GL$500,171,FALSE)</f>
        <v>5.4898785425101217E-2</v>
      </c>
      <c r="AI60" s="52">
        <f>VLOOKUP($B60,Data!$A$8:$GL$500,172,FALSE)</f>
        <v>5.1279999999999999E-2</v>
      </c>
      <c r="AJ60" s="52">
        <f>VLOOKUP($B60,Data!$A$8:$GL$500,173,FALSE)</f>
        <v>5.5506072874493925E-2</v>
      </c>
      <c r="AK60" s="52">
        <f>VLOOKUP($B60,Data!$A$8:$GL$500,174,FALSE)</f>
        <v>4.8528225806451615E-2</v>
      </c>
    </row>
    <row r="61" spans="1:37">
      <c r="A61" s="1"/>
      <c r="B61" s="17" t="s">
        <v>128</v>
      </c>
      <c r="C61" s="42" t="s">
        <v>517</v>
      </c>
      <c r="D61" t="s">
        <v>0</v>
      </c>
      <c r="E61" s="45" t="s">
        <v>128</v>
      </c>
      <c r="F61" s="45" t="s">
        <v>26</v>
      </c>
      <c r="H61" s="23">
        <f>VLOOKUP($B61,Data!$A$8:$GL$500,145,FALSE)</f>
        <v>1.7730923694779115E-2</v>
      </c>
      <c r="I61" s="23">
        <f>VLOOKUP($B61,Data!$A$8:$GL$500,146,FALSE)</f>
        <v>1.8136645962732918E-2</v>
      </c>
      <c r="J61" s="23">
        <f>VLOOKUP($B61,Data!$A$8:$GL$500,147,FALSE)</f>
        <v>1.5923694779116464E-2</v>
      </c>
      <c r="K61" s="23">
        <f>VLOOKUP($B61,Data!$A$8:$GL$500,148,FALSE)</f>
        <v>1.532567049808429E-2</v>
      </c>
      <c r="L61" s="23">
        <f>VLOOKUP($B61,Data!$A$8:$GL$500,149,FALSE)</f>
        <v>1.6240310077519381E-2</v>
      </c>
      <c r="M61" s="23">
        <f>VLOOKUP($B61,Data!$A$8:$GL$500,150,FALSE)</f>
        <v>1.3015873015873015E-2</v>
      </c>
      <c r="N61" s="23">
        <f>VLOOKUP($B61,Data!$A$8:$GL$500,151,FALSE)</f>
        <v>1.3719512195121951E-2</v>
      </c>
      <c r="O61" s="23">
        <f>VLOOKUP($B61,Data!$A$8:$GL$500,152,FALSE)</f>
        <v>1.5238095238095238E-2</v>
      </c>
      <c r="P61" s="23">
        <f>VLOOKUP($B61,Data!$A$8:$GL$500,153,FALSE)</f>
        <v>1.4795081967213115E-2</v>
      </c>
      <c r="Q61" s="23">
        <f>VLOOKUP($B61,Data!$A$8:$GL$500,154,FALSE)</f>
        <v>1.2854330708661417E-2</v>
      </c>
      <c r="R61" s="23">
        <f>VLOOKUP($B61,Data!$A$8:$GL$500,155,FALSE)</f>
        <v>1.6196078431372548E-2</v>
      </c>
      <c r="S61" s="23">
        <f>VLOOKUP($B61,Data!$A$8:$GL$500,156,FALSE)</f>
        <v>2.1379962192816637E-2</v>
      </c>
      <c r="T61" s="23">
        <f>VLOOKUP($B61,Data!$A$8:$GL$500,157,FALSE)</f>
        <v>2.8752327746741156E-2</v>
      </c>
      <c r="U61" s="23">
        <f>VLOOKUP($B61,Data!$A$8:$GL$500,158,FALSE)</f>
        <v>2.9751908396946566E-2</v>
      </c>
      <c r="V61" s="23">
        <f>VLOOKUP($B61,Data!$A$8:$GL$500,159,FALSE)</f>
        <v>2.9300567107750471E-2</v>
      </c>
      <c r="W61" s="23">
        <f>VLOOKUP($B61,Data!$A$8:$GL$500,160,FALSE)</f>
        <v>3.1976744186046513E-2</v>
      </c>
      <c r="X61" s="23">
        <f>VLOOKUP($B61,Data!$A$8:$GL$500,161,FALSE)</f>
        <v>3.0259740259740261E-2</v>
      </c>
      <c r="Y61" s="23">
        <f>VLOOKUP($B61,Data!$A$8:$GL$500,162,FALSE)</f>
        <v>2.4972577696526509E-2</v>
      </c>
      <c r="Z61" s="23">
        <f>VLOOKUP($B61,Data!$A$8:$GL$500,163,FALSE)</f>
        <v>2.2514071294559099E-2</v>
      </c>
      <c r="AA61" s="23">
        <f>VLOOKUP($B61,Data!$A$8:$GL$500,164,FALSE)</f>
        <v>2.4196597353497166E-2</v>
      </c>
      <c r="AB61" s="23">
        <f>VLOOKUP($B61,Data!$A$8:$GL$500,165,FALSE)</f>
        <v>2.8174603174603175E-2</v>
      </c>
      <c r="AC61" s="23">
        <f>VLOOKUP($B61,Data!$A$8:$GL$500,166,FALSE)</f>
        <v>2.6349514563106795E-2</v>
      </c>
      <c r="AD61" s="23">
        <f>VLOOKUP($B61,Data!$A$8:$GL$500,167,FALSE)</f>
        <v>2.6724470134874761E-2</v>
      </c>
      <c r="AE61" s="52">
        <f>VLOOKUP($B61,Data!$A$8:$GL$500,168,FALSE)</f>
        <v>2.7795275590551182E-2</v>
      </c>
      <c r="AF61" s="52">
        <f>VLOOKUP($B61,Data!$A$8:$GL$500,169,FALSE)</f>
        <v>2.8174904942965779E-2</v>
      </c>
      <c r="AG61" s="52">
        <f>VLOOKUP($B61,Data!$A$8:$GL$500,170,FALSE)</f>
        <v>2.4075471698113207E-2</v>
      </c>
      <c r="AH61" s="52">
        <f>VLOOKUP($B61,Data!$A$8:$GL$500,171,FALSE)</f>
        <v>2.4411764705882352E-2</v>
      </c>
      <c r="AI61" s="52">
        <f>VLOOKUP($B61,Data!$A$8:$GL$500,172,FALSE)</f>
        <v>2.5276292335115864E-2</v>
      </c>
      <c r="AJ61" s="52">
        <f>VLOOKUP($B61,Data!$A$8:$GL$500,173,FALSE)</f>
        <v>2.4832451499118165E-2</v>
      </c>
      <c r="AK61" s="52">
        <f>VLOOKUP($B61,Data!$A$8:$GL$500,174,FALSE)</f>
        <v>2.0315236427320492E-2</v>
      </c>
    </row>
    <row r="62" spans="1:37">
      <c r="A62" s="1"/>
      <c r="B62" s="17" t="s">
        <v>129</v>
      </c>
      <c r="C62" s="42" t="s">
        <v>517</v>
      </c>
      <c r="D62" t="s">
        <v>0</v>
      </c>
      <c r="E62" s="45" t="s">
        <v>129</v>
      </c>
      <c r="F62" s="45" t="s">
        <v>54</v>
      </c>
      <c r="H62" s="23">
        <f>VLOOKUP($B62,Data!$A$8:$GL$500,145,FALSE)</f>
        <v>1.5665914221218963E-2</v>
      </c>
      <c r="I62" s="23">
        <f>VLOOKUP($B62,Data!$A$8:$GL$500,146,FALSE)</f>
        <v>1.3153153153153152E-2</v>
      </c>
      <c r="J62" s="23">
        <f>VLOOKUP($B62,Data!$A$8:$GL$500,147,FALSE)</f>
        <v>1.2945054945054945E-2</v>
      </c>
      <c r="K62" s="23">
        <f>VLOOKUP($B62,Data!$A$8:$GL$500,148,FALSE)</f>
        <v>1.232662192393736E-2</v>
      </c>
      <c r="L62" s="23">
        <f>VLOOKUP($B62,Data!$A$8:$GL$500,149,FALSE)</f>
        <v>1.1422121896162528E-2</v>
      </c>
      <c r="M62" s="23">
        <f>VLOOKUP($B62,Data!$A$8:$GL$500,150,FALSE)</f>
        <v>9.9333333333333339E-3</v>
      </c>
      <c r="N62" s="23">
        <f>VLOOKUP($B62,Data!$A$8:$GL$500,151,FALSE)</f>
        <v>9.8663697104677053E-3</v>
      </c>
      <c r="O62" s="23">
        <f>VLOOKUP($B62,Data!$A$8:$GL$500,152,FALSE)</f>
        <v>9.2888888888888882E-3</v>
      </c>
      <c r="P62" s="23">
        <f>VLOOKUP($B62,Data!$A$8:$GL$500,153,FALSE)</f>
        <v>9.6344086021505383E-3</v>
      </c>
      <c r="Q62" s="23">
        <f>VLOOKUP($B62,Data!$A$8:$GL$500,154,FALSE)</f>
        <v>8.8865096359743035E-3</v>
      </c>
      <c r="R62" s="23">
        <f>VLOOKUP($B62,Data!$A$8:$GL$500,155,FALSE)</f>
        <v>1.0995575221238937E-2</v>
      </c>
      <c r="S62" s="23">
        <f>VLOOKUP($B62,Data!$A$8:$GL$500,156,FALSE)</f>
        <v>1.5144766146993319E-2</v>
      </c>
      <c r="T62" s="23">
        <f>VLOOKUP($B62,Data!$A$8:$GL$500,157,FALSE)</f>
        <v>2.3716216216216217E-2</v>
      </c>
      <c r="U62" s="23">
        <f>VLOOKUP($B62,Data!$A$8:$GL$500,158,FALSE)</f>
        <v>2.4386363636363637E-2</v>
      </c>
      <c r="V62" s="23">
        <f>VLOOKUP($B62,Data!$A$8:$GL$500,159,FALSE)</f>
        <v>2.4692482915717538E-2</v>
      </c>
      <c r="W62" s="23">
        <f>VLOOKUP($B62,Data!$A$8:$GL$500,160,FALSE)</f>
        <v>2.1888888888888888E-2</v>
      </c>
      <c r="X62" s="23">
        <f>VLOOKUP($B62,Data!$A$8:$GL$500,161,FALSE)</f>
        <v>2.3386363636363636E-2</v>
      </c>
      <c r="Y62" s="23">
        <f>VLOOKUP($B62,Data!$A$8:$GL$500,162,FALSE)</f>
        <v>1.9694117647058824E-2</v>
      </c>
      <c r="Z62" s="23">
        <f>VLOOKUP($B62,Data!$A$8:$GL$500,163,FALSE)</f>
        <v>1.9976744186046513E-2</v>
      </c>
      <c r="AA62" s="23">
        <f>VLOOKUP($B62,Data!$A$8:$GL$500,164,FALSE)</f>
        <v>1.9929742388758782E-2</v>
      </c>
      <c r="AB62" s="23">
        <f>VLOOKUP($B62,Data!$A$8:$GL$500,165,FALSE)</f>
        <v>2.1574074074074075E-2</v>
      </c>
      <c r="AC62" s="23">
        <f>VLOOKUP($B62,Data!$A$8:$GL$500,166,FALSE)</f>
        <v>1.9562363238512036E-2</v>
      </c>
      <c r="AD62" s="23">
        <f>VLOOKUP($B62,Data!$A$8:$GL$500,167,FALSE)</f>
        <v>2.1123595505617977E-2</v>
      </c>
      <c r="AE62" s="52">
        <f>VLOOKUP($B62,Data!$A$8:$GL$500,168,FALSE)</f>
        <v>2.0133037694013305E-2</v>
      </c>
      <c r="AF62" s="52">
        <f>VLOOKUP($B62,Data!$A$8:$GL$500,169,FALSE)</f>
        <v>2.1778741865509762E-2</v>
      </c>
      <c r="AG62" s="52">
        <f>VLOOKUP($B62,Data!$A$8:$GL$500,170,FALSE)</f>
        <v>1.9888143176733781E-2</v>
      </c>
      <c r="AH62" s="52">
        <f>VLOOKUP($B62,Data!$A$8:$GL$500,171,FALSE)</f>
        <v>2.0859728506787332E-2</v>
      </c>
      <c r="AI62" s="52">
        <f>VLOOKUP($B62,Data!$A$8:$GL$500,172,FALSE)</f>
        <v>2.1344339622641508E-2</v>
      </c>
      <c r="AJ62" s="52">
        <f>VLOOKUP($B62,Data!$A$8:$GL$500,173,FALSE)</f>
        <v>2.2804878048780487E-2</v>
      </c>
      <c r="AK62" s="52">
        <f>VLOOKUP($B62,Data!$A$8:$GL$500,174,FALSE)</f>
        <v>1.9128329297820823E-2</v>
      </c>
    </row>
    <row r="63" spans="1:37">
      <c r="A63" s="1"/>
      <c r="B63" s="17" t="s">
        <v>130</v>
      </c>
      <c r="C63" s="42" t="s">
        <v>517</v>
      </c>
      <c r="D63" t="s">
        <v>0</v>
      </c>
      <c r="E63" s="45" t="s">
        <v>130</v>
      </c>
      <c r="F63" s="45" t="s">
        <v>14</v>
      </c>
      <c r="H63" s="23">
        <f>VLOOKUP($B63,Data!$A$8:$GL$500,145,FALSE)</f>
        <v>2.1299212598425196E-2</v>
      </c>
      <c r="I63" s="23">
        <f>VLOOKUP($B63,Data!$A$8:$GL$500,146,FALSE)</f>
        <v>1.8561020036429874E-2</v>
      </c>
      <c r="J63" s="23">
        <f>VLOOKUP($B63,Data!$A$8:$GL$500,147,FALSE)</f>
        <v>1.9478417266187049E-2</v>
      </c>
      <c r="K63" s="23">
        <f>VLOOKUP($B63,Data!$A$8:$GL$500,148,FALSE)</f>
        <v>1.8456140350877195E-2</v>
      </c>
      <c r="L63" s="23">
        <f>VLOOKUP($B63,Data!$A$8:$GL$500,149,FALSE)</f>
        <v>2.0017793594306051E-2</v>
      </c>
      <c r="M63" s="23">
        <f>VLOOKUP($B63,Data!$A$8:$GL$500,150,FALSE)</f>
        <v>1.8044692737430167E-2</v>
      </c>
      <c r="N63" s="23">
        <f>VLOOKUP($B63,Data!$A$8:$GL$500,151,FALSE)</f>
        <v>1.9529411764705882E-2</v>
      </c>
      <c r="O63" s="23">
        <f>VLOOKUP($B63,Data!$A$8:$GL$500,152,FALSE)</f>
        <v>1.8403846153846153E-2</v>
      </c>
      <c r="P63" s="23">
        <f>VLOOKUP($B63,Data!$A$8:$GL$500,153,FALSE)</f>
        <v>2.0486891385767789E-2</v>
      </c>
      <c r="Q63" s="23">
        <f>VLOOKUP($B63,Data!$A$8:$GL$500,154,FALSE)</f>
        <v>2.0704761904761906E-2</v>
      </c>
      <c r="R63" s="23">
        <f>VLOOKUP($B63,Data!$A$8:$GL$500,155,FALSE)</f>
        <v>2.2953271028037382E-2</v>
      </c>
      <c r="S63" s="23">
        <f>VLOOKUP($B63,Data!$A$8:$GL$500,156,FALSE)</f>
        <v>3.0637898686679176E-2</v>
      </c>
      <c r="T63" s="23">
        <f>VLOOKUP($B63,Data!$A$8:$GL$500,157,FALSE)</f>
        <v>3.9963167587476978E-2</v>
      </c>
      <c r="U63" s="23">
        <f>VLOOKUP($B63,Data!$A$8:$GL$500,158,FALSE)</f>
        <v>3.8105065666041278E-2</v>
      </c>
      <c r="V63" s="23">
        <f>VLOOKUP($B63,Data!$A$8:$GL$500,159,FALSE)</f>
        <v>3.9309021113243761E-2</v>
      </c>
      <c r="W63" s="23">
        <f>VLOOKUP($B63,Data!$A$8:$GL$500,160,FALSE)</f>
        <v>3.7181996086105673E-2</v>
      </c>
      <c r="X63" s="23">
        <f>VLOOKUP($B63,Data!$A$8:$GL$500,161,FALSE)</f>
        <v>3.8551020408163265E-2</v>
      </c>
      <c r="Y63" s="23">
        <f>VLOOKUP($B63,Data!$A$8:$GL$500,162,FALSE)</f>
        <v>3.1070707070707072E-2</v>
      </c>
      <c r="Z63" s="23">
        <f>VLOOKUP($B63,Data!$A$8:$GL$500,163,FALSE)</f>
        <v>3.0966469428007889E-2</v>
      </c>
      <c r="AA63" s="23">
        <f>VLOOKUP($B63,Data!$A$8:$GL$500,164,FALSE)</f>
        <v>3.007662835249042E-2</v>
      </c>
      <c r="AB63" s="23">
        <f>VLOOKUP($B63,Data!$A$8:$GL$500,165,FALSE)</f>
        <v>3.2437619961612284E-2</v>
      </c>
      <c r="AC63" s="23">
        <f>VLOOKUP($B63,Data!$A$8:$GL$500,166,FALSE)</f>
        <v>3.1121495327102802E-2</v>
      </c>
      <c r="AD63" s="23">
        <f>VLOOKUP($B63,Data!$A$8:$GL$500,167,FALSE)</f>
        <v>3.3550185873605948E-2</v>
      </c>
      <c r="AE63" s="52">
        <f>VLOOKUP($B63,Data!$A$8:$GL$500,168,FALSE)</f>
        <v>3.3025362318840581E-2</v>
      </c>
      <c r="AF63" s="52">
        <f>VLOOKUP($B63,Data!$A$8:$GL$500,169,FALSE)</f>
        <v>3.5237226277372261E-2</v>
      </c>
      <c r="AG63" s="52">
        <f>VLOOKUP($B63,Data!$A$8:$GL$500,170,FALSE)</f>
        <v>3.1551094890510951E-2</v>
      </c>
      <c r="AH63" s="52">
        <f>VLOOKUP($B63,Data!$A$8:$GL$500,171,FALSE)</f>
        <v>3.4291044776119405E-2</v>
      </c>
      <c r="AI63" s="52">
        <f>VLOOKUP($B63,Data!$A$8:$GL$500,172,FALSE)</f>
        <v>3.2442748091603052E-2</v>
      </c>
      <c r="AJ63" s="52">
        <f>VLOOKUP($B63,Data!$A$8:$GL$500,173,FALSE)</f>
        <v>3.4409594095940958E-2</v>
      </c>
      <c r="AK63" s="52">
        <f>VLOOKUP($B63,Data!$A$8:$GL$500,174,FALSE)</f>
        <v>3.2124060150375937E-2</v>
      </c>
    </row>
    <row r="64" spans="1:37">
      <c r="A64" s="1"/>
      <c r="B64" s="17" t="s">
        <v>131</v>
      </c>
      <c r="C64" s="42" t="s">
        <v>516</v>
      </c>
      <c r="D64" t="s">
        <v>0</v>
      </c>
      <c r="E64" s="45" t="s">
        <v>131</v>
      </c>
      <c r="F64" s="45" t="s">
        <v>19</v>
      </c>
      <c r="H64" s="23">
        <f>VLOOKUP($B64,Data!$A$8:$GL$500,145,FALSE)</f>
        <v>1.6157894736842104E-2</v>
      </c>
      <c r="I64" s="23">
        <f>VLOOKUP($B64,Data!$A$8:$GL$500,146,FALSE)</f>
        <v>1.3181818181818182E-2</v>
      </c>
      <c r="J64" s="23">
        <f>VLOOKUP($B64,Data!$A$8:$GL$500,147,FALSE)</f>
        <v>1.2797927461139896E-2</v>
      </c>
      <c r="K64" s="23">
        <f>VLOOKUP($B64,Data!$A$8:$GL$500,148,FALSE)</f>
        <v>1.3768115942028985E-2</v>
      </c>
      <c r="L64" s="23">
        <f>VLOOKUP($B64,Data!$A$8:$GL$500,149,FALSE)</f>
        <v>1.3768844221105527E-2</v>
      </c>
      <c r="M64" s="23">
        <f>VLOOKUP($B64,Data!$A$8:$GL$500,150,FALSE)</f>
        <v>1.0797872340425532E-2</v>
      </c>
      <c r="N64" s="23">
        <f>VLOOKUP($B64,Data!$A$8:$GL$500,151,FALSE)</f>
        <v>1.1550802139037433E-2</v>
      </c>
      <c r="O64" s="23">
        <f>VLOOKUP($B64,Data!$A$8:$GL$500,152,FALSE)</f>
        <v>1.0588235294117647E-2</v>
      </c>
      <c r="P64" s="23">
        <f>VLOOKUP($B64,Data!$A$8:$GL$500,153,FALSE)</f>
        <v>1.2741935483870967E-2</v>
      </c>
      <c r="Q64" s="23">
        <f>VLOOKUP($B64,Data!$A$8:$GL$500,154,FALSE)</f>
        <v>1.2333333333333333E-2</v>
      </c>
      <c r="R64" s="23">
        <f>VLOOKUP($B64,Data!$A$8:$GL$500,155,FALSE)</f>
        <v>1.6077348066298344E-2</v>
      </c>
      <c r="S64" s="23">
        <f>VLOOKUP($B64,Data!$A$8:$GL$500,156,FALSE)</f>
        <v>2.4408602150537636E-2</v>
      </c>
      <c r="T64" s="23">
        <f>VLOOKUP($B64,Data!$A$8:$GL$500,157,FALSE)</f>
        <v>3.408376963350785E-2</v>
      </c>
      <c r="U64" s="23">
        <f>VLOOKUP($B64,Data!$A$8:$GL$500,158,FALSE)</f>
        <v>2.8855721393034824E-2</v>
      </c>
      <c r="V64" s="23">
        <f>VLOOKUP($B64,Data!$A$8:$GL$500,159,FALSE)</f>
        <v>3.0147783251231526E-2</v>
      </c>
      <c r="W64" s="23">
        <f>VLOOKUP($B64,Data!$A$8:$GL$500,160,FALSE)</f>
        <v>3.1850000000000003E-2</v>
      </c>
      <c r="X64" s="23">
        <f>VLOOKUP($B64,Data!$A$8:$GL$500,161,FALSE)</f>
        <v>3.1030927835051545E-2</v>
      </c>
      <c r="Y64" s="23">
        <f>VLOOKUP($B64,Data!$A$8:$GL$500,162,FALSE)</f>
        <v>2.7365591397849463E-2</v>
      </c>
      <c r="Z64" s="23">
        <f>VLOOKUP($B64,Data!$A$8:$GL$500,163,FALSE)</f>
        <v>2.5803108808290155E-2</v>
      </c>
      <c r="AA64" s="23">
        <f>VLOOKUP($B64,Data!$A$8:$GL$500,164,FALSE)</f>
        <v>2.5282051282051281E-2</v>
      </c>
      <c r="AB64" s="23">
        <f>VLOOKUP($B64,Data!$A$8:$GL$500,165,FALSE)</f>
        <v>2.7668393782383421E-2</v>
      </c>
      <c r="AC64" s="23">
        <f>VLOOKUP($B64,Data!$A$8:$GL$500,166,FALSE)</f>
        <v>2.248730964467005E-2</v>
      </c>
      <c r="AD64" s="23">
        <f>VLOOKUP($B64,Data!$A$8:$GL$500,167,FALSE)</f>
        <v>2.3174603174603174E-2</v>
      </c>
      <c r="AE64" s="52">
        <f>VLOOKUP($B64,Data!$A$8:$GL$500,168,FALSE)</f>
        <v>2.5000000000000001E-2</v>
      </c>
      <c r="AF64" s="52">
        <f>VLOOKUP($B64,Data!$A$8:$GL$500,169,FALSE)</f>
        <v>2.7864583333333335E-2</v>
      </c>
      <c r="AG64" s="52">
        <f>VLOOKUP($B64,Data!$A$8:$GL$500,170,FALSE)</f>
        <v>2.4486486486486485E-2</v>
      </c>
      <c r="AH64" s="52">
        <f>VLOOKUP($B64,Data!$A$8:$GL$500,171,FALSE)</f>
        <v>2.4105263157894737E-2</v>
      </c>
      <c r="AI64" s="52">
        <f>VLOOKUP($B64,Data!$A$8:$GL$500,172,FALSE)</f>
        <v>2.4623655913978495E-2</v>
      </c>
      <c r="AJ64" s="52">
        <f>VLOOKUP($B64,Data!$A$8:$GL$500,173,FALSE)</f>
        <v>2.3283582089552238E-2</v>
      </c>
      <c r="AK64" s="52">
        <f>VLOOKUP($B64,Data!$A$8:$GL$500,174,FALSE)</f>
        <v>2.0808080808080807E-2</v>
      </c>
    </row>
    <row r="65" spans="1:37">
      <c r="A65" s="1"/>
      <c r="B65" s="17" t="s">
        <v>132</v>
      </c>
      <c r="C65" s="42"/>
      <c r="D65" t="s">
        <v>505</v>
      </c>
      <c r="E65" s="45" t="s">
        <v>132</v>
      </c>
      <c r="F65" s="45" t="s">
        <v>42</v>
      </c>
      <c r="H65" s="23">
        <f>VLOOKUP($B65,Data!$A$8:$GL$500,145,FALSE)</f>
        <v>2.1538461538461538E-2</v>
      </c>
      <c r="I65" s="23">
        <f>VLOOKUP($B65,Data!$A$8:$GL$500,146,FALSE)</f>
        <v>2.2142857142857141E-2</v>
      </c>
      <c r="J65" s="23">
        <f>VLOOKUP($B65,Data!$A$8:$GL$500,147,FALSE)</f>
        <v>3.2857142857142856E-2</v>
      </c>
      <c r="K65" s="23">
        <f>VLOOKUP($B65,Data!$A$8:$GL$500,148,FALSE)</f>
        <v>4.6538461538461535E-2</v>
      </c>
      <c r="L65" s="23">
        <f>VLOOKUP($B65,Data!$A$8:$GL$500,149,FALSE)</f>
        <v>5.4800000000000001E-2</v>
      </c>
      <c r="M65" s="23">
        <f>VLOOKUP($B65,Data!$A$8:$GL$500,150,FALSE)</f>
        <v>3.4242424242424241E-2</v>
      </c>
      <c r="N65" s="23">
        <f>VLOOKUP($B65,Data!$A$8:$GL$500,151,FALSE)</f>
        <v>1.9056603773584906E-2</v>
      </c>
      <c r="O65" s="23">
        <f>VLOOKUP($B65,Data!$A$8:$GL$500,152,FALSE)</f>
        <v>3.2647058823529411E-2</v>
      </c>
      <c r="P65" s="23">
        <f>VLOOKUP($B65,Data!$A$8:$GL$500,153,FALSE)</f>
        <v>1.8813559322033897E-2</v>
      </c>
      <c r="Q65" s="23">
        <f>VLOOKUP($B65,Data!$A$8:$GL$500,154,FALSE)</f>
        <v>1.4647887323943662E-2</v>
      </c>
      <c r="R65" s="23">
        <f>VLOOKUP($B65,Data!$A$8:$GL$500,155,FALSE)</f>
        <v>1.4285714285714285E-2</v>
      </c>
      <c r="S65" s="23">
        <f>VLOOKUP($B65,Data!$A$8:$GL$500,156,FALSE)</f>
        <v>1.7246376811594202E-2</v>
      </c>
      <c r="T65" s="23">
        <f>VLOOKUP($B65,Data!$A$8:$GL$500,157,FALSE)</f>
        <v>3.1199999999999999E-2</v>
      </c>
      <c r="U65" s="23">
        <f>VLOOKUP($B65,Data!$A$8:$GL$500,158,FALSE)</f>
        <v>2.6562499999999999E-2</v>
      </c>
      <c r="V65" s="23">
        <f>VLOOKUP($B65,Data!$A$8:$GL$500,159,FALSE)</f>
        <v>3.5000000000000003E-2</v>
      </c>
      <c r="W65" s="23">
        <f>VLOOKUP($B65,Data!$A$8:$GL$500,160,FALSE)</f>
        <v>3.2199999999999999E-2</v>
      </c>
      <c r="X65" s="23">
        <f>VLOOKUP($B65,Data!$A$8:$GL$500,161,FALSE)</f>
        <v>2.6842105263157896E-2</v>
      </c>
      <c r="Y65" s="23">
        <f>VLOOKUP($B65,Data!$A$8:$GL$500,162,FALSE)</f>
        <v>4.4516129032258066E-2</v>
      </c>
      <c r="Z65" s="23">
        <f>VLOOKUP($B65,Data!$A$8:$GL$500,163,FALSE)</f>
        <v>4.4482758620689657E-2</v>
      </c>
      <c r="AA65" s="23">
        <f>VLOOKUP($B65,Data!$A$8:$GL$500,164,FALSE)</f>
        <v>3.4473684210526316E-2</v>
      </c>
      <c r="AB65" s="23">
        <f>VLOOKUP($B65,Data!$A$8:$GL$500,165,FALSE)</f>
        <v>2.3265306122448981E-2</v>
      </c>
      <c r="AC65" s="23">
        <f>VLOOKUP($B65,Data!$A$8:$GL$500,166,FALSE)</f>
        <v>3.3548387096774192E-2</v>
      </c>
      <c r="AD65" s="23">
        <f>VLOOKUP($B65,Data!$A$8:$GL$500,167,FALSE)</f>
        <v>4.0740740740740744E-2</v>
      </c>
      <c r="AE65" s="52">
        <f>VLOOKUP($B65,Data!$A$8:$GL$500,168,FALSE)</f>
        <v>5.5500000000000001E-2</v>
      </c>
      <c r="AF65" s="52"/>
      <c r="AG65" s="52">
        <f>VLOOKUP($B65,Data!$A$8:$GL$500,170,FALSE)</f>
        <v>4.9565217391304345E-2</v>
      </c>
      <c r="AH65" s="52">
        <f>VLOOKUP($B65,Data!$A$8:$GL$500,171,FALSE)</f>
        <v>4.739130434782609E-2</v>
      </c>
      <c r="AI65" s="52">
        <f>VLOOKUP($B65,Data!$A$8:$GL$500,172,FALSE)</f>
        <v>5.4761904761904762E-2</v>
      </c>
      <c r="AJ65" s="52">
        <f>VLOOKUP($B65,Data!$A$8:$GL$500,173,FALSE)</f>
        <v>3.5937499999999997E-2</v>
      </c>
      <c r="AK65" s="52"/>
    </row>
    <row r="66" spans="1:37">
      <c r="A66" s="1"/>
      <c r="B66" s="17" t="s">
        <v>134</v>
      </c>
      <c r="C66" s="42" t="s">
        <v>517</v>
      </c>
      <c r="D66" t="s">
        <v>0</v>
      </c>
      <c r="E66" s="45" t="s">
        <v>134</v>
      </c>
      <c r="F66" s="45" t="s">
        <v>35</v>
      </c>
      <c r="H66" s="23">
        <f>VLOOKUP($B66,Data!$A$8:$GL$500,145,FALSE)</f>
        <v>2.1555819477434679E-2</v>
      </c>
      <c r="I66" s="23">
        <f>VLOOKUP($B66,Data!$A$8:$GL$500,146,FALSE)</f>
        <v>2.0513739545997611E-2</v>
      </c>
      <c r="J66" s="23">
        <f>VLOOKUP($B66,Data!$A$8:$GL$500,147,FALSE)</f>
        <v>2.1340579710144927E-2</v>
      </c>
      <c r="K66" s="23">
        <f>VLOOKUP($B66,Data!$A$8:$GL$500,148,FALSE)</f>
        <v>2.0107142857142858E-2</v>
      </c>
      <c r="L66" s="23">
        <f>VLOOKUP($B66,Data!$A$8:$GL$500,149,FALSE)</f>
        <v>2.2665066026410566E-2</v>
      </c>
      <c r="M66" s="23">
        <f>VLOOKUP($B66,Data!$A$8:$GL$500,150,FALSE)</f>
        <v>2.1159420289855072E-2</v>
      </c>
      <c r="N66" s="23">
        <f>VLOOKUP($B66,Data!$A$8:$GL$500,151,FALSE)</f>
        <v>2.0671462829736212E-2</v>
      </c>
      <c r="O66" s="23">
        <f>VLOOKUP($B66,Data!$A$8:$GL$500,152,FALSE)</f>
        <v>1.9102564102564102E-2</v>
      </c>
      <c r="P66" s="23">
        <f>VLOOKUP($B66,Data!$A$8:$GL$500,153,FALSE)</f>
        <v>2.0273972602739727E-2</v>
      </c>
      <c r="Q66" s="23">
        <f>VLOOKUP($B66,Data!$A$8:$GL$500,154,FALSE)</f>
        <v>1.9673423423423424E-2</v>
      </c>
      <c r="R66" s="23">
        <f>VLOOKUP($B66,Data!$A$8:$GL$500,155,FALSE)</f>
        <v>2.2253052164261933E-2</v>
      </c>
      <c r="S66" s="23">
        <f>VLOOKUP($B66,Data!$A$8:$GL$500,156,FALSE)</f>
        <v>2.8513215859030838E-2</v>
      </c>
      <c r="T66" s="23">
        <f>VLOOKUP($B66,Data!$A$8:$GL$500,157,FALSE)</f>
        <v>3.9727668845315901E-2</v>
      </c>
      <c r="U66" s="23">
        <f>VLOOKUP($B66,Data!$A$8:$GL$500,158,FALSE)</f>
        <v>3.9370165745856354E-2</v>
      </c>
      <c r="V66" s="23">
        <f>VLOOKUP($B66,Data!$A$8:$GL$500,159,FALSE)</f>
        <v>4.0730011587485515E-2</v>
      </c>
      <c r="W66" s="23">
        <f>VLOOKUP($B66,Data!$A$8:$GL$500,160,FALSE)</f>
        <v>3.7990867579908674E-2</v>
      </c>
      <c r="X66" s="23">
        <f>VLOOKUP($B66,Data!$A$8:$GL$500,161,FALSE)</f>
        <v>3.930260047281324E-2</v>
      </c>
      <c r="Y66" s="23">
        <f>VLOOKUP($B66,Data!$A$8:$GL$500,162,FALSE)</f>
        <v>3.456422018348624E-2</v>
      </c>
      <c r="Z66" s="23">
        <f>VLOOKUP($B66,Data!$A$8:$GL$500,163,FALSE)</f>
        <v>3.4024122807017547E-2</v>
      </c>
      <c r="AA66" s="23">
        <f>VLOOKUP($B66,Data!$A$8:$GL$500,164,FALSE)</f>
        <v>3.3752711496746204E-2</v>
      </c>
      <c r="AB66" s="23">
        <f>VLOOKUP($B66,Data!$A$8:$GL$500,165,FALSE)</f>
        <v>3.3483735571878281E-2</v>
      </c>
      <c r="AC66" s="23">
        <f>VLOOKUP($B66,Data!$A$8:$GL$500,166,FALSE)</f>
        <v>3.2800000000000003E-2</v>
      </c>
      <c r="AD66" s="23">
        <f>VLOOKUP($B66,Data!$A$8:$GL$500,167,FALSE)</f>
        <v>3.5457413249211353E-2</v>
      </c>
      <c r="AE66" s="52">
        <f>VLOOKUP($B66,Data!$A$8:$GL$500,168,FALSE)</f>
        <v>3.411282051282051E-2</v>
      </c>
      <c r="AF66" s="52">
        <f>VLOOKUP($B66,Data!$A$8:$GL$500,169,FALSE)</f>
        <v>3.6289180990899901E-2</v>
      </c>
      <c r="AG66" s="52">
        <f>VLOOKUP($B66,Data!$A$8:$GL$500,170,FALSE)</f>
        <v>3.3652445369406869E-2</v>
      </c>
      <c r="AH66" s="52">
        <f>VLOOKUP($B66,Data!$A$8:$GL$500,171,FALSE)</f>
        <v>3.3212435233160621E-2</v>
      </c>
      <c r="AI66" s="52">
        <f>VLOOKUP($B66,Data!$A$8:$GL$500,172,FALSE)</f>
        <v>3.206860706860707E-2</v>
      </c>
      <c r="AJ66" s="52">
        <f>VLOOKUP($B66,Data!$A$8:$GL$500,173,FALSE)</f>
        <v>3.3785192909280504E-2</v>
      </c>
      <c r="AK66" s="52">
        <f>VLOOKUP($B66,Data!$A$8:$GL$500,174,FALSE)</f>
        <v>2.8425832492431889E-2</v>
      </c>
    </row>
    <row r="67" spans="1:37">
      <c r="A67" s="1"/>
      <c r="B67" s="17" t="s">
        <v>136</v>
      </c>
      <c r="C67" s="42" t="s">
        <v>516</v>
      </c>
      <c r="D67" t="s">
        <v>0</v>
      </c>
      <c r="E67" s="45" t="s">
        <v>136</v>
      </c>
      <c r="F67" s="45" t="s">
        <v>13</v>
      </c>
      <c r="H67" s="23">
        <f>VLOOKUP($B67,Data!$A$8:$GL$500,145,FALSE)</f>
        <v>3.9545454545454543E-2</v>
      </c>
      <c r="I67" s="23">
        <f>VLOOKUP($B67,Data!$A$8:$GL$500,146,FALSE)</f>
        <v>3.6666666666666667E-2</v>
      </c>
      <c r="J67" s="23">
        <f>VLOOKUP($B67,Data!$A$8:$GL$500,147,FALSE)</f>
        <v>3.5180722891566263E-2</v>
      </c>
      <c r="K67" s="23">
        <f>VLOOKUP($B67,Data!$A$8:$GL$500,148,FALSE)</f>
        <v>3.294985250737463E-2</v>
      </c>
      <c r="L67" s="23">
        <f>VLOOKUP($B67,Data!$A$8:$GL$500,149,FALSE)</f>
        <v>3.3154761904761902E-2</v>
      </c>
      <c r="M67" s="23">
        <f>VLOOKUP($B67,Data!$A$8:$GL$500,150,FALSE)</f>
        <v>3.1962025316455693E-2</v>
      </c>
      <c r="N67" s="23">
        <f>VLOOKUP($B67,Data!$A$8:$GL$500,151,FALSE)</f>
        <v>3.0613496932515336E-2</v>
      </c>
      <c r="O67" s="23">
        <f>VLOOKUP($B67,Data!$A$8:$GL$500,152,FALSE)</f>
        <v>3.3009708737864081E-2</v>
      </c>
      <c r="P67" s="23">
        <f>VLOOKUP($B67,Data!$A$8:$GL$500,153,FALSE)</f>
        <v>3.3148148148148149E-2</v>
      </c>
      <c r="Q67" s="23">
        <f>VLOOKUP($B67,Data!$A$8:$GL$500,154,FALSE)</f>
        <v>3.0572289156626506E-2</v>
      </c>
      <c r="R67" s="23">
        <f>VLOOKUP($B67,Data!$A$8:$GL$500,155,FALSE)</f>
        <v>3.43030303030303E-2</v>
      </c>
      <c r="S67" s="23">
        <f>VLOOKUP($B67,Data!$A$8:$GL$500,156,FALSE)</f>
        <v>4.0031446540880505E-2</v>
      </c>
      <c r="T67" s="23">
        <f>VLOOKUP($B67,Data!$A$8:$GL$500,157,FALSE)</f>
        <v>4.3548387096774194E-2</v>
      </c>
      <c r="U67" s="23">
        <f>VLOOKUP($B67,Data!$A$8:$GL$500,158,FALSE)</f>
        <v>4.2128279883381921E-2</v>
      </c>
      <c r="V67" s="23">
        <f>VLOOKUP($B67,Data!$A$8:$GL$500,159,FALSE)</f>
        <v>4.0340909090909094E-2</v>
      </c>
      <c r="W67" s="23">
        <f>VLOOKUP($B67,Data!$A$8:$GL$500,160,FALSE)</f>
        <v>4.2572254335260115E-2</v>
      </c>
      <c r="X67" s="23">
        <f>VLOOKUP($B67,Data!$A$8:$GL$500,161,FALSE)</f>
        <v>4.536656891495601E-2</v>
      </c>
      <c r="Y67" s="23">
        <f>VLOOKUP($B67,Data!$A$8:$GL$500,162,FALSE)</f>
        <v>4.5154320987654324E-2</v>
      </c>
      <c r="Z67" s="23">
        <f>VLOOKUP($B67,Data!$A$8:$GL$500,163,FALSE)</f>
        <v>4.5836065573770492E-2</v>
      </c>
      <c r="AA67" s="23">
        <f>VLOOKUP($B67,Data!$A$8:$GL$500,164,FALSE)</f>
        <v>4.688073394495413E-2</v>
      </c>
      <c r="AB67" s="23">
        <f>VLOOKUP($B67,Data!$A$8:$GL$500,165,FALSE)</f>
        <v>5.3322784810126582E-2</v>
      </c>
      <c r="AC67" s="23">
        <f>VLOOKUP($B67,Data!$A$8:$GL$500,166,FALSE)</f>
        <v>4.6456456456456456E-2</v>
      </c>
      <c r="AD67" s="23">
        <f>VLOOKUP($B67,Data!$A$8:$GL$500,167,FALSE)</f>
        <v>4.9970588235294121E-2</v>
      </c>
      <c r="AE67" s="52">
        <f>VLOOKUP($B67,Data!$A$8:$GL$500,168,FALSE)</f>
        <v>5.0212121212121215E-2</v>
      </c>
      <c r="AF67" s="52">
        <f>VLOOKUP($B67,Data!$A$8:$GL$500,169,FALSE)</f>
        <v>5.3438485804416402E-2</v>
      </c>
      <c r="AG67" s="52">
        <f>VLOOKUP($B67,Data!$A$8:$GL$500,170,FALSE)</f>
        <v>4.8567073170731709E-2</v>
      </c>
      <c r="AH67" s="52">
        <f>VLOOKUP($B67,Data!$A$8:$GL$500,171,FALSE)</f>
        <v>4.9156249999999999E-2</v>
      </c>
      <c r="AI67" s="52">
        <f>VLOOKUP($B67,Data!$A$8:$GL$500,172,FALSE)</f>
        <v>4.6728971962616821E-2</v>
      </c>
      <c r="AJ67" s="52">
        <f>VLOOKUP($B67,Data!$A$8:$GL$500,173,FALSE)</f>
        <v>4.6837349397590364E-2</v>
      </c>
      <c r="AK67" s="52">
        <f>VLOOKUP($B67,Data!$A$8:$GL$500,174,FALSE)</f>
        <v>4.3312883435582823E-2</v>
      </c>
    </row>
    <row r="68" spans="1:37">
      <c r="A68" s="1"/>
      <c r="B68" s="17" t="s">
        <v>137</v>
      </c>
      <c r="C68" s="42" t="s">
        <v>517</v>
      </c>
      <c r="D68" t="s">
        <v>0</v>
      </c>
      <c r="E68" s="45" t="s">
        <v>137</v>
      </c>
      <c r="F68" s="45" t="s">
        <v>45</v>
      </c>
      <c r="G68" s="45" t="s">
        <v>15</v>
      </c>
      <c r="H68" s="23">
        <f>VLOOKUP($B68,Data!$A$8:$GL$500,145,FALSE)</f>
        <v>4.4980392156862746E-2</v>
      </c>
      <c r="I68" s="23">
        <f>VLOOKUP($B68,Data!$A$8:$GL$500,146,FALSE)</f>
        <v>4.0275590551181101E-2</v>
      </c>
      <c r="J68" s="23">
        <f>VLOOKUP($B68,Data!$A$8:$GL$500,147,FALSE)</f>
        <v>3.6526717557251911E-2</v>
      </c>
      <c r="K68" s="23">
        <f>VLOOKUP($B68,Data!$A$8:$GL$500,148,FALSE)</f>
        <v>3.3159851301115241E-2</v>
      </c>
      <c r="L68" s="23">
        <f>VLOOKUP($B68,Data!$A$8:$GL$500,149,FALSE)</f>
        <v>3.795774647887324E-2</v>
      </c>
      <c r="M68" s="23">
        <f>VLOOKUP($B68,Data!$A$8:$GL$500,150,FALSE)</f>
        <v>3.3736654804270461E-2</v>
      </c>
      <c r="N68" s="23">
        <f>VLOOKUP($B68,Data!$A$8:$GL$500,151,FALSE)</f>
        <v>2.7663230240549827E-2</v>
      </c>
      <c r="O68" s="23">
        <f>VLOOKUP($B68,Data!$A$8:$GL$500,152,FALSE)</f>
        <v>2.3535353535353534E-2</v>
      </c>
      <c r="P68" s="23">
        <f>VLOOKUP($B68,Data!$A$8:$GL$500,153,FALSE)</f>
        <v>3.4433333333333337E-2</v>
      </c>
      <c r="Q68" s="23">
        <f>VLOOKUP($B68,Data!$A$8:$GL$500,154,FALSE)</f>
        <v>3.3892617449664431E-2</v>
      </c>
      <c r="R68" s="23">
        <f>VLOOKUP($B68,Data!$A$8:$GL$500,155,FALSE)</f>
        <v>3.4436860068259384E-2</v>
      </c>
      <c r="S68" s="23">
        <f>VLOOKUP($B68,Data!$A$8:$GL$500,156,FALSE)</f>
        <v>5.1290322580645163E-2</v>
      </c>
      <c r="T68" s="23">
        <f>VLOOKUP($B68,Data!$A$8:$GL$500,157,FALSE)</f>
        <v>8.0294117647058821E-2</v>
      </c>
      <c r="U68" s="23">
        <f>VLOOKUP($B68,Data!$A$8:$GL$500,158,FALSE)</f>
        <v>7.9856630824372762E-2</v>
      </c>
      <c r="V68" s="23">
        <f>VLOOKUP($B68,Data!$A$8:$GL$500,159,FALSE)</f>
        <v>7.6190476190476197E-2</v>
      </c>
      <c r="W68" s="23">
        <f>VLOOKUP($B68,Data!$A$8:$GL$500,160,FALSE)</f>
        <v>6.8140350877192987E-2</v>
      </c>
      <c r="X68" s="23">
        <f>VLOOKUP($B68,Data!$A$8:$GL$500,161,FALSE)</f>
        <v>6.9062499999999999E-2</v>
      </c>
      <c r="Y68" s="23">
        <f>VLOOKUP($B68,Data!$A$8:$GL$500,162,FALSE)</f>
        <v>6.0937499999999999E-2</v>
      </c>
      <c r="Z68" s="23">
        <f>VLOOKUP($B68,Data!$A$8:$GL$500,163,FALSE)</f>
        <v>5.4879725085910651E-2</v>
      </c>
      <c r="AA68" s="23">
        <f>VLOOKUP($B68,Data!$A$8:$GL$500,164,FALSE)</f>
        <v>5.0965517241379307E-2</v>
      </c>
      <c r="AB68" s="23">
        <f>VLOOKUP($B68,Data!$A$8:$GL$500,165,FALSE)</f>
        <v>5.7740863787375418E-2</v>
      </c>
      <c r="AC68" s="23">
        <f>VLOOKUP($B68,Data!$A$8:$GL$500,166,FALSE)</f>
        <v>5.7885906040268456E-2</v>
      </c>
      <c r="AD68" s="23">
        <f>VLOOKUP($B68,Data!$A$8:$GL$500,167,FALSE)</f>
        <v>5.8406779661016948E-2</v>
      </c>
      <c r="AE68" s="52">
        <f>VLOOKUP($B68,Data!$A$8:$GL$500,168,FALSE)</f>
        <v>5.7449664429530201E-2</v>
      </c>
      <c r="AF68" s="52">
        <f>VLOOKUP($B68,Data!$A$8:$GL$500,169,FALSE)</f>
        <v>7.6515679442508713E-2</v>
      </c>
      <c r="AG68" s="52">
        <f>VLOOKUP($B68,Data!$A$8:$GL$500,170,FALSE)</f>
        <v>7.0888157894736847E-2</v>
      </c>
      <c r="AH68" s="52">
        <f>VLOOKUP($B68,Data!$A$8:$GL$500,171,FALSE)</f>
        <v>6.5765472312703577E-2</v>
      </c>
      <c r="AI68" s="52">
        <f>VLOOKUP($B68,Data!$A$8:$GL$500,172,FALSE)</f>
        <v>6.3226837060702881E-2</v>
      </c>
      <c r="AJ68" s="52">
        <f>VLOOKUP($B68,Data!$A$8:$GL$500,173,FALSE)</f>
        <v>7.2679738562091506E-2</v>
      </c>
      <c r="AK68" s="52">
        <f>VLOOKUP($B68,Data!$A$8:$GL$500,174,FALSE)</f>
        <v>6.6655405405405405E-2</v>
      </c>
    </row>
    <row r="69" spans="1:37">
      <c r="A69" s="1"/>
      <c r="B69" s="17" t="s">
        <v>138</v>
      </c>
      <c r="C69" s="42" t="s">
        <v>516</v>
      </c>
      <c r="D69" t="s">
        <v>505</v>
      </c>
      <c r="E69" s="45" t="s">
        <v>138</v>
      </c>
      <c r="F69" s="45" t="s">
        <v>508</v>
      </c>
      <c r="H69" s="23">
        <f>VLOOKUP($B69,Data!$A$8:$GL$500,145,FALSE)</f>
        <v>2.7244027303754265E-2</v>
      </c>
      <c r="I69" s="23">
        <f>VLOOKUP($B69,Data!$A$8:$GL$500,146,FALSE)</f>
        <v>2.2880710659898478E-2</v>
      </c>
      <c r="J69" s="23">
        <f>VLOOKUP($B69,Data!$A$8:$GL$500,147,FALSE)</f>
        <v>2.3233558178752108E-2</v>
      </c>
      <c r="K69" s="23">
        <f>VLOOKUP($B69,Data!$A$8:$GL$500,148,FALSE)</f>
        <v>2.5710144927536233E-2</v>
      </c>
      <c r="L69" s="23">
        <f>VLOOKUP($B69,Data!$A$8:$GL$500,149,FALSE)</f>
        <v>2.6186299081035924E-2</v>
      </c>
      <c r="M69" s="23">
        <f>VLOOKUP($B69,Data!$A$8:$GL$500,150,FALSE)</f>
        <v>1.7394337299958967E-2</v>
      </c>
      <c r="N69" s="23">
        <f>VLOOKUP($B69,Data!$A$8:$GL$500,151,FALSE)</f>
        <v>1.5868601370415156E-2</v>
      </c>
      <c r="O69" s="23">
        <f>VLOOKUP($B69,Data!$A$8:$GL$500,152,FALSE)</f>
        <v>1.9552299552299552E-2</v>
      </c>
      <c r="P69" s="23">
        <f>VLOOKUP($B69,Data!$A$8:$GL$500,153,FALSE)</f>
        <v>1.9746376811594205E-2</v>
      </c>
      <c r="Q69" s="23">
        <f>VLOOKUP($B69,Data!$A$8:$GL$500,154,FALSE)</f>
        <v>1.7143435980551052E-2</v>
      </c>
      <c r="R69" s="23">
        <f>VLOOKUP($B69,Data!$A$8:$GL$500,155,FALSE)</f>
        <v>2.0057424118129615E-2</v>
      </c>
      <c r="S69" s="23">
        <f>VLOOKUP($B69,Data!$A$8:$GL$500,156,FALSE)</f>
        <v>3.1934173100365705E-2</v>
      </c>
      <c r="T69" s="23">
        <f>VLOOKUP($B69,Data!$A$8:$GL$500,157,FALSE)</f>
        <v>4.0979253112033195E-2</v>
      </c>
      <c r="U69" s="23">
        <f>VLOOKUP($B69,Data!$A$8:$GL$500,158,FALSE)</f>
        <v>3.3641237113402063E-2</v>
      </c>
      <c r="V69" s="23">
        <f>VLOOKUP($B69,Data!$A$8:$GL$500,159,FALSE)</f>
        <v>3.3996641477749792E-2</v>
      </c>
      <c r="W69" s="23">
        <f>VLOOKUP($B69,Data!$A$8:$GL$500,160,FALSE)</f>
        <v>4.0331375838926174E-2</v>
      </c>
      <c r="X69" s="23">
        <f>VLOOKUP($B69,Data!$A$8:$GL$500,161,FALSE)</f>
        <v>4.0511762278167558E-2</v>
      </c>
      <c r="Y69" s="23">
        <f>VLOOKUP($B69,Data!$A$8:$GL$500,162,FALSE)</f>
        <v>3.0644490644490645E-2</v>
      </c>
      <c r="Z69" s="23">
        <f>VLOOKUP($B69,Data!$A$8:$GL$500,163,FALSE)</f>
        <v>2.9289176090468497E-2</v>
      </c>
      <c r="AA69" s="23">
        <f>VLOOKUP($B69,Data!$A$8:$GL$500,164,FALSE)</f>
        <v>3.6158833063209078E-2</v>
      </c>
      <c r="AB69" s="23">
        <f>VLOOKUP($B69,Data!$A$8:$GL$500,165,FALSE)</f>
        <v>3.8667736757624395E-2</v>
      </c>
      <c r="AC69" s="23">
        <f>VLOOKUP($B69,Data!$A$8:$GL$500,166,FALSE)</f>
        <v>3.2370637785800238E-2</v>
      </c>
      <c r="AD69" s="23">
        <f>VLOOKUP($B69,Data!$A$8:$GL$500,167,FALSE)</f>
        <v>3.487179487179487E-2</v>
      </c>
      <c r="AE69" s="52">
        <f>VLOOKUP($B69,Data!$A$8:$GL$500,168,FALSE)</f>
        <v>4.1477272727272731E-2</v>
      </c>
      <c r="AF69" s="52">
        <f>VLOOKUP($B69,Data!$A$8:$GL$500,169,FALSE)</f>
        <v>4.3819672131147541E-2</v>
      </c>
      <c r="AG69" s="52">
        <f>VLOOKUP($B69,Data!$A$8:$GL$500,170,FALSE)</f>
        <v>3.5833673053403993E-2</v>
      </c>
      <c r="AH69" s="52">
        <f>VLOOKUP($B69,Data!$A$8:$GL$500,171,FALSE)</f>
        <v>3.6456494325346783E-2</v>
      </c>
      <c r="AI69" s="52">
        <f>VLOOKUP($B69,Data!$A$8:$GL$500,172,FALSE)</f>
        <v>4.1375727348295928E-2</v>
      </c>
      <c r="AJ69" s="52">
        <f>VLOOKUP($B69,Data!$A$8:$GL$500,173,FALSE)</f>
        <v>4.068276436303081E-2</v>
      </c>
      <c r="AK69" s="52">
        <f>VLOOKUP($B69,Data!$A$8:$GL$500,174,FALSE)</f>
        <v>3.2281879194630873E-2</v>
      </c>
    </row>
    <row r="70" spans="1:37">
      <c r="A70" s="1"/>
      <c r="B70" s="17" t="s">
        <v>139</v>
      </c>
      <c r="C70" s="42" t="s">
        <v>517</v>
      </c>
      <c r="D70" t="s">
        <v>0</v>
      </c>
      <c r="E70" s="45" t="s">
        <v>139</v>
      </c>
      <c r="F70" s="45" t="s">
        <v>20</v>
      </c>
      <c r="H70" s="23">
        <f>VLOOKUP($B70,Data!$A$8:$GL$500,145,FALSE)</f>
        <v>1.1559633027522935E-2</v>
      </c>
      <c r="I70" s="23">
        <f>VLOOKUP($B70,Data!$A$8:$GL$500,146,FALSE)</f>
        <v>9.7516930022573372E-3</v>
      </c>
      <c r="J70" s="23">
        <f>VLOOKUP($B70,Data!$A$8:$GL$500,147,FALSE)</f>
        <v>1.0324074074074074E-2</v>
      </c>
      <c r="K70" s="23">
        <f>VLOOKUP($B70,Data!$A$8:$GL$500,148,FALSE)</f>
        <v>1.0636363636363637E-2</v>
      </c>
      <c r="L70" s="23">
        <f>VLOOKUP($B70,Data!$A$8:$GL$500,149,FALSE)</f>
        <v>1.159144893111639E-2</v>
      </c>
      <c r="M70" s="23">
        <f>VLOOKUP($B70,Data!$A$8:$GL$500,150,FALSE)</f>
        <v>9.0736342042755345E-3</v>
      </c>
      <c r="N70" s="23">
        <f>VLOOKUP($B70,Data!$A$8:$GL$500,151,FALSE)</f>
        <v>9.6009389671361505E-3</v>
      </c>
      <c r="O70" s="23">
        <f>VLOOKUP($B70,Data!$A$8:$GL$500,152,FALSE)</f>
        <v>8.0498866213151929E-3</v>
      </c>
      <c r="P70" s="23">
        <f>VLOOKUP($B70,Data!$A$8:$GL$500,153,FALSE)</f>
        <v>8.6885245901639346E-3</v>
      </c>
      <c r="Q70" s="23">
        <f>VLOOKUP($B70,Data!$A$8:$GL$500,154,FALSE)</f>
        <v>8.348837209302325E-3</v>
      </c>
      <c r="R70" s="23">
        <f>VLOOKUP($B70,Data!$A$8:$GL$500,155,FALSE)</f>
        <v>1.1540284360189574E-2</v>
      </c>
      <c r="S70" s="23">
        <f>VLOOKUP($B70,Data!$A$8:$GL$500,156,FALSE)</f>
        <v>1.5421686746987951E-2</v>
      </c>
      <c r="T70" s="23">
        <f>VLOOKUP($B70,Data!$A$8:$GL$500,157,FALSE)</f>
        <v>2.4666666666666667E-2</v>
      </c>
      <c r="U70" s="23">
        <f>VLOOKUP($B70,Data!$A$8:$GL$500,158,FALSE)</f>
        <v>2.5700245700245702E-2</v>
      </c>
      <c r="V70" s="23">
        <f>VLOOKUP($B70,Data!$A$8:$GL$500,159,FALSE)</f>
        <v>2.619753086419753E-2</v>
      </c>
      <c r="W70" s="23">
        <f>VLOOKUP($B70,Data!$A$8:$GL$500,160,FALSE)</f>
        <v>2.4323671497584541E-2</v>
      </c>
      <c r="X70" s="23">
        <f>VLOOKUP($B70,Data!$A$8:$GL$500,161,FALSE)</f>
        <v>2.4408060453400503E-2</v>
      </c>
      <c r="Y70" s="23">
        <f>VLOOKUP($B70,Data!$A$8:$GL$500,162,FALSE)</f>
        <v>2.1223404255319149E-2</v>
      </c>
      <c r="Z70" s="23">
        <f>VLOOKUP($B70,Data!$A$8:$GL$500,163,FALSE)</f>
        <v>1.9120000000000002E-2</v>
      </c>
      <c r="AA70" s="23">
        <f>VLOOKUP($B70,Data!$A$8:$GL$500,164,FALSE)</f>
        <v>1.9320652173913044E-2</v>
      </c>
      <c r="AB70" s="23">
        <f>VLOOKUP($B70,Data!$A$8:$GL$500,165,FALSE)</f>
        <v>1.9919571045576408E-2</v>
      </c>
      <c r="AC70" s="23">
        <f>VLOOKUP($B70,Data!$A$8:$GL$500,166,FALSE)</f>
        <v>1.578005115089514E-2</v>
      </c>
      <c r="AD70" s="23">
        <f>VLOOKUP($B70,Data!$A$8:$GL$500,167,FALSE)</f>
        <v>1.8737113402061856E-2</v>
      </c>
      <c r="AE70" s="52">
        <f>VLOOKUP($B70,Data!$A$8:$GL$500,168,FALSE)</f>
        <v>1.829145728643216E-2</v>
      </c>
      <c r="AF70" s="52">
        <f>VLOOKUP($B70,Data!$A$8:$GL$500,169,FALSE)</f>
        <v>1.966265060240964E-2</v>
      </c>
      <c r="AG70" s="52">
        <f>VLOOKUP($B70,Data!$A$8:$GL$500,170,FALSE)</f>
        <v>1.727710843373494E-2</v>
      </c>
      <c r="AH70" s="52">
        <f>VLOOKUP($B70,Data!$A$8:$GL$500,171,FALSE)</f>
        <v>1.7266009852216747E-2</v>
      </c>
      <c r="AI70" s="52">
        <f>VLOOKUP($B70,Data!$A$8:$GL$500,172,FALSE)</f>
        <v>1.8210526315789472E-2</v>
      </c>
      <c r="AJ70" s="52">
        <f>VLOOKUP($B70,Data!$A$8:$GL$500,173,FALSE)</f>
        <v>2.112565445026178E-2</v>
      </c>
      <c r="AK70" s="52">
        <f>VLOOKUP($B70,Data!$A$8:$GL$500,174,FALSE)</f>
        <v>1.7461928934010152E-2</v>
      </c>
    </row>
    <row r="71" spans="1:37">
      <c r="A71" s="1"/>
      <c r="B71" s="17" t="s">
        <v>140</v>
      </c>
      <c r="C71" s="42" t="s">
        <v>516</v>
      </c>
      <c r="D71" t="s">
        <v>505</v>
      </c>
      <c r="E71" s="45" t="s">
        <v>140</v>
      </c>
      <c r="F71" s="45" t="s">
        <v>41</v>
      </c>
      <c r="H71" s="23">
        <f>VLOOKUP($B71,Data!$A$8:$GL$500,145,FALSE)</f>
        <v>3.3148471615720522E-2</v>
      </c>
      <c r="I71" s="23">
        <f>VLOOKUP($B71,Data!$A$8:$GL$500,146,FALSE)</f>
        <v>3.0275981026304442E-2</v>
      </c>
      <c r="J71" s="23">
        <f>VLOOKUP($B71,Data!$A$8:$GL$500,147,FALSE)</f>
        <v>2.9501066098081022E-2</v>
      </c>
      <c r="K71" s="23">
        <f>VLOOKUP($B71,Data!$A$8:$GL$500,148,FALSE)</f>
        <v>2.9421868454126518E-2</v>
      </c>
      <c r="L71" s="23">
        <f>VLOOKUP($B71,Data!$A$8:$GL$500,149,FALSE)</f>
        <v>3.0975103734439836E-2</v>
      </c>
      <c r="M71" s="23">
        <f>VLOOKUP($B71,Data!$A$8:$GL$500,150,FALSE)</f>
        <v>2.720345963756178E-2</v>
      </c>
      <c r="N71" s="23">
        <f>VLOOKUP($B71,Data!$A$8:$GL$500,151,FALSE)</f>
        <v>2.6274347285536678E-2</v>
      </c>
      <c r="O71" s="23">
        <f>VLOOKUP($B71,Data!$A$8:$GL$500,152,FALSE)</f>
        <v>2.6588283828382839E-2</v>
      </c>
      <c r="P71" s="23">
        <f>VLOOKUP($B71,Data!$A$8:$GL$500,153,FALSE)</f>
        <v>2.9058775174681462E-2</v>
      </c>
      <c r="Q71" s="23">
        <f>VLOOKUP($B71,Data!$A$8:$GL$500,154,FALSE)</f>
        <v>2.9348914858096826E-2</v>
      </c>
      <c r="R71" s="23">
        <f>VLOOKUP($B71,Data!$A$8:$GL$500,155,FALSE)</f>
        <v>3.4626987362413368E-2</v>
      </c>
      <c r="S71" s="23">
        <f>VLOOKUP($B71,Data!$A$8:$GL$500,156,FALSE)</f>
        <v>4.7109024091465904E-2</v>
      </c>
      <c r="T71" s="23">
        <f>VLOOKUP($B71,Data!$A$8:$GL$500,157,FALSE)</f>
        <v>5.9995934959349594E-2</v>
      </c>
      <c r="U71" s="23">
        <f>VLOOKUP($B71,Data!$A$8:$GL$500,158,FALSE)</f>
        <v>6.0422249289484371E-2</v>
      </c>
      <c r="V71" s="23">
        <f>VLOOKUP($B71,Data!$A$8:$GL$500,159,FALSE)</f>
        <v>5.9908523908523907E-2</v>
      </c>
      <c r="W71" s="23">
        <f>VLOOKUP($B71,Data!$A$8:$GL$500,160,FALSE)</f>
        <v>6.0113924050632914E-2</v>
      </c>
      <c r="X71" s="23">
        <f>VLOOKUP($B71,Data!$A$8:$GL$500,161,FALSE)</f>
        <v>6.167391304347826E-2</v>
      </c>
      <c r="Y71" s="23">
        <f>VLOOKUP($B71,Data!$A$8:$GL$500,162,FALSE)</f>
        <v>5.178405735976381E-2</v>
      </c>
      <c r="Z71" s="23">
        <f>VLOOKUP($B71,Data!$A$8:$GL$500,163,FALSE)</f>
        <v>5.210855949895616E-2</v>
      </c>
      <c r="AA71" s="23">
        <f>VLOOKUP($B71,Data!$A$8:$GL$500,164,FALSE)</f>
        <v>5.2482357824823578E-2</v>
      </c>
      <c r="AB71" s="23">
        <f>VLOOKUP($B71,Data!$A$8:$GL$500,165,FALSE)</f>
        <v>5.4740556247405564E-2</v>
      </c>
      <c r="AC71" s="23">
        <f>VLOOKUP($B71,Data!$A$8:$GL$500,166,FALSE)</f>
        <v>5.2632661456190867E-2</v>
      </c>
      <c r="AD71" s="23">
        <f>VLOOKUP($B71,Data!$A$8:$GL$500,167,FALSE)</f>
        <v>0.06</v>
      </c>
      <c r="AE71" s="52">
        <f>VLOOKUP($B71,Data!$A$8:$GL$500,168,FALSE)</f>
        <v>6.1476758535582064E-2</v>
      </c>
      <c r="AF71" s="52">
        <f>VLOOKUP($B71,Data!$A$8:$GL$500,169,FALSE)</f>
        <v>6.4767726161369193E-2</v>
      </c>
      <c r="AG71" s="52">
        <f>VLOOKUP($B71,Data!$A$8:$GL$500,170,FALSE)</f>
        <v>6.4050267820354348E-2</v>
      </c>
      <c r="AH71" s="52">
        <f>VLOOKUP($B71,Data!$A$8:$GL$500,171,FALSE)</f>
        <v>6.6266005782734408E-2</v>
      </c>
      <c r="AI71" s="52">
        <f>VLOOKUP($B71,Data!$A$8:$GL$500,172,FALSE)</f>
        <v>6.6007431874483893E-2</v>
      </c>
      <c r="AJ71" s="52">
        <f>VLOOKUP($B71,Data!$A$8:$GL$500,173,FALSE)</f>
        <v>6.4817578772802656E-2</v>
      </c>
      <c r="AK71" s="52">
        <f>VLOOKUP($B71,Data!$A$8:$GL$500,174,FALSE)</f>
        <v>5.8778594771241831E-2</v>
      </c>
    </row>
    <row r="72" spans="1:37">
      <c r="A72" s="1"/>
      <c r="B72" s="17" t="s">
        <v>141</v>
      </c>
      <c r="C72" s="42" t="s">
        <v>518</v>
      </c>
      <c r="D72" t="s">
        <v>505</v>
      </c>
      <c r="E72" s="45" t="s">
        <v>141</v>
      </c>
      <c r="F72" s="45" t="s">
        <v>28</v>
      </c>
      <c r="H72" s="23">
        <f>VLOOKUP($B72,Data!$A$8:$GL$500,145,FALSE)</f>
        <v>4.6876675603217156E-2</v>
      </c>
      <c r="I72" s="23">
        <f>VLOOKUP($B72,Data!$A$8:$GL$500,146,FALSE)</f>
        <v>4.7386968085106382E-2</v>
      </c>
      <c r="J72" s="23">
        <f>VLOOKUP($B72,Data!$A$8:$GL$500,147,FALSE)</f>
        <v>4.7968960863697709E-2</v>
      </c>
      <c r="K72" s="23">
        <f>VLOOKUP($B72,Data!$A$8:$GL$500,148,FALSE)</f>
        <v>4.9756258234519103E-2</v>
      </c>
      <c r="L72" s="23">
        <f>VLOOKUP($B72,Data!$A$8:$GL$500,149,FALSE)</f>
        <v>5.20703125E-2</v>
      </c>
      <c r="M72" s="23">
        <f>VLOOKUP($B72,Data!$A$8:$GL$500,150,FALSE)</f>
        <v>4.989521938441388E-2</v>
      </c>
      <c r="N72" s="23">
        <f>VLOOKUP($B72,Data!$A$8:$GL$500,151,FALSE)</f>
        <v>4.6184635248547448E-2</v>
      </c>
      <c r="O72" s="23">
        <f>VLOOKUP($B72,Data!$A$8:$GL$500,152,FALSE)</f>
        <v>4.1361563517915312E-2</v>
      </c>
      <c r="P72" s="23">
        <f>VLOOKUP($B72,Data!$A$8:$GL$500,153,FALSE)</f>
        <v>4.4377038486627531E-2</v>
      </c>
      <c r="Q72" s="23">
        <f>VLOOKUP($B72,Data!$A$8:$GL$500,154,FALSE)</f>
        <v>4.3891076115485567E-2</v>
      </c>
      <c r="R72" s="23">
        <f>VLOOKUP($B72,Data!$A$8:$GL$500,155,FALSE)</f>
        <v>4.7039517749497654E-2</v>
      </c>
      <c r="S72" s="23">
        <f>VLOOKUP($B72,Data!$A$8:$GL$500,156,FALSE)</f>
        <v>5.4949152542372884E-2</v>
      </c>
      <c r="T72" s="23">
        <f>VLOOKUP($B72,Data!$A$8:$GL$500,157,FALSE)</f>
        <v>7.3508650519031146E-2</v>
      </c>
      <c r="U72" s="23">
        <f>VLOOKUP($B72,Data!$A$8:$GL$500,158,FALSE)</f>
        <v>7.5768449559918752E-2</v>
      </c>
      <c r="V72" s="23">
        <f>VLOOKUP($B72,Data!$A$8:$GL$500,159,FALSE)</f>
        <v>7.7361673414304999E-2</v>
      </c>
      <c r="W72" s="23">
        <f>VLOOKUP($B72,Data!$A$8:$GL$500,160,FALSE)</f>
        <v>7.307081403044341E-2</v>
      </c>
      <c r="X72" s="23">
        <f>VLOOKUP($B72,Data!$A$8:$GL$500,161,FALSE)</f>
        <v>7.3079922027290453E-2</v>
      </c>
      <c r="Y72" s="23">
        <f>VLOOKUP($B72,Data!$A$8:$GL$500,162,FALSE)</f>
        <v>6.9451871657754016E-2</v>
      </c>
      <c r="Z72" s="23">
        <f>VLOOKUP($B72,Data!$A$8:$GL$500,163,FALSE)</f>
        <v>6.6089532587228439E-2</v>
      </c>
      <c r="AA72" s="23">
        <f>VLOOKUP($B72,Data!$A$8:$GL$500,164,FALSE)</f>
        <v>6.3866666666666669E-2</v>
      </c>
      <c r="AB72" s="23">
        <f>VLOOKUP($B72,Data!$A$8:$GL$500,165,FALSE)</f>
        <v>6.9027134348113833E-2</v>
      </c>
      <c r="AC72" s="23">
        <f>VLOOKUP($B72,Data!$A$8:$GL$500,166,FALSE)</f>
        <v>6.7608409986859394E-2</v>
      </c>
      <c r="AD72" s="23">
        <f>VLOOKUP($B72,Data!$A$8:$GL$500,167,FALSE)</f>
        <v>7.2880215343203228E-2</v>
      </c>
      <c r="AE72" s="52">
        <f>VLOOKUP($B72,Data!$A$8:$GL$500,168,FALSE)</f>
        <v>6.8993150684931503E-2</v>
      </c>
      <c r="AF72" s="52">
        <f>VLOOKUP($B72,Data!$A$8:$GL$500,169,FALSE)</f>
        <v>7.1164522681110357E-2</v>
      </c>
      <c r="AG72" s="52">
        <f>VLOOKUP($B72,Data!$A$8:$GL$500,170,FALSE)</f>
        <v>6.6637466307277626E-2</v>
      </c>
      <c r="AH72" s="52">
        <f>VLOOKUP($B72,Data!$A$8:$GL$500,171,FALSE)</f>
        <v>6.5507733691997305E-2</v>
      </c>
      <c r="AI72" s="52">
        <f>VLOOKUP($B72,Data!$A$8:$GL$500,172,FALSE)</f>
        <v>6.2750333778371165E-2</v>
      </c>
      <c r="AJ72" s="52">
        <f>VLOOKUP($B72,Data!$A$8:$GL$500,173,FALSE)</f>
        <v>6.6518771331058019E-2</v>
      </c>
      <c r="AK72" s="52">
        <f>VLOOKUP($B72,Data!$A$8:$GL$500,174,FALSE)</f>
        <v>6.1675567423230972E-2</v>
      </c>
    </row>
    <row r="73" spans="1:37">
      <c r="A73" s="1"/>
      <c r="B73" s="17" t="s">
        <v>142</v>
      </c>
      <c r="C73" s="42" t="s">
        <v>516</v>
      </c>
      <c r="D73" t="s">
        <v>0</v>
      </c>
      <c r="E73" s="45" t="s">
        <v>142</v>
      </c>
      <c r="F73" s="45" t="s">
        <v>36</v>
      </c>
      <c r="G73" s="45" t="s">
        <v>509</v>
      </c>
      <c r="H73" s="23">
        <f>VLOOKUP($B73,Data!$A$8:$GL$500,145,FALSE)</f>
        <v>1.1861313868613138E-2</v>
      </c>
      <c r="I73" s="23">
        <f>VLOOKUP($B73,Data!$A$8:$GL$500,146,FALSE)</f>
        <v>1.0531914893617021E-2</v>
      </c>
      <c r="J73" s="23">
        <f>VLOOKUP($B73,Data!$A$8:$GL$500,147,FALSE)</f>
        <v>1.3111111111111112E-2</v>
      </c>
      <c r="K73" s="23">
        <f>VLOOKUP($B73,Data!$A$8:$GL$500,148,FALSE)</f>
        <v>1.3093525179856114E-2</v>
      </c>
      <c r="L73" s="23">
        <f>VLOOKUP($B73,Data!$A$8:$GL$500,149,FALSE)</f>
        <v>1.2253521126760564E-2</v>
      </c>
      <c r="M73" s="23">
        <f>VLOOKUP($B73,Data!$A$8:$GL$500,150,FALSE)</f>
        <v>1.062730627306273E-2</v>
      </c>
      <c r="N73" s="23">
        <f>VLOOKUP($B73,Data!$A$8:$GL$500,151,FALSE)</f>
        <v>1.1115241635687733E-2</v>
      </c>
      <c r="O73" s="23">
        <f>VLOOKUP($B73,Data!$A$8:$GL$500,152,FALSE)</f>
        <v>1.0073529411764705E-2</v>
      </c>
      <c r="P73" s="23">
        <f>VLOOKUP($B73,Data!$A$8:$GL$500,153,FALSE)</f>
        <v>1.1291512915129151E-2</v>
      </c>
      <c r="Q73" s="23">
        <f>VLOOKUP($B73,Data!$A$8:$GL$500,154,FALSE)</f>
        <v>1.0855018587360595E-2</v>
      </c>
      <c r="R73" s="23">
        <f>VLOOKUP($B73,Data!$A$8:$GL$500,155,FALSE)</f>
        <v>1.3800738007380074E-2</v>
      </c>
      <c r="S73" s="23">
        <f>VLOOKUP($B73,Data!$A$8:$GL$500,156,FALSE)</f>
        <v>1.743295019157088E-2</v>
      </c>
      <c r="T73" s="23">
        <f>VLOOKUP($B73,Data!$A$8:$GL$500,157,FALSE)</f>
        <v>2.7883817427385892E-2</v>
      </c>
      <c r="U73" s="23">
        <f>VLOOKUP($B73,Data!$A$8:$GL$500,158,FALSE)</f>
        <v>2.6178861788617887E-2</v>
      </c>
      <c r="V73" s="23">
        <f>VLOOKUP($B73,Data!$A$8:$GL$500,159,FALSE)</f>
        <v>2.8638297872340426E-2</v>
      </c>
      <c r="W73" s="23">
        <f>VLOOKUP($B73,Data!$A$8:$GL$500,160,FALSE)</f>
        <v>3.0127118644067797E-2</v>
      </c>
      <c r="X73" s="23">
        <f>VLOOKUP($B73,Data!$A$8:$GL$500,161,FALSE)</f>
        <v>2.895582329317269E-2</v>
      </c>
      <c r="Y73" s="23">
        <f>VLOOKUP($B73,Data!$A$8:$GL$500,162,FALSE)</f>
        <v>2.5429687499999999E-2</v>
      </c>
      <c r="Z73" s="23">
        <f>VLOOKUP($B73,Data!$A$8:$GL$500,163,FALSE)</f>
        <v>2.4469696969696971E-2</v>
      </c>
      <c r="AA73" s="23">
        <f>VLOOKUP($B73,Data!$A$8:$GL$500,164,FALSE)</f>
        <v>2.4365671641791046E-2</v>
      </c>
      <c r="AB73" s="23">
        <f>VLOOKUP($B73,Data!$A$8:$GL$500,165,FALSE)</f>
        <v>2.6804511278195487E-2</v>
      </c>
      <c r="AC73" s="23">
        <f>VLOOKUP($B73,Data!$A$8:$GL$500,166,FALSE)</f>
        <v>2.5358490566037735E-2</v>
      </c>
      <c r="AD73" s="23">
        <f>VLOOKUP($B73,Data!$A$8:$GL$500,167,FALSE)</f>
        <v>2.6766917293233081E-2</v>
      </c>
      <c r="AE73" s="52">
        <f>VLOOKUP($B73,Data!$A$8:$GL$500,168,FALSE)</f>
        <v>2.752851711026616E-2</v>
      </c>
      <c r="AF73" s="52">
        <f>VLOOKUP($B73,Data!$A$8:$GL$500,169,FALSE)</f>
        <v>2.9924528301886792E-2</v>
      </c>
      <c r="AG73" s="52">
        <f>VLOOKUP($B73,Data!$A$8:$GL$500,170,FALSE)</f>
        <v>2.6692015209125477E-2</v>
      </c>
      <c r="AH73" s="52">
        <f>VLOOKUP($B73,Data!$A$8:$GL$500,171,FALSE)</f>
        <v>2.7072243346007604E-2</v>
      </c>
      <c r="AI73" s="52">
        <f>VLOOKUP($B73,Data!$A$8:$GL$500,172,FALSE)</f>
        <v>2.4338235294117647E-2</v>
      </c>
      <c r="AJ73" s="52">
        <f>VLOOKUP($B73,Data!$A$8:$GL$500,173,FALSE)</f>
        <v>2.0957446808510638E-2</v>
      </c>
      <c r="AK73" s="52">
        <f>VLOOKUP($B73,Data!$A$8:$GL$500,174,FALSE)</f>
        <v>1.9578947368421053E-2</v>
      </c>
    </row>
    <row r="74" spans="1:37">
      <c r="A74" s="1"/>
      <c r="B74" s="17" t="s">
        <v>143</v>
      </c>
      <c r="C74" s="42" t="s">
        <v>517</v>
      </c>
      <c r="D74" t="s">
        <v>0</v>
      </c>
      <c r="E74" s="45" t="s">
        <v>143</v>
      </c>
      <c r="F74" s="45" t="s">
        <v>26</v>
      </c>
      <c r="H74" s="23">
        <f>VLOOKUP($B74,Data!$A$8:$GL$500,145,FALSE)</f>
        <v>1.8971119133574008E-2</v>
      </c>
      <c r="I74" s="23">
        <f>VLOOKUP($B74,Data!$A$8:$GL$500,146,FALSE)</f>
        <v>1.9567567567567567E-2</v>
      </c>
      <c r="J74" s="23">
        <f>VLOOKUP($B74,Data!$A$8:$GL$500,147,FALSE)</f>
        <v>1.9555555555555555E-2</v>
      </c>
      <c r="K74" s="23">
        <f>VLOOKUP($B74,Data!$A$8:$GL$500,148,FALSE)</f>
        <v>1.7851711026615969E-2</v>
      </c>
      <c r="L74" s="23">
        <f>VLOOKUP($B74,Data!$A$8:$GL$500,149,FALSE)</f>
        <v>1.9428571428571427E-2</v>
      </c>
      <c r="M74" s="23">
        <f>VLOOKUP($B74,Data!$A$8:$GL$500,150,FALSE)</f>
        <v>1.5658627087198517E-2</v>
      </c>
      <c r="N74" s="23">
        <f>VLOOKUP($B74,Data!$A$8:$GL$500,151,FALSE)</f>
        <v>1.4564007421150278E-2</v>
      </c>
      <c r="O74" s="23">
        <f>VLOOKUP($B74,Data!$A$8:$GL$500,152,FALSE)</f>
        <v>1.5183150183150184E-2</v>
      </c>
      <c r="P74" s="23">
        <f>VLOOKUP($B74,Data!$A$8:$GL$500,153,FALSE)</f>
        <v>1.8425925925925925E-2</v>
      </c>
      <c r="Q74" s="23">
        <f>VLOOKUP($B74,Data!$A$8:$GL$500,154,FALSE)</f>
        <v>1.72E-2</v>
      </c>
      <c r="R74" s="23">
        <f>VLOOKUP($B74,Data!$A$8:$GL$500,155,FALSE)</f>
        <v>2.4185185185185185E-2</v>
      </c>
      <c r="S74" s="23">
        <f>VLOOKUP($B74,Data!$A$8:$GL$500,156,FALSE)</f>
        <v>3.1381818181818184E-2</v>
      </c>
      <c r="T74" s="23">
        <f>VLOOKUP($B74,Data!$A$8:$GL$500,157,FALSE)</f>
        <v>4.4558558558558559E-2</v>
      </c>
      <c r="U74" s="23">
        <f>VLOOKUP($B74,Data!$A$8:$GL$500,158,FALSE)</f>
        <v>4.7027522935779817E-2</v>
      </c>
      <c r="V74" s="23">
        <f>VLOOKUP($B74,Data!$A$8:$GL$500,159,FALSE)</f>
        <v>4.8078358208955223E-2</v>
      </c>
      <c r="W74" s="23">
        <f>VLOOKUP($B74,Data!$A$8:$GL$500,160,FALSE)</f>
        <v>4.8590225563909774E-2</v>
      </c>
      <c r="X74" s="23">
        <f>VLOOKUP($B74,Data!$A$8:$GL$500,161,FALSE)</f>
        <v>5.198852772466539E-2</v>
      </c>
      <c r="Y74" s="23">
        <f>VLOOKUP($B74,Data!$A$8:$GL$500,162,FALSE)</f>
        <v>4.6607843137254905E-2</v>
      </c>
      <c r="Z74" s="23">
        <f>VLOOKUP($B74,Data!$A$8:$GL$500,163,FALSE)</f>
        <v>4.0942028985507244E-2</v>
      </c>
      <c r="AA74" s="23">
        <f>VLOOKUP($B74,Data!$A$8:$GL$500,164,FALSE)</f>
        <v>3.6735042735042737E-2</v>
      </c>
      <c r="AB74" s="23">
        <f>VLOOKUP($B74,Data!$A$8:$GL$500,165,FALSE)</f>
        <v>3.8550247116968701E-2</v>
      </c>
      <c r="AC74" s="23">
        <f>VLOOKUP($B74,Data!$A$8:$GL$500,166,FALSE)</f>
        <v>3.6044657097288678E-2</v>
      </c>
      <c r="AD74" s="23">
        <f>VLOOKUP($B74,Data!$A$8:$GL$500,167,FALSE)</f>
        <v>3.722495894909688E-2</v>
      </c>
      <c r="AE74" s="52">
        <f>VLOOKUP($B74,Data!$A$8:$GL$500,168,FALSE)</f>
        <v>3.5728813559322031E-2</v>
      </c>
      <c r="AF74" s="52">
        <f>VLOOKUP($B74,Data!$A$8:$GL$500,169,FALSE)</f>
        <v>3.9490131578947367E-2</v>
      </c>
      <c r="AG74" s="52">
        <f>VLOOKUP($B74,Data!$A$8:$GL$500,170,FALSE)</f>
        <v>3.6355932203389833E-2</v>
      </c>
      <c r="AH74" s="52">
        <f>VLOOKUP($B74,Data!$A$8:$GL$500,171,FALSE)</f>
        <v>3.4726027397260273E-2</v>
      </c>
      <c r="AI74" s="52">
        <f>VLOOKUP($B74,Data!$A$8:$GL$500,172,FALSE)</f>
        <v>3.1867572156196941E-2</v>
      </c>
      <c r="AJ74" s="52">
        <f>VLOOKUP($B74,Data!$A$8:$GL$500,173,FALSE)</f>
        <v>3.4872231686541737E-2</v>
      </c>
      <c r="AK74" s="52">
        <f>VLOOKUP($B74,Data!$A$8:$GL$500,174,FALSE)</f>
        <v>2.9060402684563759E-2</v>
      </c>
    </row>
    <row r="75" spans="1:37">
      <c r="A75" s="1"/>
      <c r="B75" s="17" t="s">
        <v>144</v>
      </c>
      <c r="C75" s="42" t="s">
        <v>518</v>
      </c>
      <c r="D75" t="s">
        <v>505</v>
      </c>
      <c r="E75" s="45" t="s">
        <v>144</v>
      </c>
      <c r="F75" s="45" t="s">
        <v>26</v>
      </c>
      <c r="H75" s="23">
        <f>VLOOKUP($B75,Data!$A$8:$GL$500,145,FALSE)</f>
        <v>3.6843623773802653E-2</v>
      </c>
      <c r="I75" s="23">
        <f>VLOOKUP($B75,Data!$A$8:$GL$500,146,FALSE)</f>
        <v>3.6046783625730994E-2</v>
      </c>
      <c r="J75" s="23">
        <f>VLOOKUP($B75,Data!$A$8:$GL$500,147,FALSE)</f>
        <v>3.6313993174061435E-2</v>
      </c>
      <c r="K75" s="23">
        <f>VLOOKUP($B75,Data!$A$8:$GL$500,148,FALSE)</f>
        <v>3.4610951008645537E-2</v>
      </c>
      <c r="L75" s="23">
        <f>VLOOKUP($B75,Data!$A$8:$GL$500,149,FALSE)</f>
        <v>3.3841251448435687E-2</v>
      </c>
      <c r="M75" s="23">
        <f>VLOOKUP($B75,Data!$A$8:$GL$500,150,FALSE)</f>
        <v>2.9803370786516854E-2</v>
      </c>
      <c r="N75" s="23">
        <f>VLOOKUP($B75,Data!$A$8:$GL$500,151,FALSE)</f>
        <v>3.0153583617747441E-2</v>
      </c>
      <c r="O75" s="23">
        <f>VLOOKUP($B75,Data!$A$8:$GL$500,152,FALSE)</f>
        <v>2.7811085972850678E-2</v>
      </c>
      <c r="P75" s="23">
        <f>VLOOKUP($B75,Data!$A$8:$GL$500,153,FALSE)</f>
        <v>2.8356468628539699E-2</v>
      </c>
      <c r="Q75" s="23">
        <f>VLOOKUP($B75,Data!$A$8:$GL$500,154,FALSE)</f>
        <v>2.8303670745272524E-2</v>
      </c>
      <c r="R75" s="23">
        <f>VLOOKUP($B75,Data!$A$8:$GL$500,155,FALSE)</f>
        <v>3.1796033994334276E-2</v>
      </c>
      <c r="S75" s="23">
        <f>VLOOKUP($B75,Data!$A$8:$GL$500,156,FALSE)</f>
        <v>3.6035934868051657E-2</v>
      </c>
      <c r="T75" s="23">
        <f>VLOOKUP($B75,Data!$A$8:$GL$500,157,FALSE)</f>
        <v>4.9016486640136442E-2</v>
      </c>
      <c r="U75" s="23">
        <f>VLOOKUP($B75,Data!$A$8:$GL$500,158,FALSE)</f>
        <v>5.1112365894974587E-2</v>
      </c>
      <c r="V75" s="23">
        <f>VLOOKUP($B75,Data!$A$8:$GL$500,159,FALSE)</f>
        <v>5.3467032967032965E-2</v>
      </c>
      <c r="W75" s="23">
        <f>VLOOKUP($B75,Data!$A$8:$GL$500,160,FALSE)</f>
        <v>5.1061850027367267E-2</v>
      </c>
      <c r="X75" s="23">
        <f>VLOOKUP($B75,Data!$A$8:$GL$500,161,FALSE)</f>
        <v>5.3126031920748489E-2</v>
      </c>
      <c r="Y75" s="23">
        <f>VLOOKUP($B75,Data!$A$8:$GL$500,162,FALSE)</f>
        <v>5.1582774049217003E-2</v>
      </c>
      <c r="Z75" s="23">
        <f>VLOOKUP($B75,Data!$A$8:$GL$500,163,FALSE)</f>
        <v>5.3299832495812396E-2</v>
      </c>
      <c r="AA75" s="23">
        <f>VLOOKUP($B75,Data!$A$8:$GL$500,164,FALSE)</f>
        <v>5.2330911123532699E-2</v>
      </c>
      <c r="AB75" s="23">
        <f>VLOOKUP($B75,Data!$A$8:$GL$500,165,FALSE)</f>
        <v>5.4676700111482721E-2</v>
      </c>
      <c r="AC75" s="23">
        <f>VLOOKUP($B75,Data!$A$8:$GL$500,166,FALSE)</f>
        <v>5.6793416572077184E-2</v>
      </c>
      <c r="AD75" s="23">
        <f>VLOOKUP($B75,Data!$A$8:$GL$500,167,FALSE)</f>
        <v>6.373690337601863E-2</v>
      </c>
      <c r="AE75" s="52">
        <f>VLOOKUP($B75,Data!$A$8:$GL$500,168,FALSE)</f>
        <v>6.2592592592592589E-2</v>
      </c>
      <c r="AF75" s="52">
        <f>VLOOKUP($B75,Data!$A$8:$GL$500,169,FALSE)</f>
        <v>6.20158550396376E-2</v>
      </c>
      <c r="AG75" s="52">
        <f>VLOOKUP($B75,Data!$A$8:$GL$500,170,FALSE)</f>
        <v>5.9372918978912323E-2</v>
      </c>
      <c r="AH75" s="52">
        <f>VLOOKUP($B75,Data!$A$8:$GL$500,171,FALSE)</f>
        <v>5.5967213114754097E-2</v>
      </c>
      <c r="AI75" s="52">
        <f>VLOOKUP($B75,Data!$A$8:$GL$500,172,FALSE)</f>
        <v>5.4266958424507655E-2</v>
      </c>
      <c r="AJ75" s="52">
        <f>VLOOKUP($B75,Data!$A$8:$GL$500,173,FALSE)</f>
        <v>5.4554455445544554E-2</v>
      </c>
      <c r="AK75" s="52">
        <f>VLOOKUP($B75,Data!$A$8:$GL$500,174,FALSE)</f>
        <v>5.0027457440966504E-2</v>
      </c>
    </row>
    <row r="76" spans="1:37">
      <c r="A76" s="1"/>
      <c r="B76" s="17" t="s">
        <v>13</v>
      </c>
      <c r="C76" s="42" t="s">
        <v>516</v>
      </c>
      <c r="D76" t="s">
        <v>505</v>
      </c>
      <c r="E76" s="17" t="s">
        <v>13</v>
      </c>
      <c r="F76" s="45"/>
      <c r="H76" s="23">
        <f>VLOOKUP($B76,Data!$A$8:$GL$500,145,FALSE)</f>
        <v>2.5959386655615417E-2</v>
      </c>
      <c r="I76" s="23">
        <f>VLOOKUP($B76,Data!$A$8:$GL$500,146,FALSE)</f>
        <v>2.3949017969076471E-2</v>
      </c>
      <c r="J76" s="23">
        <f>VLOOKUP($B76,Data!$A$8:$GL$500,147,FALSE)</f>
        <v>2.3598484848484848E-2</v>
      </c>
      <c r="K76" s="23">
        <f>VLOOKUP($B76,Data!$A$8:$GL$500,148,FALSE)</f>
        <v>2.2557363370880268E-2</v>
      </c>
      <c r="L76" s="23">
        <f>VLOOKUP($B76,Data!$A$8:$GL$500,149,FALSE)</f>
        <v>2.3633333333333333E-2</v>
      </c>
      <c r="M76" s="23">
        <f>VLOOKUP($B76,Data!$A$8:$GL$500,150,FALSE)</f>
        <v>1.9821576763485477E-2</v>
      </c>
      <c r="N76" s="23">
        <f>VLOOKUP($B76,Data!$A$8:$GL$500,151,FALSE)</f>
        <v>1.957190357439734E-2</v>
      </c>
      <c r="O76" s="23">
        <f>VLOOKUP($B76,Data!$A$8:$GL$500,152,FALSE)</f>
        <v>1.9200167504187605E-2</v>
      </c>
      <c r="P76" s="23">
        <f>VLOOKUP($B76,Data!$A$8:$GL$500,153,FALSE)</f>
        <v>2.0685950413223141E-2</v>
      </c>
      <c r="Q76" s="23">
        <f>VLOOKUP($B76,Data!$A$8:$GL$500,154,FALSE)</f>
        <v>1.9550837076357696E-2</v>
      </c>
      <c r="R76" s="23">
        <f>VLOOKUP($B76,Data!$A$8:$GL$500,155,FALSE)</f>
        <v>2.1452922077922078E-2</v>
      </c>
      <c r="S76" s="23">
        <f>VLOOKUP($B76,Data!$A$8:$GL$500,156,FALSE)</f>
        <v>2.6453488372093024E-2</v>
      </c>
      <c r="T76" s="23">
        <f>VLOOKUP($B76,Data!$A$8:$GL$500,157,FALSE)</f>
        <v>3.3853779429987609E-2</v>
      </c>
      <c r="U76" s="23">
        <f>VLOOKUP($B76,Data!$A$8:$GL$500,158,FALSE)</f>
        <v>3.235342691990091E-2</v>
      </c>
      <c r="V76" s="23">
        <f>VLOOKUP($B76,Data!$A$8:$GL$500,159,FALSE)</f>
        <v>3.3283705541770056E-2</v>
      </c>
      <c r="W76" s="23">
        <f>VLOOKUP($B76,Data!$A$8:$GL$500,160,FALSE)</f>
        <v>3.2953517071164132E-2</v>
      </c>
      <c r="X76" s="23">
        <f>VLOOKUP($B76,Data!$A$8:$GL$500,161,FALSE)</f>
        <v>3.5085097550850979E-2</v>
      </c>
      <c r="Y76" s="23">
        <f>VLOOKUP($B76,Data!$A$8:$GL$500,162,FALSE)</f>
        <v>3.1855279764408918E-2</v>
      </c>
      <c r="Z76" s="23">
        <f>VLOOKUP($B76,Data!$A$8:$GL$500,163,FALSE)</f>
        <v>3.2100591715976332E-2</v>
      </c>
      <c r="AA76" s="23">
        <f>VLOOKUP($B76,Data!$A$8:$GL$500,164,FALSE)</f>
        <v>3.1592700124429697E-2</v>
      </c>
      <c r="AB76" s="23">
        <f>VLOOKUP($B76,Data!$A$8:$GL$500,165,FALSE)</f>
        <v>3.6921775898520082E-2</v>
      </c>
      <c r="AC76" s="23">
        <f>VLOOKUP($B76,Data!$A$8:$GL$500,166,FALSE)</f>
        <v>3.3848697809011986E-2</v>
      </c>
      <c r="AD76" s="23">
        <f>VLOOKUP($B76,Data!$A$8:$GL$500,167,FALSE)</f>
        <v>3.6726289517470881E-2</v>
      </c>
      <c r="AE76" s="52">
        <f>VLOOKUP($B76,Data!$A$8:$GL$500,168,FALSE)</f>
        <v>3.7133838383838387E-2</v>
      </c>
      <c r="AF76" s="52">
        <f>VLOOKUP($B76,Data!$A$8:$GL$500,169,FALSE)</f>
        <v>4.0632016632016633E-2</v>
      </c>
      <c r="AG76" s="52">
        <f>VLOOKUP($B76,Data!$A$8:$GL$500,170,FALSE)</f>
        <v>3.6291856138900375E-2</v>
      </c>
      <c r="AH76" s="52">
        <f>VLOOKUP($B76,Data!$A$8:$GL$500,171,FALSE)</f>
        <v>3.6096145876502277E-2</v>
      </c>
      <c r="AI76" s="52">
        <f>VLOOKUP($B76,Data!$A$8:$GL$500,172,FALSE)</f>
        <v>3.5335008375209379E-2</v>
      </c>
      <c r="AJ76" s="52">
        <f>VLOOKUP($B76,Data!$A$8:$GL$500,173,FALSE)</f>
        <v>3.7199832073887489E-2</v>
      </c>
      <c r="AK76" s="52">
        <f>VLOOKUP($B76,Data!$A$8:$GL$500,174,FALSE)</f>
        <v>3.3338947368421051E-2</v>
      </c>
    </row>
    <row r="77" spans="1:37">
      <c r="A77" s="1"/>
      <c r="B77" s="17" t="s">
        <v>145</v>
      </c>
      <c r="C77" s="42" t="s">
        <v>518</v>
      </c>
      <c r="D77" t="s">
        <v>0</v>
      </c>
      <c r="E77" s="45" t="s">
        <v>145</v>
      </c>
      <c r="F77" s="45" t="s">
        <v>17</v>
      </c>
      <c r="H77" s="23">
        <f>VLOOKUP($B77,Data!$A$8:$GL$500,145,FALSE)</f>
        <v>2.2799461641991925E-2</v>
      </c>
      <c r="I77" s="23">
        <f>VLOOKUP($B77,Data!$A$8:$GL$500,146,FALSE)</f>
        <v>2.2722371967654986E-2</v>
      </c>
      <c r="J77" s="23">
        <f>VLOOKUP($B77,Data!$A$8:$GL$500,147,FALSE)</f>
        <v>2.1957671957671957E-2</v>
      </c>
      <c r="K77" s="23">
        <f>VLOOKUP($B77,Data!$A$8:$GL$500,148,FALSE)</f>
        <v>2.0692934782608696E-2</v>
      </c>
      <c r="L77" s="23">
        <f>VLOOKUP($B77,Data!$A$8:$GL$500,149,FALSE)</f>
        <v>2.2319444444444444E-2</v>
      </c>
      <c r="M77" s="23">
        <f>VLOOKUP($B77,Data!$A$8:$GL$500,150,FALSE)</f>
        <v>1.9666666666666666E-2</v>
      </c>
      <c r="N77" s="23">
        <f>VLOOKUP($B77,Data!$A$8:$GL$500,151,FALSE)</f>
        <v>1.7652050919377653E-2</v>
      </c>
      <c r="O77" s="23">
        <f>VLOOKUP($B77,Data!$A$8:$GL$500,152,FALSE)</f>
        <v>1.5180555555555555E-2</v>
      </c>
      <c r="P77" s="23">
        <f>VLOOKUP($B77,Data!$A$8:$GL$500,153,FALSE)</f>
        <v>1.7407407407407406E-2</v>
      </c>
      <c r="Q77" s="23">
        <f>VLOOKUP($B77,Data!$A$8:$GL$500,154,FALSE)</f>
        <v>1.7280108254397835E-2</v>
      </c>
      <c r="R77" s="23">
        <f>VLOOKUP($B77,Data!$A$8:$GL$500,155,FALSE)</f>
        <v>2.0596205962059622E-2</v>
      </c>
      <c r="S77" s="23">
        <f>VLOOKUP($B77,Data!$A$8:$GL$500,156,FALSE)</f>
        <v>2.3954116059379218E-2</v>
      </c>
      <c r="T77" s="23">
        <f>VLOOKUP($B77,Data!$A$8:$GL$500,157,FALSE)</f>
        <v>3.6282225237449117E-2</v>
      </c>
      <c r="U77" s="23">
        <f>VLOOKUP($B77,Data!$A$8:$GL$500,158,FALSE)</f>
        <v>3.9597780859916783E-2</v>
      </c>
      <c r="V77" s="23">
        <f>VLOOKUP($B77,Data!$A$8:$GL$500,159,FALSE)</f>
        <v>4.02E-2</v>
      </c>
      <c r="W77" s="23">
        <f>VLOOKUP($B77,Data!$A$8:$GL$500,160,FALSE)</f>
        <v>3.7200577200577199E-2</v>
      </c>
      <c r="X77" s="23">
        <f>VLOOKUP($B77,Data!$A$8:$GL$500,161,FALSE)</f>
        <v>3.9956011730205278E-2</v>
      </c>
      <c r="Y77" s="23">
        <f>VLOOKUP($B77,Data!$A$8:$GL$500,162,FALSE)</f>
        <v>3.4417613636363635E-2</v>
      </c>
      <c r="Z77" s="23">
        <f>VLOOKUP($B77,Data!$A$8:$GL$500,163,FALSE)</f>
        <v>3.2378917378917377E-2</v>
      </c>
      <c r="AA77" s="23">
        <f>VLOOKUP($B77,Data!$A$8:$GL$500,164,FALSE)</f>
        <v>2.9263888888888888E-2</v>
      </c>
      <c r="AB77" s="23">
        <f>VLOOKUP($B77,Data!$A$8:$GL$500,165,FALSE)</f>
        <v>3.3315068493150683E-2</v>
      </c>
      <c r="AC77" s="23">
        <f>VLOOKUP($B77,Data!$A$8:$GL$500,166,FALSE)</f>
        <v>3.3027777777777781E-2</v>
      </c>
      <c r="AD77" s="23">
        <f>VLOOKUP($B77,Data!$A$8:$GL$500,167,FALSE)</f>
        <v>3.455295735900963E-2</v>
      </c>
      <c r="AE77" s="52">
        <f>VLOOKUP($B77,Data!$A$8:$GL$500,168,FALSE)</f>
        <v>3.1376021798365121E-2</v>
      </c>
      <c r="AF77" s="52">
        <f>VLOOKUP($B77,Data!$A$8:$GL$500,169,FALSE)</f>
        <v>3.3401084010840111E-2</v>
      </c>
      <c r="AG77" s="52">
        <f>VLOOKUP($B77,Data!$A$8:$GL$500,170,FALSE)</f>
        <v>3.0372413793103448E-2</v>
      </c>
      <c r="AH77" s="52">
        <f>VLOOKUP($B77,Data!$A$8:$GL$500,171,FALSE)</f>
        <v>2.927792915531335E-2</v>
      </c>
      <c r="AI77" s="52">
        <f>VLOOKUP($B77,Data!$A$8:$GL$500,172,FALSE)</f>
        <v>2.7330567081604425E-2</v>
      </c>
      <c r="AJ77" s="52">
        <f>VLOOKUP($B77,Data!$A$8:$GL$500,173,FALSE)</f>
        <v>3.132208157524613E-2</v>
      </c>
      <c r="AK77" s="52">
        <f>VLOOKUP($B77,Data!$A$8:$GL$500,174,FALSE)</f>
        <v>2.7808599167822468E-2</v>
      </c>
    </row>
    <row r="78" spans="1:37">
      <c r="A78" s="1"/>
      <c r="B78" s="17" t="s">
        <v>146</v>
      </c>
      <c r="C78" s="42" t="s">
        <v>516</v>
      </c>
      <c r="D78" t="s">
        <v>505</v>
      </c>
      <c r="E78" s="45" t="s">
        <v>146</v>
      </c>
      <c r="F78" s="45" t="s">
        <v>47</v>
      </c>
      <c r="H78" s="23">
        <f>VLOOKUP($B78,Data!$A$8:$GL$500,145,FALSE)</f>
        <v>4.1403887688984883E-2</v>
      </c>
      <c r="I78" s="23">
        <f>VLOOKUP($B78,Data!$A$8:$GL$500,146,FALSE)</f>
        <v>3.6730360934182589E-2</v>
      </c>
      <c r="J78" s="23">
        <f>VLOOKUP($B78,Data!$A$8:$GL$500,147,FALSE)</f>
        <v>3.5020920502092052E-2</v>
      </c>
      <c r="K78" s="23">
        <f>VLOOKUP($B78,Data!$A$8:$GL$500,148,FALSE)</f>
        <v>3.7775467775467773E-2</v>
      </c>
      <c r="L78" s="23">
        <f>VLOOKUP($B78,Data!$A$8:$GL$500,149,FALSE)</f>
        <v>3.9300411522633742E-2</v>
      </c>
      <c r="M78" s="23">
        <f>VLOOKUP($B78,Data!$A$8:$GL$500,150,FALSE)</f>
        <v>3.4979591836734693E-2</v>
      </c>
      <c r="N78" s="23">
        <f>VLOOKUP($B78,Data!$A$8:$GL$500,151,FALSE)</f>
        <v>3.6260330578512398E-2</v>
      </c>
      <c r="O78" s="23">
        <f>VLOOKUP($B78,Data!$A$8:$GL$500,152,FALSE)</f>
        <v>3.4927536231884056E-2</v>
      </c>
      <c r="P78" s="23">
        <f>VLOOKUP($B78,Data!$A$8:$GL$500,153,FALSE)</f>
        <v>3.8347457627118643E-2</v>
      </c>
      <c r="Q78" s="23">
        <f>VLOOKUP($B78,Data!$A$8:$GL$500,154,FALSE)</f>
        <v>3.6659619450317121E-2</v>
      </c>
      <c r="R78" s="23">
        <f>VLOOKUP($B78,Data!$A$8:$GL$500,155,FALSE)</f>
        <v>4.2794117647058823E-2</v>
      </c>
      <c r="S78" s="23">
        <f>VLOOKUP($B78,Data!$A$8:$GL$500,156,FALSE)</f>
        <v>5.3312499999999999E-2</v>
      </c>
      <c r="T78" s="23">
        <f>VLOOKUP($B78,Data!$A$8:$GL$500,157,FALSE)</f>
        <v>6.6430062630480166E-2</v>
      </c>
      <c r="U78" s="23">
        <f>VLOOKUP($B78,Data!$A$8:$GL$500,158,FALSE)</f>
        <v>6.5961945031712474E-2</v>
      </c>
      <c r="V78" s="23">
        <f>VLOOKUP($B78,Data!$A$8:$GL$500,159,FALSE)</f>
        <v>6.61344537815126E-2</v>
      </c>
      <c r="W78" s="23">
        <f>VLOOKUP($B78,Data!$A$8:$GL$500,160,FALSE)</f>
        <v>6.8450106157112528E-2</v>
      </c>
      <c r="X78" s="23">
        <f>VLOOKUP($B78,Data!$A$8:$GL$500,161,FALSE)</f>
        <v>6.8863157894736848E-2</v>
      </c>
      <c r="Y78" s="23">
        <f>VLOOKUP($B78,Data!$A$8:$GL$500,162,FALSE)</f>
        <v>6.1329113924050632E-2</v>
      </c>
      <c r="Z78" s="23">
        <f>VLOOKUP($B78,Data!$A$8:$GL$500,163,FALSE)</f>
        <v>5.9872881355932203E-2</v>
      </c>
      <c r="AA78" s="23">
        <f>VLOOKUP($B78,Data!$A$8:$GL$500,164,FALSE)</f>
        <v>6.1054852320675104E-2</v>
      </c>
      <c r="AB78" s="23">
        <f>VLOOKUP($B78,Data!$A$8:$GL$500,165,FALSE)</f>
        <v>6.7928870292887022E-2</v>
      </c>
      <c r="AC78" s="23">
        <f>VLOOKUP($B78,Data!$A$8:$GL$500,166,FALSE)</f>
        <v>6.9411764705882353E-2</v>
      </c>
      <c r="AD78" s="23">
        <f>VLOOKUP($B78,Data!$A$8:$GL$500,167,FALSE)</f>
        <v>7.3508403361344538E-2</v>
      </c>
      <c r="AE78" s="52">
        <f>VLOOKUP($B78,Data!$A$8:$GL$500,168,FALSE)</f>
        <v>7.4427966101694915E-2</v>
      </c>
      <c r="AF78" s="52">
        <f>VLOOKUP($B78,Data!$A$8:$GL$500,169,FALSE)</f>
        <v>7.9368421052631574E-2</v>
      </c>
      <c r="AG78" s="52">
        <f>VLOOKUP($B78,Data!$A$8:$GL$500,170,FALSE)</f>
        <v>7.5323590814196248E-2</v>
      </c>
      <c r="AH78" s="52">
        <f>VLOOKUP($B78,Data!$A$8:$GL$500,171,FALSE)</f>
        <v>7.45360824742268E-2</v>
      </c>
      <c r="AI78" s="52">
        <f>VLOOKUP($B78,Data!$A$8:$GL$500,172,FALSE)</f>
        <v>7.4653061224489795E-2</v>
      </c>
      <c r="AJ78" s="52">
        <f>VLOOKUP($B78,Data!$A$8:$GL$500,173,FALSE)</f>
        <v>7.6278118609406947E-2</v>
      </c>
      <c r="AK78" s="52">
        <f>VLOOKUP($B78,Data!$A$8:$GL$500,174,FALSE)</f>
        <v>6.8632653061224486E-2</v>
      </c>
    </row>
    <row r="79" spans="1:37">
      <c r="A79" s="1"/>
      <c r="B79" s="17" t="s">
        <v>147</v>
      </c>
      <c r="C79" s="42" t="s">
        <v>517</v>
      </c>
      <c r="D79" t="s">
        <v>0</v>
      </c>
      <c r="E79" s="45" t="s">
        <v>147</v>
      </c>
      <c r="F79" s="45" t="s">
        <v>35</v>
      </c>
      <c r="G79" s="45" t="str">
        <f>""</f>
        <v/>
      </c>
      <c r="H79" s="23">
        <f>VLOOKUP($B79,Data!$A$8:$GL$500,145,FALSE)</f>
        <v>2.5413043478260868E-2</v>
      </c>
      <c r="I79" s="23">
        <f>VLOOKUP($B79,Data!$A$8:$GL$500,146,FALSE)</f>
        <v>2.5243362831858407E-2</v>
      </c>
      <c r="J79" s="23">
        <f>VLOOKUP($B79,Data!$A$8:$GL$500,147,FALSE)</f>
        <v>2.2822757111597373E-2</v>
      </c>
      <c r="K79" s="23">
        <f>VLOOKUP($B79,Data!$A$8:$GL$500,148,FALSE)</f>
        <v>2.0762711864406778E-2</v>
      </c>
      <c r="L79" s="23">
        <f>VLOOKUP($B79,Data!$A$8:$GL$500,149,FALSE)</f>
        <v>2.0817610062893083E-2</v>
      </c>
      <c r="M79" s="23">
        <f>VLOOKUP($B79,Data!$A$8:$GL$500,150,FALSE)</f>
        <v>1.8036072144288578E-2</v>
      </c>
      <c r="N79" s="23">
        <f>VLOOKUP($B79,Data!$A$8:$GL$500,151,FALSE)</f>
        <v>1.8612836438923395E-2</v>
      </c>
      <c r="O79" s="23">
        <f>VLOOKUP($B79,Data!$A$8:$GL$500,152,FALSE)</f>
        <v>1.7175732217573222E-2</v>
      </c>
      <c r="P79" s="23">
        <f>VLOOKUP($B79,Data!$A$8:$GL$500,153,FALSE)</f>
        <v>1.9029345372460496E-2</v>
      </c>
      <c r="Q79" s="23">
        <f>VLOOKUP($B79,Data!$A$8:$GL$500,154,FALSE)</f>
        <v>1.8816964285714284E-2</v>
      </c>
      <c r="R79" s="23">
        <f>VLOOKUP($B79,Data!$A$8:$GL$500,155,FALSE)</f>
        <v>2.2345132743362833E-2</v>
      </c>
      <c r="S79" s="23">
        <f>VLOOKUP($B79,Data!$A$8:$GL$500,156,FALSE)</f>
        <v>2.6637554585152837E-2</v>
      </c>
      <c r="T79" s="23">
        <f>VLOOKUP($B79,Data!$A$8:$GL$500,157,FALSE)</f>
        <v>3.8032128514056227E-2</v>
      </c>
      <c r="U79" s="23">
        <f>VLOOKUP($B79,Data!$A$8:$GL$500,158,FALSE)</f>
        <v>4.0244897959183672E-2</v>
      </c>
      <c r="V79" s="23">
        <f>VLOOKUP($B79,Data!$A$8:$GL$500,159,FALSE)</f>
        <v>4.3244897959183674E-2</v>
      </c>
      <c r="W79" s="23">
        <f>VLOOKUP($B79,Data!$A$8:$GL$500,160,FALSE)</f>
        <v>3.9897750511247443E-2</v>
      </c>
      <c r="X79" s="23">
        <f>VLOOKUP($B79,Data!$A$8:$GL$500,161,FALSE)</f>
        <v>4.2712871287128716E-2</v>
      </c>
      <c r="Y79" s="23">
        <f>VLOOKUP($B79,Data!$A$8:$GL$500,162,FALSE)</f>
        <v>3.7524752475247523E-2</v>
      </c>
      <c r="Z79" s="23">
        <f>VLOOKUP($B79,Data!$A$8:$GL$500,163,FALSE)</f>
        <v>3.6943319838056682E-2</v>
      </c>
      <c r="AA79" s="23">
        <f>VLOOKUP($B79,Data!$A$8:$GL$500,164,FALSE)</f>
        <v>3.3968871595330741E-2</v>
      </c>
      <c r="AB79" s="23">
        <f>VLOOKUP($B79,Data!$A$8:$GL$500,165,FALSE)</f>
        <v>4.0430327868852457E-2</v>
      </c>
      <c r="AC79" s="23">
        <f>VLOOKUP($B79,Data!$A$8:$GL$500,166,FALSE)</f>
        <v>3.8228346456692916E-2</v>
      </c>
      <c r="AD79" s="23">
        <f>VLOOKUP($B79,Data!$A$8:$GL$500,167,FALSE)</f>
        <v>3.8158914728682172E-2</v>
      </c>
      <c r="AE79" s="52">
        <f>VLOOKUP($B79,Data!$A$8:$GL$500,168,FALSE)</f>
        <v>3.6235521235521234E-2</v>
      </c>
      <c r="AF79" s="52">
        <f>VLOOKUP($B79,Data!$A$8:$GL$500,169,FALSE)</f>
        <v>3.9457364341085273E-2</v>
      </c>
      <c r="AG79" s="52">
        <f>VLOOKUP($B79,Data!$A$8:$GL$500,170,FALSE)</f>
        <v>3.5419847328244276E-2</v>
      </c>
      <c r="AH79" s="52">
        <f>VLOOKUP($B79,Data!$A$8:$GL$500,171,FALSE)</f>
        <v>3.2500000000000001E-2</v>
      </c>
      <c r="AI79" s="52">
        <f>VLOOKUP($B79,Data!$A$8:$GL$500,172,FALSE)</f>
        <v>3.2371916508538899E-2</v>
      </c>
      <c r="AJ79" s="52">
        <f>VLOOKUP($B79,Data!$A$8:$GL$500,173,FALSE)</f>
        <v>3.6252427184466023E-2</v>
      </c>
      <c r="AK79" s="52">
        <f>VLOOKUP($B79,Data!$A$8:$GL$500,174,FALSE)</f>
        <v>3.1271676300578033E-2</v>
      </c>
    </row>
    <row r="80" spans="1:37">
      <c r="A80" s="1"/>
      <c r="B80" s="17" t="s">
        <v>148</v>
      </c>
      <c r="C80" s="42" t="s">
        <v>517</v>
      </c>
      <c r="D80" t="s">
        <v>0</v>
      </c>
      <c r="E80" s="45" t="s">
        <v>148</v>
      </c>
      <c r="F80" s="45" t="s">
        <v>45</v>
      </c>
      <c r="G80" s="45" t="s">
        <v>15</v>
      </c>
      <c r="H80" s="23">
        <f>VLOOKUP($B80,Data!$A$8:$GL$500,145,FALSE)</f>
        <v>1.6641975308641976E-2</v>
      </c>
      <c r="I80" s="23">
        <f>VLOOKUP($B80,Data!$A$8:$GL$500,146,FALSE)</f>
        <v>1.522167487684729E-2</v>
      </c>
      <c r="J80" s="23">
        <f>VLOOKUP($B80,Data!$A$8:$GL$500,147,FALSE)</f>
        <v>1.4651741293532338E-2</v>
      </c>
      <c r="K80" s="23">
        <f>VLOOKUP($B80,Data!$A$8:$GL$500,148,FALSE)</f>
        <v>1.5621890547263682E-2</v>
      </c>
      <c r="L80" s="23">
        <f>VLOOKUP($B80,Data!$A$8:$GL$500,149,FALSE)</f>
        <v>1.7248157248157248E-2</v>
      </c>
      <c r="M80" s="23">
        <f>VLOOKUP($B80,Data!$A$8:$GL$500,150,FALSE)</f>
        <v>1.5407407407407408E-2</v>
      </c>
      <c r="N80" s="23">
        <f>VLOOKUP($B80,Data!$A$8:$GL$500,151,FALSE)</f>
        <v>1.5597014925373135E-2</v>
      </c>
      <c r="O80" s="23">
        <f>VLOOKUP($B80,Data!$A$8:$GL$500,152,FALSE)</f>
        <v>1.2417302798982188E-2</v>
      </c>
      <c r="P80" s="23">
        <f>VLOOKUP($B80,Data!$A$8:$GL$500,153,FALSE)</f>
        <v>1.5736040609137057E-2</v>
      </c>
      <c r="Q80" s="23">
        <f>VLOOKUP($B80,Data!$A$8:$GL$500,154,FALSE)</f>
        <v>1.5407407407407408E-2</v>
      </c>
      <c r="R80" s="23">
        <f>VLOOKUP($B80,Data!$A$8:$GL$500,155,FALSE)</f>
        <v>1.611904761904762E-2</v>
      </c>
      <c r="S80" s="23">
        <f>VLOOKUP($B80,Data!$A$8:$GL$500,156,FALSE)</f>
        <v>2.0772946859903382E-2</v>
      </c>
      <c r="T80" s="23">
        <f>VLOOKUP($B80,Data!$A$8:$GL$500,157,FALSE)</f>
        <v>3.4447058823529414E-2</v>
      </c>
      <c r="U80" s="23">
        <f>VLOOKUP($B80,Data!$A$8:$GL$500,158,FALSE)</f>
        <v>3.7875894988066823E-2</v>
      </c>
      <c r="V80" s="23">
        <f>VLOOKUP($B80,Data!$A$8:$GL$500,159,FALSE)</f>
        <v>3.7658536585365852E-2</v>
      </c>
      <c r="W80" s="23">
        <f>VLOOKUP($B80,Data!$A$8:$GL$500,160,FALSE)</f>
        <v>3.2248803827751193E-2</v>
      </c>
      <c r="X80" s="23">
        <f>VLOOKUP($B80,Data!$A$8:$GL$500,161,FALSE)</f>
        <v>3.4572127139364306E-2</v>
      </c>
      <c r="Y80" s="23">
        <f>VLOOKUP($B80,Data!$A$8:$GL$500,162,FALSE)</f>
        <v>2.8863636363636362E-2</v>
      </c>
      <c r="Z80" s="23">
        <f>VLOOKUP($B80,Data!$A$8:$GL$500,163,FALSE)</f>
        <v>2.9258312020460357E-2</v>
      </c>
      <c r="AA80" s="23">
        <f>VLOOKUP($B80,Data!$A$8:$GL$500,164,FALSE)</f>
        <v>2.5680628272251309E-2</v>
      </c>
      <c r="AB80" s="23">
        <f>VLOOKUP($B80,Data!$A$8:$GL$500,165,FALSE)</f>
        <v>2.9571045576407506E-2</v>
      </c>
      <c r="AC80" s="23">
        <f>VLOOKUP($B80,Data!$A$8:$GL$500,166,FALSE)</f>
        <v>2.8337801608579089E-2</v>
      </c>
      <c r="AD80" s="23">
        <f>VLOOKUP($B80,Data!$A$8:$GL$500,167,FALSE)</f>
        <v>0.03</v>
      </c>
      <c r="AE80" s="52">
        <f>VLOOKUP($B80,Data!$A$8:$GL$500,168,FALSE)</f>
        <v>2.8672086720867209E-2</v>
      </c>
      <c r="AF80" s="52">
        <f>VLOOKUP($B80,Data!$A$8:$GL$500,169,FALSE)</f>
        <v>3.5357142857142858E-2</v>
      </c>
      <c r="AG80" s="52">
        <f>VLOOKUP($B80,Data!$A$8:$GL$500,170,FALSE)</f>
        <v>3.376731301939058E-2</v>
      </c>
      <c r="AH80" s="52">
        <f>VLOOKUP($B80,Data!$A$8:$GL$500,171,FALSE)</f>
        <v>3.4527220630372495E-2</v>
      </c>
      <c r="AI80" s="52">
        <f>VLOOKUP($B80,Data!$A$8:$GL$500,172,FALSE)</f>
        <v>3.1853932584269662E-2</v>
      </c>
      <c r="AJ80" s="52">
        <f>VLOOKUP($B80,Data!$A$8:$GL$500,173,FALSE)</f>
        <v>3.3125000000000002E-2</v>
      </c>
      <c r="AK80" s="52">
        <f>VLOOKUP($B80,Data!$A$8:$GL$500,174,FALSE)</f>
        <v>2.9249329758713138E-2</v>
      </c>
    </row>
    <row r="81" spans="1:37">
      <c r="A81" s="1"/>
      <c r="B81" s="17" t="s">
        <v>150</v>
      </c>
      <c r="C81" s="42" t="s">
        <v>518</v>
      </c>
      <c r="D81" t="s">
        <v>505</v>
      </c>
      <c r="E81" s="45" t="s">
        <v>150</v>
      </c>
      <c r="F81" s="45" t="s">
        <v>506</v>
      </c>
      <c r="H81" s="23">
        <f>VLOOKUP($B81,Data!$A$8:$GL$500,145,FALSE)</f>
        <v>4.6202185792349727E-2</v>
      </c>
      <c r="I81" s="23">
        <f>VLOOKUP($B81,Data!$A$8:$GL$500,146,FALSE)</f>
        <v>4.4698469846984695E-2</v>
      </c>
      <c r="J81" s="23">
        <f>VLOOKUP($B81,Data!$A$8:$GL$500,147,FALSE)</f>
        <v>4.5105601469237831E-2</v>
      </c>
      <c r="K81" s="23">
        <f>VLOOKUP($B81,Data!$A$8:$GL$500,148,FALSE)</f>
        <v>4.0098039215686276E-2</v>
      </c>
      <c r="L81" s="23">
        <f>VLOOKUP($B81,Data!$A$8:$GL$500,149,FALSE)</f>
        <v>4.0307557117750442E-2</v>
      </c>
      <c r="M81" s="23">
        <f>VLOOKUP($B81,Data!$A$8:$GL$500,150,FALSE)</f>
        <v>3.6925734024179618E-2</v>
      </c>
      <c r="N81" s="23">
        <f>VLOOKUP($B81,Data!$A$8:$GL$500,151,FALSE)</f>
        <v>3.475298126064736E-2</v>
      </c>
      <c r="O81" s="23">
        <f>VLOOKUP($B81,Data!$A$8:$GL$500,152,FALSE)</f>
        <v>3.247635425623388E-2</v>
      </c>
      <c r="P81" s="23">
        <f>VLOOKUP($B81,Data!$A$8:$GL$500,153,FALSE)</f>
        <v>3.4434782608695653E-2</v>
      </c>
      <c r="Q81" s="23">
        <f>VLOOKUP($B81,Data!$A$8:$GL$500,154,FALSE)</f>
        <v>3.5533731853116993E-2</v>
      </c>
      <c r="R81" s="23">
        <f>VLOOKUP($B81,Data!$A$8:$GL$500,155,FALSE)</f>
        <v>3.94847972972973E-2</v>
      </c>
      <c r="S81" s="23">
        <f>VLOOKUP($B81,Data!$A$8:$GL$500,156,FALSE)</f>
        <v>4.5887300252312871E-2</v>
      </c>
      <c r="T81" s="23">
        <f>VLOOKUP($B81,Data!$A$8:$GL$500,157,FALSE)</f>
        <v>6.0951979780960404E-2</v>
      </c>
      <c r="U81" s="23">
        <f>VLOOKUP($B81,Data!$A$8:$GL$500,158,FALSE)</f>
        <v>6.1857740585774056E-2</v>
      </c>
      <c r="V81" s="23">
        <f>VLOOKUP($B81,Data!$A$8:$GL$500,159,FALSE)</f>
        <v>6.1724709784411275E-2</v>
      </c>
      <c r="W81" s="23">
        <f>VLOOKUP($B81,Data!$A$8:$GL$500,160,FALSE)</f>
        <v>6.1408681408681408E-2</v>
      </c>
      <c r="X81" s="23">
        <f>VLOOKUP($B81,Data!$A$8:$GL$500,161,FALSE)</f>
        <v>6.4337448559670787E-2</v>
      </c>
      <c r="Y81" s="23">
        <f>VLOOKUP($B81,Data!$A$8:$GL$500,162,FALSE)</f>
        <v>5.8154859967051067E-2</v>
      </c>
      <c r="Z81" s="23">
        <f>VLOOKUP($B81,Data!$A$8:$GL$500,163,FALSE)</f>
        <v>5.7970540098199672E-2</v>
      </c>
      <c r="AA81" s="23">
        <f>VLOOKUP($B81,Data!$A$8:$GL$500,164,FALSE)</f>
        <v>5.5746455379482904E-2</v>
      </c>
      <c r="AB81" s="23">
        <f>VLOOKUP($B81,Data!$A$8:$GL$500,165,FALSE)</f>
        <v>5.9777777777777777E-2</v>
      </c>
      <c r="AC81" s="23">
        <f>VLOOKUP($B81,Data!$A$8:$GL$500,166,FALSE)</f>
        <v>6.3025984911986591E-2</v>
      </c>
      <c r="AD81" s="23">
        <f>VLOOKUP($B81,Data!$A$8:$GL$500,167,FALSE)</f>
        <v>6.7197986577181207E-2</v>
      </c>
      <c r="AE81" s="52">
        <f>VLOOKUP($B81,Data!$A$8:$GL$500,168,FALSE)</f>
        <v>6.6001635322976288E-2</v>
      </c>
      <c r="AF81" s="52">
        <f>VLOOKUP($B81,Data!$A$8:$GL$500,169,FALSE)</f>
        <v>7.278140293637847E-2</v>
      </c>
      <c r="AG81" s="52">
        <f>VLOOKUP($B81,Data!$A$8:$GL$500,170,FALSE)</f>
        <v>6.7585089141004862E-2</v>
      </c>
      <c r="AH81" s="52">
        <f>VLOOKUP($B81,Data!$A$8:$GL$500,171,FALSE)</f>
        <v>6.6555555555555562E-2</v>
      </c>
      <c r="AI81" s="52">
        <f>VLOOKUP($B81,Data!$A$8:$GL$500,172,FALSE)</f>
        <v>6.1514423076923078E-2</v>
      </c>
      <c r="AJ81" s="52">
        <f>VLOOKUP($B81,Data!$A$8:$GL$500,173,FALSE)</f>
        <v>6.1171813143309578E-2</v>
      </c>
      <c r="AK81" s="52">
        <f>VLOOKUP($B81,Data!$A$8:$GL$500,174,FALSE)</f>
        <v>5.3908589440504334E-2</v>
      </c>
    </row>
    <row r="82" spans="1:37">
      <c r="A82" s="1"/>
      <c r="B82" s="17" t="s">
        <v>151</v>
      </c>
      <c r="C82" s="42" t="s">
        <v>517</v>
      </c>
      <c r="D82" t="s">
        <v>505</v>
      </c>
      <c r="E82" s="45" t="s">
        <v>151</v>
      </c>
      <c r="F82" s="45"/>
      <c r="G82" s="45"/>
      <c r="H82" s="23">
        <f>VLOOKUP($B82,Data!$A$8:$GL$500,145,FALSE)</f>
        <v>2.6778697001034125E-2</v>
      </c>
      <c r="I82" s="23">
        <f>VLOOKUP($B82,Data!$A$8:$GL$500,146,FALSE)</f>
        <v>2.4780134505949302E-2</v>
      </c>
      <c r="J82" s="23">
        <f>VLOOKUP($B82,Data!$A$8:$GL$500,147,FALSE)</f>
        <v>2.5310704960835508E-2</v>
      </c>
      <c r="K82" s="23">
        <f>VLOOKUP($B82,Data!$A$8:$GL$500,148,FALSE)</f>
        <v>2.4414627729544856E-2</v>
      </c>
      <c r="L82" s="23">
        <f>VLOOKUP($B82,Data!$A$8:$GL$500,149,FALSE)</f>
        <v>2.5974465867639396E-2</v>
      </c>
      <c r="M82" s="23">
        <f>VLOOKUP($B82,Data!$A$8:$GL$500,150,FALSE)</f>
        <v>2.2244736842105262E-2</v>
      </c>
      <c r="N82" s="23">
        <f>VLOOKUP($B82,Data!$A$8:$GL$500,151,FALSE)</f>
        <v>2.1030031612223395E-2</v>
      </c>
      <c r="O82" s="23">
        <f>VLOOKUP($B82,Data!$A$8:$GL$500,152,FALSE)</f>
        <v>2.0349274583557227E-2</v>
      </c>
      <c r="P82" s="23">
        <f>VLOOKUP($B82,Data!$A$8:$GL$500,153,FALSE)</f>
        <v>2.2088235294117648E-2</v>
      </c>
      <c r="Q82" s="23">
        <f>VLOOKUP($B82,Data!$A$8:$GL$500,154,FALSE)</f>
        <v>2.1235662148070909E-2</v>
      </c>
      <c r="R82" s="23">
        <f>VLOOKUP($B82,Data!$A$8:$GL$500,155,FALSE)</f>
        <v>2.5223341079266718E-2</v>
      </c>
      <c r="S82" s="23">
        <f>VLOOKUP($B82,Data!$A$8:$GL$500,156,FALSE)</f>
        <v>3.3141673141673142E-2</v>
      </c>
      <c r="T82" s="23">
        <f>VLOOKUP($B82,Data!$A$8:$GL$500,157,FALSE)</f>
        <v>4.4921371487496781E-2</v>
      </c>
      <c r="U82" s="23">
        <f>VLOOKUP($B82,Data!$A$8:$GL$500,158,FALSE)</f>
        <v>4.4451563300871348E-2</v>
      </c>
      <c r="V82" s="23">
        <f>VLOOKUP($B82,Data!$A$8:$GL$500,159,FALSE)</f>
        <v>4.4334523202447733E-2</v>
      </c>
      <c r="W82" s="23">
        <f>VLOOKUP($B82,Data!$A$8:$GL$500,160,FALSE)</f>
        <v>4.4057157438121969E-2</v>
      </c>
      <c r="X82" s="23">
        <f>VLOOKUP($B82,Data!$A$8:$GL$500,161,FALSE)</f>
        <v>4.596124031007752E-2</v>
      </c>
      <c r="Y82" s="23">
        <f>VLOOKUP($B82,Data!$A$8:$GL$500,162,FALSE)</f>
        <v>3.9792045749935015E-2</v>
      </c>
      <c r="Z82" s="23">
        <f>VLOOKUP($B82,Data!$A$8:$GL$500,163,FALSE)</f>
        <v>3.9820200951877313E-2</v>
      </c>
      <c r="AA82" s="23">
        <f>VLOOKUP($B82,Data!$A$8:$GL$500,164,FALSE)</f>
        <v>3.8713157894736845E-2</v>
      </c>
      <c r="AB82" s="23">
        <f>VLOOKUP($B82,Data!$A$8:$GL$500,165,FALSE)</f>
        <v>4.1909994767137623E-2</v>
      </c>
      <c r="AC82" s="23">
        <f>VLOOKUP($B82,Data!$A$8:$GL$500,166,FALSE)</f>
        <v>4.0453243032039593E-2</v>
      </c>
      <c r="AD82" s="23">
        <f>VLOOKUP($B82,Data!$A$8:$GL$500,167,FALSE)</f>
        <v>4.309586170770037E-2</v>
      </c>
      <c r="AE82" s="52">
        <f>VLOOKUP($B82,Data!$A$8:$GL$500,168,FALSE)</f>
        <v>4.1935399843709302E-2</v>
      </c>
      <c r="AF82" s="52">
        <f>VLOOKUP($B82,Data!$A$8:$GL$500,169,FALSE)</f>
        <v>4.583267561168114E-2</v>
      </c>
      <c r="AG82" s="52">
        <f>VLOOKUP($B82,Data!$A$8:$GL$500,170,FALSE)</f>
        <v>4.0954497907949791E-2</v>
      </c>
      <c r="AH82" s="52">
        <f>VLOOKUP($B82,Data!$A$8:$GL$500,171,FALSE)</f>
        <v>4.0294426919032594E-2</v>
      </c>
      <c r="AI82" s="52">
        <f>VLOOKUP($B82,Data!$A$8:$GL$500,172,FALSE)</f>
        <v>3.8186157517899763E-2</v>
      </c>
      <c r="AJ82" s="52">
        <f>VLOOKUP($B82,Data!$A$8:$GL$500,173,FALSE)</f>
        <v>3.9641361256544501E-2</v>
      </c>
      <c r="AK82" s="52">
        <f>VLOOKUP($B82,Data!$A$8:$GL$500,174,FALSE)</f>
        <v>3.4258524980174468E-2</v>
      </c>
    </row>
    <row r="83" spans="1:37">
      <c r="A83" s="1"/>
      <c r="B83" s="17" t="s">
        <v>152</v>
      </c>
      <c r="C83" s="42" t="s">
        <v>517</v>
      </c>
      <c r="D83" t="s">
        <v>0</v>
      </c>
      <c r="E83" s="45" t="s">
        <v>152</v>
      </c>
      <c r="F83" s="45" t="s">
        <v>506</v>
      </c>
      <c r="G83" s="45" t="str">
        <f>""</f>
        <v/>
      </c>
      <c r="H83" s="23">
        <f>VLOOKUP($B83,Data!$A$8:$GL$500,145,FALSE)</f>
        <v>1.2869080779944289E-2</v>
      </c>
      <c r="I83" s="23">
        <f>VLOOKUP($B83,Data!$A$8:$GL$500,146,FALSE)</f>
        <v>1.12E-2</v>
      </c>
      <c r="J83" s="23">
        <f>VLOOKUP($B83,Data!$A$8:$GL$500,147,FALSE)</f>
        <v>1.2259887005649717E-2</v>
      </c>
      <c r="K83" s="23">
        <f>VLOOKUP($B83,Data!$A$8:$GL$500,148,FALSE)</f>
        <v>1.3867069486404834E-2</v>
      </c>
      <c r="L83" s="23">
        <f>VLOOKUP($B83,Data!$A$8:$GL$500,149,FALSE)</f>
        <v>1.4388059701492538E-2</v>
      </c>
      <c r="M83" s="23">
        <f>VLOOKUP($B83,Data!$A$8:$GL$500,150,FALSE)</f>
        <v>1.1702786377708978E-2</v>
      </c>
      <c r="N83" s="23">
        <f>VLOOKUP($B83,Data!$A$8:$GL$500,151,FALSE)</f>
        <v>1.1967741935483871E-2</v>
      </c>
      <c r="O83" s="23">
        <f>VLOOKUP($B83,Data!$A$8:$GL$500,152,FALSE)</f>
        <v>1.1348684210526316E-2</v>
      </c>
      <c r="P83" s="23">
        <f>VLOOKUP($B83,Data!$A$8:$GL$500,153,FALSE)</f>
        <v>1.2149532710280374E-2</v>
      </c>
      <c r="Q83" s="23">
        <f>VLOOKUP($B83,Data!$A$8:$GL$500,154,FALSE)</f>
        <v>9.7005988023952088E-3</v>
      </c>
      <c r="R83" s="23">
        <f>VLOOKUP($B83,Data!$A$8:$GL$500,155,FALSE)</f>
        <v>1.311572700296736E-2</v>
      </c>
      <c r="S83" s="23">
        <f>VLOOKUP($B83,Data!$A$8:$GL$500,156,FALSE)</f>
        <v>1.7784256559766762E-2</v>
      </c>
      <c r="T83" s="23">
        <f>VLOOKUP($B83,Data!$A$8:$GL$500,157,FALSE)</f>
        <v>2.5076452599388378E-2</v>
      </c>
      <c r="U83" s="23">
        <f>VLOOKUP($B83,Data!$A$8:$GL$500,158,FALSE)</f>
        <v>2.4403669724770642E-2</v>
      </c>
      <c r="V83" s="23">
        <f>VLOOKUP($B83,Data!$A$8:$GL$500,159,FALSE)</f>
        <v>2.5820433436532508E-2</v>
      </c>
      <c r="W83" s="23">
        <f>VLOOKUP($B83,Data!$A$8:$GL$500,160,FALSE)</f>
        <v>2.617363344051447E-2</v>
      </c>
      <c r="X83" s="23">
        <f>VLOOKUP($B83,Data!$A$8:$GL$500,161,FALSE)</f>
        <v>2.4373088685015292E-2</v>
      </c>
      <c r="Y83" s="23">
        <f>VLOOKUP($B83,Data!$A$8:$GL$500,162,FALSE)</f>
        <v>2.0276923076923078E-2</v>
      </c>
      <c r="Z83" s="23">
        <f>VLOOKUP($B83,Data!$A$8:$GL$500,163,FALSE)</f>
        <v>2.2893081761006288E-2</v>
      </c>
      <c r="AA83" s="23">
        <f>VLOOKUP($B83,Data!$A$8:$GL$500,164,FALSE)</f>
        <v>2.2928994082840236E-2</v>
      </c>
      <c r="AB83" s="23">
        <f>VLOOKUP($B83,Data!$A$8:$GL$500,165,FALSE)</f>
        <v>2.4759036144578313E-2</v>
      </c>
      <c r="AC83" s="23">
        <f>VLOOKUP($B83,Data!$A$8:$GL$500,166,FALSE)</f>
        <v>1.9886685552407933E-2</v>
      </c>
      <c r="AD83" s="23">
        <f>VLOOKUP($B83,Data!$A$8:$GL$500,167,FALSE)</f>
        <v>2.2680115273775215E-2</v>
      </c>
      <c r="AE83" s="52">
        <f>VLOOKUP($B83,Data!$A$8:$GL$500,168,FALSE)</f>
        <v>2.2167630057803468E-2</v>
      </c>
      <c r="AF83" s="52">
        <f>VLOOKUP($B83,Data!$A$8:$GL$500,169,FALSE)</f>
        <v>2.4310850439882698E-2</v>
      </c>
      <c r="AG83" s="52">
        <f>VLOOKUP($B83,Data!$A$8:$GL$500,170,FALSE)</f>
        <v>2.0615384615384615E-2</v>
      </c>
      <c r="AH83" s="52">
        <f>VLOOKUP($B83,Data!$A$8:$GL$500,171,FALSE)</f>
        <v>2.3258785942492012E-2</v>
      </c>
      <c r="AI83" s="52">
        <f>VLOOKUP($B83,Data!$A$8:$GL$500,172,FALSE)</f>
        <v>2.1979865771812081E-2</v>
      </c>
      <c r="AJ83" s="52">
        <f>VLOOKUP($B83,Data!$A$8:$GL$500,173,FALSE)</f>
        <v>2.0681818181818183E-2</v>
      </c>
      <c r="AK83" s="52">
        <f>VLOOKUP($B83,Data!$A$8:$GL$500,174,FALSE)</f>
        <v>1.7434210526315788E-2</v>
      </c>
    </row>
    <row r="84" spans="1:37">
      <c r="A84" s="1"/>
      <c r="B84" s="17" t="s">
        <v>153</v>
      </c>
      <c r="C84" s="42" t="s">
        <v>516</v>
      </c>
      <c r="D84" t="s">
        <v>505</v>
      </c>
      <c r="E84" s="45" t="s">
        <v>153</v>
      </c>
      <c r="F84" s="45"/>
      <c r="G84" s="45"/>
      <c r="H84" s="23">
        <f>VLOOKUP($B84,Data!$A$8:$GL$500,145,FALSE)</f>
        <v>1.7869088811995386E-2</v>
      </c>
      <c r="I84" s="23">
        <f>VLOOKUP($B84,Data!$A$8:$GL$500,146,FALSE)</f>
        <v>1.6099857346647647E-2</v>
      </c>
      <c r="J84" s="23">
        <f>VLOOKUP($B84,Data!$A$8:$GL$500,147,FALSE)</f>
        <v>1.6008571428571428E-2</v>
      </c>
      <c r="K84" s="23">
        <f>VLOOKUP($B84,Data!$A$8:$GL$500,148,FALSE)</f>
        <v>1.730249928181557E-2</v>
      </c>
      <c r="L84" s="23">
        <f>VLOOKUP($B84,Data!$A$8:$GL$500,149,FALSE)</f>
        <v>1.7798688337610492E-2</v>
      </c>
      <c r="M84" s="23">
        <f>VLOOKUP($B84,Data!$A$8:$GL$500,150,FALSE)</f>
        <v>1.4146685472496473E-2</v>
      </c>
      <c r="N84" s="23">
        <f>VLOOKUP($B84,Data!$A$8:$GL$500,151,FALSE)</f>
        <v>1.3075846627483907E-2</v>
      </c>
      <c r="O84" s="23">
        <f>VLOOKUP($B84,Data!$A$8:$GL$500,152,FALSE)</f>
        <v>1.3635593220338983E-2</v>
      </c>
      <c r="P84" s="23">
        <f>VLOOKUP($B84,Data!$A$8:$GL$500,153,FALSE)</f>
        <v>1.3716789146410401E-2</v>
      </c>
      <c r="Q84" s="23">
        <f>VLOOKUP($B84,Data!$A$8:$GL$500,154,FALSE)</f>
        <v>1.2750700280112045E-2</v>
      </c>
      <c r="R84" s="23">
        <f>VLOOKUP($B84,Data!$A$8:$GL$500,155,FALSE)</f>
        <v>1.619647355163728E-2</v>
      </c>
      <c r="S84" s="23">
        <f>VLOOKUP($B84,Data!$A$8:$GL$500,156,FALSE)</f>
        <v>2.3784008883953361E-2</v>
      </c>
      <c r="T84" s="23">
        <f>VLOOKUP($B84,Data!$A$8:$GL$500,157,FALSE)</f>
        <v>3.1303395399780942E-2</v>
      </c>
      <c r="U84" s="23">
        <f>VLOOKUP($B84,Data!$A$8:$GL$500,158,FALSE)</f>
        <v>2.9074329925393754E-2</v>
      </c>
      <c r="V84" s="23">
        <f>VLOOKUP($B84,Data!$A$8:$GL$500,159,FALSE)</f>
        <v>2.7940687361419067E-2</v>
      </c>
      <c r="W84" s="23">
        <f>VLOOKUP($B84,Data!$A$8:$GL$500,160,FALSE)</f>
        <v>2.6986415303576379E-2</v>
      </c>
      <c r="X84" s="23">
        <f>VLOOKUP($B84,Data!$A$8:$GL$500,161,FALSE)</f>
        <v>2.9241223103057757E-2</v>
      </c>
      <c r="Y84" s="23">
        <f>VLOOKUP($B84,Data!$A$8:$GL$500,162,FALSE)</f>
        <v>2.344359626802375E-2</v>
      </c>
      <c r="Z84" s="23">
        <f>VLOOKUP($B84,Data!$A$8:$GL$500,163,FALSE)</f>
        <v>2.3149561775515973E-2</v>
      </c>
      <c r="AA84" s="23">
        <f>VLOOKUP($B84,Data!$A$8:$GL$500,164,FALSE)</f>
        <v>2.5452981651376147E-2</v>
      </c>
      <c r="AB84" s="23">
        <f>VLOOKUP($B84,Data!$A$8:$GL$500,165,FALSE)</f>
        <v>2.8651749856569132E-2</v>
      </c>
      <c r="AC84" s="23">
        <f>VLOOKUP($B84,Data!$A$8:$GL$500,166,FALSE)</f>
        <v>2.5884244372990355E-2</v>
      </c>
      <c r="AD84" s="23">
        <f>VLOOKUP($B84,Data!$A$8:$GL$500,167,FALSE)</f>
        <v>2.7762928529924461E-2</v>
      </c>
      <c r="AE84" s="52">
        <f>VLOOKUP($B84,Data!$A$8:$GL$500,168,FALSE)</f>
        <v>2.9318377911993099E-2</v>
      </c>
      <c r="AF84" s="52">
        <f>VLOOKUP($B84,Data!$A$8:$GL$500,169,FALSE)</f>
        <v>3.1284455811310029E-2</v>
      </c>
      <c r="AG84" s="52">
        <f>VLOOKUP($B84,Data!$A$8:$GL$500,170,FALSE)</f>
        <v>2.6369804919423239E-2</v>
      </c>
      <c r="AH84" s="52">
        <f>VLOOKUP($B84,Data!$A$8:$GL$500,171,FALSE)</f>
        <v>2.5633001422475106E-2</v>
      </c>
      <c r="AI84" s="52">
        <f>VLOOKUP($B84,Data!$A$8:$GL$500,172,FALSE)</f>
        <v>2.6532188841201718E-2</v>
      </c>
      <c r="AJ84" s="52">
        <f>VLOOKUP($B84,Data!$A$8:$GL$500,173,FALSE)</f>
        <v>2.7335610589239966E-2</v>
      </c>
      <c r="AK84" s="52">
        <f>VLOOKUP($B84,Data!$A$8:$GL$500,174,FALSE)</f>
        <v>2.1997726626882638E-2</v>
      </c>
    </row>
    <row r="85" spans="1:37">
      <c r="A85" s="1"/>
      <c r="B85" s="17" t="s">
        <v>154</v>
      </c>
      <c r="C85" s="42" t="s">
        <v>518</v>
      </c>
      <c r="D85" t="s">
        <v>505</v>
      </c>
      <c r="E85" s="45" t="s">
        <v>154</v>
      </c>
      <c r="F85" s="45" t="s">
        <v>43</v>
      </c>
      <c r="G85" s="45" t="str">
        <f>""</f>
        <v/>
      </c>
      <c r="H85" s="23">
        <f>VLOOKUP($B85,Data!$A$8:$GL$500,145,FALSE)</f>
        <v>4.763277693474962E-2</v>
      </c>
      <c r="I85" s="23">
        <f>VLOOKUP($B85,Data!$A$8:$GL$500,146,FALSE)</f>
        <v>4.1778273809523807E-2</v>
      </c>
      <c r="J85" s="23">
        <f>VLOOKUP($B85,Data!$A$8:$GL$500,147,FALSE)</f>
        <v>4.3350903614457828E-2</v>
      </c>
      <c r="K85" s="23">
        <f>VLOOKUP($B85,Data!$A$8:$GL$500,148,FALSE)</f>
        <v>4.0445619335347432E-2</v>
      </c>
      <c r="L85" s="23">
        <f>VLOOKUP($B85,Data!$A$8:$GL$500,149,FALSE)</f>
        <v>4.3196721311475408E-2</v>
      </c>
      <c r="M85" s="23">
        <f>VLOOKUP($B85,Data!$A$8:$GL$500,150,FALSE)</f>
        <v>3.9384498480243162E-2</v>
      </c>
      <c r="N85" s="23">
        <f>VLOOKUP($B85,Data!$A$8:$GL$500,151,FALSE)</f>
        <v>3.6108597285067871E-2</v>
      </c>
      <c r="O85" s="23">
        <f>VLOOKUP($B85,Data!$A$8:$GL$500,152,FALSE)</f>
        <v>3.3954678362573099E-2</v>
      </c>
      <c r="P85" s="23">
        <f>VLOOKUP($B85,Data!$A$8:$GL$500,153,FALSE)</f>
        <v>3.8407407407407404E-2</v>
      </c>
      <c r="Q85" s="23">
        <f>VLOOKUP($B85,Data!$A$8:$GL$500,154,FALSE)</f>
        <v>3.8082595870206487E-2</v>
      </c>
      <c r="R85" s="23">
        <f>VLOOKUP($B85,Data!$A$8:$GL$500,155,FALSE)</f>
        <v>4.3886048210372536E-2</v>
      </c>
      <c r="S85" s="23">
        <f>VLOOKUP($B85,Data!$A$8:$GL$500,156,FALSE)</f>
        <v>5.4305760709010338E-2</v>
      </c>
      <c r="T85" s="23">
        <f>VLOOKUP($B85,Data!$A$8:$GL$500,157,FALSE)</f>
        <v>7.2449888641425389E-2</v>
      </c>
      <c r="U85" s="23">
        <f>VLOOKUP($B85,Data!$A$8:$GL$500,158,FALSE)</f>
        <v>7.562962962962963E-2</v>
      </c>
      <c r="V85" s="23">
        <f>VLOOKUP($B85,Data!$A$8:$GL$500,159,FALSE)</f>
        <v>7.5464767616191905E-2</v>
      </c>
      <c r="W85" s="23">
        <f>VLOOKUP($B85,Data!$A$8:$GL$500,160,FALSE)</f>
        <v>7.7545731707317073E-2</v>
      </c>
      <c r="X85" s="23">
        <f>VLOOKUP($B85,Data!$A$8:$GL$500,161,FALSE)</f>
        <v>8.026099925428784E-2</v>
      </c>
      <c r="Y85" s="23">
        <f>VLOOKUP($B85,Data!$A$8:$GL$500,162,FALSE)</f>
        <v>7.1069277108433734E-2</v>
      </c>
      <c r="Z85" s="23">
        <f>VLOOKUP($B85,Data!$A$8:$GL$500,163,FALSE)</f>
        <v>6.626209977661951E-2</v>
      </c>
      <c r="AA85" s="23">
        <f>VLOOKUP($B85,Data!$A$8:$GL$500,164,FALSE)</f>
        <v>6.1444201312910285E-2</v>
      </c>
      <c r="AB85" s="23">
        <f>VLOOKUP($B85,Data!$A$8:$GL$500,165,FALSE)</f>
        <v>6.9661870503597123E-2</v>
      </c>
      <c r="AC85" s="23">
        <f>VLOOKUP($B85,Data!$A$8:$GL$500,166,FALSE)</f>
        <v>7.122998544395924E-2</v>
      </c>
      <c r="AD85" s="23">
        <f>VLOOKUP($B85,Data!$A$8:$GL$500,167,FALSE)</f>
        <v>7.5303703703703706E-2</v>
      </c>
      <c r="AE85" s="52">
        <f>VLOOKUP($B85,Data!$A$8:$GL$500,168,FALSE)</f>
        <v>7.3120356612184245E-2</v>
      </c>
      <c r="AF85" s="52">
        <f>VLOOKUP($B85,Data!$A$8:$GL$500,169,FALSE)</f>
        <v>8.5000000000000006E-2</v>
      </c>
      <c r="AG85" s="52">
        <f>VLOOKUP($B85,Data!$A$8:$GL$500,170,FALSE)</f>
        <v>8.0081180811808123E-2</v>
      </c>
      <c r="AH85" s="52">
        <f>VLOOKUP($B85,Data!$A$8:$GL$500,171,FALSE)</f>
        <v>7.5603759942154736E-2</v>
      </c>
      <c r="AI85" s="52">
        <f>VLOOKUP($B85,Data!$A$8:$GL$500,172,FALSE)</f>
        <v>7.3294460641399412E-2</v>
      </c>
      <c r="AJ85" s="52">
        <f>VLOOKUP($B85,Data!$A$8:$GL$500,173,FALSE)</f>
        <v>7.7940320232896654E-2</v>
      </c>
      <c r="AK85" s="52">
        <f>VLOOKUP($B85,Data!$A$8:$GL$500,174,FALSE)</f>
        <v>7.2129221732745968E-2</v>
      </c>
    </row>
    <row r="86" spans="1:37">
      <c r="A86" s="1"/>
      <c r="B86" s="17" t="s">
        <v>19</v>
      </c>
      <c r="C86" s="42" t="s">
        <v>516</v>
      </c>
      <c r="D86" t="s">
        <v>505</v>
      </c>
      <c r="E86" s="45" t="s">
        <v>19</v>
      </c>
      <c r="F86" s="45"/>
      <c r="G86" s="45"/>
      <c r="H86" s="23">
        <f>VLOOKUP($B86,Data!$A$8:$GL$500,145,FALSE)</f>
        <v>1.5423250564334086E-2</v>
      </c>
      <c r="I86" s="23">
        <f>VLOOKUP($B86,Data!$A$8:$GL$500,146,FALSE)</f>
        <v>1.3182326621923937E-2</v>
      </c>
      <c r="J86" s="23">
        <f>VLOOKUP($B86,Data!$A$8:$GL$500,147,FALSE)</f>
        <v>1.2599663110612015E-2</v>
      </c>
      <c r="K86" s="23">
        <f>VLOOKUP($B86,Data!$A$8:$GL$500,148,FALSE)</f>
        <v>1.3647450110864745E-2</v>
      </c>
      <c r="L86" s="23">
        <f>VLOOKUP($B86,Data!$A$8:$GL$500,149,FALSE)</f>
        <v>1.3573008849557523E-2</v>
      </c>
      <c r="M86" s="23">
        <f>VLOOKUP($B86,Data!$A$8:$GL$500,150,FALSE)</f>
        <v>9.382176052487699E-3</v>
      </c>
      <c r="N86" s="23">
        <f>VLOOKUP($B86,Data!$A$8:$GL$500,151,FALSE)</f>
        <v>9.3354943273906005E-3</v>
      </c>
      <c r="O86" s="23">
        <f>VLOOKUP($B86,Data!$A$8:$GL$500,152,FALSE)</f>
        <v>9.9946380697050943E-3</v>
      </c>
      <c r="P86" s="23">
        <f>VLOOKUP($B86,Data!$A$8:$GL$500,153,FALSE)</f>
        <v>1.0660888407367281E-2</v>
      </c>
      <c r="Q86" s="23">
        <f>VLOOKUP($B86,Data!$A$8:$GL$500,154,FALSE)</f>
        <v>9.4468546637744028E-3</v>
      </c>
      <c r="R86" s="23">
        <f>VLOOKUP($B86,Data!$A$8:$GL$500,155,FALSE)</f>
        <v>1.277992277992278E-2</v>
      </c>
      <c r="S86" s="23">
        <f>VLOOKUP($B86,Data!$A$8:$GL$500,156,FALSE)</f>
        <v>1.9004947773501923E-2</v>
      </c>
      <c r="T86" s="23">
        <f>VLOOKUP($B86,Data!$A$8:$GL$500,157,FALSE)</f>
        <v>2.7451949478308622E-2</v>
      </c>
      <c r="U86" s="23">
        <f>VLOOKUP($B86,Data!$A$8:$GL$500,158,FALSE)</f>
        <v>2.5365309537088678E-2</v>
      </c>
      <c r="V86" s="23">
        <f>VLOOKUP($B86,Data!$A$8:$GL$500,159,FALSE)</f>
        <v>2.512935883014623E-2</v>
      </c>
      <c r="W86" s="23">
        <f>VLOOKUP($B86,Data!$A$8:$GL$500,160,FALSE)</f>
        <v>2.8147935779816512E-2</v>
      </c>
      <c r="X86" s="23">
        <f>VLOOKUP($B86,Data!$A$8:$GL$500,161,FALSE)</f>
        <v>2.8900462962962965E-2</v>
      </c>
      <c r="Y86" s="23">
        <f>VLOOKUP($B86,Data!$A$8:$GL$500,162,FALSE)</f>
        <v>2.2221574344023325E-2</v>
      </c>
      <c r="Z86" s="23">
        <f>VLOOKUP($B86,Data!$A$8:$GL$500,163,FALSE)</f>
        <v>2.1619433198380566E-2</v>
      </c>
      <c r="AA86" s="23">
        <f>VLOOKUP($B86,Data!$A$8:$GL$500,164,FALSE)</f>
        <v>2.3937823834196893E-2</v>
      </c>
      <c r="AB86" s="23">
        <f>VLOOKUP($B86,Data!$A$8:$GL$500,165,FALSE)</f>
        <v>2.4224629418472064E-2</v>
      </c>
      <c r="AC86" s="23">
        <f>VLOOKUP($B86,Data!$A$8:$GL$500,166,FALSE)</f>
        <v>1.9842873176206508E-2</v>
      </c>
      <c r="AD86" s="23">
        <f>VLOOKUP($B86,Data!$A$8:$GL$500,167,FALSE)</f>
        <v>2.0959909655561829E-2</v>
      </c>
      <c r="AE86" s="52">
        <f>VLOOKUP($B86,Data!$A$8:$GL$500,168,FALSE)</f>
        <v>2.3905987688864018E-2</v>
      </c>
      <c r="AF86" s="52">
        <f>VLOOKUP($B86,Data!$A$8:$GL$500,169,FALSE)</f>
        <v>2.5191773207337408E-2</v>
      </c>
      <c r="AG86" s="52">
        <f>VLOOKUP($B86,Data!$A$8:$GL$500,170,FALSE)</f>
        <v>2.0409882088714207E-2</v>
      </c>
      <c r="AH86" s="52">
        <f>VLOOKUP($B86,Data!$A$8:$GL$500,171,FALSE)</f>
        <v>1.9371207942636515E-2</v>
      </c>
      <c r="AI86" s="52">
        <f>VLOOKUP($B86,Data!$A$8:$GL$500,172,FALSE)</f>
        <v>2.205524861878453E-2</v>
      </c>
      <c r="AJ86" s="52">
        <f>VLOOKUP($B86,Data!$A$8:$GL$500,173,FALSE)</f>
        <v>2.1998907700709995E-2</v>
      </c>
      <c r="AK86" s="52">
        <f>VLOOKUP($B86,Data!$A$8:$GL$500,174,FALSE)</f>
        <v>1.8210639441160668E-2</v>
      </c>
    </row>
    <row r="87" spans="1:37">
      <c r="A87" s="1"/>
      <c r="B87" s="17" t="s">
        <v>155</v>
      </c>
      <c r="C87" s="42" t="s">
        <v>517</v>
      </c>
      <c r="D87" t="s">
        <v>0</v>
      </c>
      <c r="E87" s="45" t="s">
        <v>155</v>
      </c>
      <c r="F87" s="45" t="s">
        <v>35</v>
      </c>
      <c r="G87" s="45" t="str">
        <f>""</f>
        <v/>
      </c>
      <c r="H87" s="23">
        <f>VLOOKUP($B87,Data!$A$8:$GL$500,145,FALSE)</f>
        <v>3.9789915966386556E-2</v>
      </c>
      <c r="I87" s="23">
        <f>VLOOKUP($B87,Data!$A$8:$GL$500,146,FALSE)</f>
        <v>4.0084745762711864E-2</v>
      </c>
      <c r="J87" s="23">
        <f>VLOOKUP($B87,Data!$A$8:$GL$500,147,FALSE)</f>
        <v>3.5511982570806101E-2</v>
      </c>
      <c r="K87" s="23">
        <f>VLOOKUP($B87,Data!$A$8:$GL$500,148,FALSE)</f>
        <v>3.4946466809421844E-2</v>
      </c>
      <c r="L87" s="23">
        <f>VLOOKUP($B87,Data!$A$8:$GL$500,149,FALSE)</f>
        <v>3.5651260504201678E-2</v>
      </c>
      <c r="M87" s="23">
        <f>VLOOKUP($B87,Data!$A$8:$GL$500,150,FALSE)</f>
        <v>2.8278008298755188E-2</v>
      </c>
      <c r="N87" s="23">
        <f>VLOOKUP($B87,Data!$A$8:$GL$500,151,FALSE)</f>
        <v>2.5855670103092785E-2</v>
      </c>
      <c r="O87" s="23">
        <f>VLOOKUP($B87,Data!$A$8:$GL$500,152,FALSE)</f>
        <v>2.3946280991735538E-2</v>
      </c>
      <c r="P87" s="23">
        <f>VLOOKUP($B87,Data!$A$8:$GL$500,153,FALSE)</f>
        <v>2.4574898785425101E-2</v>
      </c>
      <c r="Q87" s="23">
        <f>VLOOKUP($B87,Data!$A$8:$GL$500,154,FALSE)</f>
        <v>2.4879518072289157E-2</v>
      </c>
      <c r="R87" s="23">
        <f>VLOOKUP($B87,Data!$A$8:$GL$500,155,FALSE)</f>
        <v>2.675834970530452E-2</v>
      </c>
      <c r="S87" s="23">
        <f>VLOOKUP($B87,Data!$A$8:$GL$500,156,FALSE)</f>
        <v>3.6521739130434785E-2</v>
      </c>
      <c r="T87" s="23">
        <f>VLOOKUP($B87,Data!$A$8:$GL$500,157,FALSE)</f>
        <v>4.5776892430278882E-2</v>
      </c>
      <c r="U87" s="23">
        <f>VLOOKUP($B87,Data!$A$8:$GL$500,158,FALSE)</f>
        <v>4.3070866141732285E-2</v>
      </c>
      <c r="V87" s="23">
        <f>VLOOKUP($B87,Data!$A$8:$GL$500,159,FALSE)</f>
        <v>4.3239436619718311E-2</v>
      </c>
      <c r="W87" s="23">
        <f>VLOOKUP($B87,Data!$A$8:$GL$500,160,FALSE)</f>
        <v>4.9491869918699187E-2</v>
      </c>
      <c r="X87" s="23">
        <f>VLOOKUP($B87,Data!$A$8:$GL$500,161,FALSE)</f>
        <v>5.1782786885245902E-2</v>
      </c>
      <c r="Y87" s="23">
        <f>VLOOKUP($B87,Data!$A$8:$GL$500,162,FALSE)</f>
        <v>4.3640081799591002E-2</v>
      </c>
      <c r="Z87" s="23">
        <f>VLOOKUP($B87,Data!$A$8:$GL$500,163,FALSE)</f>
        <v>3.9291497975708502E-2</v>
      </c>
      <c r="AA87" s="23">
        <f>VLOOKUP($B87,Data!$A$8:$GL$500,164,FALSE)</f>
        <v>4.334677419354839E-2</v>
      </c>
      <c r="AB87" s="23">
        <f>VLOOKUP($B87,Data!$A$8:$GL$500,165,FALSE)</f>
        <v>4.7971311475409839E-2</v>
      </c>
      <c r="AC87" s="23">
        <f>VLOOKUP($B87,Data!$A$8:$GL$500,166,FALSE)</f>
        <v>4.6281512605042013E-2</v>
      </c>
      <c r="AD87" s="23">
        <f>VLOOKUP($B87,Data!$A$8:$GL$500,167,FALSE)</f>
        <v>5.0730688935281834E-2</v>
      </c>
      <c r="AE87" s="52">
        <f>VLOOKUP($B87,Data!$A$8:$GL$500,168,FALSE)</f>
        <v>5.3850931677018633E-2</v>
      </c>
      <c r="AF87" s="52">
        <f>VLOOKUP($B87,Data!$A$8:$GL$500,169,FALSE)</f>
        <v>5.8989473684210529E-2</v>
      </c>
      <c r="AG87" s="52">
        <f>VLOOKUP($B87,Data!$A$8:$GL$500,170,FALSE)</f>
        <v>5.4506172839506171E-2</v>
      </c>
      <c r="AH87" s="52">
        <f>VLOOKUP($B87,Data!$A$8:$GL$500,171,FALSE)</f>
        <v>5.2257383966244728E-2</v>
      </c>
      <c r="AI87" s="52">
        <f>VLOOKUP($B87,Data!$A$8:$GL$500,172,FALSE)</f>
        <v>5.4916317991631797E-2</v>
      </c>
      <c r="AJ87" s="52">
        <f>VLOOKUP($B87,Data!$A$8:$GL$500,173,FALSE)</f>
        <v>5.5337423312883438E-2</v>
      </c>
      <c r="AK87" s="52">
        <f>VLOOKUP($B87,Data!$A$8:$GL$500,174,FALSE)</f>
        <v>4.7181069958847736E-2</v>
      </c>
    </row>
    <row r="88" spans="1:37">
      <c r="A88" s="1"/>
      <c r="B88" s="17" t="s">
        <v>156</v>
      </c>
      <c r="C88" s="42" t="s">
        <v>518</v>
      </c>
      <c r="D88" t="s">
        <v>505</v>
      </c>
      <c r="E88" s="45" t="s">
        <v>156</v>
      </c>
      <c r="F88" s="45" t="s">
        <v>24</v>
      </c>
      <c r="G88" s="45" t="str">
        <f>""</f>
        <v/>
      </c>
      <c r="H88" s="23">
        <f>VLOOKUP($B88,Data!$A$8:$GL$500,145,FALSE)</f>
        <v>4.7477845944103612E-2</v>
      </c>
      <c r="I88" s="23">
        <f>VLOOKUP($B88,Data!$A$8:$GL$500,146,FALSE)</f>
        <v>4.6365461847389558E-2</v>
      </c>
      <c r="J88" s="23">
        <f>VLOOKUP($B88,Data!$A$8:$GL$500,147,FALSE)</f>
        <v>4.6788866259334691E-2</v>
      </c>
      <c r="K88" s="23">
        <f>VLOOKUP($B88,Data!$A$8:$GL$500,148,FALSE)</f>
        <v>4.5182130584192438E-2</v>
      </c>
      <c r="L88" s="23">
        <f>VLOOKUP($B88,Data!$A$8:$GL$500,149,FALSE)</f>
        <v>4.4222222222222225E-2</v>
      </c>
      <c r="M88" s="23">
        <f>VLOOKUP($B88,Data!$A$8:$GL$500,150,FALSE)</f>
        <v>3.9526387009472259E-2</v>
      </c>
      <c r="N88" s="23">
        <f>VLOOKUP($B88,Data!$A$8:$GL$500,151,FALSE)</f>
        <v>3.8459441036128153E-2</v>
      </c>
      <c r="O88" s="23">
        <f>VLOOKUP($B88,Data!$A$8:$GL$500,152,FALSE)</f>
        <v>3.6105121293800536E-2</v>
      </c>
      <c r="P88" s="23">
        <f>VLOOKUP($B88,Data!$A$8:$GL$500,153,FALSE)</f>
        <v>3.6877523553162851E-2</v>
      </c>
      <c r="Q88" s="23">
        <f>VLOOKUP($B88,Data!$A$8:$GL$500,154,FALSE)</f>
        <v>3.6726666666666664E-2</v>
      </c>
      <c r="R88" s="23">
        <f>VLOOKUP($B88,Data!$A$8:$GL$500,155,FALSE)</f>
        <v>4.2093495934959348E-2</v>
      </c>
      <c r="S88" s="23">
        <f>VLOOKUP($B88,Data!$A$8:$GL$500,156,FALSE)</f>
        <v>5.2388774811772759E-2</v>
      </c>
      <c r="T88" s="23">
        <f>VLOOKUP($B88,Data!$A$8:$GL$500,157,FALSE)</f>
        <v>6.7413909520594187E-2</v>
      </c>
      <c r="U88" s="23">
        <f>VLOOKUP($B88,Data!$A$8:$GL$500,158,FALSE)</f>
        <v>7.2518771331058024E-2</v>
      </c>
      <c r="V88" s="23">
        <f>VLOOKUP($B88,Data!$A$8:$GL$500,159,FALSE)</f>
        <v>7.5087601078167115E-2</v>
      </c>
      <c r="W88" s="23">
        <f>VLOOKUP($B88,Data!$A$8:$GL$500,160,FALSE)</f>
        <v>7.2742044685172647E-2</v>
      </c>
      <c r="X88" s="23">
        <f>VLOOKUP($B88,Data!$A$8:$GL$500,161,FALSE)</f>
        <v>7.2116935483870964E-2</v>
      </c>
      <c r="Y88" s="23">
        <f>VLOOKUP($B88,Data!$A$8:$GL$500,162,FALSE)</f>
        <v>6.3646185010128295E-2</v>
      </c>
      <c r="Z88" s="23">
        <f>VLOOKUP($B88,Data!$A$8:$GL$500,163,FALSE)</f>
        <v>6.3901284651791748E-2</v>
      </c>
      <c r="AA88" s="23">
        <f>VLOOKUP($B88,Data!$A$8:$GL$500,164,FALSE)</f>
        <v>6.1692411014103422E-2</v>
      </c>
      <c r="AB88" s="23">
        <f>VLOOKUP($B88,Data!$A$8:$GL$500,165,FALSE)</f>
        <v>6.7096551724137934E-2</v>
      </c>
      <c r="AC88" s="23">
        <f>VLOOKUP($B88,Data!$A$8:$GL$500,166,FALSE)</f>
        <v>6.6703755215577185E-2</v>
      </c>
      <c r="AD88" s="23">
        <f>VLOOKUP($B88,Data!$A$8:$GL$500,167,FALSE)</f>
        <v>6.8803827751196173E-2</v>
      </c>
      <c r="AE88" s="52">
        <f>VLOOKUP($B88,Data!$A$8:$GL$500,168,FALSE)</f>
        <v>6.6948356807511739E-2</v>
      </c>
      <c r="AF88" s="52">
        <f>VLOOKUP($B88,Data!$A$8:$GL$500,169,FALSE)</f>
        <v>7.0040595399188096E-2</v>
      </c>
      <c r="AG88" s="52">
        <f>VLOOKUP($B88,Data!$A$8:$GL$500,170,FALSE)</f>
        <v>6.7726967047747139E-2</v>
      </c>
      <c r="AH88" s="52">
        <f>VLOOKUP($B88,Data!$A$8:$GL$500,171,FALSE)</f>
        <v>7.0246575342465756E-2</v>
      </c>
      <c r="AI88" s="52">
        <f>VLOOKUP($B88,Data!$A$8:$GL$500,172,FALSE)</f>
        <v>6.8276797829036631E-2</v>
      </c>
      <c r="AJ88" s="52">
        <f>VLOOKUP($B88,Data!$A$8:$GL$500,173,FALSE)</f>
        <v>6.9516453995970451E-2</v>
      </c>
      <c r="AK88" s="52">
        <f>VLOOKUP($B88,Data!$A$8:$GL$500,174,FALSE)</f>
        <v>6.4509018036072147E-2</v>
      </c>
    </row>
    <row r="89" spans="1:37">
      <c r="A89" s="1"/>
      <c r="B89" s="17" t="s">
        <v>159</v>
      </c>
      <c r="C89" s="42" t="s">
        <v>518</v>
      </c>
      <c r="D89" t="s">
        <v>505</v>
      </c>
      <c r="E89" s="45" t="s">
        <v>159</v>
      </c>
      <c r="F89" s="45" t="s">
        <v>42</v>
      </c>
      <c r="G89" s="45" t="str">
        <f>""</f>
        <v/>
      </c>
      <c r="H89" s="23">
        <f>VLOOKUP($B89,Data!$A$8:$GL$500,145,FALSE)</f>
        <v>3.9745222929936305E-2</v>
      </c>
      <c r="I89" s="23">
        <f>VLOOKUP($B89,Data!$A$8:$GL$500,146,FALSE)</f>
        <v>3.8667496886674972E-2</v>
      </c>
      <c r="J89" s="23">
        <f>VLOOKUP($B89,Data!$A$8:$GL$500,147,FALSE)</f>
        <v>3.9222082810539523E-2</v>
      </c>
      <c r="K89" s="23">
        <f>VLOOKUP($B89,Data!$A$8:$GL$500,148,FALSE)</f>
        <v>3.6470227133210562E-2</v>
      </c>
      <c r="L89" s="23">
        <f>VLOOKUP($B89,Data!$A$8:$GL$500,149,FALSE)</f>
        <v>3.6261453879047036E-2</v>
      </c>
      <c r="M89" s="23">
        <f>VLOOKUP($B89,Data!$A$8:$GL$500,150,FALSE)</f>
        <v>3.5040752351097181E-2</v>
      </c>
      <c r="N89" s="23">
        <f>VLOOKUP($B89,Data!$A$8:$GL$500,151,FALSE)</f>
        <v>3.2933083176985616E-2</v>
      </c>
      <c r="O89" s="23">
        <f>VLOOKUP($B89,Data!$A$8:$GL$500,152,FALSE)</f>
        <v>3.1681528662420383E-2</v>
      </c>
      <c r="P89" s="23">
        <f>VLOOKUP($B89,Data!$A$8:$GL$500,153,FALSE)</f>
        <v>3.1603295310519648E-2</v>
      </c>
      <c r="Q89" s="23">
        <f>VLOOKUP($B89,Data!$A$8:$GL$500,154,FALSE)</f>
        <v>3.0901791229153798E-2</v>
      </c>
      <c r="R89" s="23">
        <f>VLOOKUP($B89,Data!$A$8:$GL$500,155,FALSE)</f>
        <v>3.3230115361262899E-2</v>
      </c>
      <c r="S89" s="23">
        <f>VLOOKUP($B89,Data!$A$8:$GL$500,156,FALSE)</f>
        <v>3.8033292231812579E-2</v>
      </c>
      <c r="T89" s="23">
        <f>VLOOKUP($B89,Data!$A$8:$GL$500,157,FALSE)</f>
        <v>4.882634730538922E-2</v>
      </c>
      <c r="U89" s="23">
        <f>VLOOKUP($B89,Data!$A$8:$GL$500,158,FALSE)</f>
        <v>5.4104750304506698E-2</v>
      </c>
      <c r="V89" s="23">
        <f>VLOOKUP($B89,Data!$A$8:$GL$500,159,FALSE)</f>
        <v>5.8312082574377658E-2</v>
      </c>
      <c r="W89" s="23">
        <f>VLOOKUP($B89,Data!$A$8:$GL$500,160,FALSE)</f>
        <v>5.7161094224924013E-2</v>
      </c>
      <c r="X89" s="23">
        <f>VLOOKUP($B89,Data!$A$8:$GL$500,161,FALSE)</f>
        <v>5.8375540457072266E-2</v>
      </c>
      <c r="Y89" s="23">
        <f>VLOOKUP($B89,Data!$A$8:$GL$500,162,FALSE)</f>
        <v>5.24801466096518E-2</v>
      </c>
      <c r="Z89" s="23">
        <f>VLOOKUP($B89,Data!$A$8:$GL$500,163,FALSE)</f>
        <v>5.4200857317819963E-2</v>
      </c>
      <c r="AA89" s="23">
        <f>VLOOKUP($B89,Data!$A$8:$GL$500,164,FALSE)</f>
        <v>5.0078455039227518E-2</v>
      </c>
      <c r="AB89" s="23">
        <f>VLOOKUP($B89,Data!$A$8:$GL$500,165,FALSE)</f>
        <v>5.2788868723532972E-2</v>
      </c>
      <c r="AC89" s="23">
        <f>VLOOKUP($B89,Data!$A$8:$GL$500,166,FALSE)</f>
        <v>5.3942717854966481E-2</v>
      </c>
      <c r="AD89" s="23">
        <f>VLOOKUP($B89,Data!$A$8:$GL$500,167,FALSE)</f>
        <v>5.6187911430281269E-2</v>
      </c>
      <c r="AE89" s="52">
        <f>VLOOKUP($B89,Data!$A$8:$GL$500,168,FALSE)</f>
        <v>5.4110245656081489E-2</v>
      </c>
      <c r="AF89" s="52">
        <f>VLOOKUP($B89,Data!$A$8:$GL$500,169,FALSE)</f>
        <v>5.7124620060790277E-2</v>
      </c>
      <c r="AG89" s="52">
        <f>VLOOKUP($B89,Data!$A$8:$GL$500,170,FALSE)</f>
        <v>5.0757575757575758E-2</v>
      </c>
      <c r="AH89" s="52">
        <f>VLOOKUP($B89,Data!$A$8:$GL$500,171,FALSE)</f>
        <v>5.0332943925233645E-2</v>
      </c>
      <c r="AI89" s="52">
        <f>VLOOKUP($B89,Data!$A$8:$GL$500,172,FALSE)</f>
        <v>4.9713114754098363E-2</v>
      </c>
      <c r="AJ89" s="52">
        <f>VLOOKUP($B89,Data!$A$8:$GL$500,173,FALSE)</f>
        <v>5.2282036278525457E-2</v>
      </c>
      <c r="AK89" s="52">
        <f>VLOOKUP($B89,Data!$A$8:$GL$500,174,FALSE)</f>
        <v>5.0237953599048188E-2</v>
      </c>
    </row>
    <row r="90" spans="1:37">
      <c r="A90" s="1"/>
      <c r="B90" s="17" t="s">
        <v>161</v>
      </c>
      <c r="C90" s="42" t="s">
        <v>516</v>
      </c>
      <c r="D90" t="s">
        <v>0</v>
      </c>
      <c r="E90" s="45" t="s">
        <v>161</v>
      </c>
      <c r="F90" s="45" t="s">
        <v>32</v>
      </c>
      <c r="G90" s="45" t="str">
        <f>""</f>
        <v/>
      </c>
      <c r="H90" s="23">
        <f>VLOOKUP($B90,Data!$A$8:$GL$500,145,FALSE)</f>
        <v>1.6010230179028133E-2</v>
      </c>
      <c r="I90" s="23">
        <f>VLOOKUP($B90,Data!$A$8:$GL$500,146,FALSE)</f>
        <v>1.5669291338582678E-2</v>
      </c>
      <c r="J90" s="23">
        <f>VLOOKUP($B90,Data!$A$8:$GL$500,147,FALSE)</f>
        <v>1.3135802469135802E-2</v>
      </c>
      <c r="K90" s="23">
        <f>VLOOKUP($B90,Data!$A$8:$GL$500,148,FALSE)</f>
        <v>1.3122065727699531E-2</v>
      </c>
      <c r="L90" s="23">
        <f>VLOOKUP($B90,Data!$A$8:$GL$500,149,FALSE)</f>
        <v>1.5154394299287411E-2</v>
      </c>
      <c r="M90" s="23">
        <f>VLOOKUP($B90,Data!$A$8:$GL$500,150,FALSE)</f>
        <v>1.2206235011990408E-2</v>
      </c>
      <c r="N90" s="23">
        <f>VLOOKUP($B90,Data!$A$8:$GL$500,151,FALSE)</f>
        <v>1.1666666666666667E-2</v>
      </c>
      <c r="O90" s="23">
        <f>VLOOKUP($B90,Data!$A$8:$GL$500,152,FALSE)</f>
        <v>1.2287917737789204E-2</v>
      </c>
      <c r="P90" s="23">
        <f>VLOOKUP($B90,Data!$A$8:$GL$500,153,FALSE)</f>
        <v>1.1550925925925926E-2</v>
      </c>
      <c r="Q90" s="23">
        <f>VLOOKUP($B90,Data!$A$8:$GL$500,154,FALSE)</f>
        <v>1.2144469525959368E-2</v>
      </c>
      <c r="R90" s="23">
        <f>VLOOKUP($B90,Data!$A$8:$GL$500,155,FALSE)</f>
        <v>1.3674832962138084E-2</v>
      </c>
      <c r="S90" s="23">
        <f>VLOOKUP($B90,Data!$A$8:$GL$500,156,FALSE)</f>
        <v>1.7947598253275108E-2</v>
      </c>
      <c r="T90" s="23">
        <f>VLOOKUP($B90,Data!$A$8:$GL$500,157,FALSE)</f>
        <v>2.6973094170403587E-2</v>
      </c>
      <c r="U90" s="23">
        <f>VLOOKUP($B90,Data!$A$8:$GL$500,158,FALSE)</f>
        <v>2.7114093959731543E-2</v>
      </c>
      <c r="V90" s="23">
        <f>VLOOKUP($B90,Data!$A$8:$GL$500,159,FALSE)</f>
        <v>2.6244444444444445E-2</v>
      </c>
      <c r="W90" s="23">
        <f>VLOOKUP($B90,Data!$A$8:$GL$500,160,FALSE)</f>
        <v>2.4863636363636362E-2</v>
      </c>
      <c r="X90" s="23">
        <f>VLOOKUP($B90,Data!$A$8:$GL$500,161,FALSE)</f>
        <v>2.7891156462585033E-2</v>
      </c>
      <c r="Y90" s="23">
        <f>VLOOKUP($B90,Data!$A$8:$GL$500,162,FALSE)</f>
        <v>2.3318385650224215E-2</v>
      </c>
      <c r="Z90" s="23">
        <f>VLOOKUP($B90,Data!$A$8:$GL$500,163,FALSE)</f>
        <v>2.2834467120181407E-2</v>
      </c>
      <c r="AA90" s="23">
        <f>VLOOKUP($B90,Data!$A$8:$GL$500,164,FALSE)</f>
        <v>2.0626398210290827E-2</v>
      </c>
      <c r="AB90" s="23">
        <f>VLOOKUP($B90,Data!$A$8:$GL$500,165,FALSE)</f>
        <v>2.3820224719101123E-2</v>
      </c>
      <c r="AC90" s="23">
        <f>VLOOKUP($B90,Data!$A$8:$GL$500,166,FALSE)</f>
        <v>2.4251101321585904E-2</v>
      </c>
      <c r="AD90" s="23">
        <f>VLOOKUP($B90,Data!$A$8:$GL$500,167,FALSE)</f>
        <v>2.3370044052863435E-2</v>
      </c>
      <c r="AE90" s="52">
        <f>VLOOKUP($B90,Data!$A$8:$GL$500,168,FALSE)</f>
        <v>2.5111111111111112E-2</v>
      </c>
      <c r="AF90" s="52">
        <f>VLOOKUP($B90,Data!$A$8:$GL$500,169,FALSE)</f>
        <v>2.5227765726681128E-2</v>
      </c>
      <c r="AG90" s="52">
        <f>VLOOKUP($B90,Data!$A$8:$GL$500,170,FALSE)</f>
        <v>2.4234234234234233E-2</v>
      </c>
      <c r="AH90" s="52">
        <f>VLOOKUP($B90,Data!$A$8:$GL$500,171,FALSE)</f>
        <v>2.5636363636363638E-2</v>
      </c>
      <c r="AI90" s="52">
        <f>VLOOKUP($B90,Data!$A$8:$GL$500,172,FALSE)</f>
        <v>2.396436525612472E-2</v>
      </c>
      <c r="AJ90" s="52">
        <f>VLOOKUP($B90,Data!$A$8:$GL$500,173,FALSE)</f>
        <v>2.6400911161731207E-2</v>
      </c>
      <c r="AK90" s="52">
        <f>VLOOKUP($B90,Data!$A$8:$GL$500,174,FALSE)</f>
        <v>2.2101769911504424E-2</v>
      </c>
    </row>
    <row r="91" spans="1:37">
      <c r="A91" s="1"/>
      <c r="B91" s="17" t="s">
        <v>162</v>
      </c>
      <c r="C91" s="42" t="s">
        <v>516</v>
      </c>
      <c r="D91" t="s">
        <v>0</v>
      </c>
      <c r="E91" s="45" t="s">
        <v>162</v>
      </c>
      <c r="F91" s="45" t="s">
        <v>34</v>
      </c>
      <c r="G91" s="45" t="str">
        <f>""</f>
        <v/>
      </c>
      <c r="H91" s="23">
        <f>VLOOKUP($B91,Data!$A$8:$GL$500,145,FALSE)</f>
        <v>1.3553113553113554E-2</v>
      </c>
      <c r="I91" s="23">
        <f>VLOOKUP($B91,Data!$A$8:$GL$500,146,FALSE)</f>
        <v>1.1881720430107526E-2</v>
      </c>
      <c r="J91" s="23">
        <f>VLOOKUP($B91,Data!$A$8:$GL$500,147,FALSE)</f>
        <v>1.2597173144876326E-2</v>
      </c>
      <c r="K91" s="23">
        <f>VLOOKUP($B91,Data!$A$8:$GL$500,148,FALSE)</f>
        <v>1.2893835616438356E-2</v>
      </c>
      <c r="L91" s="23">
        <f>VLOOKUP($B91,Data!$A$8:$GL$500,149,FALSE)</f>
        <v>1.2338308457711443E-2</v>
      </c>
      <c r="M91" s="23">
        <f>VLOOKUP($B91,Data!$A$8:$GL$500,150,FALSE)</f>
        <v>9.4003241491085899E-3</v>
      </c>
      <c r="N91" s="23">
        <f>VLOOKUP($B91,Data!$A$8:$GL$500,151,FALSE)</f>
        <v>8.9531249999999993E-3</v>
      </c>
      <c r="O91" s="23">
        <f>VLOOKUP($B91,Data!$A$8:$GL$500,152,FALSE)</f>
        <v>1.0212765957446808E-2</v>
      </c>
      <c r="P91" s="23">
        <f>VLOOKUP($B91,Data!$A$8:$GL$500,153,FALSE)</f>
        <v>9.543973941368078E-3</v>
      </c>
      <c r="Q91" s="23">
        <f>VLOOKUP($B91,Data!$A$8:$GL$500,154,FALSE)</f>
        <v>8.5126582278481008E-3</v>
      </c>
      <c r="R91" s="23">
        <f>VLOOKUP($B91,Data!$A$8:$GL$500,155,FALSE)</f>
        <v>1.0961538461538462E-2</v>
      </c>
      <c r="S91" s="23">
        <f>VLOOKUP($B91,Data!$A$8:$GL$500,156,FALSE)</f>
        <v>1.7947882736156353E-2</v>
      </c>
      <c r="T91" s="23">
        <f>VLOOKUP($B91,Data!$A$8:$GL$500,157,FALSE)</f>
        <v>2.6153846153846153E-2</v>
      </c>
      <c r="U91" s="23">
        <f>VLOOKUP($B91,Data!$A$8:$GL$500,158,FALSE)</f>
        <v>2.3735144312393888E-2</v>
      </c>
      <c r="V91" s="23">
        <f>VLOOKUP($B91,Data!$A$8:$GL$500,159,FALSE)</f>
        <v>2.3726495726495725E-2</v>
      </c>
      <c r="W91" s="23">
        <f>VLOOKUP($B91,Data!$A$8:$GL$500,160,FALSE)</f>
        <v>2.3101694915254236E-2</v>
      </c>
      <c r="X91" s="23">
        <f>VLOOKUP($B91,Data!$A$8:$GL$500,161,FALSE)</f>
        <v>2.4545454545454544E-2</v>
      </c>
      <c r="Y91" s="23">
        <f>VLOOKUP($B91,Data!$A$8:$GL$500,162,FALSE)</f>
        <v>1.9637931034482758E-2</v>
      </c>
      <c r="Z91" s="23">
        <f>VLOOKUP($B91,Data!$A$8:$GL$500,163,FALSE)</f>
        <v>1.9206349206349206E-2</v>
      </c>
      <c r="AA91" s="23">
        <f>VLOOKUP($B91,Data!$A$8:$GL$500,164,FALSE)</f>
        <v>2.235934664246824E-2</v>
      </c>
      <c r="AB91" s="23">
        <f>VLOOKUP($B91,Data!$A$8:$GL$500,165,FALSE)</f>
        <v>2.4350180505415164E-2</v>
      </c>
      <c r="AC91" s="23">
        <f>VLOOKUP($B91,Data!$A$8:$GL$500,166,FALSE)</f>
        <v>2.2095238095238095E-2</v>
      </c>
      <c r="AD91" s="23">
        <f>VLOOKUP($B91,Data!$A$8:$GL$500,167,FALSE)</f>
        <v>2.306715063520871E-2</v>
      </c>
      <c r="AE91" s="52">
        <f>VLOOKUP($B91,Data!$A$8:$GL$500,168,FALSE)</f>
        <v>2.6050269299820468E-2</v>
      </c>
      <c r="AF91" s="52">
        <f>VLOOKUP($B91,Data!$A$8:$GL$500,169,FALSE)</f>
        <v>2.5906642728904847E-2</v>
      </c>
      <c r="AG91" s="52">
        <f>VLOOKUP($B91,Data!$A$8:$GL$500,170,FALSE)</f>
        <v>2.0315789473684211E-2</v>
      </c>
      <c r="AH91" s="52">
        <f>VLOOKUP($B91,Data!$A$8:$GL$500,171,FALSE)</f>
        <v>2.0547445255474452E-2</v>
      </c>
      <c r="AI91" s="52">
        <f>VLOOKUP($B91,Data!$A$8:$GL$500,172,FALSE)</f>
        <v>2.1581818181818181E-2</v>
      </c>
      <c r="AJ91" s="52">
        <f>VLOOKUP($B91,Data!$A$8:$GL$500,173,FALSE)</f>
        <v>2.3096085409252669E-2</v>
      </c>
      <c r="AK91" s="52">
        <f>VLOOKUP($B91,Data!$A$8:$GL$500,174,FALSE)</f>
        <v>1.5821917808219177E-2</v>
      </c>
    </row>
    <row r="92" spans="1:37">
      <c r="A92" s="1"/>
      <c r="B92" s="17" t="s">
        <v>163</v>
      </c>
      <c r="C92" s="42" t="s">
        <v>516</v>
      </c>
      <c r="D92" t="s">
        <v>0</v>
      </c>
      <c r="E92" s="45" t="s">
        <v>163</v>
      </c>
      <c r="F92" s="45" t="s">
        <v>19</v>
      </c>
      <c r="G92" s="45" t="str">
        <f>""</f>
        <v/>
      </c>
      <c r="H92" s="23">
        <f>VLOOKUP($B92,Data!$A$8:$GL$500,145,FALSE)</f>
        <v>9.9735449735449729E-3</v>
      </c>
      <c r="I92" s="23">
        <f>VLOOKUP($B92,Data!$A$8:$GL$500,146,FALSE)</f>
        <v>1.0248618784530386E-2</v>
      </c>
      <c r="J92" s="23">
        <f>VLOOKUP($B92,Data!$A$8:$GL$500,147,FALSE)</f>
        <v>9.1340782122905032E-3</v>
      </c>
      <c r="K92" s="23">
        <f>VLOOKUP($B92,Data!$A$8:$GL$500,148,FALSE)</f>
        <v>9.1553133514986375E-3</v>
      </c>
      <c r="L92" s="23">
        <f>VLOOKUP($B92,Data!$A$8:$GL$500,149,FALSE)</f>
        <v>8.7569060773480655E-3</v>
      </c>
      <c r="M92" s="23">
        <f>VLOOKUP($B92,Data!$A$8:$GL$500,150,FALSE)</f>
        <v>6.2340966921119595E-3</v>
      </c>
      <c r="N92" s="23">
        <f>VLOOKUP($B92,Data!$A$8:$GL$500,151,FALSE)</f>
        <v>6.2926829268292687E-3</v>
      </c>
      <c r="O92" s="23">
        <f>VLOOKUP($B92,Data!$A$8:$GL$500,152,FALSE)</f>
        <v>6.6584158415841583E-3</v>
      </c>
      <c r="P92" s="23">
        <f>VLOOKUP($B92,Data!$A$8:$GL$500,153,FALSE)</f>
        <v>7.241379310344828E-3</v>
      </c>
      <c r="Q92" s="23">
        <f>VLOOKUP($B92,Data!$A$8:$GL$500,154,FALSE)</f>
        <v>7.310513447432763E-3</v>
      </c>
      <c r="R92" s="23">
        <f>VLOOKUP($B92,Data!$A$8:$GL$500,155,FALSE)</f>
        <v>1.0899742930591259E-2</v>
      </c>
      <c r="S92" s="23">
        <f>VLOOKUP($B92,Data!$A$8:$GL$500,156,FALSE)</f>
        <v>1.5051546391752577E-2</v>
      </c>
      <c r="T92" s="23">
        <f>VLOOKUP($B92,Data!$A$8:$GL$500,157,FALSE)</f>
        <v>2.3179487179487181E-2</v>
      </c>
      <c r="U92" s="23">
        <f>VLOOKUP($B92,Data!$A$8:$GL$500,158,FALSE)</f>
        <v>2.3854166666666666E-2</v>
      </c>
      <c r="V92" s="23">
        <f>VLOOKUP($B92,Data!$A$8:$GL$500,159,FALSE)</f>
        <v>2.3272251308900524E-2</v>
      </c>
      <c r="W92" s="23">
        <f>VLOOKUP($B92,Data!$A$8:$GL$500,160,FALSE)</f>
        <v>2.3085106382978723E-2</v>
      </c>
      <c r="X92" s="23">
        <f>VLOOKUP($B92,Data!$A$8:$GL$500,161,FALSE)</f>
        <v>2.2664907651715041E-2</v>
      </c>
      <c r="Y92" s="23">
        <f>VLOOKUP($B92,Data!$A$8:$GL$500,162,FALSE)</f>
        <v>1.7717948717948719E-2</v>
      </c>
      <c r="Z92" s="23">
        <f>VLOOKUP($B92,Data!$A$8:$GL$500,163,FALSE)</f>
        <v>1.728643216080402E-2</v>
      </c>
      <c r="AA92" s="23">
        <f>VLOOKUP($B92,Data!$A$8:$GL$500,164,FALSE)</f>
        <v>1.7820512820512821E-2</v>
      </c>
      <c r="AB92" s="23">
        <f>VLOOKUP($B92,Data!$A$8:$GL$500,165,FALSE)</f>
        <v>1.7590673575129535E-2</v>
      </c>
      <c r="AC92" s="23">
        <f>VLOOKUP($B92,Data!$A$8:$GL$500,166,FALSE)</f>
        <v>1.5360824742268041E-2</v>
      </c>
      <c r="AD92" s="23">
        <f>VLOOKUP($B92,Data!$A$8:$GL$500,167,FALSE)</f>
        <v>1.6977329974811082E-2</v>
      </c>
      <c r="AE92" s="52">
        <f>VLOOKUP($B92,Data!$A$8:$GL$500,168,FALSE)</f>
        <v>1.5808823529411764E-2</v>
      </c>
      <c r="AF92" s="52">
        <f>VLOOKUP($B92,Data!$A$8:$GL$500,169,FALSE)</f>
        <v>1.7149758454106281E-2</v>
      </c>
      <c r="AG92" s="52">
        <f>VLOOKUP($B92,Data!$A$8:$GL$500,170,FALSE)</f>
        <v>1.4964200477326968E-2</v>
      </c>
      <c r="AH92" s="52">
        <f>VLOOKUP($B92,Data!$A$8:$GL$500,171,FALSE)</f>
        <v>1.4733009708737864E-2</v>
      </c>
      <c r="AI92" s="52">
        <f>VLOOKUP($B92,Data!$A$8:$GL$500,172,FALSE)</f>
        <v>1.5434782608695652E-2</v>
      </c>
      <c r="AJ92" s="52">
        <f>VLOOKUP($B92,Data!$A$8:$GL$500,173,FALSE)</f>
        <v>1.5673076923076922E-2</v>
      </c>
      <c r="AK92" s="52">
        <f>VLOOKUP($B92,Data!$A$8:$GL$500,174,FALSE)</f>
        <v>1.5121951219512195E-2</v>
      </c>
    </row>
    <row r="93" spans="1:37">
      <c r="A93" s="1"/>
      <c r="B93" s="17" t="s">
        <v>165</v>
      </c>
      <c r="C93" s="42" t="s">
        <v>517</v>
      </c>
      <c r="D93" t="s">
        <v>0</v>
      </c>
      <c r="E93" s="45" t="s">
        <v>165</v>
      </c>
      <c r="F93" s="45" t="s">
        <v>44</v>
      </c>
      <c r="G93" s="45" t="s">
        <v>30</v>
      </c>
      <c r="H93" s="23">
        <f>VLOOKUP($B93,Data!$A$8:$GL$500,145,FALSE)</f>
        <v>1.2444852941176471E-2</v>
      </c>
      <c r="I93" s="23">
        <f>VLOOKUP($B93,Data!$A$8:$GL$500,146,FALSE)</f>
        <v>1.108499095840868E-2</v>
      </c>
      <c r="J93" s="23">
        <f>VLOOKUP($B93,Data!$A$8:$GL$500,147,FALSE)</f>
        <v>1.1001757469244288E-2</v>
      </c>
      <c r="K93" s="23">
        <f>VLOOKUP($B93,Data!$A$8:$GL$500,148,FALSE)</f>
        <v>1.0955752212389381E-2</v>
      </c>
      <c r="L93" s="23">
        <f>VLOOKUP($B93,Data!$A$8:$GL$500,149,FALSE)</f>
        <v>1.1660714285714286E-2</v>
      </c>
      <c r="M93" s="23">
        <f>VLOOKUP($B93,Data!$A$8:$GL$500,150,FALSE)</f>
        <v>1.0603907637655417E-2</v>
      </c>
      <c r="N93" s="23">
        <f>VLOOKUP($B93,Data!$A$8:$GL$500,151,FALSE)</f>
        <v>9.9058380414312613E-3</v>
      </c>
      <c r="O93" s="23">
        <f>VLOOKUP($B93,Data!$A$8:$GL$500,152,FALSE)</f>
        <v>8.9999999999999993E-3</v>
      </c>
      <c r="P93" s="23">
        <f>VLOOKUP($B93,Data!$A$8:$GL$500,153,FALSE)</f>
        <v>9.8863636363636358E-3</v>
      </c>
      <c r="Q93" s="23">
        <f>VLOOKUP($B93,Data!$A$8:$GL$500,154,FALSE)</f>
        <v>1.1847619047619048E-2</v>
      </c>
      <c r="R93" s="23">
        <f>VLOOKUP($B93,Data!$A$8:$GL$500,155,FALSE)</f>
        <v>1.3422053231939164E-2</v>
      </c>
      <c r="S93" s="23">
        <f>VLOOKUP($B93,Data!$A$8:$GL$500,156,FALSE)</f>
        <v>1.7909604519774011E-2</v>
      </c>
      <c r="T93" s="23">
        <f>VLOOKUP($B93,Data!$A$8:$GL$500,157,FALSE)</f>
        <v>2.5648148148148149E-2</v>
      </c>
      <c r="U93" s="23">
        <f>VLOOKUP($B93,Data!$A$8:$GL$500,158,FALSE)</f>
        <v>2.6653919694072659E-2</v>
      </c>
      <c r="V93" s="23">
        <f>VLOOKUP($B93,Data!$A$8:$GL$500,159,FALSE)</f>
        <v>2.8417968750000001E-2</v>
      </c>
      <c r="W93" s="23">
        <f>VLOOKUP($B93,Data!$A$8:$GL$500,160,FALSE)</f>
        <v>2.6717557251908396E-2</v>
      </c>
      <c r="X93" s="23">
        <f>VLOOKUP($B93,Data!$A$8:$GL$500,161,FALSE)</f>
        <v>2.6787072243346009E-2</v>
      </c>
      <c r="Y93" s="23">
        <f>VLOOKUP($B93,Data!$A$8:$GL$500,162,FALSE)</f>
        <v>1.9625468164794008E-2</v>
      </c>
      <c r="Z93" s="23">
        <f>VLOOKUP($B93,Data!$A$8:$GL$500,163,FALSE)</f>
        <v>1.8888888888888889E-2</v>
      </c>
      <c r="AA93" s="23">
        <f>VLOOKUP($B93,Data!$A$8:$GL$500,164,FALSE)</f>
        <v>1.7723880597014924E-2</v>
      </c>
      <c r="AB93" s="23">
        <f>VLOOKUP($B93,Data!$A$8:$GL$500,165,FALSE)</f>
        <v>1.949248120300752E-2</v>
      </c>
      <c r="AC93" s="23">
        <f>VLOOKUP($B93,Data!$A$8:$GL$500,166,FALSE)</f>
        <v>1.7393715341959333E-2</v>
      </c>
      <c r="AD93" s="23">
        <f>VLOOKUP($B93,Data!$A$8:$GL$500,167,FALSE)</f>
        <v>1.880357142857143E-2</v>
      </c>
      <c r="AE93" s="52">
        <f>VLOOKUP($B93,Data!$A$8:$GL$500,168,FALSE)</f>
        <v>1.8571428571428572E-2</v>
      </c>
      <c r="AF93" s="52">
        <f>VLOOKUP($B93,Data!$A$8:$GL$500,169,FALSE)</f>
        <v>2.1072088724584104E-2</v>
      </c>
      <c r="AG93" s="52">
        <f>VLOOKUP($B93,Data!$A$8:$GL$500,170,FALSE)</f>
        <v>1.7676579925650557E-2</v>
      </c>
      <c r="AH93" s="52">
        <f>VLOOKUP($B93,Data!$A$8:$GL$500,171,FALSE)</f>
        <v>1.7351351351351352E-2</v>
      </c>
      <c r="AI93" s="52">
        <f>VLOOKUP($B93,Data!$A$8:$GL$500,172,FALSE)</f>
        <v>1.8658318425760285E-2</v>
      </c>
      <c r="AJ93" s="52">
        <f>VLOOKUP($B93,Data!$A$8:$GL$500,173,FALSE)</f>
        <v>1.8339222614840989E-2</v>
      </c>
      <c r="AK93" s="52">
        <f>VLOOKUP($B93,Data!$A$8:$GL$500,174,FALSE)</f>
        <v>1.547872340425532E-2</v>
      </c>
    </row>
    <row r="94" spans="1:37">
      <c r="A94" s="1"/>
      <c r="B94" s="17" t="s">
        <v>166</v>
      </c>
      <c r="C94" s="42" t="s">
        <v>518</v>
      </c>
      <c r="D94" t="s">
        <v>0</v>
      </c>
      <c r="E94" s="45" t="s">
        <v>166</v>
      </c>
      <c r="F94" s="45" t="s">
        <v>17</v>
      </c>
      <c r="H94" s="23">
        <f>VLOOKUP($B94,Data!$A$8:$GL$500,145,FALSE)</f>
        <v>1.1903409090909091E-2</v>
      </c>
      <c r="I94" s="23">
        <f>VLOOKUP($B94,Data!$A$8:$GL$500,146,FALSE)</f>
        <v>1.2250351617440225E-2</v>
      </c>
      <c r="J94" s="23">
        <f>VLOOKUP($B94,Data!$A$8:$GL$500,147,FALSE)</f>
        <v>1.1959942775393419E-2</v>
      </c>
      <c r="K94" s="23">
        <f>VLOOKUP($B94,Data!$A$8:$GL$500,148,FALSE)</f>
        <v>1.1786786786786787E-2</v>
      </c>
      <c r="L94" s="23">
        <f>VLOOKUP($B94,Data!$A$8:$GL$500,149,FALSE)</f>
        <v>1.1735905044510386E-2</v>
      </c>
      <c r="M94" s="23">
        <f>VLOOKUP($B94,Data!$A$8:$GL$500,150,FALSE)</f>
        <v>1.0837070254110613E-2</v>
      </c>
      <c r="N94" s="23">
        <f>VLOOKUP($B94,Data!$A$8:$GL$500,151,FALSE)</f>
        <v>1.0314842578710645E-2</v>
      </c>
      <c r="O94" s="23">
        <f>VLOOKUP($B94,Data!$A$8:$GL$500,152,FALSE)</f>
        <v>9.7711015736766816E-3</v>
      </c>
      <c r="P94" s="23">
        <f>VLOOKUP($B94,Data!$A$8:$GL$500,153,FALSE)</f>
        <v>1.00418410041841E-2</v>
      </c>
      <c r="Q94" s="23">
        <f>VLOOKUP($B94,Data!$A$8:$GL$500,154,FALSE)</f>
        <v>9.6986301369863005E-3</v>
      </c>
      <c r="R94" s="23">
        <f>VLOOKUP($B94,Data!$A$8:$GL$500,155,FALSE)</f>
        <v>1.223448275862069E-2</v>
      </c>
      <c r="S94" s="23">
        <f>VLOOKUP($B94,Data!$A$8:$GL$500,156,FALSE)</f>
        <v>1.6833558863328824E-2</v>
      </c>
      <c r="T94" s="23">
        <f>VLOOKUP($B94,Data!$A$8:$GL$500,157,FALSE)</f>
        <v>2.4347826086956521E-2</v>
      </c>
      <c r="U94" s="23">
        <f>VLOOKUP($B94,Data!$A$8:$GL$500,158,FALSE)</f>
        <v>2.6565096952908589E-2</v>
      </c>
      <c r="V94" s="23">
        <f>VLOOKUP($B94,Data!$A$8:$GL$500,159,FALSE)</f>
        <v>2.6990424076607386E-2</v>
      </c>
      <c r="W94" s="23">
        <f>VLOOKUP($B94,Data!$A$8:$GL$500,160,FALSE)</f>
        <v>2.611731843575419E-2</v>
      </c>
      <c r="X94" s="23">
        <f>VLOOKUP($B94,Data!$A$8:$GL$500,161,FALSE)</f>
        <v>2.4472972972972972E-2</v>
      </c>
      <c r="Y94" s="23">
        <f>VLOOKUP($B94,Data!$A$8:$GL$500,162,FALSE)</f>
        <v>2.1031207598371779E-2</v>
      </c>
      <c r="Z94" s="23">
        <f>VLOOKUP($B94,Data!$A$8:$GL$500,163,FALSE)</f>
        <v>2.1775956284153006E-2</v>
      </c>
      <c r="AA94" s="23">
        <f>VLOOKUP($B94,Data!$A$8:$GL$500,164,FALSE)</f>
        <v>2.2002724795640326E-2</v>
      </c>
      <c r="AB94" s="23">
        <f>VLOOKUP($B94,Data!$A$8:$GL$500,165,FALSE)</f>
        <v>2.4892703862660945E-2</v>
      </c>
      <c r="AC94" s="23">
        <f>VLOOKUP($B94,Data!$A$8:$GL$500,166,FALSE)</f>
        <v>2.391180654338549E-2</v>
      </c>
      <c r="AD94" s="23">
        <f>VLOOKUP($B94,Data!$A$8:$GL$500,167,FALSE)</f>
        <v>2.3549295774647889E-2</v>
      </c>
      <c r="AE94" s="52">
        <f>VLOOKUP($B94,Data!$A$8:$GL$500,168,FALSE)</f>
        <v>2.4849785407725321E-2</v>
      </c>
      <c r="AF94" s="52">
        <f>VLOOKUP($B94,Data!$A$8:$GL$500,169,FALSE)</f>
        <v>2.6229050279329608E-2</v>
      </c>
      <c r="AG94" s="52">
        <f>VLOOKUP($B94,Data!$A$8:$GL$500,170,FALSE)</f>
        <v>2.2375168690958163E-2</v>
      </c>
      <c r="AH94" s="52">
        <f>VLOOKUP($B94,Data!$A$8:$GL$500,171,FALSE)</f>
        <v>2.109479305740988E-2</v>
      </c>
      <c r="AI94" s="52">
        <f>VLOOKUP($B94,Data!$A$8:$GL$500,172,FALSE)</f>
        <v>2.1150793650793649E-2</v>
      </c>
      <c r="AJ94" s="52">
        <f>VLOOKUP($B94,Data!$A$8:$GL$500,173,FALSE)</f>
        <v>2.2207792207792208E-2</v>
      </c>
      <c r="AK94" s="52">
        <f>VLOOKUP($B94,Data!$A$8:$GL$500,174,FALSE)</f>
        <v>1.9115734720416125E-2</v>
      </c>
    </row>
    <row r="95" spans="1:37">
      <c r="A95" s="1"/>
      <c r="B95" s="17" t="s">
        <v>167</v>
      </c>
      <c r="C95" s="42" t="s">
        <v>516</v>
      </c>
      <c r="D95" t="s">
        <v>0</v>
      </c>
      <c r="E95" s="45" t="s">
        <v>167</v>
      </c>
      <c r="F95" s="45" t="s">
        <v>38</v>
      </c>
      <c r="G95" s="45" t="str">
        <f>""</f>
        <v/>
      </c>
      <c r="H95" s="23">
        <f>VLOOKUP($B95,Data!$A$8:$GL$500,145,FALSE)</f>
        <v>3.2613636363636365E-2</v>
      </c>
      <c r="I95" s="23">
        <f>VLOOKUP($B95,Data!$A$8:$GL$500,146,FALSE)</f>
        <v>2.4777070063694267E-2</v>
      </c>
      <c r="J95" s="23">
        <f>VLOOKUP($B95,Data!$A$8:$GL$500,147,FALSE)</f>
        <v>2.5675241157556272E-2</v>
      </c>
      <c r="K95" s="23">
        <f>VLOOKUP($B95,Data!$A$8:$GL$500,148,FALSE)</f>
        <v>3.5233333333333332E-2</v>
      </c>
      <c r="L95" s="23">
        <f>VLOOKUP($B95,Data!$A$8:$GL$500,149,FALSE)</f>
        <v>3.587837837837838E-2</v>
      </c>
      <c r="M95" s="23">
        <f>VLOOKUP($B95,Data!$A$8:$GL$500,150,FALSE)</f>
        <v>2.6882453151618399E-2</v>
      </c>
      <c r="N95" s="23">
        <f>VLOOKUP($B95,Data!$A$8:$GL$500,151,FALSE)</f>
        <v>2.7736156351791531E-2</v>
      </c>
      <c r="O95" s="23">
        <f>VLOOKUP($B95,Data!$A$8:$GL$500,152,FALSE)</f>
        <v>3.2606557377049178E-2</v>
      </c>
      <c r="P95" s="23">
        <f>VLOOKUP($B95,Data!$A$8:$GL$500,153,FALSE)</f>
        <v>2.903225806451613E-2</v>
      </c>
      <c r="Q95" s="23">
        <f>VLOOKUP($B95,Data!$A$8:$GL$500,154,FALSE)</f>
        <v>2.4163987138263666E-2</v>
      </c>
      <c r="R95" s="23">
        <f>VLOOKUP($B95,Data!$A$8:$GL$500,155,FALSE)</f>
        <v>2.5945945945945945E-2</v>
      </c>
      <c r="S95" s="23">
        <f>VLOOKUP($B95,Data!$A$8:$GL$500,156,FALSE)</f>
        <v>4.1912908242612755E-2</v>
      </c>
      <c r="T95" s="23">
        <f>VLOOKUP($B95,Data!$A$8:$GL$500,157,FALSE)</f>
        <v>4.6894977168949768E-2</v>
      </c>
      <c r="U95" s="23">
        <f>VLOOKUP($B95,Data!$A$8:$GL$500,158,FALSE)</f>
        <v>3.8985959438377536E-2</v>
      </c>
      <c r="V95" s="23">
        <f>VLOOKUP($B95,Data!$A$8:$GL$500,159,FALSE)</f>
        <v>3.8996815286624201E-2</v>
      </c>
      <c r="W95" s="23">
        <f>VLOOKUP($B95,Data!$A$8:$GL$500,160,FALSE)</f>
        <v>5.5501672240802678E-2</v>
      </c>
      <c r="X95" s="23">
        <f>VLOOKUP($B95,Data!$A$8:$GL$500,161,FALSE)</f>
        <v>5.4254237288135596E-2</v>
      </c>
      <c r="Y95" s="23">
        <f>VLOOKUP($B95,Data!$A$8:$GL$500,162,FALSE)</f>
        <v>3.9880546075085323E-2</v>
      </c>
      <c r="Z95" s="23">
        <f>VLOOKUP($B95,Data!$A$8:$GL$500,163,FALSE)</f>
        <v>3.8585858585858585E-2</v>
      </c>
      <c r="AA95" s="23">
        <f>VLOOKUP($B95,Data!$A$8:$GL$500,164,FALSE)</f>
        <v>4.9935897435897436E-2</v>
      </c>
      <c r="AB95" s="23">
        <f>VLOOKUP($B95,Data!$A$8:$GL$500,165,FALSE)</f>
        <v>4.8135593220338981E-2</v>
      </c>
      <c r="AC95" s="23">
        <f>VLOOKUP($B95,Data!$A$8:$GL$500,166,FALSE)</f>
        <v>3.417040358744395E-2</v>
      </c>
      <c r="AD95" s="23">
        <f>VLOOKUP($B95,Data!$A$8:$GL$500,167,FALSE)</f>
        <v>3.7853810264385696E-2</v>
      </c>
      <c r="AE95" s="52">
        <f>VLOOKUP($B95,Data!$A$8:$GL$500,168,FALSE)</f>
        <v>5.1648690292758093E-2</v>
      </c>
      <c r="AF95" s="52">
        <f>VLOOKUP($B95,Data!$A$8:$GL$500,169,FALSE)</f>
        <v>5.379585326953748E-2</v>
      </c>
      <c r="AG95" s="52">
        <f>VLOOKUP($B95,Data!$A$8:$GL$500,170,FALSE)</f>
        <v>4.0111287758346582E-2</v>
      </c>
      <c r="AH95" s="52">
        <f>VLOOKUP($B95,Data!$A$8:$GL$500,171,FALSE)</f>
        <v>4.0081037277147485E-2</v>
      </c>
      <c r="AI95" s="52">
        <f>VLOOKUP($B95,Data!$A$8:$GL$500,172,FALSE)</f>
        <v>5.484349258649094E-2</v>
      </c>
      <c r="AJ95" s="52">
        <f>VLOOKUP($B95,Data!$A$8:$GL$500,173,FALSE)</f>
        <v>5.4737732656514382E-2</v>
      </c>
      <c r="AK95" s="52">
        <f>VLOOKUP($B95,Data!$A$8:$GL$500,174,FALSE)</f>
        <v>4.3339449541284401E-2</v>
      </c>
    </row>
    <row r="96" spans="1:37">
      <c r="A96" s="1"/>
      <c r="B96" s="17" t="s">
        <v>169</v>
      </c>
      <c r="C96" s="42" t="s">
        <v>517</v>
      </c>
      <c r="D96" t="s">
        <v>0</v>
      </c>
      <c r="E96" s="45" t="s">
        <v>169</v>
      </c>
      <c r="F96" s="45" t="s">
        <v>15</v>
      </c>
      <c r="G96" s="45" t="str">
        <f>""</f>
        <v/>
      </c>
      <c r="H96" s="23">
        <f>VLOOKUP($B96,Data!$A$8:$GL$500,145,FALSE)</f>
        <v>1.9172413793103447E-2</v>
      </c>
      <c r="I96" s="23">
        <f>VLOOKUP($B96,Data!$A$8:$GL$500,146,FALSE)</f>
        <v>1.8741573033707864E-2</v>
      </c>
      <c r="J96" s="23">
        <f>VLOOKUP($B96,Data!$A$8:$GL$500,147,FALSE)</f>
        <v>1.7880184331797236E-2</v>
      </c>
      <c r="K96" s="23">
        <f>VLOOKUP($B96,Data!$A$8:$GL$500,148,FALSE)</f>
        <v>1.7545871559633028E-2</v>
      </c>
      <c r="L96" s="23">
        <f>VLOOKUP($B96,Data!$A$8:$GL$500,149,FALSE)</f>
        <v>1.9954022988505748E-2</v>
      </c>
      <c r="M96" s="23">
        <f>VLOOKUP($B96,Data!$A$8:$GL$500,150,FALSE)</f>
        <v>1.9976415094339624E-2</v>
      </c>
      <c r="N96" s="23">
        <f>VLOOKUP($B96,Data!$A$8:$GL$500,151,FALSE)</f>
        <v>1.7875288683602771E-2</v>
      </c>
      <c r="O96" s="23">
        <f>VLOOKUP($B96,Data!$A$8:$GL$500,152,FALSE)</f>
        <v>1.5957943925233645E-2</v>
      </c>
      <c r="P96" s="23">
        <f>VLOOKUP($B96,Data!$A$8:$GL$500,153,FALSE)</f>
        <v>1.8209302325581395E-2</v>
      </c>
      <c r="Q96" s="23">
        <f>VLOOKUP($B96,Data!$A$8:$GL$500,154,FALSE)</f>
        <v>1.8638497652582159E-2</v>
      </c>
      <c r="R96" s="23">
        <f>VLOOKUP($B96,Data!$A$8:$GL$500,155,FALSE)</f>
        <v>2.1674311926605506E-2</v>
      </c>
      <c r="S96" s="23">
        <f>VLOOKUP($B96,Data!$A$8:$GL$500,156,FALSE)</f>
        <v>2.8967136150234742E-2</v>
      </c>
      <c r="T96" s="23">
        <f>VLOOKUP($B96,Data!$A$8:$GL$500,157,FALSE)</f>
        <v>4.1160092807424595E-2</v>
      </c>
      <c r="U96" s="23">
        <f>VLOOKUP($B96,Data!$A$8:$GL$500,158,FALSE)</f>
        <v>4.1142191142191142E-2</v>
      </c>
      <c r="V96" s="23">
        <f>VLOOKUP($B96,Data!$A$8:$GL$500,159,FALSE)</f>
        <v>3.9266055045871558E-2</v>
      </c>
      <c r="W96" s="23">
        <f>VLOOKUP($B96,Data!$A$8:$GL$500,160,FALSE)</f>
        <v>3.5717488789237667E-2</v>
      </c>
      <c r="X96" s="23">
        <f>VLOOKUP($B96,Data!$A$8:$GL$500,161,FALSE)</f>
        <v>3.7239819004524888E-2</v>
      </c>
      <c r="Y96" s="23">
        <f>VLOOKUP($B96,Data!$A$8:$GL$500,162,FALSE)</f>
        <v>3.2636363636363637E-2</v>
      </c>
      <c r="Z96" s="23">
        <f>VLOOKUP($B96,Data!$A$8:$GL$500,163,FALSE)</f>
        <v>3.033482142857143E-2</v>
      </c>
      <c r="AA96" s="23">
        <f>VLOOKUP($B96,Data!$A$8:$GL$500,164,FALSE)</f>
        <v>2.9057471264367817E-2</v>
      </c>
      <c r="AB96" s="23">
        <f>VLOOKUP($B96,Data!$A$8:$GL$500,165,FALSE)</f>
        <v>3.3029612756264239E-2</v>
      </c>
      <c r="AC96" s="23">
        <f>VLOOKUP($B96,Data!$A$8:$GL$500,166,FALSE)</f>
        <v>2.9887387387387387E-2</v>
      </c>
      <c r="AD96" s="23">
        <f>VLOOKUP($B96,Data!$A$8:$GL$500,167,FALSE)</f>
        <v>3.1946308724832215E-2</v>
      </c>
      <c r="AE96" s="52">
        <f>VLOOKUP($B96,Data!$A$8:$GL$500,168,FALSE)</f>
        <v>3.1571753986332572E-2</v>
      </c>
      <c r="AF96" s="52">
        <f>VLOOKUP($B96,Data!$A$8:$GL$500,169,FALSE)</f>
        <v>3.5986394557823126E-2</v>
      </c>
      <c r="AG96" s="52">
        <f>VLOOKUP($B96,Data!$A$8:$GL$500,170,FALSE)</f>
        <v>3.317673378076063E-2</v>
      </c>
      <c r="AH96" s="52">
        <f>VLOOKUP($B96,Data!$A$8:$GL$500,171,FALSE)</f>
        <v>3.320366132723112E-2</v>
      </c>
      <c r="AI96" s="52">
        <f>VLOOKUP($B96,Data!$A$8:$GL$500,172,FALSE)</f>
        <v>3.1315789473684214E-2</v>
      </c>
      <c r="AJ96" s="52">
        <f>VLOOKUP($B96,Data!$A$8:$GL$500,173,FALSE)</f>
        <v>3.5522727272727275E-2</v>
      </c>
      <c r="AK96" s="52">
        <f>VLOOKUP($B96,Data!$A$8:$GL$500,174,FALSE)</f>
        <v>3.3066361556064072E-2</v>
      </c>
    </row>
    <row r="97" spans="1:37">
      <c r="A97" s="1"/>
      <c r="B97" s="17" t="s">
        <v>171</v>
      </c>
      <c r="C97" s="42" t="s">
        <v>516</v>
      </c>
      <c r="D97" t="s">
        <v>505</v>
      </c>
      <c r="E97" s="45" t="s">
        <v>171</v>
      </c>
      <c r="F97" s="45" t="s">
        <v>509</v>
      </c>
      <c r="G97" s="45" t="s">
        <v>52</v>
      </c>
      <c r="H97" s="23">
        <f>VLOOKUP($B97,Data!$A$8:$GL$500,145,FALSE)</f>
        <v>2.6195182211241508E-2</v>
      </c>
      <c r="I97" s="23">
        <f>VLOOKUP($B97,Data!$A$8:$GL$500,146,FALSE)</f>
        <v>2.4381538461538461E-2</v>
      </c>
      <c r="J97" s="23">
        <f>VLOOKUP($B97,Data!$A$8:$GL$500,147,FALSE)</f>
        <v>2.4418461538461538E-2</v>
      </c>
      <c r="K97" s="23">
        <f>VLOOKUP($B97,Data!$A$8:$GL$500,148,FALSE)</f>
        <v>2.4875531268973891E-2</v>
      </c>
      <c r="L97" s="23">
        <f>VLOOKUP($B97,Data!$A$8:$GL$500,149,FALSE)</f>
        <v>2.4237804878048781E-2</v>
      </c>
      <c r="M97" s="23">
        <f>VLOOKUP($B97,Data!$A$8:$GL$500,150,FALSE)</f>
        <v>2.0346504559270517E-2</v>
      </c>
      <c r="N97" s="23">
        <f>VLOOKUP($B97,Data!$A$8:$GL$500,151,FALSE)</f>
        <v>1.9156698564593302E-2</v>
      </c>
      <c r="O97" s="23">
        <f>VLOOKUP($B97,Data!$A$8:$GL$500,152,FALSE)</f>
        <v>1.9636583888552394E-2</v>
      </c>
      <c r="P97" s="23">
        <f>VLOOKUP($B97,Data!$A$8:$GL$500,153,FALSE)</f>
        <v>2.0940170940170939E-2</v>
      </c>
      <c r="Q97" s="23">
        <f>VLOOKUP($B97,Data!$A$8:$GL$500,154,FALSE)</f>
        <v>1.9581022797288971E-2</v>
      </c>
      <c r="R97" s="23">
        <f>VLOOKUP($B97,Data!$A$8:$GL$500,155,FALSE)</f>
        <v>2.3671586715867159E-2</v>
      </c>
      <c r="S97" s="23">
        <f>VLOOKUP($B97,Data!$A$8:$GL$500,156,FALSE)</f>
        <v>3.3887515451174292E-2</v>
      </c>
      <c r="T97" s="23">
        <f>VLOOKUP($B97,Data!$A$8:$GL$500,157,FALSE)</f>
        <v>4.3083997547516864E-2</v>
      </c>
      <c r="U97" s="23">
        <f>VLOOKUP($B97,Data!$A$8:$GL$500,158,FALSE)</f>
        <v>4.1125382262996939E-2</v>
      </c>
      <c r="V97" s="23">
        <f>VLOOKUP($B97,Data!$A$8:$GL$500,159,FALSE)</f>
        <v>4.0158247108947047E-2</v>
      </c>
      <c r="W97" s="23">
        <f>VLOOKUP($B97,Data!$A$8:$GL$500,160,FALSE)</f>
        <v>4.3119658119658122E-2</v>
      </c>
      <c r="X97" s="23">
        <f>VLOOKUP($B97,Data!$A$8:$GL$500,161,FALSE)</f>
        <v>4.4122373300370825E-2</v>
      </c>
      <c r="Y97" s="23">
        <f>VLOOKUP($B97,Data!$A$8:$GL$500,162,FALSE)</f>
        <v>3.607975460122699E-2</v>
      </c>
      <c r="Z97" s="23">
        <f>VLOOKUP($B97,Data!$A$8:$GL$500,163,FALSE)</f>
        <v>3.5752589884216944E-2</v>
      </c>
      <c r="AA97" s="23">
        <f>VLOOKUP($B97,Data!$A$8:$GL$500,164,FALSE)</f>
        <v>3.8950242718446604E-2</v>
      </c>
      <c r="AB97" s="23">
        <f>VLOOKUP($B97,Data!$A$8:$GL$500,165,FALSE)</f>
        <v>3.9837740384615385E-2</v>
      </c>
      <c r="AC97" s="23">
        <f>VLOOKUP($B97,Data!$A$8:$GL$500,166,FALSE)</f>
        <v>3.8346504559270515E-2</v>
      </c>
      <c r="AD97" s="23">
        <f>VLOOKUP($B97,Data!$A$8:$GL$500,167,FALSE)</f>
        <v>4.1279999999999997E-2</v>
      </c>
      <c r="AE97" s="52">
        <f>VLOOKUP($B97,Data!$A$8:$GL$500,168,FALSE)</f>
        <v>4.4071340713407132E-2</v>
      </c>
      <c r="AF97" s="52">
        <f>VLOOKUP($B97,Data!$A$8:$GL$500,169,FALSE)</f>
        <v>4.4914945321992708E-2</v>
      </c>
      <c r="AG97" s="52">
        <f>VLOOKUP($B97,Data!$A$8:$GL$500,170,FALSE)</f>
        <v>4.0396634615384612E-2</v>
      </c>
      <c r="AH97" s="52">
        <f>VLOOKUP($B97,Data!$A$8:$GL$500,171,FALSE)</f>
        <v>3.9538369304556356E-2</v>
      </c>
      <c r="AI97" s="52">
        <f>VLOOKUP($B97,Data!$A$8:$GL$500,172,FALSE)</f>
        <v>4.129383313180169E-2</v>
      </c>
      <c r="AJ97" s="52">
        <f>VLOOKUP($B97,Data!$A$8:$GL$500,173,FALSE)</f>
        <v>4.0891449363250454E-2</v>
      </c>
      <c r="AK97" s="52">
        <f>VLOOKUP($B97,Data!$A$8:$GL$500,174,FALSE)</f>
        <v>3.4387878787878787E-2</v>
      </c>
    </row>
    <row r="98" spans="1:37">
      <c r="A98" s="1"/>
      <c r="B98" s="17" t="s">
        <v>172</v>
      </c>
      <c r="C98" s="42" t="s">
        <v>517</v>
      </c>
      <c r="D98" t="s">
        <v>0</v>
      </c>
      <c r="E98" s="45" t="s">
        <v>172</v>
      </c>
      <c r="F98" s="45" t="s">
        <v>31</v>
      </c>
      <c r="G98" s="45" t="s">
        <v>46</v>
      </c>
      <c r="H98" s="23">
        <f>VLOOKUP($B98,Data!$A$8:$GL$500,145,FALSE)</f>
        <v>2.208955223880597E-2</v>
      </c>
      <c r="I98" s="23">
        <f>VLOOKUP($B98,Data!$A$8:$GL$500,146,FALSE)</f>
        <v>2.2060491493383742E-2</v>
      </c>
      <c r="J98" s="23">
        <f>VLOOKUP($B98,Data!$A$8:$GL$500,147,FALSE)</f>
        <v>2.1061452513966482E-2</v>
      </c>
      <c r="K98" s="23">
        <f>VLOOKUP($B98,Data!$A$8:$GL$500,148,FALSE)</f>
        <v>2.1354961832061068E-2</v>
      </c>
      <c r="L98" s="23">
        <f>VLOOKUP($B98,Data!$A$8:$GL$500,149,FALSE)</f>
        <v>2.2018867924528302E-2</v>
      </c>
      <c r="M98" s="23">
        <f>VLOOKUP($B98,Data!$A$8:$GL$500,150,FALSE)</f>
        <v>1.837686567164179E-2</v>
      </c>
      <c r="N98" s="23">
        <f>VLOOKUP($B98,Data!$A$8:$GL$500,151,FALSE)</f>
        <v>1.7060998151571166E-2</v>
      </c>
      <c r="O98" s="23">
        <f>VLOOKUP($B98,Data!$A$8:$GL$500,152,FALSE)</f>
        <v>1.5498154981549815E-2</v>
      </c>
      <c r="P98" s="23">
        <f>VLOOKUP($B98,Data!$A$8:$GL$500,153,FALSE)</f>
        <v>1.7878787878787879E-2</v>
      </c>
      <c r="Q98" s="23">
        <f>VLOOKUP($B98,Data!$A$8:$GL$500,154,FALSE)</f>
        <v>2.0035650623885917E-2</v>
      </c>
      <c r="R98" s="23">
        <f>VLOOKUP($B98,Data!$A$8:$GL$500,155,FALSE)</f>
        <v>2.5517890772128061E-2</v>
      </c>
      <c r="S98" s="23">
        <f>VLOOKUP($B98,Data!$A$8:$GL$500,156,FALSE)</f>
        <v>3.6390423572744017E-2</v>
      </c>
      <c r="T98" s="23">
        <f>VLOOKUP($B98,Data!$A$8:$GL$500,157,FALSE)</f>
        <v>5.1999999999999998E-2</v>
      </c>
      <c r="U98" s="23">
        <f>VLOOKUP($B98,Data!$A$8:$GL$500,158,FALSE)</f>
        <v>4.5230202578268874E-2</v>
      </c>
      <c r="V98" s="23">
        <f>VLOOKUP($B98,Data!$A$8:$GL$500,159,FALSE)</f>
        <v>4.3005272407732865E-2</v>
      </c>
      <c r="W98" s="23">
        <f>VLOOKUP($B98,Data!$A$8:$GL$500,160,FALSE)</f>
        <v>4.3321554770318023E-2</v>
      </c>
      <c r="X98" s="23">
        <f>VLOOKUP($B98,Data!$A$8:$GL$500,161,FALSE)</f>
        <v>4.3068783068783069E-2</v>
      </c>
      <c r="Y98" s="23">
        <f>VLOOKUP($B98,Data!$A$8:$GL$500,162,FALSE)</f>
        <v>3.5747330960854092E-2</v>
      </c>
      <c r="Z98" s="23">
        <f>VLOOKUP($B98,Data!$A$8:$GL$500,163,FALSE)</f>
        <v>3.4239130434782605E-2</v>
      </c>
      <c r="AA98" s="23">
        <f>VLOOKUP($B98,Data!$A$8:$GL$500,164,FALSE)</f>
        <v>3.1174311926605504E-2</v>
      </c>
      <c r="AB98" s="23">
        <f>VLOOKUP($B98,Data!$A$8:$GL$500,165,FALSE)</f>
        <v>3.7706422018348625E-2</v>
      </c>
      <c r="AC98" s="23">
        <f>VLOOKUP($B98,Data!$A$8:$GL$500,166,FALSE)</f>
        <v>3.5711645101663587E-2</v>
      </c>
      <c r="AD98" s="23">
        <f>VLOOKUP($B98,Data!$A$8:$GL$500,167,FALSE)</f>
        <v>3.5930656934306568E-2</v>
      </c>
      <c r="AE98" s="52">
        <f>VLOOKUP($B98,Data!$A$8:$GL$500,168,FALSE)</f>
        <v>3.5157116451016636E-2</v>
      </c>
      <c r="AF98" s="52">
        <f>VLOOKUP($B98,Data!$A$8:$GL$500,169,FALSE)</f>
        <v>4.3119092627599241E-2</v>
      </c>
      <c r="AG98" s="52">
        <f>VLOOKUP($B98,Data!$A$8:$GL$500,170,FALSE)</f>
        <v>3.798882681564246E-2</v>
      </c>
      <c r="AH98" s="52">
        <f>VLOOKUP($B98,Data!$A$8:$GL$500,171,FALSE)</f>
        <v>3.347905282331512E-2</v>
      </c>
      <c r="AI98" s="52">
        <f>VLOOKUP($B98,Data!$A$8:$GL$500,172,FALSE)</f>
        <v>3.1741573033707865E-2</v>
      </c>
      <c r="AJ98" s="52">
        <f>VLOOKUP($B98,Data!$A$8:$GL$500,173,FALSE)</f>
        <v>4.1102803738317754E-2</v>
      </c>
      <c r="AK98" s="52">
        <f>VLOOKUP($B98,Data!$A$8:$GL$500,174,FALSE)</f>
        <v>3.3389513108614231E-2</v>
      </c>
    </row>
    <row r="99" spans="1:37">
      <c r="A99" s="1"/>
      <c r="B99" s="17" t="s">
        <v>173</v>
      </c>
      <c r="C99" s="42" t="s">
        <v>517</v>
      </c>
      <c r="D99" t="s">
        <v>505</v>
      </c>
      <c r="E99" s="45" t="s">
        <v>173</v>
      </c>
      <c r="F99" s="45"/>
      <c r="G99" s="45"/>
      <c r="H99" s="23">
        <f>VLOOKUP($B99,Data!$A$8:$GL$500,145,FALSE)</f>
        <v>2.7695312499999999E-2</v>
      </c>
      <c r="I99" s="23">
        <f>VLOOKUP($B99,Data!$A$8:$GL$500,146,FALSE)</f>
        <v>2.5098122866894199E-2</v>
      </c>
      <c r="J99" s="23">
        <f>VLOOKUP($B99,Data!$A$8:$GL$500,147,FALSE)</f>
        <v>2.5178956446744286E-2</v>
      </c>
      <c r="K99" s="23">
        <f>VLOOKUP($B99,Data!$A$8:$GL$500,148,FALSE)</f>
        <v>2.4554413024850043E-2</v>
      </c>
      <c r="L99" s="23">
        <f>VLOOKUP($B99,Data!$A$8:$GL$500,149,FALSE)</f>
        <v>2.457469318662717E-2</v>
      </c>
      <c r="M99" s="23">
        <f>VLOOKUP($B99,Data!$A$8:$GL$500,150,FALSE)</f>
        <v>2.1998277347114556E-2</v>
      </c>
      <c r="N99" s="23">
        <f>VLOOKUP($B99,Data!$A$8:$GL$500,151,FALSE)</f>
        <v>2.0710359408033827E-2</v>
      </c>
      <c r="O99" s="23">
        <f>VLOOKUP($B99,Data!$A$8:$GL$500,152,FALSE)</f>
        <v>2.1039729501267961E-2</v>
      </c>
      <c r="P99" s="23">
        <f>VLOOKUP($B99,Data!$A$8:$GL$500,153,FALSE)</f>
        <v>2.2549936251593711E-2</v>
      </c>
      <c r="Q99" s="23">
        <f>VLOOKUP($B99,Data!$A$8:$GL$500,154,FALSE)</f>
        <v>2.2149728147218738E-2</v>
      </c>
      <c r="R99" s="23">
        <f>VLOOKUP($B99,Data!$A$8:$GL$500,155,FALSE)</f>
        <v>2.4908471690080886E-2</v>
      </c>
      <c r="S99" s="23">
        <f>VLOOKUP($B99,Data!$A$8:$GL$500,156,FALSE)</f>
        <v>3.2948992713244751E-2</v>
      </c>
      <c r="T99" s="23">
        <f>VLOOKUP($B99,Data!$A$8:$GL$500,157,FALSE)</f>
        <v>4.4069617533304684E-2</v>
      </c>
      <c r="U99" s="23">
        <f>VLOOKUP($B99,Data!$A$8:$GL$500,158,FALSE)</f>
        <v>4.1322907861369398E-2</v>
      </c>
      <c r="V99" s="23">
        <f>VLOOKUP($B99,Data!$A$8:$GL$500,159,FALSE)</f>
        <v>4.0753917831427358E-2</v>
      </c>
      <c r="W99" s="23">
        <f>VLOOKUP($B99,Data!$A$8:$GL$500,160,FALSE)</f>
        <v>4.2846900042176297E-2</v>
      </c>
      <c r="X99" s="23">
        <f>VLOOKUP($B99,Data!$A$8:$GL$500,161,FALSE)</f>
        <v>4.4787009700548289E-2</v>
      </c>
      <c r="Y99" s="23">
        <f>VLOOKUP($B99,Data!$A$8:$GL$500,162,FALSE)</f>
        <v>3.8788395904436862E-2</v>
      </c>
      <c r="Z99" s="23">
        <f>VLOOKUP($B99,Data!$A$8:$GL$500,163,FALSE)</f>
        <v>3.7230899113550021E-2</v>
      </c>
      <c r="AA99" s="23">
        <f>VLOOKUP($B99,Data!$A$8:$GL$500,164,FALSE)</f>
        <v>3.7410865874363326E-2</v>
      </c>
      <c r="AB99" s="23">
        <f>VLOOKUP($B99,Data!$A$8:$GL$500,165,FALSE)</f>
        <v>3.9506802721088433E-2</v>
      </c>
      <c r="AC99" s="23">
        <f>VLOOKUP($B99,Data!$A$8:$GL$500,166,FALSE)</f>
        <v>3.9013414106447424E-2</v>
      </c>
      <c r="AD99" s="23">
        <f>VLOOKUP($B99,Data!$A$8:$GL$500,167,FALSE)</f>
        <v>4.1554290718038532E-2</v>
      </c>
      <c r="AE99" s="52">
        <f>VLOOKUP($B99,Data!$A$8:$GL$500,168,FALSE)</f>
        <v>4.2768758227292675E-2</v>
      </c>
      <c r="AF99" s="52">
        <f>VLOOKUP($B99,Data!$A$8:$GL$500,169,FALSE)</f>
        <v>4.5701298701298701E-2</v>
      </c>
      <c r="AG99" s="52">
        <f>VLOOKUP($B99,Data!$A$8:$GL$500,170,FALSE)</f>
        <v>4.1942291128337639E-2</v>
      </c>
      <c r="AH99" s="52">
        <f>VLOOKUP($B99,Data!$A$8:$GL$500,171,FALSE)</f>
        <v>4.029272492466638E-2</v>
      </c>
      <c r="AI99" s="52">
        <f>VLOOKUP($B99,Data!$A$8:$GL$500,172,FALSE)</f>
        <v>4.0926006057983556E-2</v>
      </c>
      <c r="AJ99" s="52">
        <f>VLOOKUP($B99,Data!$A$8:$GL$500,173,FALSE)</f>
        <v>4.1173668254655696E-2</v>
      </c>
      <c r="AK99" s="52">
        <f>VLOOKUP($B99,Data!$A$8:$GL$500,174,FALSE)</f>
        <v>3.6558526961858837E-2</v>
      </c>
    </row>
    <row r="100" spans="1:37">
      <c r="A100" s="1"/>
      <c r="B100" s="17" t="s">
        <v>174</v>
      </c>
      <c r="C100" s="42" t="s">
        <v>517</v>
      </c>
      <c r="D100" t="s">
        <v>0</v>
      </c>
      <c r="E100" s="45" t="s">
        <v>174</v>
      </c>
      <c r="F100" s="45" t="s">
        <v>35</v>
      </c>
      <c r="H100" s="23">
        <f>VLOOKUP($B100,Data!$A$8:$GL$500,145,FALSE)</f>
        <v>3.6373873873873877E-2</v>
      </c>
      <c r="I100" s="23">
        <f>VLOOKUP($B100,Data!$A$8:$GL$500,146,FALSE)</f>
        <v>3.4851936218678818E-2</v>
      </c>
      <c r="J100" s="23">
        <f>VLOOKUP($B100,Data!$A$8:$GL$500,147,FALSE)</f>
        <v>3.2269662921348315E-2</v>
      </c>
      <c r="K100" s="23">
        <f>VLOOKUP($B100,Data!$A$8:$GL$500,148,FALSE)</f>
        <v>3.1524249422632794E-2</v>
      </c>
      <c r="L100" s="23">
        <f>VLOOKUP($B100,Data!$A$8:$GL$500,149,FALSE)</f>
        <v>3.5616113744075827E-2</v>
      </c>
      <c r="M100" s="23">
        <f>VLOOKUP($B100,Data!$A$8:$GL$500,150,FALSE)</f>
        <v>3.1208530805687203E-2</v>
      </c>
      <c r="N100" s="23">
        <f>VLOOKUP($B100,Data!$A$8:$GL$500,151,FALSE)</f>
        <v>2.9463869463869464E-2</v>
      </c>
      <c r="O100" s="23">
        <f>VLOOKUP($B100,Data!$A$8:$GL$500,152,FALSE)</f>
        <v>2.6349557522123895E-2</v>
      </c>
      <c r="P100" s="23">
        <f>VLOOKUP($B100,Data!$A$8:$GL$500,153,FALSE)</f>
        <v>2.9795918367346939E-2</v>
      </c>
      <c r="Q100" s="23">
        <f>VLOOKUP($B100,Data!$A$8:$GL$500,154,FALSE)</f>
        <v>3.0758928571428572E-2</v>
      </c>
      <c r="R100" s="23">
        <f>VLOOKUP($B100,Data!$A$8:$GL$500,155,FALSE)</f>
        <v>3.3123595505617977E-2</v>
      </c>
      <c r="S100" s="23">
        <f>VLOOKUP($B100,Data!$A$8:$GL$500,156,FALSE)</f>
        <v>4.0569476082004556E-2</v>
      </c>
      <c r="T100" s="23">
        <f>VLOOKUP($B100,Data!$A$8:$GL$500,157,FALSE)</f>
        <v>5.4907834101382488E-2</v>
      </c>
      <c r="U100" s="23">
        <f>VLOOKUP($B100,Data!$A$8:$GL$500,158,FALSE)</f>
        <v>4.9208144796380089E-2</v>
      </c>
      <c r="V100" s="23">
        <f>VLOOKUP($B100,Data!$A$8:$GL$500,159,FALSE)</f>
        <v>4.7522321428571428E-2</v>
      </c>
      <c r="W100" s="23">
        <f>VLOOKUP($B100,Data!$A$8:$GL$500,160,FALSE)</f>
        <v>5.0804597701149423E-2</v>
      </c>
      <c r="X100" s="23">
        <f>VLOOKUP($B100,Data!$A$8:$GL$500,161,FALSE)</f>
        <v>5.1788079470198672E-2</v>
      </c>
      <c r="Y100" s="23">
        <f>VLOOKUP($B100,Data!$A$8:$GL$500,162,FALSE)</f>
        <v>4.3733624454148474E-2</v>
      </c>
      <c r="Z100" s="23">
        <f>VLOOKUP($B100,Data!$A$8:$GL$500,163,FALSE)</f>
        <v>4.192640692640693E-2</v>
      </c>
      <c r="AA100" s="23">
        <f>VLOOKUP($B100,Data!$A$8:$GL$500,164,FALSE)</f>
        <v>3.907563025210084E-2</v>
      </c>
      <c r="AB100" s="23">
        <f>VLOOKUP($B100,Data!$A$8:$GL$500,165,FALSE)</f>
        <v>4.1979797979797978E-2</v>
      </c>
      <c r="AC100" s="23">
        <f>VLOOKUP($B100,Data!$A$8:$GL$500,166,FALSE)</f>
        <v>4.3503184713375796E-2</v>
      </c>
      <c r="AD100" s="23">
        <f>VLOOKUP($B100,Data!$A$8:$GL$500,167,FALSE)</f>
        <v>4.8377777777777776E-2</v>
      </c>
      <c r="AE100" s="52">
        <f>VLOOKUP($B100,Data!$A$8:$GL$500,168,FALSE)</f>
        <v>4.7660944206008582E-2</v>
      </c>
      <c r="AF100" s="52">
        <f>VLOOKUP($B100,Data!$A$8:$GL$500,169,FALSE)</f>
        <v>5.4613686534216332E-2</v>
      </c>
      <c r="AG100" s="52">
        <f>VLOOKUP($B100,Data!$A$8:$GL$500,170,FALSE)</f>
        <v>5.1318681318681315E-2</v>
      </c>
      <c r="AH100" s="52">
        <f>VLOOKUP($B100,Data!$A$8:$GL$500,171,FALSE)</f>
        <v>4.7933333333333335E-2</v>
      </c>
      <c r="AI100" s="52">
        <f>VLOOKUP($B100,Data!$A$8:$GL$500,172,FALSE)</f>
        <v>4.8136363636363637E-2</v>
      </c>
      <c r="AJ100" s="52">
        <f>VLOOKUP($B100,Data!$A$8:$GL$500,173,FALSE)</f>
        <v>5.1795454545454547E-2</v>
      </c>
      <c r="AK100" s="52">
        <f>VLOOKUP($B100,Data!$A$8:$GL$500,174,FALSE)</f>
        <v>4.6497695852534562E-2</v>
      </c>
    </row>
    <row r="101" spans="1:37">
      <c r="A101" s="1"/>
      <c r="B101" s="17" t="s">
        <v>175</v>
      </c>
      <c r="C101" s="42" t="s">
        <v>517</v>
      </c>
      <c r="D101" t="s">
        <v>0</v>
      </c>
      <c r="E101" s="45" t="s">
        <v>175</v>
      </c>
      <c r="F101" s="45" t="s">
        <v>44</v>
      </c>
      <c r="G101" s="45" t="str">
        <f>""</f>
        <v/>
      </c>
      <c r="H101" s="23">
        <f>VLOOKUP($B101,Data!$A$8:$GL$500,145,FALSE)</f>
        <v>1.5924657534246576E-2</v>
      </c>
      <c r="I101" s="23">
        <f>VLOOKUP($B101,Data!$A$8:$GL$500,146,FALSE)</f>
        <v>1.5202020202020203E-2</v>
      </c>
      <c r="J101" s="23">
        <f>VLOOKUP($B101,Data!$A$8:$GL$500,147,FALSE)</f>
        <v>1.5343383584589615E-2</v>
      </c>
      <c r="K101" s="23">
        <f>VLOOKUP($B101,Data!$A$8:$GL$500,148,FALSE)</f>
        <v>1.4568527918781726E-2</v>
      </c>
      <c r="L101" s="23">
        <f>VLOOKUP($B101,Data!$A$8:$GL$500,149,FALSE)</f>
        <v>1.6788079470198676E-2</v>
      </c>
      <c r="M101" s="23">
        <f>VLOOKUP($B101,Data!$A$8:$GL$500,150,FALSE)</f>
        <v>1.4764227642276423E-2</v>
      </c>
      <c r="N101" s="23">
        <f>VLOOKUP($B101,Data!$A$8:$GL$500,151,FALSE)</f>
        <v>1.2672131147540984E-2</v>
      </c>
      <c r="O101" s="23">
        <f>VLOOKUP($B101,Data!$A$8:$GL$500,152,FALSE)</f>
        <v>1.1930693069306931E-2</v>
      </c>
      <c r="P101" s="23">
        <f>VLOOKUP($B101,Data!$A$8:$GL$500,153,FALSE)</f>
        <v>1.3990306946688206E-2</v>
      </c>
      <c r="Q101" s="23">
        <f>VLOOKUP($B101,Data!$A$8:$GL$500,154,FALSE)</f>
        <v>1.4774919614147911E-2</v>
      </c>
      <c r="R101" s="23">
        <f>VLOOKUP($B101,Data!$A$8:$GL$500,155,FALSE)</f>
        <v>1.7275590551181101E-2</v>
      </c>
      <c r="S101" s="23">
        <f>VLOOKUP($B101,Data!$A$8:$GL$500,156,FALSE)</f>
        <v>2.2713178294573644E-2</v>
      </c>
      <c r="T101" s="23">
        <f>VLOOKUP($B101,Data!$A$8:$GL$500,157,FALSE)</f>
        <v>3.0404354587869362E-2</v>
      </c>
      <c r="U101" s="23">
        <f>VLOOKUP($B101,Data!$A$8:$GL$500,158,FALSE)</f>
        <v>2.9922720247295208E-2</v>
      </c>
      <c r="V101" s="23">
        <f>VLOOKUP($B101,Data!$A$8:$GL$500,159,FALSE)</f>
        <v>2.8844444444444443E-2</v>
      </c>
      <c r="W101" s="23">
        <f>VLOOKUP($B101,Data!$A$8:$GL$500,160,FALSE)</f>
        <v>2.8757309941520467E-2</v>
      </c>
      <c r="X101" s="23">
        <f>VLOOKUP($B101,Data!$A$8:$GL$500,161,FALSE)</f>
        <v>2.6642120765832104E-2</v>
      </c>
      <c r="Y101" s="23">
        <f>VLOOKUP($B101,Data!$A$8:$GL$500,162,FALSE)</f>
        <v>2.3060606060606059E-2</v>
      </c>
      <c r="Z101" s="23">
        <f>VLOOKUP($B101,Data!$A$8:$GL$500,163,FALSE)</f>
        <v>2.2313664596273292E-2</v>
      </c>
      <c r="AA101" s="23">
        <f>VLOOKUP($B101,Data!$A$8:$GL$500,164,FALSE)</f>
        <v>2.2548076923076924E-2</v>
      </c>
      <c r="AB101" s="23">
        <f>VLOOKUP($B101,Data!$A$8:$GL$500,165,FALSE)</f>
        <v>2.5709779179810724E-2</v>
      </c>
      <c r="AC101" s="23">
        <f>VLOOKUP($B101,Data!$A$8:$GL$500,166,FALSE)</f>
        <v>2.3099041533546326E-2</v>
      </c>
      <c r="AD101" s="23">
        <f>VLOOKUP($B101,Data!$A$8:$GL$500,167,FALSE)</f>
        <v>2.5829307568438004E-2</v>
      </c>
      <c r="AE101" s="52">
        <f>VLOOKUP($B101,Data!$A$8:$GL$500,168,FALSE)</f>
        <v>2.6655948553054663E-2</v>
      </c>
      <c r="AF101" s="52">
        <f>VLOOKUP($B101,Data!$A$8:$GL$500,169,FALSE)</f>
        <v>2.8688524590163935E-2</v>
      </c>
      <c r="AG101" s="52">
        <f>VLOOKUP($B101,Data!$A$8:$GL$500,170,FALSE)</f>
        <v>2.3600628930817609E-2</v>
      </c>
      <c r="AH101" s="52">
        <f>VLOOKUP($B101,Data!$A$8:$GL$500,171,FALSE)</f>
        <v>2.2987421383647798E-2</v>
      </c>
      <c r="AI101" s="52">
        <f>VLOOKUP($B101,Data!$A$8:$GL$500,172,FALSE)</f>
        <v>2.1267175572519083E-2</v>
      </c>
      <c r="AJ101" s="52">
        <f>VLOOKUP($B101,Data!$A$8:$GL$500,173,FALSE)</f>
        <v>2.3176838810641628E-2</v>
      </c>
      <c r="AK101" s="52">
        <f>VLOOKUP($B101,Data!$A$8:$GL$500,174,FALSE)</f>
        <v>1.9441786283891548E-2</v>
      </c>
    </row>
    <row r="102" spans="1:37">
      <c r="A102" s="1"/>
      <c r="B102" s="17" t="s">
        <v>176</v>
      </c>
      <c r="C102" s="42" t="s">
        <v>516</v>
      </c>
      <c r="D102" t="s">
        <v>0</v>
      </c>
      <c r="E102" s="45" t="s">
        <v>176</v>
      </c>
      <c r="F102" s="45" t="s">
        <v>13</v>
      </c>
      <c r="G102" s="45" t="str">
        <f>""</f>
        <v/>
      </c>
      <c r="H102" s="23">
        <f>VLOOKUP($B102,Data!$A$8:$GL$500,145,FALSE)</f>
        <v>8.3643122676579917E-3</v>
      </c>
      <c r="I102" s="23">
        <f>VLOOKUP($B102,Data!$A$8:$GL$500,146,FALSE)</f>
        <v>8.641509433962264E-3</v>
      </c>
      <c r="J102" s="23">
        <f>VLOOKUP($B102,Data!$A$8:$GL$500,147,FALSE)</f>
        <v>9.3772893772893773E-3</v>
      </c>
      <c r="K102" s="23">
        <f>VLOOKUP($B102,Data!$A$8:$GL$500,148,FALSE)</f>
        <v>8.8888888888888889E-3</v>
      </c>
      <c r="L102" s="23">
        <f>VLOOKUP($B102,Data!$A$8:$GL$500,149,FALSE)</f>
        <v>9.057971014492754E-3</v>
      </c>
      <c r="M102" s="23">
        <f>VLOOKUP($B102,Data!$A$8:$GL$500,150,FALSE)</f>
        <v>6.5413533834586465E-3</v>
      </c>
      <c r="N102" s="23">
        <f>VLOOKUP($B102,Data!$A$8:$GL$500,151,FALSE)</f>
        <v>7.2509960159362549E-3</v>
      </c>
      <c r="O102" s="23">
        <f>VLOOKUP($B102,Data!$A$8:$GL$500,152,FALSE)</f>
        <v>7.5098814229249012E-3</v>
      </c>
      <c r="P102" s="23">
        <f>VLOOKUP($B102,Data!$A$8:$GL$500,153,FALSE)</f>
        <v>8.03921568627451E-3</v>
      </c>
      <c r="Q102" s="23">
        <f>VLOOKUP($B102,Data!$A$8:$GL$500,154,FALSE)</f>
        <v>7.1376811594202902E-3</v>
      </c>
      <c r="R102" s="23">
        <f>VLOOKUP($B102,Data!$A$8:$GL$500,155,FALSE)</f>
        <v>7.8676470588235296E-3</v>
      </c>
      <c r="S102" s="23">
        <f>VLOOKUP($B102,Data!$A$8:$GL$500,156,FALSE)</f>
        <v>1.1610486891385767E-2</v>
      </c>
      <c r="T102" s="23">
        <f>VLOOKUP($B102,Data!$A$8:$GL$500,157,FALSE)</f>
        <v>1.6692307692307694E-2</v>
      </c>
      <c r="U102" s="23">
        <f>VLOOKUP($B102,Data!$A$8:$GL$500,158,FALSE)</f>
        <v>1.4318181818181818E-2</v>
      </c>
      <c r="V102" s="23">
        <f>VLOOKUP($B102,Data!$A$8:$GL$500,159,FALSE)</f>
        <v>1.588888888888889E-2</v>
      </c>
      <c r="W102" s="23">
        <f>VLOOKUP($B102,Data!$A$8:$GL$500,160,FALSE)</f>
        <v>1.7461538461538462E-2</v>
      </c>
      <c r="X102" s="23">
        <f>VLOOKUP($B102,Data!$A$8:$GL$500,161,FALSE)</f>
        <v>1.7882352941176471E-2</v>
      </c>
      <c r="Y102" s="23">
        <f>VLOOKUP($B102,Data!$A$8:$GL$500,162,FALSE)</f>
        <v>1.5708333333333335E-2</v>
      </c>
      <c r="Z102" s="23">
        <f>VLOOKUP($B102,Data!$A$8:$GL$500,163,FALSE)</f>
        <v>1.4894514767932489E-2</v>
      </c>
      <c r="AA102" s="23">
        <f>VLOOKUP($B102,Data!$A$8:$GL$500,164,FALSE)</f>
        <v>1.5528455284552845E-2</v>
      </c>
      <c r="AB102" s="23">
        <f>VLOOKUP($B102,Data!$A$8:$GL$500,165,FALSE)</f>
        <v>1.7676348547717841E-2</v>
      </c>
      <c r="AC102" s="23">
        <f>VLOOKUP($B102,Data!$A$8:$GL$500,166,FALSE)</f>
        <v>1.5247933884297521E-2</v>
      </c>
      <c r="AD102" s="23">
        <f>VLOOKUP($B102,Data!$A$8:$GL$500,167,FALSE)</f>
        <v>1.5595238095238096E-2</v>
      </c>
      <c r="AE102" s="52">
        <f>VLOOKUP($B102,Data!$A$8:$GL$500,168,FALSE)</f>
        <v>1.6573705179282867E-2</v>
      </c>
      <c r="AF102" s="52">
        <f>VLOOKUP($B102,Data!$A$8:$GL$500,169,FALSE)</f>
        <v>1.8527131782945735E-2</v>
      </c>
      <c r="AG102" s="52">
        <f>VLOOKUP($B102,Data!$A$8:$GL$500,170,FALSE)</f>
        <v>1.5037593984962405E-2</v>
      </c>
      <c r="AH102" s="52">
        <f>VLOOKUP($B102,Data!$A$8:$GL$500,171,FALSE)</f>
        <v>1.5650557620817844E-2</v>
      </c>
      <c r="AI102" s="52">
        <f>VLOOKUP($B102,Data!$A$8:$GL$500,172,FALSE)</f>
        <v>1.4538461538461538E-2</v>
      </c>
      <c r="AJ102" s="52">
        <f>VLOOKUP($B102,Data!$A$8:$GL$500,173,FALSE)</f>
        <v>1.6406250000000001E-2</v>
      </c>
      <c r="AK102" s="52">
        <f>VLOOKUP($B102,Data!$A$8:$GL$500,174,FALSE)</f>
        <v>1.4900398406374502E-2</v>
      </c>
    </row>
    <row r="103" spans="1:37">
      <c r="A103" s="1"/>
      <c r="B103" s="17" t="s">
        <v>179</v>
      </c>
      <c r="C103" s="42" t="s">
        <v>518</v>
      </c>
      <c r="D103" t="s">
        <v>0</v>
      </c>
      <c r="E103" s="45" t="s">
        <v>179</v>
      </c>
      <c r="F103" s="45" t="s">
        <v>30</v>
      </c>
      <c r="G103" s="45" t="str">
        <f>""</f>
        <v/>
      </c>
      <c r="H103" s="23">
        <f>VLOOKUP($B103,Data!$A$8:$GL$500,145,FALSE)</f>
        <v>1.1017964071856288E-2</v>
      </c>
      <c r="I103" s="23">
        <f>VLOOKUP($B103,Data!$A$8:$GL$500,146,FALSE)</f>
        <v>1.0259146341463415E-2</v>
      </c>
      <c r="J103" s="23">
        <f>VLOOKUP($B103,Data!$A$8:$GL$500,147,FALSE)</f>
        <v>1.0371517027863777E-2</v>
      </c>
      <c r="K103" s="23">
        <f>VLOOKUP($B103,Data!$A$8:$GL$500,148,FALSE)</f>
        <v>9.1079812206572765E-3</v>
      </c>
      <c r="L103" s="23">
        <f>VLOOKUP($B103,Data!$A$8:$GL$500,149,FALSE)</f>
        <v>9.0251572327044033E-3</v>
      </c>
      <c r="M103" s="23">
        <f>VLOOKUP($B103,Data!$A$8:$GL$500,150,FALSE)</f>
        <v>7.4882995319812797E-3</v>
      </c>
      <c r="N103" s="23">
        <f>VLOOKUP($B103,Data!$A$8:$GL$500,151,FALSE)</f>
        <v>6.8277945619335352E-3</v>
      </c>
      <c r="O103" s="23">
        <f>VLOOKUP($B103,Data!$A$8:$GL$500,152,FALSE)</f>
        <v>6.3846153846153844E-3</v>
      </c>
      <c r="P103" s="23">
        <f>VLOOKUP($B103,Data!$A$8:$GL$500,153,FALSE)</f>
        <v>6.7624810892586993E-3</v>
      </c>
      <c r="Q103" s="23">
        <f>VLOOKUP($B103,Data!$A$8:$GL$500,154,FALSE)</f>
        <v>7.2477064220183487E-3</v>
      </c>
      <c r="R103" s="23">
        <f>VLOOKUP($B103,Data!$A$8:$GL$500,155,FALSE)</f>
        <v>9.1162790697674415E-3</v>
      </c>
      <c r="S103" s="23">
        <f>VLOOKUP($B103,Data!$A$8:$GL$500,156,FALSE)</f>
        <v>1.2576687116564417E-2</v>
      </c>
      <c r="T103" s="23">
        <f>VLOOKUP($B103,Data!$A$8:$GL$500,157,FALSE)</f>
        <v>2.0936106983655275E-2</v>
      </c>
      <c r="U103" s="23">
        <f>VLOOKUP($B103,Data!$A$8:$GL$500,158,FALSE)</f>
        <v>2.2301943198804186E-2</v>
      </c>
      <c r="V103" s="23">
        <f>VLOOKUP($B103,Data!$A$8:$GL$500,159,FALSE)</f>
        <v>2.3470319634703196E-2</v>
      </c>
      <c r="W103" s="23">
        <f>VLOOKUP($B103,Data!$A$8:$GL$500,160,FALSE)</f>
        <v>2.1705069124423965E-2</v>
      </c>
      <c r="X103" s="23">
        <f>VLOOKUP($B103,Data!$A$8:$GL$500,161,FALSE)</f>
        <v>2.3534883720930232E-2</v>
      </c>
      <c r="Y103" s="23">
        <f>VLOOKUP($B103,Data!$A$8:$GL$500,162,FALSE)</f>
        <v>2.0250391236306731E-2</v>
      </c>
      <c r="Z103" s="23">
        <f>VLOOKUP($B103,Data!$A$8:$GL$500,163,FALSE)</f>
        <v>1.9554531490015362E-2</v>
      </c>
      <c r="AA103" s="23">
        <f>VLOOKUP($B103,Data!$A$8:$GL$500,164,FALSE)</f>
        <v>1.8290076335877863E-2</v>
      </c>
      <c r="AB103" s="23">
        <f>VLOOKUP($B103,Data!$A$8:$GL$500,165,FALSE)</f>
        <v>1.9242902208201892E-2</v>
      </c>
      <c r="AC103" s="23">
        <f>VLOOKUP($B103,Data!$A$8:$GL$500,166,FALSE)</f>
        <v>1.7849293563579279E-2</v>
      </c>
      <c r="AD103" s="23">
        <f>VLOOKUP($B103,Data!$A$8:$GL$500,167,FALSE)</f>
        <v>1.8548895899053629E-2</v>
      </c>
      <c r="AE103" s="52">
        <f>VLOOKUP($B103,Data!$A$8:$GL$500,168,FALSE)</f>
        <v>1.794392523364486E-2</v>
      </c>
      <c r="AF103" s="52">
        <f>VLOOKUP($B103,Data!$A$8:$GL$500,169,FALSE)</f>
        <v>2.0483091787439612E-2</v>
      </c>
      <c r="AG103" s="52">
        <f>VLOOKUP($B103,Data!$A$8:$GL$500,170,FALSE)</f>
        <v>1.7866449511400651E-2</v>
      </c>
      <c r="AH103" s="52">
        <f>VLOOKUP($B103,Data!$A$8:$GL$500,171,FALSE)</f>
        <v>1.7145135566188199E-2</v>
      </c>
      <c r="AI103" s="52">
        <f>VLOOKUP($B103,Data!$A$8:$GL$500,172,FALSE)</f>
        <v>1.6849529780564265E-2</v>
      </c>
      <c r="AJ103" s="52">
        <f>VLOOKUP($B103,Data!$A$8:$GL$500,173,FALSE)</f>
        <v>1.8161993769470405E-2</v>
      </c>
      <c r="AK103" s="52">
        <f>VLOOKUP($B103,Data!$A$8:$GL$500,174,FALSE)</f>
        <v>1.4891975308641975E-2</v>
      </c>
    </row>
    <row r="104" spans="1:37">
      <c r="A104" s="1"/>
      <c r="B104" s="17" t="s">
        <v>180</v>
      </c>
      <c r="C104" s="42" t="s">
        <v>518</v>
      </c>
      <c r="D104" t="s">
        <v>505</v>
      </c>
      <c r="E104" s="45" t="s">
        <v>180</v>
      </c>
      <c r="F104" s="45" t="s">
        <v>42</v>
      </c>
      <c r="G104" s="45" t="str">
        <f>""</f>
        <v/>
      </c>
      <c r="H104" s="23">
        <f>VLOOKUP($B104,Data!$A$8:$GL$500,145,FALSE)</f>
        <v>4.9076479076479079E-2</v>
      </c>
      <c r="I104" s="23">
        <f>VLOOKUP($B104,Data!$A$8:$GL$500,146,FALSE)</f>
        <v>4.8479657387580297E-2</v>
      </c>
      <c r="J104" s="23">
        <f>VLOOKUP($B104,Data!$A$8:$GL$500,147,FALSE)</f>
        <v>5.0029411764705885E-2</v>
      </c>
      <c r="K104" s="23">
        <f>VLOOKUP($B104,Data!$A$8:$GL$500,148,FALSE)</f>
        <v>4.8044895003620566E-2</v>
      </c>
      <c r="L104" s="23">
        <f>VLOOKUP($B104,Data!$A$8:$GL$500,149,FALSE)</f>
        <v>4.4841726618705037E-2</v>
      </c>
      <c r="M104" s="23">
        <f>VLOOKUP($B104,Data!$A$8:$GL$500,150,FALSE)</f>
        <v>4.4418777943368105E-2</v>
      </c>
      <c r="N104" s="23">
        <f>VLOOKUP($B104,Data!$A$8:$GL$500,151,FALSE)</f>
        <v>4.5780219780219782E-2</v>
      </c>
      <c r="O104" s="23">
        <f>VLOOKUP($B104,Data!$A$8:$GL$500,152,FALSE)</f>
        <v>4.0816170861937451E-2</v>
      </c>
      <c r="P104" s="23">
        <f>VLOOKUP($B104,Data!$A$8:$GL$500,153,FALSE)</f>
        <v>4.0228136882129277E-2</v>
      </c>
      <c r="Q104" s="23">
        <f>VLOOKUP($B104,Data!$A$8:$GL$500,154,FALSE)</f>
        <v>4.0833959429000755E-2</v>
      </c>
      <c r="R104" s="23">
        <f>VLOOKUP($B104,Data!$A$8:$GL$500,155,FALSE)</f>
        <v>4.2673048600883653E-2</v>
      </c>
      <c r="S104" s="23">
        <f>VLOOKUP($B104,Data!$A$8:$GL$500,156,FALSE)</f>
        <v>4.7218978102189779E-2</v>
      </c>
      <c r="T104" s="23">
        <f>VLOOKUP($B104,Data!$A$8:$GL$500,157,FALSE)</f>
        <v>6.1483394833948338E-2</v>
      </c>
      <c r="U104" s="23">
        <f>VLOOKUP($B104,Data!$A$8:$GL$500,158,FALSE)</f>
        <v>6.6208708708708708E-2</v>
      </c>
      <c r="V104" s="23">
        <f>VLOOKUP($B104,Data!$A$8:$GL$500,159,FALSE)</f>
        <v>7.2765793528505388E-2</v>
      </c>
      <c r="W104" s="23">
        <f>VLOOKUP($B104,Data!$A$8:$GL$500,160,FALSE)</f>
        <v>7.1855027279812939E-2</v>
      </c>
      <c r="X104" s="23">
        <f>VLOOKUP($B104,Data!$A$8:$GL$500,161,FALSE)</f>
        <v>7.4564220183486241E-2</v>
      </c>
      <c r="Y104" s="23">
        <f>VLOOKUP($B104,Data!$A$8:$GL$500,162,FALSE)</f>
        <v>6.9627942293090356E-2</v>
      </c>
      <c r="Z104" s="23">
        <f>VLOOKUP($B104,Data!$A$8:$GL$500,163,FALSE)</f>
        <v>7.0159090909090907E-2</v>
      </c>
      <c r="AA104" s="23">
        <f>VLOOKUP($B104,Data!$A$8:$GL$500,164,FALSE)</f>
        <v>6.9548929663608566E-2</v>
      </c>
      <c r="AB104" s="23">
        <f>VLOOKUP($B104,Data!$A$8:$GL$500,165,FALSE)</f>
        <v>7.4969512195121948E-2</v>
      </c>
      <c r="AC104" s="23">
        <f>VLOOKUP($B104,Data!$A$8:$GL$500,166,FALSE)</f>
        <v>7.4697535474234508E-2</v>
      </c>
      <c r="AD104" s="23">
        <f>VLOOKUP($B104,Data!$A$8:$GL$500,167,FALSE)</f>
        <v>7.8630036630036634E-2</v>
      </c>
      <c r="AE104" s="52">
        <f>VLOOKUP($B104,Data!$A$8:$GL$500,168,FALSE)</f>
        <v>7.5713276836158194E-2</v>
      </c>
      <c r="AF104" s="52">
        <f>VLOOKUP($B104,Data!$A$8:$GL$500,169,FALSE)</f>
        <v>7.4702127659574472E-2</v>
      </c>
      <c r="AG104" s="52">
        <f>VLOOKUP($B104,Data!$A$8:$GL$500,170,FALSE)</f>
        <v>7.1678622668579633E-2</v>
      </c>
      <c r="AH104" s="52">
        <f>VLOOKUP($B104,Data!$A$8:$GL$500,171,FALSE)</f>
        <v>7.136526090064331E-2</v>
      </c>
      <c r="AI104" s="52">
        <f>VLOOKUP($B104,Data!$A$8:$GL$500,172,FALSE)</f>
        <v>7.3172314347512618E-2</v>
      </c>
      <c r="AJ104" s="52">
        <f>VLOOKUP($B104,Data!$A$8:$GL$500,173,FALSE)</f>
        <v>6.9698668535388933E-2</v>
      </c>
      <c r="AK104" s="52">
        <f>VLOOKUP($B104,Data!$A$8:$GL$500,174,FALSE)</f>
        <v>6.6422413793103444E-2</v>
      </c>
    </row>
    <row r="105" spans="1:37">
      <c r="A105" s="1"/>
      <c r="B105" s="17" t="s">
        <v>181</v>
      </c>
      <c r="C105" s="42" t="s">
        <v>517</v>
      </c>
      <c r="D105" t="s">
        <v>0</v>
      </c>
      <c r="E105" s="45" t="s">
        <v>181</v>
      </c>
      <c r="F105" s="45" t="s">
        <v>35</v>
      </c>
      <c r="G105" s="45" t="str">
        <f>""</f>
        <v/>
      </c>
      <c r="H105" s="23">
        <f>VLOOKUP($B105,Data!$A$8:$GL$500,145,FALSE)</f>
        <v>1.829153605015674E-2</v>
      </c>
      <c r="I105" s="23">
        <f>VLOOKUP($B105,Data!$A$8:$GL$500,146,FALSE)</f>
        <v>1.8149300155520996E-2</v>
      </c>
      <c r="J105" s="23">
        <f>VLOOKUP($B105,Data!$A$8:$GL$500,147,FALSE)</f>
        <v>1.8759936406995231E-2</v>
      </c>
      <c r="K105" s="23">
        <f>VLOOKUP($B105,Data!$A$8:$GL$500,148,FALSE)</f>
        <v>1.9297385620915031E-2</v>
      </c>
      <c r="L105" s="23">
        <f>VLOOKUP($B105,Data!$A$8:$GL$500,149,FALSE)</f>
        <v>2.1821305841924397E-2</v>
      </c>
      <c r="M105" s="23">
        <f>VLOOKUP($B105,Data!$A$8:$GL$500,150,FALSE)</f>
        <v>2.0034423407917383E-2</v>
      </c>
      <c r="N105" s="23">
        <f>VLOOKUP($B105,Data!$A$8:$GL$500,151,FALSE)</f>
        <v>1.7495741056218057E-2</v>
      </c>
      <c r="O105" s="23">
        <f>VLOOKUP($B105,Data!$A$8:$GL$500,152,FALSE)</f>
        <v>1.679933665008292E-2</v>
      </c>
      <c r="P105" s="23">
        <f>VLOOKUP($B105,Data!$A$8:$GL$500,153,FALSE)</f>
        <v>1.6688524590163935E-2</v>
      </c>
      <c r="Q105" s="23">
        <f>VLOOKUP($B105,Data!$A$8:$GL$500,154,FALSE)</f>
        <v>1.7616666666666666E-2</v>
      </c>
      <c r="R105" s="23">
        <f>VLOOKUP($B105,Data!$A$8:$GL$500,155,FALSE)</f>
        <v>2.0508196721311475E-2</v>
      </c>
      <c r="S105" s="23">
        <f>VLOOKUP($B105,Data!$A$8:$GL$500,156,FALSE)</f>
        <v>2.651815181518152E-2</v>
      </c>
      <c r="T105" s="23">
        <f>VLOOKUP($B105,Data!$A$8:$GL$500,157,FALSE)</f>
        <v>3.5528846153846154E-2</v>
      </c>
      <c r="U105" s="23">
        <f>VLOOKUP($B105,Data!$A$8:$GL$500,158,FALSE)</f>
        <v>3.7344000000000002E-2</v>
      </c>
      <c r="V105" s="23">
        <f>VLOOKUP($B105,Data!$A$8:$GL$500,159,FALSE)</f>
        <v>3.9817275747508304E-2</v>
      </c>
      <c r="W105" s="23">
        <f>VLOOKUP($B105,Data!$A$8:$GL$500,160,FALSE)</f>
        <v>3.9435215946843856E-2</v>
      </c>
      <c r="X105" s="23">
        <f>VLOOKUP($B105,Data!$A$8:$GL$500,161,FALSE)</f>
        <v>4.0804020100502512E-2</v>
      </c>
      <c r="Y105" s="23">
        <f>VLOOKUP($B105,Data!$A$8:$GL$500,162,FALSE)</f>
        <v>3.5396290050590216E-2</v>
      </c>
      <c r="Z105" s="23">
        <f>VLOOKUP($B105,Data!$A$8:$GL$500,163,FALSE)</f>
        <v>3.5250431778929191E-2</v>
      </c>
      <c r="AA105" s="23">
        <f>VLOOKUP($B105,Data!$A$8:$GL$500,164,FALSE)</f>
        <v>3.3936877076411957E-2</v>
      </c>
      <c r="AB105" s="23">
        <f>VLOOKUP($B105,Data!$A$8:$GL$500,165,FALSE)</f>
        <v>3.5475792988313853E-2</v>
      </c>
      <c r="AC105" s="23">
        <f>VLOOKUP($B105,Data!$A$8:$GL$500,166,FALSE)</f>
        <v>3.3729372937293729E-2</v>
      </c>
      <c r="AD105" s="23">
        <f>VLOOKUP($B105,Data!$A$8:$GL$500,167,FALSE)</f>
        <v>3.6344605475040259E-2</v>
      </c>
      <c r="AE105" s="52">
        <f>VLOOKUP($B105,Data!$A$8:$GL$500,168,FALSE)</f>
        <v>3.8460264900662254E-2</v>
      </c>
      <c r="AF105" s="52">
        <f>VLOOKUP($B105,Data!$A$8:$GL$500,169,FALSE)</f>
        <v>3.7637540453074436E-2</v>
      </c>
      <c r="AG105" s="52">
        <f>VLOOKUP($B105,Data!$A$8:$GL$500,170,FALSE)</f>
        <v>3.5309446254071661E-2</v>
      </c>
      <c r="AH105" s="52">
        <f>VLOOKUP($B105,Data!$A$8:$GL$500,171,FALSE)</f>
        <v>3.2679127725856696E-2</v>
      </c>
      <c r="AI105" s="52">
        <f>VLOOKUP($B105,Data!$A$8:$GL$500,172,FALSE)</f>
        <v>3.2848484848484849E-2</v>
      </c>
      <c r="AJ105" s="52">
        <f>VLOOKUP($B105,Data!$A$8:$GL$500,173,FALSE)</f>
        <v>3.3654135338345867E-2</v>
      </c>
      <c r="AK105" s="52">
        <f>VLOOKUP($B105,Data!$A$8:$GL$500,174,FALSE)</f>
        <v>3.0029154518950437E-2</v>
      </c>
    </row>
    <row r="106" spans="1:37">
      <c r="A106" s="1"/>
      <c r="B106" s="17" t="s">
        <v>182</v>
      </c>
      <c r="C106" s="42" t="s">
        <v>518</v>
      </c>
      <c r="D106" t="s">
        <v>0</v>
      </c>
      <c r="E106" s="45" t="s">
        <v>182</v>
      </c>
      <c r="F106" s="45" t="s">
        <v>26</v>
      </c>
      <c r="G106" s="45" t="str">
        <f>""</f>
        <v/>
      </c>
      <c r="H106" s="23">
        <f>VLOOKUP($B106,Data!$A$8:$GL$500,145,FALSE)</f>
        <v>1.1689750692520776E-2</v>
      </c>
      <c r="I106" s="23">
        <f>VLOOKUP($B106,Data!$A$8:$GL$500,146,FALSE)</f>
        <v>9.8603351955307266E-3</v>
      </c>
      <c r="J106" s="23">
        <f>VLOOKUP($B106,Data!$A$8:$GL$500,147,FALSE)</f>
        <v>1.2298850574712644E-2</v>
      </c>
      <c r="K106" s="23">
        <f>VLOOKUP($B106,Data!$A$8:$GL$500,148,FALSE)</f>
        <v>1.1871345029239765E-2</v>
      </c>
      <c r="L106" s="23">
        <f>VLOOKUP($B106,Data!$A$8:$GL$500,149,FALSE)</f>
        <v>1.1114369501466275E-2</v>
      </c>
      <c r="M106" s="23">
        <f>VLOOKUP($B106,Data!$A$8:$GL$500,150,FALSE)</f>
        <v>1.0267062314540059E-2</v>
      </c>
      <c r="N106" s="23">
        <f>VLOOKUP($B106,Data!$A$8:$GL$500,151,FALSE)</f>
        <v>9.1501416430594899E-3</v>
      </c>
      <c r="O106" s="23">
        <f>VLOOKUP($B106,Data!$A$8:$GL$500,152,FALSE)</f>
        <v>7.9670329670329665E-3</v>
      </c>
      <c r="P106" s="23">
        <f>VLOOKUP($B106,Data!$A$8:$GL$500,153,FALSE)</f>
        <v>8.4487534626038786E-3</v>
      </c>
      <c r="Q106" s="23">
        <f>VLOOKUP($B106,Data!$A$8:$GL$500,154,FALSE)</f>
        <v>9.2622950819672128E-3</v>
      </c>
      <c r="R106" s="23">
        <f>VLOOKUP($B106,Data!$A$8:$GL$500,155,FALSE)</f>
        <v>1.1595744680851065E-2</v>
      </c>
      <c r="S106" s="23">
        <f>VLOOKUP($B106,Data!$A$8:$GL$500,156,FALSE)</f>
        <v>1.4356955380577428E-2</v>
      </c>
      <c r="T106" s="23">
        <f>VLOOKUP($B106,Data!$A$8:$GL$500,157,FALSE)</f>
        <v>2.3548387096774193E-2</v>
      </c>
      <c r="U106" s="23">
        <f>VLOOKUP($B106,Data!$A$8:$GL$500,158,FALSE)</f>
        <v>2.5315068493150687E-2</v>
      </c>
      <c r="V106" s="23">
        <f>VLOOKUP($B106,Data!$A$8:$GL$500,159,FALSE)</f>
        <v>2.6603773584905659E-2</v>
      </c>
      <c r="W106" s="23">
        <f>VLOOKUP($B106,Data!$A$8:$GL$500,160,FALSE)</f>
        <v>2.5340909090909091E-2</v>
      </c>
      <c r="X106" s="23">
        <f>VLOOKUP($B106,Data!$A$8:$GL$500,161,FALSE)</f>
        <v>2.5543175487465181E-2</v>
      </c>
      <c r="Y106" s="23">
        <f>VLOOKUP($B106,Data!$A$8:$GL$500,162,FALSE)</f>
        <v>2.1312849162011174E-2</v>
      </c>
      <c r="Z106" s="23">
        <f>VLOOKUP($B106,Data!$A$8:$GL$500,163,FALSE)</f>
        <v>2.1944444444444444E-2</v>
      </c>
      <c r="AA106" s="23">
        <f>VLOOKUP($B106,Data!$A$8:$GL$500,164,FALSE)</f>
        <v>1.9761904761904762E-2</v>
      </c>
      <c r="AB106" s="23">
        <f>VLOOKUP($B106,Data!$A$8:$GL$500,165,FALSE)</f>
        <v>2.2446808510638298E-2</v>
      </c>
      <c r="AC106" s="23">
        <f>VLOOKUP($B106,Data!$A$8:$GL$500,166,FALSE)</f>
        <v>1.8785529715762275E-2</v>
      </c>
      <c r="AD106" s="23">
        <f>VLOOKUP($B106,Data!$A$8:$GL$500,167,FALSE)</f>
        <v>1.9639175257731959E-2</v>
      </c>
      <c r="AE106" s="52">
        <f>VLOOKUP($B106,Data!$A$8:$GL$500,168,FALSE)</f>
        <v>2.1152815013404824E-2</v>
      </c>
      <c r="AF106" s="52">
        <f>VLOOKUP($B106,Data!$A$8:$GL$500,169,FALSE)</f>
        <v>2.2686170212765956E-2</v>
      </c>
      <c r="AG106" s="52">
        <f>VLOOKUP($B106,Data!$A$8:$GL$500,170,FALSE)</f>
        <v>2.0852713178294572E-2</v>
      </c>
      <c r="AH106" s="52">
        <f>VLOOKUP($B106,Data!$A$8:$GL$500,171,FALSE)</f>
        <v>2.1999999999999999E-2</v>
      </c>
      <c r="AI106" s="52">
        <f>VLOOKUP($B106,Data!$A$8:$GL$500,172,FALSE)</f>
        <v>2.0289473684210527E-2</v>
      </c>
      <c r="AJ106" s="52">
        <f>VLOOKUP($B106,Data!$A$8:$GL$500,173,FALSE)</f>
        <v>2.0439276485788114E-2</v>
      </c>
      <c r="AK106" s="52">
        <f>VLOOKUP($B106,Data!$A$8:$GL$500,174,FALSE)</f>
        <v>1.7531486146095718E-2</v>
      </c>
    </row>
    <row r="107" spans="1:37">
      <c r="A107" s="1"/>
      <c r="B107" s="17" t="s">
        <v>183</v>
      </c>
      <c r="C107" s="42" t="s">
        <v>517</v>
      </c>
      <c r="D107" t="s">
        <v>0</v>
      </c>
      <c r="E107" s="45" t="s">
        <v>183</v>
      </c>
      <c r="F107" s="45" t="s">
        <v>506</v>
      </c>
      <c r="G107" s="45" t="str">
        <f>""</f>
        <v/>
      </c>
      <c r="H107" s="23">
        <f>VLOOKUP($B107,Data!$A$8:$GL$500,145,FALSE)</f>
        <v>2.8686006825938568E-2</v>
      </c>
      <c r="I107" s="23">
        <f>VLOOKUP($B107,Data!$A$8:$GL$500,146,FALSE)</f>
        <v>2.7875647668393781E-2</v>
      </c>
      <c r="J107" s="23">
        <f>VLOOKUP($B107,Data!$A$8:$GL$500,147,FALSE)</f>
        <v>2.8368794326241134E-2</v>
      </c>
      <c r="K107" s="23">
        <f>VLOOKUP($B107,Data!$A$8:$GL$500,148,FALSE)</f>
        <v>2.7724014336917562E-2</v>
      </c>
      <c r="L107" s="23">
        <f>VLOOKUP($B107,Data!$A$8:$GL$500,149,FALSE)</f>
        <v>2.9303135888501742E-2</v>
      </c>
      <c r="M107" s="23">
        <f>VLOOKUP($B107,Data!$A$8:$GL$500,150,FALSE)</f>
        <v>2.6135181975736568E-2</v>
      </c>
      <c r="N107" s="23">
        <f>VLOOKUP($B107,Data!$A$8:$GL$500,151,FALSE)</f>
        <v>2.3915254237288134E-2</v>
      </c>
      <c r="O107" s="23">
        <f>VLOOKUP($B107,Data!$A$8:$GL$500,152,FALSE)</f>
        <v>2.2278911564625851E-2</v>
      </c>
      <c r="P107" s="23">
        <f>VLOOKUP($B107,Data!$A$8:$GL$500,153,FALSE)</f>
        <v>2.5408695652173914E-2</v>
      </c>
      <c r="Q107" s="23">
        <f>VLOOKUP($B107,Data!$A$8:$GL$500,154,FALSE)</f>
        <v>2.5462328767123288E-2</v>
      </c>
      <c r="R107" s="23">
        <f>VLOOKUP($B107,Data!$A$8:$GL$500,155,FALSE)</f>
        <v>3.0765391014975042E-2</v>
      </c>
      <c r="S107" s="23">
        <f>VLOOKUP($B107,Data!$A$8:$GL$500,156,FALSE)</f>
        <v>3.9267886855241262E-2</v>
      </c>
      <c r="T107" s="23">
        <f>VLOOKUP($B107,Data!$A$8:$GL$500,157,FALSE)</f>
        <v>5.2487644151565073E-2</v>
      </c>
      <c r="U107" s="23">
        <f>VLOOKUP($B107,Data!$A$8:$GL$500,158,FALSE)</f>
        <v>5.1566666666666663E-2</v>
      </c>
      <c r="V107" s="23">
        <f>VLOOKUP($B107,Data!$A$8:$GL$500,159,FALSE)</f>
        <v>5.3910149750415977E-2</v>
      </c>
      <c r="W107" s="23">
        <f>VLOOKUP($B107,Data!$A$8:$GL$500,160,FALSE)</f>
        <v>5.5226890756302521E-2</v>
      </c>
      <c r="X107" s="23">
        <f>VLOOKUP($B107,Data!$A$8:$GL$500,161,FALSE)</f>
        <v>5.6735395189003439E-2</v>
      </c>
      <c r="Y107" s="23">
        <f>VLOOKUP($B107,Data!$A$8:$GL$500,162,FALSE)</f>
        <v>5.1058020477815699E-2</v>
      </c>
      <c r="Z107" s="23">
        <f>VLOOKUP($B107,Data!$A$8:$GL$500,163,FALSE)</f>
        <v>5.0441426146010188E-2</v>
      </c>
      <c r="AA107" s="23">
        <f>VLOOKUP($B107,Data!$A$8:$GL$500,164,FALSE)</f>
        <v>4.9739130434782612E-2</v>
      </c>
      <c r="AB107" s="23">
        <f>VLOOKUP($B107,Data!$A$8:$GL$500,165,FALSE)</f>
        <v>5.1260794473229704E-2</v>
      </c>
      <c r="AC107" s="23">
        <f>VLOOKUP($B107,Data!$A$8:$GL$500,166,FALSE)</f>
        <v>4.9705882352941176E-2</v>
      </c>
      <c r="AD107" s="23">
        <f>VLOOKUP($B107,Data!$A$8:$GL$500,167,FALSE)</f>
        <v>5.4605954465849385E-2</v>
      </c>
      <c r="AE107" s="52">
        <f>VLOOKUP($B107,Data!$A$8:$GL$500,168,FALSE)</f>
        <v>5.2409638554216868E-2</v>
      </c>
      <c r="AF107" s="52">
        <f>VLOOKUP($B107,Data!$A$8:$GL$500,169,FALSE)</f>
        <v>5.5785837651122626E-2</v>
      </c>
      <c r="AG107" s="52">
        <f>VLOOKUP($B107,Data!$A$8:$GL$500,170,FALSE)</f>
        <v>5.114384748700173E-2</v>
      </c>
      <c r="AH107" s="52">
        <f>VLOOKUP($B107,Data!$A$8:$GL$500,171,FALSE)</f>
        <v>4.8453781512605043E-2</v>
      </c>
      <c r="AI107" s="52">
        <f>VLOOKUP($B107,Data!$A$8:$GL$500,172,FALSE)</f>
        <v>4.5302013422818789E-2</v>
      </c>
      <c r="AJ107" s="52">
        <f>VLOOKUP($B107,Data!$A$8:$GL$500,173,FALSE)</f>
        <v>4.6816666666666666E-2</v>
      </c>
      <c r="AK107" s="52">
        <f>VLOOKUP($B107,Data!$A$8:$GL$500,174,FALSE)</f>
        <v>4.05982905982906E-2</v>
      </c>
    </row>
    <row r="108" spans="1:37">
      <c r="A108" s="1"/>
      <c r="B108" s="17" t="s">
        <v>184</v>
      </c>
      <c r="C108" s="42" t="s">
        <v>517</v>
      </c>
      <c r="D108" t="s">
        <v>505</v>
      </c>
      <c r="E108" s="45" t="s">
        <v>184</v>
      </c>
      <c r="F108" s="45"/>
      <c r="G108" s="45"/>
      <c r="H108" s="23">
        <f>VLOOKUP($B108,Data!$A$8:$GL$500,145,FALSE)</f>
        <v>2.205601907032181E-2</v>
      </c>
      <c r="I108" s="23">
        <f>VLOOKUP($B108,Data!$A$8:$GL$500,146,FALSE)</f>
        <v>2.067195450463933E-2</v>
      </c>
      <c r="J108" s="23">
        <f>VLOOKUP($B108,Data!$A$8:$GL$500,147,FALSE)</f>
        <v>2.1109458655562165E-2</v>
      </c>
      <c r="K108" s="23">
        <f>VLOOKUP($B108,Data!$A$8:$GL$500,148,FALSE)</f>
        <v>2.1172084700268417E-2</v>
      </c>
      <c r="L108" s="23">
        <f>VLOOKUP($B108,Data!$A$8:$GL$500,149,FALSE)</f>
        <v>2.2735412624981344E-2</v>
      </c>
      <c r="M108" s="23">
        <f>VLOOKUP($B108,Data!$A$8:$GL$500,150,FALSE)</f>
        <v>2.0278849006229605E-2</v>
      </c>
      <c r="N108" s="23">
        <f>VLOOKUP($B108,Data!$A$8:$GL$500,151,FALSE)</f>
        <v>1.9117559964465503E-2</v>
      </c>
      <c r="O108" s="23">
        <f>VLOOKUP($B108,Data!$A$8:$GL$500,152,FALSE)</f>
        <v>1.8366156090444931E-2</v>
      </c>
      <c r="P108" s="23">
        <f>VLOOKUP($B108,Data!$A$8:$GL$500,153,FALSE)</f>
        <v>1.8974396275821939E-2</v>
      </c>
      <c r="Q108" s="23">
        <f>VLOOKUP($B108,Data!$A$8:$GL$500,154,FALSE)</f>
        <v>1.8562726613488036E-2</v>
      </c>
      <c r="R108" s="23">
        <f>VLOOKUP($B108,Data!$A$8:$GL$500,155,FALSE)</f>
        <v>2.1654331737048324E-2</v>
      </c>
      <c r="S108" s="23">
        <f>VLOOKUP($B108,Data!$A$8:$GL$500,156,FALSE)</f>
        <v>2.9160349854227406E-2</v>
      </c>
      <c r="T108" s="23">
        <f>VLOOKUP($B108,Data!$A$8:$GL$500,157,FALSE)</f>
        <v>4.099870111127147E-2</v>
      </c>
      <c r="U108" s="23">
        <f>VLOOKUP($B108,Data!$A$8:$GL$500,158,FALSE)</f>
        <v>4.1661841343370004E-2</v>
      </c>
      <c r="V108" s="23">
        <f>VLOOKUP($B108,Data!$A$8:$GL$500,159,FALSE)</f>
        <v>4.1712158808933003E-2</v>
      </c>
      <c r="W108" s="23">
        <f>VLOOKUP($B108,Data!$A$8:$GL$500,160,FALSE)</f>
        <v>4.0152583849143518E-2</v>
      </c>
      <c r="X108" s="23">
        <f>VLOOKUP($B108,Data!$A$8:$GL$500,161,FALSE)</f>
        <v>4.2235843549328661E-2</v>
      </c>
      <c r="Y108" s="23">
        <f>VLOOKUP($B108,Data!$A$8:$GL$500,162,FALSE)</f>
        <v>3.6565846599131695E-2</v>
      </c>
      <c r="Z108" s="23">
        <f>VLOOKUP($B108,Data!$A$8:$GL$500,163,FALSE)</f>
        <v>3.592401433691756E-2</v>
      </c>
      <c r="AA108" s="23">
        <f>VLOOKUP($B108,Data!$A$8:$GL$500,164,FALSE)</f>
        <v>3.6084345961400997E-2</v>
      </c>
      <c r="AB108" s="23">
        <f>VLOOKUP($B108,Data!$A$8:$GL$500,165,FALSE)</f>
        <v>3.7702182284980741E-2</v>
      </c>
      <c r="AC108" s="23">
        <f>VLOOKUP($B108,Data!$A$8:$GL$500,166,FALSE)</f>
        <v>3.6282490716938016E-2</v>
      </c>
      <c r="AD108" s="23">
        <f>VLOOKUP($B108,Data!$A$8:$GL$500,167,FALSE)</f>
        <v>3.8317596566523608E-2</v>
      </c>
      <c r="AE108" s="52">
        <f>VLOOKUP($B108,Data!$A$8:$GL$500,168,FALSE)</f>
        <v>3.8367492171932818E-2</v>
      </c>
      <c r="AF108" s="52">
        <f>VLOOKUP($B108,Data!$A$8:$GL$500,169,FALSE)</f>
        <v>4.0185706246482836E-2</v>
      </c>
      <c r="AG108" s="52">
        <f>VLOOKUP($B108,Data!$A$8:$GL$500,170,FALSE)</f>
        <v>3.6226838854576081E-2</v>
      </c>
      <c r="AH108" s="52">
        <f>VLOOKUP($B108,Data!$A$8:$GL$500,171,FALSE)</f>
        <v>3.5361956370710018E-2</v>
      </c>
      <c r="AI108" s="52">
        <f>VLOOKUP($B108,Data!$A$8:$GL$500,172,FALSE)</f>
        <v>3.6238789237668163E-2</v>
      </c>
      <c r="AJ108" s="52">
        <f>VLOOKUP($B108,Data!$A$8:$GL$500,173,FALSE)</f>
        <v>3.8146369030799661E-2</v>
      </c>
      <c r="AK108" s="52">
        <f>VLOOKUP($B108,Data!$A$8:$GL$500,174,FALSE)</f>
        <v>3.3468819599109134E-2</v>
      </c>
    </row>
    <row r="109" spans="1:37">
      <c r="A109" s="1"/>
      <c r="B109" s="17" t="s">
        <v>185</v>
      </c>
      <c r="C109" s="42" t="s">
        <v>516</v>
      </c>
      <c r="D109" t="s">
        <v>0</v>
      </c>
      <c r="E109" s="45" t="s">
        <v>185</v>
      </c>
      <c r="F109" s="45" t="s">
        <v>34</v>
      </c>
      <c r="G109" s="45" t="str">
        <f>""</f>
        <v/>
      </c>
      <c r="H109" s="23">
        <f>VLOOKUP($B109,Data!$A$8:$GL$500,145,FALSE)</f>
        <v>1.9916107382550334E-2</v>
      </c>
      <c r="I109" s="23">
        <f>VLOOKUP($B109,Data!$A$8:$GL$500,146,FALSE)</f>
        <v>2.0665529010238909E-2</v>
      </c>
      <c r="J109" s="23">
        <f>VLOOKUP($B109,Data!$A$8:$GL$500,147,FALSE)</f>
        <v>2.0274442538593482E-2</v>
      </c>
      <c r="K109" s="23">
        <f>VLOOKUP($B109,Data!$A$8:$GL$500,148,FALSE)</f>
        <v>2.1125000000000001E-2</v>
      </c>
      <c r="L109" s="23">
        <f>VLOOKUP($B109,Data!$A$8:$GL$500,149,FALSE)</f>
        <v>2.1666666666666667E-2</v>
      </c>
      <c r="M109" s="23">
        <f>VLOOKUP($B109,Data!$A$8:$GL$500,150,FALSE)</f>
        <v>1.9598662207357859E-2</v>
      </c>
      <c r="N109" s="23">
        <f>VLOOKUP($B109,Data!$A$8:$GL$500,151,FALSE)</f>
        <v>1.7837370242214531E-2</v>
      </c>
      <c r="O109" s="23">
        <f>VLOOKUP($B109,Data!$A$8:$GL$500,152,FALSE)</f>
        <v>1.6343154246100521E-2</v>
      </c>
      <c r="P109" s="23">
        <f>VLOOKUP($B109,Data!$A$8:$GL$500,153,FALSE)</f>
        <v>1.6991596638655463E-2</v>
      </c>
      <c r="Q109" s="23">
        <f>VLOOKUP($B109,Data!$A$8:$GL$500,154,FALSE)</f>
        <v>1.7986463620981389E-2</v>
      </c>
      <c r="R109" s="23">
        <f>VLOOKUP($B109,Data!$A$8:$GL$500,155,FALSE)</f>
        <v>2.1953255425709514E-2</v>
      </c>
      <c r="S109" s="23">
        <f>VLOOKUP($B109,Data!$A$8:$GL$500,156,FALSE)</f>
        <v>2.7351973684210527E-2</v>
      </c>
      <c r="T109" s="23">
        <f>VLOOKUP($B109,Data!$A$8:$GL$500,157,FALSE)</f>
        <v>3.655608214849921E-2</v>
      </c>
      <c r="U109" s="23">
        <f>VLOOKUP($B109,Data!$A$8:$GL$500,158,FALSE)</f>
        <v>3.5115562403697995E-2</v>
      </c>
      <c r="V109" s="23">
        <f>VLOOKUP($B109,Data!$A$8:$GL$500,159,FALSE)</f>
        <v>3.4594594594594595E-2</v>
      </c>
      <c r="W109" s="23">
        <f>VLOOKUP($B109,Data!$A$8:$GL$500,160,FALSE)</f>
        <v>3.137715179968701E-2</v>
      </c>
      <c r="X109" s="23">
        <f>VLOOKUP($B109,Data!$A$8:$GL$500,161,FALSE)</f>
        <v>3.524564183835182E-2</v>
      </c>
      <c r="Y109" s="23">
        <f>VLOOKUP($B109,Data!$A$8:$GL$500,162,FALSE)</f>
        <v>3.0786163522012577E-2</v>
      </c>
      <c r="Z109" s="23">
        <f>VLOOKUP($B109,Data!$A$8:$GL$500,163,FALSE)</f>
        <v>2.8586956521739131E-2</v>
      </c>
      <c r="AA109" s="23">
        <f>VLOOKUP($B109,Data!$A$8:$GL$500,164,FALSE)</f>
        <v>2.9058641975308643E-2</v>
      </c>
      <c r="AB109" s="23">
        <f>VLOOKUP($B109,Data!$A$8:$GL$500,165,FALSE)</f>
        <v>3.3270735524256648E-2</v>
      </c>
      <c r="AC109" s="23">
        <f>VLOOKUP($B109,Data!$A$8:$GL$500,166,FALSE)</f>
        <v>3.4410339256865916E-2</v>
      </c>
      <c r="AD109" s="23">
        <f>VLOOKUP($B109,Data!$A$8:$GL$500,167,FALSE)</f>
        <v>3.6446280991735538E-2</v>
      </c>
      <c r="AE109" s="52">
        <f>VLOOKUP($B109,Data!$A$8:$GL$500,168,FALSE)</f>
        <v>3.5487012987012984E-2</v>
      </c>
      <c r="AF109" s="52">
        <f>VLOOKUP($B109,Data!$A$8:$GL$500,169,FALSE)</f>
        <v>3.988215488215488E-2</v>
      </c>
      <c r="AG109" s="52">
        <f>VLOOKUP($B109,Data!$A$8:$GL$500,170,FALSE)</f>
        <v>3.5778894472361808E-2</v>
      </c>
      <c r="AH109" s="52">
        <f>VLOOKUP($B109,Data!$A$8:$GL$500,171,FALSE)</f>
        <v>3.2629870129870127E-2</v>
      </c>
      <c r="AI109" s="52">
        <f>VLOOKUP($B109,Data!$A$8:$GL$500,172,FALSE)</f>
        <v>3.0823723228995056E-2</v>
      </c>
      <c r="AJ109" s="52">
        <f>VLOOKUP($B109,Data!$A$8:$GL$500,173,FALSE)</f>
        <v>3.0384024577572964E-2</v>
      </c>
      <c r="AK109" s="52">
        <f>VLOOKUP($B109,Data!$A$8:$GL$500,174,FALSE)</f>
        <v>2.7213375796178343E-2</v>
      </c>
    </row>
    <row r="110" spans="1:37">
      <c r="A110" s="1"/>
      <c r="B110" s="17" t="s">
        <v>187</v>
      </c>
      <c r="C110" s="42" t="s">
        <v>517</v>
      </c>
      <c r="D110" t="s">
        <v>0</v>
      </c>
      <c r="E110" s="45" t="s">
        <v>187</v>
      </c>
      <c r="F110" s="45" t="s">
        <v>44</v>
      </c>
      <c r="G110" s="45" t="str">
        <f>""</f>
        <v/>
      </c>
      <c r="H110" s="23">
        <f>VLOOKUP($B110,Data!$A$8:$GL$500,145,FALSE)</f>
        <v>1.3872113676731794E-2</v>
      </c>
      <c r="I110" s="23">
        <f>VLOOKUP($B110,Data!$A$8:$GL$500,146,FALSE)</f>
        <v>1.3327433628318584E-2</v>
      </c>
      <c r="J110" s="23">
        <f>VLOOKUP($B110,Data!$A$8:$GL$500,147,FALSE)</f>
        <v>1.4361313868613139E-2</v>
      </c>
      <c r="K110" s="23">
        <f>VLOOKUP($B110,Data!$A$8:$GL$500,148,FALSE)</f>
        <v>1.2929475587703436E-2</v>
      </c>
      <c r="L110" s="23">
        <f>VLOOKUP($B110,Data!$A$8:$GL$500,149,FALSE)</f>
        <v>1.4802259887005649E-2</v>
      </c>
      <c r="M110" s="23">
        <f>VLOOKUP($B110,Data!$A$8:$GL$500,150,FALSE)</f>
        <v>1.3059701492537313E-2</v>
      </c>
      <c r="N110" s="23">
        <f>VLOOKUP($B110,Data!$A$8:$GL$500,151,FALSE)</f>
        <v>8.8454376163873364E-3</v>
      </c>
      <c r="O110" s="23">
        <f>VLOOKUP($B110,Data!$A$8:$GL$500,152,FALSE)</f>
        <v>8.3576642335766432E-3</v>
      </c>
      <c r="P110" s="23">
        <f>VLOOKUP($B110,Data!$A$8:$GL$500,153,FALSE)</f>
        <v>0.01</v>
      </c>
      <c r="Q110" s="23">
        <f>VLOOKUP($B110,Data!$A$8:$GL$500,154,FALSE)</f>
        <v>1.2199248120300751E-2</v>
      </c>
      <c r="R110" s="23">
        <f>VLOOKUP($B110,Data!$A$8:$GL$500,155,FALSE)</f>
        <v>1.4052044609665427E-2</v>
      </c>
      <c r="S110" s="23">
        <f>VLOOKUP($B110,Data!$A$8:$GL$500,156,FALSE)</f>
        <v>1.7000000000000001E-2</v>
      </c>
      <c r="T110" s="23">
        <f>VLOOKUP($B110,Data!$A$8:$GL$500,157,FALSE)</f>
        <v>2.481081081081081E-2</v>
      </c>
      <c r="U110" s="23">
        <f>VLOOKUP($B110,Data!$A$8:$GL$500,158,FALSE)</f>
        <v>2.4412811387900357E-2</v>
      </c>
      <c r="V110" s="23">
        <f>VLOOKUP($B110,Data!$A$8:$GL$500,159,FALSE)</f>
        <v>2.4713043478260869E-2</v>
      </c>
      <c r="W110" s="23">
        <f>VLOOKUP($B110,Data!$A$8:$GL$500,160,FALSE)</f>
        <v>2.4345549738219896E-2</v>
      </c>
      <c r="X110" s="23">
        <f>VLOOKUP($B110,Data!$A$8:$GL$500,161,FALSE)</f>
        <v>2.2417391304347827E-2</v>
      </c>
      <c r="Y110" s="23">
        <f>VLOOKUP($B110,Data!$A$8:$GL$500,162,FALSE)</f>
        <v>1.9199318568994889E-2</v>
      </c>
      <c r="Z110" s="23">
        <f>VLOOKUP($B110,Data!$A$8:$GL$500,163,FALSE)</f>
        <v>1.7959183673469388E-2</v>
      </c>
      <c r="AA110" s="23">
        <f>VLOOKUP($B110,Data!$A$8:$GL$500,164,FALSE)</f>
        <v>1.8239316239316239E-2</v>
      </c>
      <c r="AB110" s="23">
        <f>VLOOKUP($B110,Data!$A$8:$GL$500,165,FALSE)</f>
        <v>2.1182432432432431E-2</v>
      </c>
      <c r="AC110" s="23">
        <f>VLOOKUP($B110,Data!$A$8:$GL$500,166,FALSE)</f>
        <v>1.8693467336683416E-2</v>
      </c>
      <c r="AD110" s="23">
        <f>VLOOKUP($B110,Data!$A$8:$GL$500,167,FALSE)</f>
        <v>2.0954773869346733E-2</v>
      </c>
      <c r="AE110" s="52">
        <f>VLOOKUP($B110,Data!$A$8:$GL$500,168,FALSE)</f>
        <v>1.9863945578231294E-2</v>
      </c>
      <c r="AF110" s="52">
        <f>VLOOKUP($B110,Data!$A$8:$GL$500,169,FALSE)</f>
        <v>2.3366834170854271E-2</v>
      </c>
      <c r="AG110" s="52">
        <f>VLOOKUP($B110,Data!$A$8:$GL$500,170,FALSE)</f>
        <v>2.1482112436115842E-2</v>
      </c>
      <c r="AH110" s="52">
        <f>VLOOKUP($B110,Data!$A$8:$GL$500,171,FALSE)</f>
        <v>2.0916955017301037E-2</v>
      </c>
      <c r="AI110" s="52">
        <f>VLOOKUP($B110,Data!$A$8:$GL$500,172,FALSE)</f>
        <v>1.9546247818499129E-2</v>
      </c>
      <c r="AJ110" s="52">
        <f>VLOOKUP($B110,Data!$A$8:$GL$500,173,FALSE)</f>
        <v>2.1927927927927929E-2</v>
      </c>
      <c r="AK110" s="52">
        <f>VLOOKUP($B110,Data!$A$8:$GL$500,174,FALSE)</f>
        <v>1.7150349650349651E-2</v>
      </c>
    </row>
    <row r="111" spans="1:37">
      <c r="A111" s="1"/>
      <c r="B111" s="17" t="s">
        <v>188</v>
      </c>
      <c r="C111" s="42" t="s">
        <v>516</v>
      </c>
      <c r="D111" t="s">
        <v>0</v>
      </c>
      <c r="E111" s="45" t="s">
        <v>188</v>
      </c>
      <c r="F111" s="45" t="s">
        <v>32</v>
      </c>
      <c r="H111" s="23">
        <f>VLOOKUP($B111,Data!$A$8:$GL$500,145,FALSE)</f>
        <v>3.1778350515463918E-2</v>
      </c>
      <c r="I111" s="23">
        <f>VLOOKUP($B111,Data!$A$8:$GL$500,146,FALSE)</f>
        <v>3.0820895522388061E-2</v>
      </c>
      <c r="J111" s="23">
        <f>VLOOKUP($B111,Data!$A$8:$GL$500,147,FALSE)</f>
        <v>2.6246973365617432E-2</v>
      </c>
      <c r="K111" s="23">
        <f>VLOOKUP($B111,Data!$A$8:$GL$500,148,FALSE)</f>
        <v>2.831353919239905E-2</v>
      </c>
      <c r="L111" s="23">
        <f>VLOOKUP($B111,Data!$A$8:$GL$500,149,FALSE)</f>
        <v>2.8823529411764706E-2</v>
      </c>
      <c r="M111" s="23">
        <f>VLOOKUP($B111,Data!$A$8:$GL$500,150,FALSE)</f>
        <v>2.530952380952381E-2</v>
      </c>
      <c r="N111" s="23">
        <f>VLOOKUP($B111,Data!$A$8:$GL$500,151,FALSE)</f>
        <v>2.4666666666666667E-2</v>
      </c>
      <c r="O111" s="23">
        <f>VLOOKUP($B111,Data!$A$8:$GL$500,152,FALSE)</f>
        <v>2.4255813953488373E-2</v>
      </c>
      <c r="P111" s="23">
        <f>VLOOKUP($B111,Data!$A$8:$GL$500,153,FALSE)</f>
        <v>2.5825892857142856E-2</v>
      </c>
      <c r="Q111" s="23">
        <f>VLOOKUP($B111,Data!$A$8:$GL$500,154,FALSE)</f>
        <v>2.6718749999999999E-2</v>
      </c>
      <c r="R111" s="23">
        <f>VLOOKUP($B111,Data!$A$8:$GL$500,155,FALSE)</f>
        <v>2.9045454545454544E-2</v>
      </c>
      <c r="S111" s="23">
        <f>VLOOKUP($B111,Data!$A$8:$GL$500,156,FALSE)</f>
        <v>3.8427230046948355E-2</v>
      </c>
      <c r="T111" s="23">
        <f>VLOOKUP($B111,Data!$A$8:$GL$500,157,FALSE)</f>
        <v>4.946308724832215E-2</v>
      </c>
      <c r="U111" s="23">
        <f>VLOOKUP($B111,Data!$A$8:$GL$500,158,FALSE)</f>
        <v>4.9671052631578949E-2</v>
      </c>
      <c r="V111" s="23">
        <f>VLOOKUP($B111,Data!$A$8:$GL$500,159,FALSE)</f>
        <v>4.9485458612975389E-2</v>
      </c>
      <c r="W111" s="23">
        <f>VLOOKUP($B111,Data!$A$8:$GL$500,160,FALSE)</f>
        <v>5.1477272727272726E-2</v>
      </c>
      <c r="X111" s="23">
        <f>VLOOKUP($B111,Data!$A$8:$GL$500,161,FALSE)</f>
        <v>5.2204545454545455E-2</v>
      </c>
      <c r="Y111" s="23">
        <f>VLOOKUP($B111,Data!$A$8:$GL$500,162,FALSE)</f>
        <v>4.6055045871559633E-2</v>
      </c>
      <c r="Z111" s="23">
        <f>VLOOKUP($B111,Data!$A$8:$GL$500,163,FALSE)</f>
        <v>4.4164705882352939E-2</v>
      </c>
      <c r="AA111" s="23">
        <f>VLOOKUP($B111,Data!$A$8:$GL$500,164,FALSE)</f>
        <v>4.6265060240963857E-2</v>
      </c>
      <c r="AB111" s="23">
        <f>VLOOKUP($B111,Data!$A$8:$GL$500,165,FALSE)</f>
        <v>5.2857142857142859E-2</v>
      </c>
      <c r="AC111" s="23">
        <f>VLOOKUP($B111,Data!$A$8:$GL$500,166,FALSE)</f>
        <v>5.3393782383419693E-2</v>
      </c>
      <c r="AD111" s="23">
        <f>VLOOKUP($B111,Data!$A$8:$GL$500,167,FALSE)</f>
        <v>5.4524421593830336E-2</v>
      </c>
      <c r="AE111" s="52">
        <f>VLOOKUP($B111,Data!$A$8:$GL$500,168,FALSE)</f>
        <v>5.3073047858942068E-2</v>
      </c>
      <c r="AF111" s="52">
        <f>VLOOKUP($B111,Data!$A$8:$GL$500,169,FALSE)</f>
        <v>5.7758186397984884E-2</v>
      </c>
      <c r="AG111" s="52">
        <f>VLOOKUP($B111,Data!$A$8:$GL$500,170,FALSE)</f>
        <v>5.909090909090909E-2</v>
      </c>
      <c r="AH111" s="52">
        <f>VLOOKUP($B111,Data!$A$8:$GL$500,171,FALSE)</f>
        <v>5.4705882352941174E-2</v>
      </c>
      <c r="AI111" s="52">
        <f>VLOOKUP($B111,Data!$A$8:$GL$500,172,FALSE)</f>
        <v>5.1246882793017458E-2</v>
      </c>
      <c r="AJ111" s="52">
        <f>VLOOKUP($B111,Data!$A$8:$GL$500,173,FALSE)</f>
        <v>4.9814385150812067E-2</v>
      </c>
      <c r="AK111" s="52">
        <f>VLOOKUP($B111,Data!$A$8:$GL$500,174,FALSE)</f>
        <v>4.3605442176870748E-2</v>
      </c>
    </row>
    <row r="112" spans="1:37">
      <c r="A112" s="1"/>
      <c r="B112" s="17" t="s">
        <v>191</v>
      </c>
      <c r="C112" s="42" t="s">
        <v>516</v>
      </c>
      <c r="D112" t="s">
        <v>0</v>
      </c>
      <c r="E112" s="45" t="s">
        <v>191</v>
      </c>
      <c r="F112" s="45" t="s">
        <v>32</v>
      </c>
      <c r="G112" s="45" t="s">
        <v>40</v>
      </c>
      <c r="H112" s="23">
        <f>VLOOKUP($B112,Data!$A$8:$GL$500,145,FALSE)</f>
        <v>1.5080906148867314E-2</v>
      </c>
      <c r="I112" s="23">
        <f>VLOOKUP($B112,Data!$A$8:$GL$500,146,FALSE)</f>
        <v>1.3914473684210527E-2</v>
      </c>
      <c r="J112" s="23">
        <f>VLOOKUP($B112,Data!$A$8:$GL$500,147,FALSE)</f>
        <v>1.4965753424657535E-2</v>
      </c>
      <c r="K112" s="23">
        <f>VLOOKUP($B112,Data!$A$8:$GL$500,148,FALSE)</f>
        <v>1.4927007299270073E-2</v>
      </c>
      <c r="L112" s="23">
        <f>VLOOKUP($B112,Data!$A$8:$GL$500,149,FALSE)</f>
        <v>1.6153846153846154E-2</v>
      </c>
      <c r="M112" s="23">
        <f>VLOOKUP($B112,Data!$A$8:$GL$500,150,FALSE)</f>
        <v>1.4184397163120567E-2</v>
      </c>
      <c r="N112" s="23">
        <f>VLOOKUP($B112,Data!$A$8:$GL$500,151,FALSE)</f>
        <v>1.4518518518518519E-2</v>
      </c>
      <c r="O112" s="23">
        <f>VLOOKUP($B112,Data!$A$8:$GL$500,152,FALSE)</f>
        <v>1.2999999999999999E-2</v>
      </c>
      <c r="P112" s="23">
        <f>VLOOKUP($B112,Data!$A$8:$GL$500,153,FALSE)</f>
        <v>1.467128027681661E-2</v>
      </c>
      <c r="Q112" s="23">
        <f>VLOOKUP($B112,Data!$A$8:$GL$500,154,FALSE)</f>
        <v>1.2857142857142857E-2</v>
      </c>
      <c r="R112" s="23">
        <f>VLOOKUP($B112,Data!$A$8:$GL$500,155,FALSE)</f>
        <v>1.5603715170278637E-2</v>
      </c>
      <c r="S112" s="23">
        <f>VLOOKUP($B112,Data!$A$8:$GL$500,156,FALSE)</f>
        <v>2.2197452229299364E-2</v>
      </c>
      <c r="T112" s="23">
        <f>VLOOKUP($B112,Data!$A$8:$GL$500,157,FALSE)</f>
        <v>3.5422077922077924E-2</v>
      </c>
      <c r="U112" s="23">
        <f>VLOOKUP($B112,Data!$A$8:$GL$500,158,FALSE)</f>
        <v>3.1774193548387099E-2</v>
      </c>
      <c r="V112" s="23">
        <f>VLOOKUP($B112,Data!$A$8:$GL$500,159,FALSE)</f>
        <v>3.3707482993197278E-2</v>
      </c>
      <c r="W112" s="23">
        <f>VLOOKUP($B112,Data!$A$8:$GL$500,160,FALSE)</f>
        <v>3.2345276872964172E-2</v>
      </c>
      <c r="X112" s="23">
        <f>VLOOKUP($B112,Data!$A$8:$GL$500,161,FALSE)</f>
        <v>3.2176656151419555E-2</v>
      </c>
      <c r="Y112" s="23">
        <f>VLOOKUP($B112,Data!$A$8:$GL$500,162,FALSE)</f>
        <v>2.5683229813664596E-2</v>
      </c>
      <c r="Z112" s="23">
        <f>VLOOKUP($B112,Data!$A$8:$GL$500,163,FALSE)</f>
        <v>2.7753846153846153E-2</v>
      </c>
      <c r="AA112" s="23">
        <f>VLOOKUP($B112,Data!$A$8:$GL$500,164,FALSE)</f>
        <v>2.5906249999999999E-2</v>
      </c>
      <c r="AB112" s="23">
        <f>VLOOKUP($B112,Data!$A$8:$GL$500,165,FALSE)</f>
        <v>2.6946107784431138E-2</v>
      </c>
      <c r="AC112" s="23">
        <f>VLOOKUP($B112,Data!$A$8:$GL$500,166,FALSE)</f>
        <v>2.4369230769230768E-2</v>
      </c>
      <c r="AD112" s="23">
        <f>VLOOKUP($B112,Data!$A$8:$GL$500,167,FALSE)</f>
        <v>2.6102236421725239E-2</v>
      </c>
      <c r="AE112" s="52">
        <f>VLOOKUP($B112,Data!$A$8:$GL$500,168,FALSE)</f>
        <v>2.7230769230769232E-2</v>
      </c>
      <c r="AF112" s="52">
        <f>VLOOKUP($B112,Data!$A$8:$GL$500,169,FALSE)</f>
        <v>3.0972644376899696E-2</v>
      </c>
      <c r="AG112" s="52">
        <f>VLOOKUP($B112,Data!$A$8:$GL$500,170,FALSE)</f>
        <v>2.6451612903225806E-2</v>
      </c>
      <c r="AH112" s="52">
        <f>VLOOKUP($B112,Data!$A$8:$GL$500,171,FALSE)</f>
        <v>2.443526170798898E-2</v>
      </c>
      <c r="AI112" s="52">
        <f>VLOOKUP($B112,Data!$A$8:$GL$500,172,FALSE)</f>
        <v>2.6235294117647058E-2</v>
      </c>
      <c r="AJ112" s="52">
        <f>VLOOKUP($B112,Data!$A$8:$GL$500,173,FALSE)</f>
        <v>2.933933933933934E-2</v>
      </c>
      <c r="AK112" s="52">
        <f>VLOOKUP($B112,Data!$A$8:$GL$500,174,FALSE)</f>
        <v>2.3839285714285716E-2</v>
      </c>
    </row>
    <row r="113" spans="1:37">
      <c r="A113" s="1"/>
      <c r="B113" s="17" t="s">
        <v>192</v>
      </c>
      <c r="C113" s="42" t="s">
        <v>517</v>
      </c>
      <c r="D113" t="s">
        <v>0</v>
      </c>
      <c r="E113" s="45" t="s">
        <v>192</v>
      </c>
      <c r="F113" s="45" t="s">
        <v>20</v>
      </c>
      <c r="H113" s="23">
        <f>VLOOKUP($B113,Data!$A$8:$GL$500,145,FALSE)</f>
        <v>2.2335958005249342E-2</v>
      </c>
      <c r="I113" s="23">
        <f>VLOOKUP($B113,Data!$A$8:$GL$500,146,FALSE)</f>
        <v>2.0739795918367346E-2</v>
      </c>
      <c r="J113" s="23">
        <f>VLOOKUP($B113,Data!$A$8:$GL$500,147,FALSE)</f>
        <v>2.1428571428571429E-2</v>
      </c>
      <c r="K113" s="23">
        <f>VLOOKUP($B113,Data!$A$8:$GL$500,148,FALSE)</f>
        <v>2.0510948905109488E-2</v>
      </c>
      <c r="L113" s="23">
        <f>VLOOKUP($B113,Data!$A$8:$GL$500,149,FALSE)</f>
        <v>2.183132530120482E-2</v>
      </c>
      <c r="M113" s="23">
        <f>VLOOKUP($B113,Data!$A$8:$GL$500,150,FALSE)</f>
        <v>1.8197115384615384E-2</v>
      </c>
      <c r="N113" s="23">
        <f>VLOOKUP($B113,Data!$A$8:$GL$500,151,FALSE)</f>
        <v>1.7345971563981044E-2</v>
      </c>
      <c r="O113" s="23">
        <f>VLOOKUP($B113,Data!$A$8:$GL$500,152,FALSE)</f>
        <v>1.7989417989417989E-2</v>
      </c>
      <c r="P113" s="23">
        <f>VLOOKUP($B113,Data!$A$8:$GL$500,153,FALSE)</f>
        <v>2.0025906735751296E-2</v>
      </c>
      <c r="Q113" s="23">
        <f>VLOOKUP($B113,Data!$A$8:$GL$500,154,FALSE)</f>
        <v>1.9923076923076922E-2</v>
      </c>
      <c r="R113" s="23">
        <f>VLOOKUP($B113,Data!$A$8:$GL$500,155,FALSE)</f>
        <v>2.4285714285714285E-2</v>
      </c>
      <c r="S113" s="23">
        <f>VLOOKUP($B113,Data!$A$8:$GL$500,156,FALSE)</f>
        <v>3.4734042553191492E-2</v>
      </c>
      <c r="T113" s="23">
        <f>VLOOKUP($B113,Data!$A$8:$GL$500,157,FALSE)</f>
        <v>4.8912466843501326E-2</v>
      </c>
      <c r="U113" s="23">
        <f>VLOOKUP($B113,Data!$A$8:$GL$500,158,FALSE)</f>
        <v>4.8739726027397262E-2</v>
      </c>
      <c r="V113" s="23">
        <f>VLOOKUP($B113,Data!$A$8:$GL$500,159,FALSE)</f>
        <v>4.3994638069705091E-2</v>
      </c>
      <c r="W113" s="23">
        <f>VLOOKUP($B113,Data!$A$8:$GL$500,160,FALSE)</f>
        <v>4.3195592286501376E-2</v>
      </c>
      <c r="X113" s="23">
        <f>VLOOKUP($B113,Data!$A$8:$GL$500,161,FALSE)</f>
        <v>4.2324324324324328E-2</v>
      </c>
      <c r="Y113" s="23">
        <f>VLOOKUP($B113,Data!$A$8:$GL$500,162,FALSE)</f>
        <v>3.5236842105263157E-2</v>
      </c>
      <c r="Z113" s="23">
        <f>VLOOKUP($B113,Data!$A$8:$GL$500,163,FALSE)</f>
        <v>3.4468085106382981E-2</v>
      </c>
      <c r="AA113" s="23">
        <f>VLOOKUP($B113,Data!$A$8:$GL$500,164,FALSE)</f>
        <v>2.9629629629629631E-2</v>
      </c>
      <c r="AB113" s="23">
        <f>VLOOKUP($B113,Data!$A$8:$GL$500,165,FALSE)</f>
        <v>3.3851851851851855E-2</v>
      </c>
      <c r="AC113" s="23">
        <f>VLOOKUP($B113,Data!$A$8:$GL$500,166,FALSE)</f>
        <v>2.937046004842615E-2</v>
      </c>
      <c r="AD113" s="23">
        <f>VLOOKUP($B113,Data!$A$8:$GL$500,167,FALSE)</f>
        <v>3.2341463414634147E-2</v>
      </c>
      <c r="AE113" s="52">
        <f>VLOOKUP($B113,Data!$A$8:$GL$500,168,FALSE)</f>
        <v>3.1502347417840373E-2</v>
      </c>
      <c r="AF113" s="52">
        <f>VLOOKUP($B113,Data!$A$8:$GL$500,169,FALSE)</f>
        <v>3.8719806763285021E-2</v>
      </c>
      <c r="AG113" s="52">
        <f>VLOOKUP($B113,Data!$A$8:$GL$500,170,FALSE)</f>
        <v>3.6335877862595421E-2</v>
      </c>
      <c r="AH113" s="52">
        <f>VLOOKUP($B113,Data!$A$8:$GL$500,171,FALSE)</f>
        <v>3.3541147132169574E-2</v>
      </c>
      <c r="AI113" s="52">
        <f>VLOOKUP($B113,Data!$A$8:$GL$500,172,FALSE)</f>
        <v>3.2004950495049506E-2</v>
      </c>
      <c r="AJ113" s="52">
        <f>VLOOKUP($B113,Data!$A$8:$GL$500,173,FALSE)</f>
        <v>3.2469437652811739E-2</v>
      </c>
      <c r="AK113" s="52">
        <f>VLOOKUP($B113,Data!$A$8:$GL$500,174,FALSE)</f>
        <v>2.8982630272952854E-2</v>
      </c>
    </row>
    <row r="114" spans="1:37">
      <c r="A114" s="1"/>
      <c r="B114" s="17" t="s">
        <v>193</v>
      </c>
      <c r="C114" s="42" t="s">
        <v>517</v>
      </c>
      <c r="D114" t="s">
        <v>0</v>
      </c>
      <c r="E114" s="45" t="s">
        <v>193</v>
      </c>
      <c r="F114" s="45" t="s">
        <v>14</v>
      </c>
      <c r="H114" s="23">
        <f>VLOOKUP($B114,Data!$A$8:$GL$500,145,FALSE)</f>
        <v>1.6050156739811913E-2</v>
      </c>
      <c r="I114" s="23">
        <f>VLOOKUP($B114,Data!$A$8:$GL$500,146,FALSE)</f>
        <v>1.4169278996865204E-2</v>
      </c>
      <c r="J114" s="23">
        <f>VLOOKUP($B114,Data!$A$8:$GL$500,147,FALSE)</f>
        <v>1.5064935064935066E-2</v>
      </c>
      <c r="K114" s="23">
        <f>VLOOKUP($B114,Data!$A$8:$GL$500,148,FALSE)</f>
        <v>1.4688427299703264E-2</v>
      </c>
      <c r="L114" s="23">
        <f>VLOOKUP($B114,Data!$A$8:$GL$500,149,FALSE)</f>
        <v>1.3982808022922635E-2</v>
      </c>
      <c r="M114" s="23">
        <f>VLOOKUP($B114,Data!$A$8:$GL$500,150,FALSE)</f>
        <v>1.0527777777777778E-2</v>
      </c>
      <c r="N114" s="23">
        <f>VLOOKUP($B114,Data!$A$8:$GL$500,151,FALSE)</f>
        <v>1.1390374331550802E-2</v>
      </c>
      <c r="O114" s="23">
        <f>VLOOKUP($B114,Data!$A$8:$GL$500,152,FALSE)</f>
        <v>1.1978891820580475E-2</v>
      </c>
      <c r="P114" s="23">
        <f>VLOOKUP($B114,Data!$A$8:$GL$500,153,FALSE)</f>
        <v>1.2231404958677685E-2</v>
      </c>
      <c r="Q114" s="23">
        <f>VLOOKUP($B114,Data!$A$8:$GL$500,154,FALSE)</f>
        <v>1.0795755968169762E-2</v>
      </c>
      <c r="R114" s="23">
        <f>VLOOKUP($B114,Data!$A$8:$GL$500,155,FALSE)</f>
        <v>1.273224043715847E-2</v>
      </c>
      <c r="S114" s="23">
        <f>VLOOKUP($B114,Data!$A$8:$GL$500,156,FALSE)</f>
        <v>1.9855072463768116E-2</v>
      </c>
      <c r="T114" s="23">
        <f>VLOOKUP($B114,Data!$A$8:$GL$500,157,FALSE)</f>
        <v>2.9017857142857144E-2</v>
      </c>
      <c r="U114" s="23">
        <f>VLOOKUP($B114,Data!$A$8:$GL$500,158,FALSE)</f>
        <v>2.6253687315634218E-2</v>
      </c>
      <c r="V114" s="23">
        <f>VLOOKUP($B114,Data!$A$8:$GL$500,159,FALSE)</f>
        <v>2.794642857142857E-2</v>
      </c>
      <c r="W114" s="23">
        <f>VLOOKUP($B114,Data!$A$8:$GL$500,160,FALSE)</f>
        <v>2.8898809523809525E-2</v>
      </c>
      <c r="X114" s="23">
        <f>VLOOKUP($B114,Data!$A$8:$GL$500,161,FALSE)</f>
        <v>2.7167630057803469E-2</v>
      </c>
      <c r="Y114" s="23">
        <f>VLOOKUP($B114,Data!$A$8:$GL$500,162,FALSE)</f>
        <v>2.3123209169054443E-2</v>
      </c>
      <c r="Z114" s="23">
        <f>VLOOKUP($B114,Data!$A$8:$GL$500,163,FALSE)</f>
        <v>2.3379888268156426E-2</v>
      </c>
      <c r="AA114" s="23">
        <f>VLOOKUP($B114,Data!$A$8:$GL$500,164,FALSE)</f>
        <v>2.3983286908077994E-2</v>
      </c>
      <c r="AB114" s="23">
        <f>VLOOKUP($B114,Data!$A$8:$GL$500,165,FALSE)</f>
        <v>2.5471698113207548E-2</v>
      </c>
      <c r="AC114" s="23">
        <f>VLOOKUP($B114,Data!$A$8:$GL$500,166,FALSE)</f>
        <v>2.3983957219251336E-2</v>
      </c>
      <c r="AD114" s="23">
        <f>VLOOKUP($B114,Data!$A$8:$GL$500,167,FALSE)</f>
        <v>2.4248704663212436E-2</v>
      </c>
      <c r="AE114" s="52">
        <f>VLOOKUP($B114,Data!$A$8:$GL$500,168,FALSE)</f>
        <v>2.4723618090452263E-2</v>
      </c>
      <c r="AF114" s="52">
        <f>VLOOKUP($B114,Data!$A$8:$GL$500,169,FALSE)</f>
        <v>2.8141361256544501E-2</v>
      </c>
      <c r="AG114" s="52">
        <f>VLOOKUP($B114,Data!$A$8:$GL$500,170,FALSE)</f>
        <v>2.7435897435897437E-2</v>
      </c>
      <c r="AH114" s="52">
        <f>VLOOKUP($B114,Data!$A$8:$GL$500,171,FALSE)</f>
        <v>2.9786585365853657E-2</v>
      </c>
      <c r="AI114" s="52">
        <f>VLOOKUP($B114,Data!$A$8:$GL$500,172,FALSE)</f>
        <v>3.0175438596491227E-2</v>
      </c>
      <c r="AJ114" s="52">
        <f>VLOOKUP($B114,Data!$A$8:$GL$500,173,FALSE)</f>
        <v>3.04E-2</v>
      </c>
      <c r="AK114" s="52">
        <f>VLOOKUP($B114,Data!$A$8:$GL$500,174,FALSE)</f>
        <v>2.8176638176638177E-2</v>
      </c>
    </row>
    <row r="115" spans="1:37">
      <c r="A115" s="1"/>
      <c r="B115" s="17" t="s">
        <v>194</v>
      </c>
      <c r="C115" s="42" t="s">
        <v>518</v>
      </c>
      <c r="D115" t="s">
        <v>505</v>
      </c>
      <c r="E115" s="45" t="s">
        <v>194</v>
      </c>
      <c r="F115" s="45" t="s">
        <v>41</v>
      </c>
      <c r="H115" s="23">
        <f>VLOOKUP($B115,Data!$A$8:$GL$500,145,FALSE)</f>
        <v>4.1771300448430491E-2</v>
      </c>
      <c r="I115" s="23">
        <f>VLOOKUP($B115,Data!$A$8:$GL$500,146,FALSE)</f>
        <v>3.919642857142857E-2</v>
      </c>
      <c r="J115" s="23">
        <f>VLOOKUP($B115,Data!$A$8:$GL$500,147,FALSE)</f>
        <v>3.9776785714285716E-2</v>
      </c>
      <c r="K115" s="23">
        <f>VLOOKUP($B115,Data!$A$8:$GL$500,148,FALSE)</f>
        <v>3.8913525498891349E-2</v>
      </c>
      <c r="L115" s="23">
        <f>VLOOKUP($B115,Data!$A$8:$GL$500,149,FALSE)</f>
        <v>4.2111111111111113E-2</v>
      </c>
      <c r="M115" s="23">
        <f>VLOOKUP($B115,Data!$A$8:$GL$500,150,FALSE)</f>
        <v>3.7703455964325533E-2</v>
      </c>
      <c r="N115" s="23">
        <f>VLOOKUP($B115,Data!$A$8:$GL$500,151,FALSE)</f>
        <v>3.6986754966887414E-2</v>
      </c>
      <c r="O115" s="23">
        <f>VLOOKUP($B115,Data!$A$8:$GL$500,152,FALSE)</f>
        <v>3.4213421342134211E-2</v>
      </c>
      <c r="P115" s="23">
        <f>VLOOKUP($B115,Data!$A$8:$GL$500,153,FALSE)</f>
        <v>3.9393939393939391E-2</v>
      </c>
      <c r="Q115" s="23">
        <f>VLOOKUP($B115,Data!$A$8:$GL$500,154,FALSE)</f>
        <v>3.7396825396825394E-2</v>
      </c>
      <c r="R115" s="23">
        <f>VLOOKUP($B115,Data!$A$8:$GL$500,155,FALSE)</f>
        <v>4.1464968152866245E-2</v>
      </c>
      <c r="S115" s="23">
        <f>VLOOKUP($B115,Data!$A$8:$GL$500,156,FALSE)</f>
        <v>5.1756465517241376E-2</v>
      </c>
      <c r="T115" s="23">
        <f>VLOOKUP($B115,Data!$A$8:$GL$500,157,FALSE)</f>
        <v>6.5425188374596335E-2</v>
      </c>
      <c r="U115" s="23">
        <f>VLOOKUP($B115,Data!$A$8:$GL$500,158,FALSE)</f>
        <v>6.5223555070883316E-2</v>
      </c>
      <c r="V115" s="23">
        <f>VLOOKUP($B115,Data!$A$8:$GL$500,159,FALSE)</f>
        <v>6.6903991370010782E-2</v>
      </c>
      <c r="W115" s="23">
        <f>VLOOKUP($B115,Data!$A$8:$GL$500,160,FALSE)</f>
        <v>6.5725108225108228E-2</v>
      </c>
      <c r="X115" s="23">
        <f>VLOOKUP($B115,Data!$A$8:$GL$500,161,FALSE)</f>
        <v>6.8396533044420366E-2</v>
      </c>
      <c r="Y115" s="23">
        <f>VLOOKUP($B115,Data!$A$8:$GL$500,162,FALSE)</f>
        <v>5.9259656652360514E-2</v>
      </c>
      <c r="Z115" s="23">
        <f>VLOOKUP($B115,Data!$A$8:$GL$500,163,FALSE)</f>
        <v>5.8887700534759356E-2</v>
      </c>
      <c r="AA115" s="23">
        <f>VLOOKUP($B115,Data!$A$8:$GL$500,164,FALSE)</f>
        <v>5.8783351120597654E-2</v>
      </c>
      <c r="AB115" s="23">
        <f>VLOOKUP($B115,Data!$A$8:$GL$500,165,FALSE)</f>
        <v>6.3654661016949152E-2</v>
      </c>
      <c r="AC115" s="23">
        <f>VLOOKUP($B115,Data!$A$8:$GL$500,166,FALSE)</f>
        <v>6.400213447171825E-2</v>
      </c>
      <c r="AD115" s="23">
        <f>VLOOKUP($B115,Data!$A$8:$GL$500,167,FALSE)</f>
        <v>6.8195488721804517E-2</v>
      </c>
      <c r="AE115" s="52">
        <f>VLOOKUP($B115,Data!$A$8:$GL$500,168,FALSE)</f>
        <v>6.740425531914894E-2</v>
      </c>
      <c r="AF115" s="52">
        <f>VLOOKUP($B115,Data!$A$8:$GL$500,169,FALSE)</f>
        <v>7.553418803418803E-2</v>
      </c>
      <c r="AG115" s="52">
        <f>VLOOKUP($B115,Data!$A$8:$GL$500,170,FALSE)</f>
        <v>7.2951167728237787E-2</v>
      </c>
      <c r="AH115" s="52">
        <f>VLOOKUP($B115,Data!$A$8:$GL$500,171,FALSE)</f>
        <v>7.1068783068783073E-2</v>
      </c>
      <c r="AI115" s="52">
        <f>VLOOKUP($B115,Data!$A$8:$GL$500,172,FALSE)</f>
        <v>6.9502645502645496E-2</v>
      </c>
      <c r="AJ115" s="52">
        <f>VLOOKUP($B115,Data!$A$8:$GL$500,173,FALSE)</f>
        <v>7.2185501066098084E-2</v>
      </c>
      <c r="AK115" s="52">
        <f>VLOOKUP($B115,Data!$A$8:$GL$500,174,FALSE)</f>
        <v>6.314558979808714E-2</v>
      </c>
    </row>
    <row r="116" spans="1:37">
      <c r="A116" s="1"/>
      <c r="B116" s="17" t="s">
        <v>195</v>
      </c>
      <c r="C116" s="42" t="s">
        <v>517</v>
      </c>
      <c r="D116" t="s">
        <v>0</v>
      </c>
      <c r="E116" s="45" t="s">
        <v>195</v>
      </c>
      <c r="F116" s="45" t="s">
        <v>506</v>
      </c>
      <c r="H116" s="23">
        <f>VLOOKUP($B116,Data!$A$8:$GL$500,145,FALSE)</f>
        <v>2.2214156079854809E-2</v>
      </c>
      <c r="I116" s="23">
        <f>VLOOKUP($B116,Data!$A$8:$GL$500,146,FALSE)</f>
        <v>2.170212765957447E-2</v>
      </c>
      <c r="J116" s="23">
        <f>VLOOKUP($B116,Data!$A$8:$GL$500,147,FALSE)</f>
        <v>2.217616580310881E-2</v>
      </c>
      <c r="K116" s="23">
        <f>VLOOKUP($B116,Data!$A$8:$GL$500,148,FALSE)</f>
        <v>2.1132404181184668E-2</v>
      </c>
      <c r="L116" s="23">
        <f>VLOOKUP($B116,Data!$A$8:$GL$500,149,FALSE)</f>
        <v>2.3211169284467714E-2</v>
      </c>
      <c r="M116" s="23">
        <f>VLOOKUP($B116,Data!$A$8:$GL$500,150,FALSE)</f>
        <v>2.1161971830985917E-2</v>
      </c>
      <c r="N116" s="23">
        <f>VLOOKUP($B116,Data!$A$8:$GL$500,151,FALSE)</f>
        <v>2.0250896057347669E-2</v>
      </c>
      <c r="O116" s="23">
        <f>VLOOKUP($B116,Data!$A$8:$GL$500,152,FALSE)</f>
        <v>1.9623655913978494E-2</v>
      </c>
      <c r="P116" s="23">
        <f>VLOOKUP($B116,Data!$A$8:$GL$500,153,FALSE)</f>
        <v>2.1854545454545453E-2</v>
      </c>
      <c r="Q116" s="23">
        <f>VLOOKUP($B116,Data!$A$8:$GL$500,154,FALSE)</f>
        <v>2.1288014311270125E-2</v>
      </c>
      <c r="R116" s="23">
        <f>VLOOKUP($B116,Data!$A$8:$GL$500,155,FALSE)</f>
        <v>2.5624999999999998E-2</v>
      </c>
      <c r="S116" s="23">
        <f>VLOOKUP($B116,Data!$A$8:$GL$500,156,FALSE)</f>
        <v>2.9828178694158075E-2</v>
      </c>
      <c r="T116" s="23">
        <f>VLOOKUP($B116,Data!$A$8:$GL$500,157,FALSE)</f>
        <v>3.9794871794871796E-2</v>
      </c>
      <c r="U116" s="23">
        <f>VLOOKUP($B116,Data!$A$8:$GL$500,158,FALSE)</f>
        <v>3.8816666666666666E-2</v>
      </c>
      <c r="V116" s="23">
        <f>VLOOKUP($B116,Data!$A$8:$GL$500,159,FALSE)</f>
        <v>4.1492281303602059E-2</v>
      </c>
      <c r="W116" s="23">
        <f>VLOOKUP($B116,Data!$A$8:$GL$500,160,FALSE)</f>
        <v>4.2805507745266778E-2</v>
      </c>
      <c r="X116" s="23">
        <f>VLOOKUP($B116,Data!$A$8:$GL$500,161,FALSE)</f>
        <v>4.3145869947275921E-2</v>
      </c>
      <c r="Y116" s="23">
        <f>VLOOKUP($B116,Data!$A$8:$GL$500,162,FALSE)</f>
        <v>3.853526220614828E-2</v>
      </c>
      <c r="Z116" s="23">
        <f>VLOOKUP($B116,Data!$A$8:$GL$500,163,FALSE)</f>
        <v>3.7283737024221456E-2</v>
      </c>
      <c r="AA116" s="23">
        <f>VLOOKUP($B116,Data!$A$8:$GL$500,164,FALSE)</f>
        <v>3.8503521126760566E-2</v>
      </c>
      <c r="AB116" s="23">
        <f>VLOOKUP($B116,Data!$A$8:$GL$500,165,FALSE)</f>
        <v>4.204903677758319E-2</v>
      </c>
      <c r="AC116" s="23">
        <f>VLOOKUP($B116,Data!$A$8:$GL$500,166,FALSE)</f>
        <v>4.2323943661971834E-2</v>
      </c>
      <c r="AD116" s="23">
        <f>VLOOKUP($B116,Data!$A$8:$GL$500,167,FALSE)</f>
        <v>4.5209790209790213E-2</v>
      </c>
      <c r="AE116" s="52">
        <f>VLOOKUP($B116,Data!$A$8:$GL$500,168,FALSE)</f>
        <v>4.6203208556149733E-2</v>
      </c>
      <c r="AF116" s="52">
        <f>VLOOKUP($B116,Data!$A$8:$GL$500,169,FALSE)</f>
        <v>4.7958477508650517E-2</v>
      </c>
      <c r="AG116" s="52">
        <f>VLOOKUP($B116,Data!$A$8:$GL$500,170,FALSE)</f>
        <v>4.4172535211267606E-2</v>
      </c>
      <c r="AH116" s="52">
        <f>VLOOKUP($B116,Data!$A$8:$GL$500,171,FALSE)</f>
        <v>4.3473684210526317E-2</v>
      </c>
      <c r="AI116" s="52">
        <f>VLOOKUP($B116,Data!$A$8:$GL$500,172,FALSE)</f>
        <v>4.1228668941979525E-2</v>
      </c>
      <c r="AJ116" s="52">
        <f>VLOOKUP($B116,Data!$A$8:$GL$500,173,FALSE)</f>
        <v>4.4814159292035395E-2</v>
      </c>
      <c r="AK116" s="52">
        <f>VLOOKUP($B116,Data!$A$8:$GL$500,174,FALSE)</f>
        <v>4.0930232558139532E-2</v>
      </c>
    </row>
    <row r="117" spans="1:37">
      <c r="A117" s="1"/>
      <c r="B117" s="17" t="s">
        <v>197</v>
      </c>
      <c r="C117" s="42" t="s">
        <v>517</v>
      </c>
      <c r="D117" t="s">
        <v>0</v>
      </c>
      <c r="E117" s="45" t="s">
        <v>197</v>
      </c>
      <c r="F117" s="45" t="s">
        <v>20</v>
      </c>
      <c r="H117" s="23">
        <f>VLOOKUP($B117,Data!$A$8:$GL$500,145,FALSE)</f>
        <v>2.8208191126279862E-2</v>
      </c>
      <c r="I117" s="23">
        <f>VLOOKUP($B117,Data!$A$8:$GL$500,146,FALSE)</f>
        <v>2.7551724137931034E-2</v>
      </c>
      <c r="J117" s="23">
        <f>VLOOKUP($B117,Data!$A$8:$GL$500,147,FALSE)</f>
        <v>2.6694490818030051E-2</v>
      </c>
      <c r="K117" s="23">
        <f>VLOOKUP($B117,Data!$A$8:$GL$500,148,FALSE)</f>
        <v>2.509151414309484E-2</v>
      </c>
      <c r="L117" s="23">
        <f>VLOOKUP($B117,Data!$A$8:$GL$500,149,FALSE)</f>
        <v>2.6522462562396008E-2</v>
      </c>
      <c r="M117" s="23">
        <f>VLOOKUP($B117,Data!$A$8:$GL$500,150,FALSE)</f>
        <v>2.4605263157894738E-2</v>
      </c>
      <c r="N117" s="23">
        <f>VLOOKUP($B117,Data!$A$8:$GL$500,151,FALSE)</f>
        <v>2.400337837837838E-2</v>
      </c>
      <c r="O117" s="23">
        <f>VLOOKUP($B117,Data!$A$8:$GL$500,152,FALSE)</f>
        <v>2.2255389718076286E-2</v>
      </c>
      <c r="P117" s="23">
        <f>VLOOKUP($B117,Data!$A$8:$GL$500,153,FALSE)</f>
        <v>2.3539967373572595E-2</v>
      </c>
      <c r="Q117" s="23">
        <f>VLOOKUP($B117,Data!$A$8:$GL$500,154,FALSE)</f>
        <v>2.587579617834395E-2</v>
      </c>
      <c r="R117" s="23">
        <f>VLOOKUP($B117,Data!$A$8:$GL$500,155,FALSE)</f>
        <v>2.8662420382165606E-2</v>
      </c>
      <c r="S117" s="23">
        <f>VLOOKUP($B117,Data!$A$8:$GL$500,156,FALSE)</f>
        <v>3.751689189189189E-2</v>
      </c>
      <c r="T117" s="23">
        <f>VLOOKUP($B117,Data!$A$8:$GL$500,157,FALSE)</f>
        <v>5.3865131578947366E-2</v>
      </c>
      <c r="U117" s="23">
        <f>VLOOKUP($B117,Data!$A$8:$GL$500,158,FALSE)</f>
        <v>5.7892918825561315E-2</v>
      </c>
      <c r="V117" s="23">
        <f>VLOOKUP($B117,Data!$A$8:$GL$500,159,FALSE)</f>
        <v>5.4637436762225967E-2</v>
      </c>
      <c r="W117" s="23">
        <f>VLOOKUP($B117,Data!$A$8:$GL$500,160,FALSE)</f>
        <v>4.9870550161812299E-2</v>
      </c>
      <c r="X117" s="23">
        <f>VLOOKUP($B117,Data!$A$8:$GL$500,161,FALSE)</f>
        <v>5.356418918918919E-2</v>
      </c>
      <c r="Y117" s="23">
        <f>VLOOKUP($B117,Data!$A$8:$GL$500,162,FALSE)</f>
        <v>4.5902439024390243E-2</v>
      </c>
      <c r="Z117" s="23">
        <f>VLOOKUP($B117,Data!$A$8:$GL$500,163,FALSE)</f>
        <v>4.33889816360601E-2</v>
      </c>
      <c r="AA117" s="23">
        <f>VLOOKUP($B117,Data!$A$8:$GL$500,164,FALSE)</f>
        <v>4.1471571906354518E-2</v>
      </c>
      <c r="AB117" s="23">
        <f>VLOOKUP($B117,Data!$A$8:$GL$500,165,FALSE)</f>
        <v>4.525285481239804E-2</v>
      </c>
      <c r="AC117" s="23">
        <f>VLOOKUP($B117,Data!$A$8:$GL$500,166,FALSE)</f>
        <v>4.305921052631579E-2</v>
      </c>
      <c r="AD117" s="23">
        <f>VLOOKUP($B117,Data!$A$8:$GL$500,167,FALSE)</f>
        <v>4.8621794871794868E-2</v>
      </c>
      <c r="AE117" s="52">
        <f>VLOOKUP($B117,Data!$A$8:$GL$500,168,FALSE)</f>
        <v>4.7374392220421391E-2</v>
      </c>
      <c r="AF117" s="52">
        <f>VLOOKUP($B117,Data!$A$8:$GL$500,169,FALSE)</f>
        <v>5.4058919803600655E-2</v>
      </c>
      <c r="AG117" s="52">
        <f>VLOOKUP($B117,Data!$A$8:$GL$500,170,FALSE)</f>
        <v>5.1109298531810766E-2</v>
      </c>
      <c r="AH117" s="52">
        <f>VLOOKUP($B117,Data!$A$8:$GL$500,171,FALSE)</f>
        <v>5.0207336523125999E-2</v>
      </c>
      <c r="AI117" s="52">
        <f>VLOOKUP($B117,Data!$A$8:$GL$500,172,FALSE)</f>
        <v>4.788401253918495E-2</v>
      </c>
      <c r="AJ117" s="52">
        <f>VLOOKUP($B117,Data!$A$8:$GL$500,173,FALSE)</f>
        <v>5.0721966205837174E-2</v>
      </c>
      <c r="AK117" s="52">
        <f>VLOOKUP($B117,Data!$A$8:$GL$500,174,FALSE)</f>
        <v>4.8954758190327616E-2</v>
      </c>
    </row>
    <row r="118" spans="1:37">
      <c r="A118" s="1"/>
      <c r="B118" s="17" t="s">
        <v>20</v>
      </c>
      <c r="C118" s="42" t="s">
        <v>517</v>
      </c>
      <c r="D118" t="s">
        <v>505</v>
      </c>
      <c r="E118" s="45" t="s">
        <v>20</v>
      </c>
      <c r="F118" s="45"/>
      <c r="H118" s="23">
        <f>VLOOKUP($B118,Data!$A$8:$GL$500,145,FALSE)</f>
        <v>2.0946361462248035E-2</v>
      </c>
      <c r="I118" s="23">
        <f>VLOOKUP($B118,Data!$A$8:$GL$500,146,FALSE)</f>
        <v>1.9734693877551019E-2</v>
      </c>
      <c r="J118" s="23">
        <f>VLOOKUP($B118,Data!$A$8:$GL$500,147,FALSE)</f>
        <v>2.0445426725603535E-2</v>
      </c>
      <c r="K118" s="23">
        <f>VLOOKUP($B118,Data!$A$8:$GL$500,148,FALSE)</f>
        <v>1.9167509268621503E-2</v>
      </c>
      <c r="L118" s="23">
        <f>VLOOKUP($B118,Data!$A$8:$GL$500,149,FALSE)</f>
        <v>1.9805695142378558E-2</v>
      </c>
      <c r="M118" s="23">
        <f>VLOOKUP($B118,Data!$A$8:$GL$500,150,FALSE)</f>
        <v>1.7898047004303211E-2</v>
      </c>
      <c r="N118" s="23">
        <f>VLOOKUP($B118,Data!$A$8:$GL$500,151,FALSE)</f>
        <v>1.713020662512299E-2</v>
      </c>
      <c r="O118" s="23">
        <f>VLOOKUP($B118,Data!$A$8:$GL$500,152,FALSE)</f>
        <v>1.5892444737710325E-2</v>
      </c>
      <c r="P118" s="23">
        <f>VLOOKUP($B118,Data!$A$8:$GL$500,153,FALSE)</f>
        <v>1.6845024469820554E-2</v>
      </c>
      <c r="Q118" s="23">
        <f>VLOOKUP($B118,Data!$A$8:$GL$500,154,FALSE)</f>
        <v>1.7725490196078431E-2</v>
      </c>
      <c r="R118" s="23">
        <f>VLOOKUP($B118,Data!$A$8:$GL$500,155,FALSE)</f>
        <v>2.0972176759410804E-2</v>
      </c>
      <c r="S118" s="23">
        <f>VLOOKUP($B118,Data!$A$8:$GL$500,156,FALSE)</f>
        <v>2.7592096450100467E-2</v>
      </c>
      <c r="T118" s="23">
        <f>VLOOKUP($B118,Data!$A$8:$GL$500,157,FALSE)</f>
        <v>4.0814963259853038E-2</v>
      </c>
      <c r="U118" s="23">
        <f>VLOOKUP($B118,Data!$A$8:$GL$500,158,FALSE)</f>
        <v>4.2946580469547468E-2</v>
      </c>
      <c r="V118" s="23">
        <f>VLOOKUP($B118,Data!$A$8:$GL$500,159,FALSE)</f>
        <v>4.1790540540540544E-2</v>
      </c>
      <c r="W118" s="23">
        <f>VLOOKUP($B118,Data!$A$8:$GL$500,160,FALSE)</f>
        <v>3.8158687646468029E-2</v>
      </c>
      <c r="X118" s="23">
        <f>VLOOKUP($B118,Data!$A$8:$GL$500,161,FALSE)</f>
        <v>3.8933197000681666E-2</v>
      </c>
      <c r="Y118" s="23">
        <f>VLOOKUP($B118,Data!$A$8:$GL$500,162,FALSE)</f>
        <v>3.3160744500846023E-2</v>
      </c>
      <c r="Z118" s="23">
        <f>VLOOKUP($B118,Data!$A$8:$GL$500,163,FALSE)</f>
        <v>3.1551490514905148E-2</v>
      </c>
      <c r="AA118" s="23">
        <f>VLOOKUP($B118,Data!$A$8:$GL$500,164,FALSE)</f>
        <v>2.9319105691056911E-2</v>
      </c>
      <c r="AB118" s="23">
        <f>VLOOKUP($B118,Data!$A$8:$GL$500,165,FALSE)</f>
        <v>3.165267047363117E-2</v>
      </c>
      <c r="AC118" s="23">
        <f>VLOOKUP($B118,Data!$A$8:$GL$500,166,FALSE)</f>
        <v>2.8910791847644505E-2</v>
      </c>
      <c r="AD118" s="23">
        <f>VLOOKUP($B118,Data!$A$8:$GL$500,167,FALSE)</f>
        <v>3.2766522749916968E-2</v>
      </c>
      <c r="AE118" s="52">
        <f>VLOOKUP($B118,Data!$A$8:$GL$500,168,FALSE)</f>
        <v>3.2132936507936506E-2</v>
      </c>
      <c r="AF118" s="52">
        <f>VLOOKUP($B118,Data!$A$8:$GL$500,169,FALSE)</f>
        <v>3.6429752066115706E-2</v>
      </c>
      <c r="AG118" s="52">
        <f>VLOOKUP($B118,Data!$A$8:$GL$500,170,FALSE)</f>
        <v>3.3581746552856208E-2</v>
      </c>
      <c r="AH118" s="52">
        <f>VLOOKUP($B118,Data!$A$8:$GL$500,171,FALSE)</f>
        <v>3.3070891865403462E-2</v>
      </c>
      <c r="AI118" s="52">
        <f>VLOOKUP($B118,Data!$A$8:$GL$500,172,FALSE)</f>
        <v>3.2671984047856428E-2</v>
      </c>
      <c r="AJ118" s="52">
        <f>VLOOKUP($B118,Data!$A$8:$GL$500,173,FALSE)</f>
        <v>3.3839815425181281E-2</v>
      </c>
      <c r="AK118" s="52">
        <f>VLOOKUP($B118,Data!$A$8:$GL$500,174,FALSE)</f>
        <v>3.1038142620232172E-2</v>
      </c>
    </row>
    <row r="119" spans="1:37">
      <c r="A119" s="1"/>
      <c r="B119" s="17" t="s">
        <v>198</v>
      </c>
      <c r="C119" s="42" t="s">
        <v>517</v>
      </c>
      <c r="D119" t="s">
        <v>0</v>
      </c>
      <c r="E119" s="45" t="s">
        <v>198</v>
      </c>
      <c r="F119" s="45" t="s">
        <v>44</v>
      </c>
      <c r="H119" s="23">
        <f>VLOOKUP($B119,Data!$A$8:$GL$500,145,FALSE)</f>
        <v>2.122077922077922E-2</v>
      </c>
      <c r="I119" s="23">
        <f>VLOOKUP($B119,Data!$A$8:$GL$500,146,FALSE)</f>
        <v>1.9173126614987081E-2</v>
      </c>
      <c r="J119" s="23">
        <f>VLOOKUP($B119,Data!$A$8:$GL$500,147,FALSE)</f>
        <v>2.0346666666666666E-2</v>
      </c>
      <c r="K119" s="23">
        <f>VLOOKUP($B119,Data!$A$8:$GL$500,148,FALSE)</f>
        <v>1.9713541666666667E-2</v>
      </c>
      <c r="L119" s="23">
        <f>VLOOKUP($B119,Data!$A$8:$GL$500,149,FALSE)</f>
        <v>2.2081218274111674E-2</v>
      </c>
      <c r="M119" s="23">
        <f>VLOOKUP($B119,Data!$A$8:$GL$500,150,FALSE)</f>
        <v>1.7182044887780547E-2</v>
      </c>
      <c r="N119" s="23">
        <f>VLOOKUP($B119,Data!$A$8:$GL$500,151,FALSE)</f>
        <v>1.4278846153846154E-2</v>
      </c>
      <c r="O119" s="23">
        <f>VLOOKUP($B119,Data!$A$8:$GL$500,152,FALSE)</f>
        <v>1.4580335731414868E-2</v>
      </c>
      <c r="P119" s="23">
        <f>VLOOKUP($B119,Data!$A$8:$GL$500,153,FALSE)</f>
        <v>1.7153110047846889E-2</v>
      </c>
      <c r="Q119" s="23">
        <f>VLOOKUP($B119,Data!$A$8:$GL$500,154,FALSE)</f>
        <v>1.7729468599033817E-2</v>
      </c>
      <c r="R119" s="23">
        <f>VLOOKUP($B119,Data!$A$8:$GL$500,155,FALSE)</f>
        <v>2.1261904761904763E-2</v>
      </c>
      <c r="S119" s="23">
        <f>VLOOKUP($B119,Data!$A$8:$GL$500,156,FALSE)</f>
        <v>2.7195121951219512E-2</v>
      </c>
      <c r="T119" s="23">
        <f>VLOOKUP($B119,Data!$A$8:$GL$500,157,FALSE)</f>
        <v>3.6018735362997656E-2</v>
      </c>
      <c r="U119" s="23">
        <f>VLOOKUP($B119,Data!$A$8:$GL$500,158,FALSE)</f>
        <v>3.5809523809523812E-2</v>
      </c>
      <c r="V119" s="23">
        <f>VLOOKUP($B119,Data!$A$8:$GL$500,159,FALSE)</f>
        <v>3.4082568807339453E-2</v>
      </c>
      <c r="W119" s="23">
        <f>VLOOKUP($B119,Data!$A$8:$GL$500,160,FALSE)</f>
        <v>3.6659038901601833E-2</v>
      </c>
      <c r="X119" s="23">
        <f>VLOOKUP($B119,Data!$A$8:$GL$500,161,FALSE)</f>
        <v>3.7796208530805689E-2</v>
      </c>
      <c r="Y119" s="23">
        <f>VLOOKUP($B119,Data!$A$8:$GL$500,162,FALSE)</f>
        <v>3.165876777251185E-2</v>
      </c>
      <c r="Z119" s="23">
        <f>VLOOKUP($B119,Data!$A$8:$GL$500,163,FALSE)</f>
        <v>3.2538071065989847E-2</v>
      </c>
      <c r="AA119" s="23">
        <f>VLOOKUP($B119,Data!$A$8:$GL$500,164,FALSE)</f>
        <v>3.4869791666666664E-2</v>
      </c>
      <c r="AB119" s="23">
        <f>VLOOKUP($B119,Data!$A$8:$GL$500,165,FALSE)</f>
        <v>3.897905759162304E-2</v>
      </c>
      <c r="AC119" s="23">
        <f>VLOOKUP($B119,Data!$A$8:$GL$500,166,FALSE)</f>
        <v>3.8773841961852858E-2</v>
      </c>
      <c r="AD119" s="23">
        <f>VLOOKUP($B119,Data!$A$8:$GL$500,167,FALSE)</f>
        <v>4.1903485254691689E-2</v>
      </c>
      <c r="AE119" s="52">
        <f>VLOOKUP($B119,Data!$A$8:$GL$500,168,FALSE)</f>
        <v>4.3262032085561494E-2</v>
      </c>
      <c r="AF119" s="52">
        <f>VLOOKUP($B119,Data!$A$8:$GL$500,169,FALSE)</f>
        <v>4.7945945945945943E-2</v>
      </c>
      <c r="AG119" s="52">
        <f>VLOOKUP($B119,Data!$A$8:$GL$500,170,FALSE)</f>
        <v>4.0236842105263161E-2</v>
      </c>
      <c r="AH119" s="52">
        <f>VLOOKUP($B119,Data!$A$8:$GL$500,171,FALSE)</f>
        <v>4.2116402116402114E-2</v>
      </c>
      <c r="AI119" s="52">
        <f>VLOOKUP($B119,Data!$A$8:$GL$500,172,FALSE)</f>
        <v>4.101063829787234E-2</v>
      </c>
      <c r="AJ119" s="52">
        <f>VLOOKUP($B119,Data!$A$8:$GL$500,173,FALSE)</f>
        <v>3.9868073878627966E-2</v>
      </c>
      <c r="AK119" s="52">
        <f>VLOOKUP($B119,Data!$A$8:$GL$500,174,FALSE)</f>
        <v>3.6533333333333334E-2</v>
      </c>
    </row>
    <row r="120" spans="1:37">
      <c r="A120" s="1"/>
      <c r="B120" s="17" t="s">
        <v>199</v>
      </c>
      <c r="C120" s="42" t="s">
        <v>517</v>
      </c>
      <c r="D120" t="s">
        <v>0</v>
      </c>
      <c r="E120" s="45" t="s">
        <v>199</v>
      </c>
      <c r="F120" s="45" t="s">
        <v>35</v>
      </c>
      <c r="H120" s="23">
        <f>VLOOKUP($B120,Data!$A$8:$GL$500,145,FALSE)</f>
        <v>3.6777343749999997E-2</v>
      </c>
      <c r="I120" s="23">
        <f>VLOOKUP($B120,Data!$A$8:$GL$500,146,FALSE)</f>
        <v>3.3384912959381043E-2</v>
      </c>
      <c r="J120" s="23">
        <f>VLOOKUP($B120,Data!$A$8:$GL$500,147,FALSE)</f>
        <v>3.427450980392157E-2</v>
      </c>
      <c r="K120" s="23">
        <f>VLOOKUP($B120,Data!$A$8:$GL$500,148,FALSE)</f>
        <v>2.9941060903732809E-2</v>
      </c>
      <c r="L120" s="23">
        <f>VLOOKUP($B120,Data!$A$8:$GL$500,149,FALSE)</f>
        <v>3.184890656063618E-2</v>
      </c>
      <c r="M120" s="23">
        <f>VLOOKUP($B120,Data!$A$8:$GL$500,150,FALSE)</f>
        <v>3.1764705882352938E-2</v>
      </c>
      <c r="N120" s="23">
        <f>VLOOKUP($B120,Data!$A$8:$GL$500,151,FALSE)</f>
        <v>2.9878048780487804E-2</v>
      </c>
      <c r="O120" s="23">
        <f>VLOOKUP($B120,Data!$A$8:$GL$500,152,FALSE)</f>
        <v>2.7687747035573123E-2</v>
      </c>
      <c r="P120" s="23">
        <f>VLOOKUP($B120,Data!$A$8:$GL$500,153,FALSE)</f>
        <v>2.83201581027668E-2</v>
      </c>
      <c r="Q120" s="23">
        <f>VLOOKUP($B120,Data!$A$8:$GL$500,154,FALSE)</f>
        <v>2.6145038167938933E-2</v>
      </c>
      <c r="R120" s="23">
        <f>VLOOKUP($B120,Data!$A$8:$GL$500,155,FALSE)</f>
        <v>2.8007736943907156E-2</v>
      </c>
      <c r="S120" s="23">
        <f>VLOOKUP($B120,Data!$A$8:$GL$500,156,FALSE)</f>
        <v>3.6574257425742572E-2</v>
      </c>
      <c r="T120" s="23">
        <f>VLOOKUP($B120,Data!$A$8:$GL$500,157,FALSE)</f>
        <v>4.8929254302103251E-2</v>
      </c>
      <c r="U120" s="23">
        <f>VLOOKUP($B120,Data!$A$8:$GL$500,158,FALSE)</f>
        <v>5.0452755905511813E-2</v>
      </c>
      <c r="V120" s="23">
        <f>VLOOKUP($B120,Data!$A$8:$GL$500,159,FALSE)</f>
        <v>5.3413654618473895E-2</v>
      </c>
      <c r="W120" s="23">
        <f>VLOOKUP($B120,Data!$A$8:$GL$500,160,FALSE)</f>
        <v>4.8336520076481836E-2</v>
      </c>
      <c r="X120" s="23">
        <f>VLOOKUP($B120,Data!$A$8:$GL$500,161,FALSE)</f>
        <v>5.3346379647749513E-2</v>
      </c>
      <c r="Y120" s="23">
        <f>VLOOKUP($B120,Data!$A$8:$GL$500,162,FALSE)</f>
        <v>4.759036144578313E-2</v>
      </c>
      <c r="Z120" s="23">
        <f>VLOOKUP($B120,Data!$A$8:$GL$500,163,FALSE)</f>
        <v>4.3222656249999998E-2</v>
      </c>
      <c r="AA120" s="23">
        <f>VLOOKUP($B120,Data!$A$8:$GL$500,164,FALSE)</f>
        <v>4.4031311154598823E-2</v>
      </c>
      <c r="AB120" s="23">
        <f>VLOOKUP($B120,Data!$A$8:$GL$500,165,FALSE)</f>
        <v>4.9595375722543356E-2</v>
      </c>
      <c r="AC120" s="23">
        <f>VLOOKUP($B120,Data!$A$8:$GL$500,166,FALSE)</f>
        <v>5.0743639921722115E-2</v>
      </c>
      <c r="AD120" s="23">
        <f>VLOOKUP($B120,Data!$A$8:$GL$500,167,FALSE)</f>
        <v>5.185185185185185E-2</v>
      </c>
      <c r="AE120" s="52">
        <f>VLOOKUP($B120,Data!$A$8:$GL$500,168,FALSE)</f>
        <v>5.5467479674796746E-2</v>
      </c>
      <c r="AF120" s="52">
        <f>VLOOKUP($B120,Data!$A$8:$GL$500,169,FALSE)</f>
        <v>6.4466230936819177E-2</v>
      </c>
      <c r="AG120" s="52">
        <f>VLOOKUP($B120,Data!$A$8:$GL$500,170,FALSE)</f>
        <v>5.9756637168141592E-2</v>
      </c>
      <c r="AH120" s="52">
        <f>VLOOKUP($B120,Data!$A$8:$GL$500,171,FALSE)</f>
        <v>5.8555304740406322E-2</v>
      </c>
      <c r="AI120" s="52">
        <f>VLOOKUP($B120,Data!$A$8:$GL$500,172,FALSE)</f>
        <v>5.3502202643171806E-2</v>
      </c>
      <c r="AJ120" s="52">
        <f>VLOOKUP($B120,Data!$A$8:$GL$500,173,FALSE)</f>
        <v>5.5553191489361699E-2</v>
      </c>
      <c r="AK120" s="52">
        <f>VLOOKUP($B120,Data!$A$8:$GL$500,174,FALSE)</f>
        <v>4.4642166344294007E-2</v>
      </c>
    </row>
    <row r="121" spans="1:37">
      <c r="A121" s="1"/>
      <c r="B121" s="17" t="s">
        <v>200</v>
      </c>
      <c r="C121" s="42" t="s">
        <v>516</v>
      </c>
      <c r="D121" t="s">
        <v>0</v>
      </c>
      <c r="E121" s="45" t="s">
        <v>200</v>
      </c>
      <c r="F121" s="45" t="s">
        <v>40</v>
      </c>
      <c r="H121" s="23">
        <f>VLOOKUP($B121,Data!$A$8:$GL$500,145,FALSE)</f>
        <v>6.6488888888888889E-2</v>
      </c>
      <c r="I121" s="23">
        <f>VLOOKUP($B121,Data!$A$8:$GL$500,146,FALSE)</f>
        <v>5.0577777777777777E-2</v>
      </c>
      <c r="J121" s="23">
        <f>VLOOKUP($B121,Data!$A$8:$GL$500,147,FALSE)</f>
        <v>5.0993071593533487E-2</v>
      </c>
      <c r="K121" s="23">
        <f>VLOOKUP($B121,Data!$A$8:$GL$500,148,FALSE)</f>
        <v>6.8000000000000005E-2</v>
      </c>
      <c r="L121" s="23">
        <f>VLOOKUP($B121,Data!$A$8:$GL$500,149,FALSE)</f>
        <v>6.8103448275862066E-2</v>
      </c>
      <c r="M121" s="23">
        <f>VLOOKUP($B121,Data!$A$8:$GL$500,150,FALSE)</f>
        <v>5.2743142144638405E-2</v>
      </c>
      <c r="N121" s="23">
        <f>VLOOKUP($B121,Data!$A$8:$GL$500,151,FALSE)</f>
        <v>4.5905882352941178E-2</v>
      </c>
      <c r="O121" s="23">
        <f>VLOOKUP($B121,Data!$A$8:$GL$500,152,FALSE)</f>
        <v>5.2450331125827816E-2</v>
      </c>
      <c r="P121" s="23">
        <f>VLOOKUP($B121,Data!$A$8:$GL$500,153,FALSE)</f>
        <v>5.6981566820276497E-2</v>
      </c>
      <c r="Q121" s="23">
        <f>VLOOKUP($B121,Data!$A$8:$GL$500,154,FALSE)</f>
        <v>4.9858156028368794E-2</v>
      </c>
      <c r="R121" s="23">
        <f>VLOOKUP($B121,Data!$A$8:$GL$500,155,FALSE)</f>
        <v>5.1887254901960785E-2</v>
      </c>
      <c r="S121" s="23">
        <f>VLOOKUP($B121,Data!$A$8:$GL$500,156,FALSE)</f>
        <v>6.9336492890995263E-2</v>
      </c>
      <c r="T121" s="23">
        <f>VLOOKUP($B121,Data!$A$8:$GL$500,157,FALSE)</f>
        <v>8.2558139534883723E-2</v>
      </c>
      <c r="U121" s="23">
        <f>VLOOKUP($B121,Data!$A$8:$GL$500,158,FALSE)</f>
        <v>6.9609195402298846E-2</v>
      </c>
      <c r="V121" s="23">
        <f>VLOOKUP($B121,Data!$A$8:$GL$500,159,FALSE)</f>
        <v>6.9070294784580502E-2</v>
      </c>
      <c r="W121" s="23">
        <f>VLOOKUP($B121,Data!$A$8:$GL$500,160,FALSE)</f>
        <v>8.5482352941176468E-2</v>
      </c>
      <c r="X121" s="23">
        <f>VLOOKUP($B121,Data!$A$8:$GL$500,161,FALSE)</f>
        <v>8.5150812064965192E-2</v>
      </c>
      <c r="Y121" s="23">
        <f>VLOOKUP($B121,Data!$A$8:$GL$500,162,FALSE)</f>
        <v>6.3919821826280629E-2</v>
      </c>
      <c r="Z121" s="23">
        <f>VLOOKUP($B121,Data!$A$8:$GL$500,163,FALSE)</f>
        <v>6.4117647058823529E-2</v>
      </c>
      <c r="AA121" s="23">
        <f>VLOOKUP($B121,Data!$A$8:$GL$500,164,FALSE)</f>
        <v>7.7516778523489926E-2</v>
      </c>
      <c r="AB121" s="23">
        <f>VLOOKUP($B121,Data!$A$8:$GL$500,165,FALSE)</f>
        <v>8.2511210762331838E-2</v>
      </c>
      <c r="AC121" s="23">
        <f>VLOOKUP($B121,Data!$A$8:$GL$500,166,FALSE)</f>
        <v>6.995505617977528E-2</v>
      </c>
      <c r="AD121" s="23">
        <f>VLOOKUP($B121,Data!$A$8:$GL$500,167,FALSE)</f>
        <v>7.1081081081081077E-2</v>
      </c>
      <c r="AE121" s="52">
        <f>VLOOKUP($B121,Data!$A$8:$GL$500,168,FALSE)</f>
        <v>8.558241758241758E-2</v>
      </c>
      <c r="AF121" s="52">
        <f>VLOOKUP($B121,Data!$A$8:$GL$500,169,FALSE)</f>
        <v>8.6109936575052851E-2</v>
      </c>
      <c r="AG121" s="52">
        <f>VLOOKUP($B121,Data!$A$8:$GL$500,170,FALSE)</f>
        <v>7.440265486725664E-2</v>
      </c>
      <c r="AH121" s="52">
        <f>VLOOKUP($B121,Data!$A$8:$GL$500,171,FALSE)</f>
        <v>7.2156862745098041E-2</v>
      </c>
      <c r="AI121" s="52">
        <f>VLOOKUP($B121,Data!$A$8:$GL$500,172,FALSE)</f>
        <v>8.8954545454545453E-2</v>
      </c>
      <c r="AJ121" s="52">
        <f>VLOOKUP($B121,Data!$A$8:$GL$500,173,FALSE)</f>
        <v>9.7386091127098326E-2</v>
      </c>
      <c r="AK121" s="52">
        <f>VLOOKUP($B121,Data!$A$8:$GL$500,174,FALSE)</f>
        <v>7.6542056074766357E-2</v>
      </c>
    </row>
    <row r="122" spans="1:37">
      <c r="A122" s="1"/>
      <c r="B122" s="17" t="s">
        <v>201</v>
      </c>
      <c r="C122" s="42" t="s">
        <v>518</v>
      </c>
      <c r="D122" t="s">
        <v>505</v>
      </c>
      <c r="E122" s="45" t="s">
        <v>201</v>
      </c>
      <c r="F122" s="45" t="s">
        <v>42</v>
      </c>
      <c r="H122" s="23">
        <f>VLOOKUP($B122,Data!$A$8:$GL$500,145,FALSE)</f>
        <v>5.5013404825737265E-2</v>
      </c>
      <c r="I122" s="23">
        <f>VLOOKUP($B122,Data!$A$8:$GL$500,146,FALSE)</f>
        <v>5.6441605839416056E-2</v>
      </c>
      <c r="J122" s="23">
        <f>VLOOKUP($B122,Data!$A$8:$GL$500,147,FALSE)</f>
        <v>5.1957295373665481E-2</v>
      </c>
      <c r="K122" s="23">
        <f>VLOOKUP($B122,Data!$A$8:$GL$500,148,FALSE)</f>
        <v>5.1331521739130435E-2</v>
      </c>
      <c r="L122" s="23">
        <f>VLOOKUP($B122,Data!$A$8:$GL$500,149,FALSE)</f>
        <v>4.8156028368794325E-2</v>
      </c>
      <c r="M122" s="23">
        <f>VLOOKUP($B122,Data!$A$8:$GL$500,150,FALSE)</f>
        <v>4.3515695067264576E-2</v>
      </c>
      <c r="N122" s="23">
        <f>VLOOKUP($B122,Data!$A$8:$GL$500,151,FALSE)</f>
        <v>4.2479784366576817E-2</v>
      </c>
      <c r="O122" s="23">
        <f>VLOOKUP($B122,Data!$A$8:$GL$500,152,FALSE)</f>
        <v>3.7466666666666669E-2</v>
      </c>
      <c r="P122" s="23">
        <f>VLOOKUP($B122,Data!$A$8:$GL$500,153,FALSE)</f>
        <v>3.9139981701738331E-2</v>
      </c>
      <c r="Q122" s="23">
        <f>VLOOKUP($B122,Data!$A$8:$GL$500,154,FALSE)</f>
        <v>4.0438756855575866E-2</v>
      </c>
      <c r="R122" s="23">
        <f>VLOOKUP($B122,Data!$A$8:$GL$500,155,FALSE)</f>
        <v>4.8836772983114445E-2</v>
      </c>
      <c r="S122" s="23">
        <f>VLOOKUP($B122,Data!$A$8:$GL$500,156,FALSE)</f>
        <v>5.3242481203007522E-2</v>
      </c>
      <c r="T122" s="23">
        <f>VLOOKUP($B122,Data!$A$8:$GL$500,157,FALSE)</f>
        <v>6.692816635160681E-2</v>
      </c>
      <c r="U122" s="23">
        <f>VLOOKUP($B122,Data!$A$8:$GL$500,158,FALSE)</f>
        <v>6.811731315042574E-2</v>
      </c>
      <c r="V122" s="23">
        <f>VLOOKUP($B122,Data!$A$8:$GL$500,159,FALSE)</f>
        <v>7.0839483394833952E-2</v>
      </c>
      <c r="W122" s="23">
        <f>VLOOKUP($B122,Data!$A$8:$GL$500,160,FALSE)</f>
        <v>6.6301498127340819E-2</v>
      </c>
      <c r="X122" s="23">
        <f>VLOOKUP($B122,Data!$A$8:$GL$500,161,FALSE)</f>
        <v>6.6900532859680284E-2</v>
      </c>
      <c r="Y122" s="23">
        <f>VLOOKUP($B122,Data!$A$8:$GL$500,162,FALSE)</f>
        <v>6.4481216457960649E-2</v>
      </c>
      <c r="Z122" s="23">
        <f>VLOOKUP($B122,Data!$A$8:$GL$500,163,FALSE)</f>
        <v>6.7753623188405804E-2</v>
      </c>
      <c r="AA122" s="23">
        <f>VLOOKUP($B122,Data!$A$8:$GL$500,164,FALSE)</f>
        <v>6.408488063660478E-2</v>
      </c>
      <c r="AB122" s="23">
        <f>VLOOKUP($B122,Data!$A$8:$GL$500,165,FALSE)</f>
        <v>6.7321911632100995E-2</v>
      </c>
      <c r="AC122" s="23">
        <f>VLOOKUP($B122,Data!$A$8:$GL$500,166,FALSE)</f>
        <v>6.480349344978166E-2</v>
      </c>
      <c r="AD122" s="23">
        <f>VLOOKUP($B122,Data!$A$8:$GL$500,167,FALSE)</f>
        <v>6.9047619047619052E-2</v>
      </c>
      <c r="AE122" s="52">
        <f>VLOOKUP($B122,Data!$A$8:$GL$500,168,FALSE)</f>
        <v>6.9362068965517235E-2</v>
      </c>
      <c r="AF122" s="52">
        <f>VLOOKUP($B122,Data!$A$8:$GL$500,169,FALSE)</f>
        <v>6.9948979591836741E-2</v>
      </c>
      <c r="AG122" s="52">
        <f>VLOOKUP($B122,Data!$A$8:$GL$500,170,FALSE)</f>
        <v>6.6949443016281057E-2</v>
      </c>
      <c r="AH122" s="52">
        <f>VLOOKUP($B122,Data!$A$8:$GL$500,171,FALSE)</f>
        <v>6.5225916453537938E-2</v>
      </c>
      <c r="AI122" s="52">
        <f>VLOOKUP($B122,Data!$A$8:$GL$500,172,FALSE)</f>
        <v>6.6058577405857744E-2</v>
      </c>
      <c r="AJ122" s="52">
        <f>VLOOKUP($B122,Data!$A$8:$GL$500,173,FALSE)</f>
        <v>6.7532244196044713E-2</v>
      </c>
      <c r="AK122" s="52">
        <f>VLOOKUP($B122,Data!$A$8:$GL$500,174,FALSE)</f>
        <v>6.3423580786026196E-2</v>
      </c>
    </row>
    <row r="123" spans="1:37">
      <c r="A123" s="1"/>
      <c r="B123" s="17" t="s">
        <v>202</v>
      </c>
      <c r="C123" s="42" t="s">
        <v>518</v>
      </c>
      <c r="D123" t="s">
        <v>0</v>
      </c>
      <c r="E123" s="45" t="s">
        <v>202</v>
      </c>
      <c r="F123" s="45" t="s">
        <v>30</v>
      </c>
      <c r="H123" s="23">
        <f>VLOOKUP($B123,Data!$A$8:$GL$500,145,FALSE)</f>
        <v>1.1634877384196185E-2</v>
      </c>
      <c r="I123" s="23">
        <f>VLOOKUP($B123,Data!$A$8:$GL$500,146,FALSE)</f>
        <v>1.090027700831025E-2</v>
      </c>
      <c r="J123" s="23">
        <f>VLOOKUP($B123,Data!$A$8:$GL$500,147,FALSE)</f>
        <v>1.0950468540829986E-2</v>
      </c>
      <c r="K123" s="23">
        <f>VLOOKUP($B123,Data!$A$8:$GL$500,148,FALSE)</f>
        <v>1.056987788331072E-2</v>
      </c>
      <c r="L123" s="23">
        <f>VLOOKUP($B123,Data!$A$8:$GL$500,149,FALSE)</f>
        <v>1.1304347826086957E-2</v>
      </c>
      <c r="M123" s="23">
        <f>VLOOKUP($B123,Data!$A$8:$GL$500,150,FALSE)</f>
        <v>1.0516556291390729E-2</v>
      </c>
      <c r="N123" s="23">
        <f>VLOOKUP($B123,Data!$A$8:$GL$500,151,FALSE)</f>
        <v>9.3539703903095552E-3</v>
      </c>
      <c r="O123" s="23">
        <f>VLOOKUP($B123,Data!$A$8:$GL$500,152,FALSE)</f>
        <v>8.7533156498673746E-3</v>
      </c>
      <c r="P123" s="23">
        <f>VLOOKUP($B123,Data!$A$8:$GL$500,153,FALSE)</f>
        <v>8.9636608344549132E-3</v>
      </c>
      <c r="Q123" s="23">
        <f>VLOOKUP($B123,Data!$A$8:$GL$500,154,FALSE)</f>
        <v>9.1386271870794074E-3</v>
      </c>
      <c r="R123" s="23">
        <f>VLOOKUP($B123,Data!$A$8:$GL$500,155,FALSE)</f>
        <v>1.180672268907563E-2</v>
      </c>
      <c r="S123" s="23">
        <f>VLOOKUP($B123,Data!$A$8:$GL$500,156,FALSE)</f>
        <v>1.5048275862068965E-2</v>
      </c>
      <c r="T123" s="23">
        <f>VLOOKUP($B123,Data!$A$8:$GL$500,157,FALSE)</f>
        <v>2.3199999999999998E-2</v>
      </c>
      <c r="U123" s="23">
        <f>VLOOKUP($B123,Data!$A$8:$GL$500,158,FALSE)</f>
        <v>2.6274217585692997E-2</v>
      </c>
      <c r="V123" s="23">
        <f>VLOOKUP($B123,Data!$A$8:$GL$500,159,FALSE)</f>
        <v>2.7236842105263157E-2</v>
      </c>
      <c r="W123" s="23">
        <f>VLOOKUP($B123,Data!$A$8:$GL$500,160,FALSE)</f>
        <v>2.5950292397660817E-2</v>
      </c>
      <c r="X123" s="23">
        <f>VLOOKUP($B123,Data!$A$8:$GL$500,161,FALSE)</f>
        <v>2.5814606741573033E-2</v>
      </c>
      <c r="Y123" s="23">
        <f>VLOOKUP($B123,Data!$A$8:$GL$500,162,FALSE)</f>
        <v>2.1553133514986375E-2</v>
      </c>
      <c r="Z123" s="23">
        <f>VLOOKUP($B123,Data!$A$8:$GL$500,163,FALSE)</f>
        <v>2.1528925619834712E-2</v>
      </c>
      <c r="AA123" s="23">
        <f>VLOOKUP($B123,Data!$A$8:$GL$500,164,FALSE)</f>
        <v>2.2649572649572649E-2</v>
      </c>
      <c r="AB123" s="23">
        <f>VLOOKUP($B123,Data!$A$8:$GL$500,165,FALSE)</f>
        <v>2.3474576271186442E-2</v>
      </c>
      <c r="AC123" s="23">
        <f>VLOOKUP($B123,Data!$A$8:$GL$500,166,FALSE)</f>
        <v>2.2085048010973937E-2</v>
      </c>
      <c r="AD123" s="23">
        <f>VLOOKUP($B123,Data!$A$8:$GL$500,167,FALSE)</f>
        <v>2.2061579651941096E-2</v>
      </c>
      <c r="AE123" s="52">
        <f>VLOOKUP($B123,Data!$A$8:$GL$500,168,FALSE)</f>
        <v>2.0649526387009471E-2</v>
      </c>
      <c r="AF123" s="52">
        <f>VLOOKUP($B123,Data!$A$8:$GL$500,169,FALSE)</f>
        <v>2.2657534246575343E-2</v>
      </c>
      <c r="AG123" s="52">
        <f>VLOOKUP($B123,Data!$A$8:$GL$500,170,FALSE)</f>
        <v>2.23E-2</v>
      </c>
      <c r="AH123" s="52">
        <f>VLOOKUP($B123,Data!$A$8:$GL$500,171,FALSE)</f>
        <v>2.2586705202312138E-2</v>
      </c>
      <c r="AI123" s="52">
        <f>VLOOKUP($B123,Data!$A$8:$GL$500,172,FALSE)</f>
        <v>2.0544412607449856E-2</v>
      </c>
      <c r="AJ123" s="52">
        <f>VLOOKUP($B123,Data!$A$8:$GL$500,173,FALSE)</f>
        <v>2.0857988165680474E-2</v>
      </c>
      <c r="AK123" s="52">
        <f>VLOOKUP($B123,Data!$A$8:$GL$500,174,FALSE)</f>
        <v>1.7711015736766811E-2</v>
      </c>
    </row>
    <row r="124" spans="1:37">
      <c r="A124" s="1"/>
      <c r="B124" s="17" t="s">
        <v>204</v>
      </c>
      <c r="C124" s="42" t="s">
        <v>518</v>
      </c>
      <c r="D124" t="s">
        <v>505</v>
      </c>
      <c r="E124" s="45" t="s">
        <v>204</v>
      </c>
      <c r="F124" s="45" t="s">
        <v>42</v>
      </c>
      <c r="H124" s="23">
        <f>VLOOKUP($B124,Data!$A$8:$GL$500,145,FALSE)</f>
        <v>9.3752941176470594E-2</v>
      </c>
      <c r="I124" s="23">
        <f>VLOOKUP($B124,Data!$A$8:$GL$500,146,FALSE)</f>
        <v>9.0862262038073904E-2</v>
      </c>
      <c r="J124" s="23">
        <f>VLOOKUP($B124,Data!$A$8:$GL$500,147,FALSE)</f>
        <v>9.259423503325942E-2</v>
      </c>
      <c r="K124" s="23">
        <f>VLOOKUP($B124,Data!$A$8:$GL$500,148,FALSE)</f>
        <v>8.3887733887733892E-2</v>
      </c>
      <c r="L124" s="23">
        <f>VLOOKUP($B124,Data!$A$8:$GL$500,149,FALSE)</f>
        <v>8.1544041450777205E-2</v>
      </c>
      <c r="M124" s="23">
        <f>VLOOKUP($B124,Data!$A$8:$GL$500,150,FALSE)</f>
        <v>7.4569672131147541E-2</v>
      </c>
      <c r="N124" s="23">
        <f>VLOOKUP($B124,Data!$A$8:$GL$500,151,FALSE)</f>
        <v>6.9766309639727367E-2</v>
      </c>
      <c r="O124" s="23">
        <f>VLOOKUP($B124,Data!$A$8:$GL$500,152,FALSE)</f>
        <v>6.4169096209912541E-2</v>
      </c>
      <c r="P124" s="23">
        <f>VLOOKUP($B124,Data!$A$8:$GL$500,153,FALSE)</f>
        <v>6.0630975143403439E-2</v>
      </c>
      <c r="Q124" s="23">
        <f>VLOOKUP($B124,Data!$A$8:$GL$500,154,FALSE)</f>
        <v>6.2990196078431371E-2</v>
      </c>
      <c r="R124" s="23">
        <f>VLOOKUP($B124,Data!$A$8:$GL$500,155,FALSE)</f>
        <v>6.7271844660194174E-2</v>
      </c>
      <c r="S124" s="23">
        <f>VLOOKUP($B124,Data!$A$8:$GL$500,156,FALSE)</f>
        <v>6.7677902621722852E-2</v>
      </c>
      <c r="T124" s="23">
        <f>VLOOKUP($B124,Data!$A$8:$GL$500,157,FALSE)</f>
        <v>7.9879406307977741E-2</v>
      </c>
      <c r="U124" s="23">
        <f>VLOOKUP($B124,Data!$A$8:$GL$500,158,FALSE)</f>
        <v>8.28698752228164E-2</v>
      </c>
      <c r="V124" s="23">
        <f>VLOOKUP($B124,Data!$A$8:$GL$500,159,FALSE)</f>
        <v>8.7740213523131674E-2</v>
      </c>
      <c r="W124" s="23">
        <f>VLOOKUP($B124,Data!$A$8:$GL$500,160,FALSE)</f>
        <v>8.5078809106830119E-2</v>
      </c>
      <c r="X124" s="23">
        <f>VLOOKUP($B124,Data!$A$8:$GL$500,161,FALSE)</f>
        <v>8.5151777970511711E-2</v>
      </c>
      <c r="Y124" s="23">
        <f>VLOOKUP($B124,Data!$A$8:$GL$500,162,FALSE)</f>
        <v>7.9165261382799321E-2</v>
      </c>
      <c r="Z124" s="23">
        <f>VLOOKUP($B124,Data!$A$8:$GL$500,163,FALSE)</f>
        <v>8.2462562396006661E-2</v>
      </c>
      <c r="AA124" s="23">
        <f>VLOOKUP($B124,Data!$A$8:$GL$500,164,FALSE)</f>
        <v>8.4073129251700685E-2</v>
      </c>
      <c r="AB124" s="23">
        <f>VLOOKUP($B124,Data!$A$8:$GL$500,165,FALSE)</f>
        <v>8.9070351758793964E-2</v>
      </c>
      <c r="AC124" s="23">
        <f>VLOOKUP($B124,Data!$A$8:$GL$500,166,FALSE)</f>
        <v>9.5190311418685128E-2</v>
      </c>
      <c r="AD124" s="23">
        <f>VLOOKUP($B124,Data!$A$8:$GL$500,167,FALSE)</f>
        <v>9.9228039041703645E-2</v>
      </c>
      <c r="AE124" s="52">
        <f>VLOOKUP($B124,Data!$A$8:$GL$500,168,FALSE)</f>
        <v>9.7243195785777004E-2</v>
      </c>
      <c r="AF124" s="52">
        <f>VLOOKUP($B124,Data!$A$8:$GL$500,169,FALSE)</f>
        <v>9.8184281842818424E-2</v>
      </c>
      <c r="AG124" s="52">
        <f>VLOOKUP($B124,Data!$A$8:$GL$500,170,FALSE)</f>
        <v>9.1573236889692586E-2</v>
      </c>
      <c r="AH124" s="52">
        <f>VLOOKUP($B124,Data!$A$8:$GL$500,171,FALSE)</f>
        <v>8.9387938793879393E-2</v>
      </c>
      <c r="AI124" s="52">
        <f>VLOOKUP($B124,Data!$A$8:$GL$500,172,FALSE)</f>
        <v>8.9412296564195304E-2</v>
      </c>
      <c r="AJ124" s="52">
        <f>VLOOKUP($B124,Data!$A$8:$GL$500,173,FALSE)</f>
        <v>9.0098831985624434E-2</v>
      </c>
      <c r="AK124" s="52">
        <f>VLOOKUP($B124,Data!$A$8:$GL$500,174,FALSE)</f>
        <v>8.4079782411604714E-2</v>
      </c>
    </row>
    <row r="125" spans="1:37">
      <c r="A125" s="1"/>
      <c r="B125" s="17" t="s">
        <v>205</v>
      </c>
      <c r="C125" s="42" t="s">
        <v>518</v>
      </c>
      <c r="D125" t="s">
        <v>505</v>
      </c>
      <c r="E125" s="45" t="s">
        <v>205</v>
      </c>
      <c r="F125" s="45" t="s">
        <v>39</v>
      </c>
      <c r="H125" s="23">
        <f>VLOOKUP($B125,Data!$A$8:$GL$500,145,FALSE)</f>
        <v>4.9125000000000002E-2</v>
      </c>
      <c r="I125" s="23">
        <f>VLOOKUP($B125,Data!$A$8:$GL$500,146,FALSE)</f>
        <v>4.7432188065099461E-2</v>
      </c>
      <c r="J125" s="23">
        <f>VLOOKUP($B125,Data!$A$8:$GL$500,147,FALSE)</f>
        <v>4.6775956284153007E-2</v>
      </c>
      <c r="K125" s="23">
        <f>VLOOKUP($B125,Data!$A$8:$GL$500,148,FALSE)</f>
        <v>4.6213235294117645E-2</v>
      </c>
      <c r="L125" s="23">
        <f>VLOOKUP($B125,Data!$A$8:$GL$500,149,FALSE)</f>
        <v>4.640794223826715E-2</v>
      </c>
      <c r="M125" s="23">
        <f>VLOOKUP($B125,Data!$A$8:$GL$500,150,FALSE)</f>
        <v>3.9675675675675676E-2</v>
      </c>
      <c r="N125" s="23">
        <f>VLOOKUP($B125,Data!$A$8:$GL$500,151,FALSE)</f>
        <v>3.9821109123434707E-2</v>
      </c>
      <c r="O125" s="23">
        <f>VLOOKUP($B125,Data!$A$8:$GL$500,152,FALSE)</f>
        <v>3.9650349650349651E-2</v>
      </c>
      <c r="P125" s="23">
        <f>VLOOKUP($B125,Data!$A$8:$GL$500,153,FALSE)</f>
        <v>4.263620386643234E-2</v>
      </c>
      <c r="Q125" s="23">
        <f>VLOOKUP($B125,Data!$A$8:$GL$500,154,FALSE)</f>
        <v>4.2847100175746923E-2</v>
      </c>
      <c r="R125" s="23">
        <f>VLOOKUP($B125,Data!$A$8:$GL$500,155,FALSE)</f>
        <v>4.6731107205623901E-2</v>
      </c>
      <c r="S125" s="23">
        <f>VLOOKUP($B125,Data!$A$8:$GL$500,156,FALSE)</f>
        <v>6.2806394316163416E-2</v>
      </c>
      <c r="T125" s="23">
        <f>VLOOKUP($B125,Data!$A$8:$GL$500,157,FALSE)</f>
        <v>7.7513134851138352E-2</v>
      </c>
      <c r="U125" s="23">
        <f>VLOOKUP($B125,Data!$A$8:$GL$500,158,FALSE)</f>
        <v>7.9663716814159291E-2</v>
      </c>
      <c r="V125" s="23">
        <f>VLOOKUP($B125,Data!$A$8:$GL$500,159,FALSE)</f>
        <v>7.9593639575971736E-2</v>
      </c>
      <c r="W125" s="23">
        <f>VLOOKUP($B125,Data!$A$8:$GL$500,160,FALSE)</f>
        <v>8.1179577464788738E-2</v>
      </c>
      <c r="X125" s="23">
        <f>VLOOKUP($B125,Data!$A$8:$GL$500,161,FALSE)</f>
        <v>7.9947735191637628E-2</v>
      </c>
      <c r="Y125" s="23">
        <f>VLOOKUP($B125,Data!$A$8:$GL$500,162,FALSE)</f>
        <v>6.8400000000000002E-2</v>
      </c>
      <c r="Z125" s="23">
        <f>VLOOKUP($B125,Data!$A$8:$GL$500,163,FALSE)</f>
        <v>6.7833622183708836E-2</v>
      </c>
      <c r="AA125" s="23">
        <f>VLOOKUP($B125,Data!$A$8:$GL$500,164,FALSE)</f>
        <v>7.1145833333333339E-2</v>
      </c>
      <c r="AB125" s="23">
        <f>VLOOKUP($B125,Data!$A$8:$GL$500,165,FALSE)</f>
        <v>7.5121951219512192E-2</v>
      </c>
      <c r="AC125" s="23">
        <f>VLOOKUP($B125,Data!$A$8:$GL$500,166,FALSE)</f>
        <v>7.0605536332179933E-2</v>
      </c>
      <c r="AD125" s="23">
        <f>VLOOKUP($B125,Data!$A$8:$GL$500,167,FALSE)</f>
        <v>7.4383561643835611E-2</v>
      </c>
      <c r="AE125" s="52">
        <f>VLOOKUP($B125,Data!$A$8:$GL$500,168,FALSE)</f>
        <v>7.2886597938144324E-2</v>
      </c>
      <c r="AF125" s="52">
        <f>VLOOKUP($B125,Data!$A$8:$GL$500,169,FALSE)</f>
        <v>7.7624784853700515E-2</v>
      </c>
      <c r="AG125" s="52">
        <f>VLOOKUP($B125,Data!$A$8:$GL$500,170,FALSE)</f>
        <v>7.5481099656357395E-2</v>
      </c>
      <c r="AH125" s="52">
        <f>VLOOKUP($B125,Data!$A$8:$GL$500,171,FALSE)</f>
        <v>7.2180579216354346E-2</v>
      </c>
      <c r="AI125" s="52">
        <f>VLOOKUP($B125,Data!$A$8:$GL$500,172,FALSE)</f>
        <v>6.9591141396933565E-2</v>
      </c>
      <c r="AJ125" s="52">
        <f>VLOOKUP($B125,Data!$A$8:$GL$500,173,FALSE)</f>
        <v>7.0808080808080806E-2</v>
      </c>
      <c r="AK125" s="52">
        <f>VLOOKUP($B125,Data!$A$8:$GL$500,174,FALSE)</f>
        <v>6.4838160136286196E-2</v>
      </c>
    </row>
    <row r="126" spans="1:37">
      <c r="A126" s="1"/>
      <c r="B126" s="17" t="s">
        <v>206</v>
      </c>
      <c r="C126" s="42" t="s">
        <v>516</v>
      </c>
      <c r="D126" t="s">
        <v>0</v>
      </c>
      <c r="E126" s="45" t="s">
        <v>206</v>
      </c>
      <c r="F126" s="45" t="s">
        <v>509</v>
      </c>
      <c r="H126" s="23">
        <f>VLOOKUP($B126,Data!$A$8:$GL$500,145,FALSE)</f>
        <v>1.3753086419753086E-2</v>
      </c>
      <c r="I126" s="23">
        <f>VLOOKUP($B126,Data!$A$8:$GL$500,146,FALSE)</f>
        <v>1.2799043062200957E-2</v>
      </c>
      <c r="J126" s="23">
        <f>VLOOKUP($B126,Data!$A$8:$GL$500,147,FALSE)</f>
        <v>1.4068965517241379E-2</v>
      </c>
      <c r="K126" s="23">
        <f>VLOOKUP($B126,Data!$A$8:$GL$500,148,FALSE)</f>
        <v>1.4174757281553398E-2</v>
      </c>
      <c r="L126" s="23">
        <f>VLOOKUP($B126,Data!$A$8:$GL$500,149,FALSE)</f>
        <v>1.4234449760765551E-2</v>
      </c>
      <c r="M126" s="23">
        <f>VLOOKUP($B126,Data!$A$8:$GL$500,150,FALSE)</f>
        <v>1.3349875930521091E-2</v>
      </c>
      <c r="N126" s="23">
        <f>VLOOKUP($B126,Data!$A$8:$GL$500,151,FALSE)</f>
        <v>1.410757946210269E-2</v>
      </c>
      <c r="O126" s="23">
        <f>VLOOKUP($B126,Data!$A$8:$GL$500,152,FALSE)</f>
        <v>1.332518337408313E-2</v>
      </c>
      <c r="P126" s="23">
        <f>VLOOKUP($B126,Data!$A$8:$GL$500,153,FALSE)</f>
        <v>1.3040380047505937E-2</v>
      </c>
      <c r="Q126" s="23">
        <f>VLOOKUP($B126,Data!$A$8:$GL$500,154,FALSE)</f>
        <v>1.321078431372549E-2</v>
      </c>
      <c r="R126" s="23">
        <f>VLOOKUP($B126,Data!$A$8:$GL$500,155,FALSE)</f>
        <v>1.5873786407766991E-2</v>
      </c>
      <c r="S126" s="23">
        <f>VLOOKUP($B126,Data!$A$8:$GL$500,156,FALSE)</f>
        <v>1.9614457831325302E-2</v>
      </c>
      <c r="T126" s="23">
        <f>VLOOKUP($B126,Data!$A$8:$GL$500,157,FALSE)</f>
        <v>2.8902147971360381E-2</v>
      </c>
      <c r="U126" s="23">
        <f>VLOOKUP($B126,Data!$A$8:$GL$500,158,FALSE)</f>
        <v>2.6214285714285714E-2</v>
      </c>
      <c r="V126" s="23">
        <f>VLOOKUP($B126,Data!$A$8:$GL$500,159,FALSE)</f>
        <v>2.7132530120481928E-2</v>
      </c>
      <c r="W126" s="23">
        <f>VLOOKUP($B126,Data!$A$8:$GL$500,160,FALSE)</f>
        <v>2.6299765807962529E-2</v>
      </c>
      <c r="X126" s="23">
        <f>VLOOKUP($B126,Data!$A$8:$GL$500,161,FALSE)</f>
        <v>2.661214953271028E-2</v>
      </c>
      <c r="Y126" s="23">
        <f>VLOOKUP($B126,Data!$A$8:$GL$500,162,FALSE)</f>
        <v>2.2654462242562928E-2</v>
      </c>
      <c r="Z126" s="23">
        <f>VLOOKUP($B126,Data!$A$8:$GL$500,163,FALSE)</f>
        <v>2.2545045045045044E-2</v>
      </c>
      <c r="AA126" s="23">
        <f>VLOOKUP($B126,Data!$A$8:$GL$500,164,FALSE)</f>
        <v>2.3409090909090911E-2</v>
      </c>
      <c r="AB126" s="23">
        <f>VLOOKUP($B126,Data!$A$8:$GL$500,165,FALSE)</f>
        <v>2.5817757009345795E-2</v>
      </c>
      <c r="AC126" s="23">
        <f>VLOOKUP($B126,Data!$A$8:$GL$500,166,FALSE)</f>
        <v>2.3241379310344829E-2</v>
      </c>
      <c r="AD126" s="23">
        <f>VLOOKUP($B126,Data!$A$8:$GL$500,167,FALSE)</f>
        <v>2.5933806146572105E-2</v>
      </c>
      <c r="AE126" s="52">
        <f>VLOOKUP($B126,Data!$A$8:$GL$500,168,FALSE)</f>
        <v>2.5426540284360189E-2</v>
      </c>
      <c r="AF126" s="52">
        <f>VLOOKUP($B126,Data!$A$8:$GL$500,169,FALSE)</f>
        <v>2.7670588235294117E-2</v>
      </c>
      <c r="AG126" s="52">
        <f>VLOOKUP($B126,Data!$A$8:$GL$500,170,FALSE)</f>
        <v>2.4019370460048425E-2</v>
      </c>
      <c r="AH126" s="52">
        <f>VLOOKUP($B126,Data!$A$8:$GL$500,171,FALSE)</f>
        <v>2.4038004750593825E-2</v>
      </c>
      <c r="AI126" s="52">
        <f>VLOOKUP($B126,Data!$A$8:$GL$500,172,FALSE)</f>
        <v>2.1077981651376147E-2</v>
      </c>
      <c r="AJ126" s="52">
        <f>VLOOKUP($B126,Data!$A$8:$GL$500,173,FALSE)</f>
        <v>2.0361173814898419E-2</v>
      </c>
      <c r="AK126" s="52">
        <f>VLOOKUP($B126,Data!$A$8:$GL$500,174,FALSE)</f>
        <v>1.7620137299771167E-2</v>
      </c>
    </row>
    <row r="127" spans="1:37">
      <c r="A127" s="1"/>
      <c r="B127" s="17" t="s">
        <v>207</v>
      </c>
      <c r="C127" s="42" t="s">
        <v>518</v>
      </c>
      <c r="D127" t="s">
        <v>505</v>
      </c>
      <c r="E127" s="45" t="s">
        <v>207</v>
      </c>
      <c r="F127" s="45" t="s">
        <v>42</v>
      </c>
      <c r="H127" s="23">
        <f>VLOOKUP($B127,Data!$A$8:$GL$500,145,FALSE)</f>
        <v>4.1903225806451616E-2</v>
      </c>
      <c r="I127" s="23">
        <f>VLOOKUP($B127,Data!$A$8:$GL$500,146,FALSE)</f>
        <v>4.1862955032119911E-2</v>
      </c>
      <c r="J127" s="23">
        <f>VLOOKUP($B127,Data!$A$8:$GL$500,147,FALSE)</f>
        <v>4.0178571428571432E-2</v>
      </c>
      <c r="K127" s="23">
        <f>VLOOKUP($B127,Data!$A$8:$GL$500,148,FALSE)</f>
        <v>4.0760171306209847E-2</v>
      </c>
      <c r="L127" s="23">
        <f>VLOOKUP($B127,Data!$A$8:$GL$500,149,FALSE)</f>
        <v>4.0697424892703865E-2</v>
      </c>
      <c r="M127" s="23">
        <f>VLOOKUP($B127,Data!$A$8:$GL$500,150,FALSE)</f>
        <v>3.7730192719486084E-2</v>
      </c>
      <c r="N127" s="23">
        <f>VLOOKUP($B127,Data!$A$8:$GL$500,151,FALSE)</f>
        <v>3.6153017241379308E-2</v>
      </c>
      <c r="O127" s="23">
        <f>VLOOKUP($B127,Data!$A$8:$GL$500,152,FALSE)</f>
        <v>3.4157782515991469E-2</v>
      </c>
      <c r="P127" s="23">
        <f>VLOOKUP($B127,Data!$A$8:$GL$500,153,FALSE)</f>
        <v>3.4014830508474578E-2</v>
      </c>
      <c r="Q127" s="23">
        <f>VLOOKUP($B127,Data!$A$8:$GL$500,154,FALSE)</f>
        <v>3.4408602150537634E-2</v>
      </c>
      <c r="R127" s="23">
        <f>VLOOKUP($B127,Data!$A$8:$GL$500,155,FALSE)</f>
        <v>3.7416576964477935E-2</v>
      </c>
      <c r="S127" s="23">
        <f>VLOOKUP($B127,Data!$A$8:$GL$500,156,FALSE)</f>
        <v>4.1517761033369217E-2</v>
      </c>
      <c r="T127" s="23">
        <f>VLOOKUP($B127,Data!$A$8:$GL$500,157,FALSE)</f>
        <v>5.2774122807017543E-2</v>
      </c>
      <c r="U127" s="23">
        <f>VLOOKUP($B127,Data!$A$8:$GL$500,158,FALSE)</f>
        <v>5.6835722160970228E-2</v>
      </c>
      <c r="V127" s="23">
        <f>VLOOKUP($B127,Data!$A$8:$GL$500,159,FALSE)</f>
        <v>6.1802002224694105E-2</v>
      </c>
      <c r="W127" s="23">
        <f>VLOOKUP($B127,Data!$A$8:$GL$500,160,FALSE)</f>
        <v>5.8585635359116019E-2</v>
      </c>
      <c r="X127" s="23">
        <f>VLOOKUP($B127,Data!$A$8:$GL$500,161,FALSE)</f>
        <v>5.7853107344632768E-2</v>
      </c>
      <c r="Y127" s="23">
        <f>VLOOKUP($B127,Data!$A$8:$GL$500,162,FALSE)</f>
        <v>5.4292185730464328E-2</v>
      </c>
      <c r="Z127" s="23">
        <f>VLOOKUP($B127,Data!$A$8:$GL$500,163,FALSE)</f>
        <v>5.6320000000000002E-2</v>
      </c>
      <c r="AA127" s="23">
        <f>VLOOKUP($B127,Data!$A$8:$GL$500,164,FALSE)</f>
        <v>5.5988700564971752E-2</v>
      </c>
      <c r="AB127" s="23">
        <f>VLOOKUP($B127,Data!$A$8:$GL$500,165,FALSE)</f>
        <v>5.8271604938271604E-2</v>
      </c>
      <c r="AC127" s="23">
        <f>VLOOKUP($B127,Data!$A$8:$GL$500,166,FALSE)</f>
        <v>5.8963210702341139E-2</v>
      </c>
      <c r="AD127" s="23">
        <f>VLOOKUP($B127,Data!$A$8:$GL$500,167,FALSE)</f>
        <v>5.7938596491228067E-2</v>
      </c>
      <c r="AE127" s="52">
        <f>VLOOKUP($B127,Data!$A$8:$GL$500,168,FALSE)</f>
        <v>5.7102908277404919E-2</v>
      </c>
      <c r="AF127" s="52">
        <f>VLOOKUP($B127,Data!$A$8:$GL$500,169,FALSE)</f>
        <v>5.8082039911308204E-2</v>
      </c>
      <c r="AG127" s="52">
        <f>VLOOKUP($B127,Data!$A$8:$GL$500,170,FALSE)</f>
        <v>5.2949002217294899E-2</v>
      </c>
      <c r="AH127" s="52">
        <f>VLOOKUP($B127,Data!$A$8:$GL$500,171,FALSE)</f>
        <v>5.2656250000000002E-2</v>
      </c>
      <c r="AI127" s="52">
        <f>VLOOKUP($B127,Data!$A$8:$GL$500,172,FALSE)</f>
        <v>5.0907150480256139E-2</v>
      </c>
      <c r="AJ127" s="52">
        <f>VLOOKUP($B127,Data!$A$8:$GL$500,173,FALSE)</f>
        <v>5.3599137931034484E-2</v>
      </c>
      <c r="AK127" s="52">
        <f>VLOOKUP($B127,Data!$A$8:$GL$500,174,FALSE)</f>
        <v>5.0911062906724515E-2</v>
      </c>
    </row>
    <row r="128" spans="1:37">
      <c r="A128" s="1"/>
      <c r="B128" s="17" t="s">
        <v>208</v>
      </c>
      <c r="C128" s="42" t="s">
        <v>517</v>
      </c>
      <c r="D128" t="s">
        <v>505</v>
      </c>
      <c r="E128" s="45" t="s">
        <v>208</v>
      </c>
      <c r="F128" s="45"/>
      <c r="H128" s="23">
        <f>VLOOKUP($B128,Data!$A$8:$GL$500,145,FALSE)</f>
        <v>1.4871834705608203E-2</v>
      </c>
      <c r="I128" s="23">
        <f>VLOOKUP($B128,Data!$A$8:$GL$500,146,FALSE)</f>
        <v>1.3617967193009351E-2</v>
      </c>
      <c r="J128" s="23">
        <f>VLOOKUP($B128,Data!$A$8:$GL$500,147,FALSE)</f>
        <v>1.4343434343434344E-2</v>
      </c>
      <c r="K128" s="23">
        <f>VLOOKUP($B128,Data!$A$8:$GL$500,148,FALSE)</f>
        <v>1.3502824858757062E-2</v>
      </c>
      <c r="L128" s="23">
        <f>VLOOKUP($B128,Data!$A$8:$GL$500,149,FALSE)</f>
        <v>1.4391324270658317E-2</v>
      </c>
      <c r="M128" s="23">
        <f>VLOOKUP($B128,Data!$A$8:$GL$500,150,FALSE)</f>
        <v>1.2947384521260324E-2</v>
      </c>
      <c r="N128" s="23">
        <f>VLOOKUP($B128,Data!$A$8:$GL$500,151,FALSE)</f>
        <v>1.1270353302611367E-2</v>
      </c>
      <c r="O128" s="23">
        <f>VLOOKUP($B128,Data!$A$8:$GL$500,152,FALSE)</f>
        <v>1.0788260602335587E-2</v>
      </c>
      <c r="P128" s="23">
        <f>VLOOKUP($B128,Data!$A$8:$GL$500,153,FALSE)</f>
        <v>1.2146805896805897E-2</v>
      </c>
      <c r="Q128" s="23">
        <f>VLOOKUP($B128,Data!$A$8:$GL$500,154,FALSE)</f>
        <v>1.3315334773218142E-2</v>
      </c>
      <c r="R128" s="23">
        <f>VLOOKUP($B128,Data!$A$8:$GL$500,155,FALSE)</f>
        <v>1.559085328422345E-2</v>
      </c>
      <c r="S128" s="23">
        <f>VLOOKUP($B128,Data!$A$8:$GL$500,156,FALSE)</f>
        <v>1.994625307125307E-2</v>
      </c>
      <c r="T128" s="23">
        <f>VLOOKUP($B128,Data!$A$8:$GL$500,157,FALSE)</f>
        <v>2.8968253968253969E-2</v>
      </c>
      <c r="U128" s="23">
        <f>VLOOKUP($B128,Data!$A$8:$GL$500,158,FALSE)</f>
        <v>2.9451340996168581E-2</v>
      </c>
      <c r="V128" s="23">
        <f>VLOOKUP($B128,Data!$A$8:$GL$500,159,FALSE)</f>
        <v>2.9529608768457907E-2</v>
      </c>
      <c r="W128" s="23">
        <f>VLOOKUP($B128,Data!$A$8:$GL$500,160,FALSE)</f>
        <v>2.9513521680012086E-2</v>
      </c>
      <c r="X128" s="23">
        <f>VLOOKUP($B128,Data!$A$8:$GL$500,161,FALSE)</f>
        <v>2.8933333333333332E-2</v>
      </c>
      <c r="Y128" s="23">
        <f>VLOOKUP($B128,Data!$A$8:$GL$500,162,FALSE)</f>
        <v>2.39918007895536E-2</v>
      </c>
      <c r="Z128" s="23">
        <f>VLOOKUP($B128,Data!$A$8:$GL$500,163,FALSE)</f>
        <v>2.3201038009464204E-2</v>
      </c>
      <c r="AA128" s="23">
        <f>VLOOKUP($B128,Data!$A$8:$GL$500,164,FALSE)</f>
        <v>2.2864996945632255E-2</v>
      </c>
      <c r="AB128" s="23">
        <f>VLOOKUP($B128,Data!$A$8:$GL$500,165,FALSE)</f>
        <v>2.5227898439889873E-2</v>
      </c>
      <c r="AC128" s="23">
        <f>VLOOKUP($B128,Data!$A$8:$GL$500,166,FALSE)</f>
        <v>2.3777061262091202E-2</v>
      </c>
      <c r="AD128" s="23">
        <f>VLOOKUP($B128,Data!$A$8:$GL$500,167,FALSE)</f>
        <v>2.5424196018376723E-2</v>
      </c>
      <c r="AE128" s="52">
        <f>VLOOKUP($B128,Data!$A$8:$GL$500,168,FALSE)</f>
        <v>2.5492412511613504E-2</v>
      </c>
      <c r="AF128" s="52">
        <f>VLOOKUP($B128,Data!$A$8:$GL$500,169,FALSE)</f>
        <v>2.8244310264746865E-2</v>
      </c>
      <c r="AG128" s="52">
        <f>VLOOKUP($B128,Data!$A$8:$GL$500,170,FALSE)</f>
        <v>2.5037779491133384E-2</v>
      </c>
      <c r="AH128" s="52">
        <f>VLOOKUP($B128,Data!$A$8:$GL$500,171,FALSE)</f>
        <v>2.4464340845940104E-2</v>
      </c>
      <c r="AI128" s="52">
        <f>VLOOKUP($B128,Data!$A$8:$GL$500,172,FALSE)</f>
        <v>2.4021237303785779E-2</v>
      </c>
      <c r="AJ128" s="52">
        <f>VLOOKUP($B128,Data!$A$8:$GL$500,173,FALSE)</f>
        <v>2.5222170614646228E-2</v>
      </c>
      <c r="AK128" s="52">
        <f>VLOOKUP($B128,Data!$A$8:$GL$500,174,FALSE)</f>
        <v>2.1089093701996929E-2</v>
      </c>
    </row>
    <row r="129" spans="1:37">
      <c r="A129" s="1"/>
      <c r="B129" s="17" t="s">
        <v>209</v>
      </c>
      <c r="C129" s="42" t="s">
        <v>517</v>
      </c>
      <c r="D129" t="s">
        <v>0</v>
      </c>
      <c r="E129" s="45" t="s">
        <v>209</v>
      </c>
      <c r="F129" s="45" t="s">
        <v>37</v>
      </c>
      <c r="G129" s="45" t="str">
        <f>""</f>
        <v/>
      </c>
      <c r="H129" s="23">
        <f>VLOOKUP($B129,Data!$A$8:$GL$500,145,FALSE)</f>
        <v>1.1955990220048899E-2</v>
      </c>
      <c r="I129" s="23">
        <f>VLOOKUP($B129,Data!$A$8:$GL$500,146,FALSE)</f>
        <v>9.8503740648379044E-3</v>
      </c>
      <c r="J129" s="23">
        <f>VLOOKUP($B129,Data!$A$8:$GL$500,147,FALSE)</f>
        <v>1.0583941605839416E-2</v>
      </c>
      <c r="K129" s="23">
        <f>VLOOKUP($B129,Data!$A$8:$GL$500,148,FALSE)</f>
        <v>9.9514563106796114E-3</v>
      </c>
      <c r="L129" s="23">
        <f>VLOOKUP($B129,Data!$A$8:$GL$500,149,FALSE)</f>
        <v>1.0685579196217494E-2</v>
      </c>
      <c r="M129" s="23">
        <f>VLOOKUP($B129,Data!$A$8:$GL$500,150,FALSE)</f>
        <v>9.3577981651376142E-3</v>
      </c>
      <c r="N129" s="23">
        <f>VLOOKUP($B129,Data!$A$8:$GL$500,151,FALSE)</f>
        <v>9.1211401425178151E-3</v>
      </c>
      <c r="O129" s="23">
        <f>VLOOKUP($B129,Data!$A$8:$GL$500,152,FALSE)</f>
        <v>8.9346246973365621E-3</v>
      </c>
      <c r="P129" s="23">
        <f>VLOOKUP($B129,Data!$A$8:$GL$500,153,FALSE)</f>
        <v>9.3643031784841069E-3</v>
      </c>
      <c r="Q129" s="23">
        <f>VLOOKUP($B129,Data!$A$8:$GL$500,154,FALSE)</f>
        <v>9.6766169154228858E-3</v>
      </c>
      <c r="R129" s="23">
        <f>VLOOKUP($B129,Data!$A$8:$GL$500,155,FALSE)</f>
        <v>1.3604938271604939E-2</v>
      </c>
      <c r="S129" s="23">
        <f>VLOOKUP($B129,Data!$A$8:$GL$500,156,FALSE)</f>
        <v>1.660287081339713E-2</v>
      </c>
      <c r="T129" s="23">
        <f>VLOOKUP($B129,Data!$A$8:$GL$500,157,FALSE)</f>
        <v>2.7671568627450981E-2</v>
      </c>
      <c r="U129" s="23">
        <f>VLOOKUP($B129,Data!$A$8:$GL$500,158,FALSE)</f>
        <v>2.9398496240601504E-2</v>
      </c>
      <c r="V129" s="23">
        <f>VLOOKUP($B129,Data!$A$8:$GL$500,159,FALSE)</f>
        <v>2.9620253164556961E-2</v>
      </c>
      <c r="W129" s="23">
        <f>VLOOKUP($B129,Data!$A$8:$GL$500,160,FALSE)</f>
        <v>2.6069651741293533E-2</v>
      </c>
      <c r="X129" s="23">
        <f>VLOOKUP($B129,Data!$A$8:$GL$500,161,FALSE)</f>
        <v>2.5456852791878173E-2</v>
      </c>
      <c r="Y129" s="23">
        <f>VLOOKUP($B129,Data!$A$8:$GL$500,162,FALSE)</f>
        <v>2.0924999999999999E-2</v>
      </c>
      <c r="Z129" s="23">
        <f>VLOOKUP($B129,Data!$A$8:$GL$500,163,FALSE)</f>
        <v>1.9846938775510203E-2</v>
      </c>
      <c r="AA129" s="23">
        <f>VLOOKUP($B129,Data!$A$8:$GL$500,164,FALSE)</f>
        <v>1.9665809768637531E-2</v>
      </c>
      <c r="AB129" s="23">
        <f>VLOOKUP($B129,Data!$A$8:$GL$500,165,FALSE)</f>
        <v>2.0818858560794046E-2</v>
      </c>
      <c r="AC129" s="23">
        <f>VLOOKUP($B129,Data!$A$8:$GL$500,166,FALSE)</f>
        <v>2.0048780487804879E-2</v>
      </c>
      <c r="AD129" s="23">
        <f>VLOOKUP($B129,Data!$A$8:$GL$500,167,FALSE)</f>
        <v>2.2153465346534652E-2</v>
      </c>
      <c r="AE129" s="52">
        <f>VLOOKUP($B129,Data!$A$8:$GL$500,168,FALSE)</f>
        <v>2.1086956521739132E-2</v>
      </c>
      <c r="AF129" s="52">
        <f>VLOOKUP($B129,Data!$A$8:$GL$500,169,FALSE)</f>
        <v>2.1999999999999999E-2</v>
      </c>
      <c r="AG129" s="52">
        <f>VLOOKUP($B129,Data!$A$8:$GL$500,170,FALSE)</f>
        <v>1.8696629213483147E-2</v>
      </c>
      <c r="AH129" s="52">
        <f>VLOOKUP($B129,Data!$A$8:$GL$500,171,FALSE)</f>
        <v>1.7582417582417582E-2</v>
      </c>
      <c r="AI129" s="52">
        <f>VLOOKUP($B129,Data!$A$8:$GL$500,172,FALSE)</f>
        <v>1.5822222222222224E-2</v>
      </c>
      <c r="AJ129" s="52">
        <f>VLOOKUP($B129,Data!$A$8:$GL$500,173,FALSE)</f>
        <v>1.7912844036697247E-2</v>
      </c>
      <c r="AK129" s="52">
        <f>VLOOKUP($B129,Data!$A$8:$GL$500,174,FALSE)</f>
        <v>1.5450346420323325E-2</v>
      </c>
    </row>
    <row r="130" spans="1:37">
      <c r="A130" s="1"/>
      <c r="B130" s="17" t="s">
        <v>210</v>
      </c>
      <c r="C130" s="42" t="s">
        <v>518</v>
      </c>
      <c r="D130" t="s">
        <v>505</v>
      </c>
      <c r="E130" s="45" t="s">
        <v>210</v>
      </c>
      <c r="F130" s="45" t="s">
        <v>42</v>
      </c>
      <c r="G130" s="45" t="str">
        <f>""</f>
        <v/>
      </c>
      <c r="H130" s="23">
        <f>VLOOKUP($B130,Data!$A$8:$GL$500,145,FALSE)</f>
        <v>7.3066783831282955E-2</v>
      </c>
      <c r="I130" s="23">
        <f>VLOOKUP($B130,Data!$A$8:$GL$500,146,FALSE)</f>
        <v>7.4480633802816901E-2</v>
      </c>
      <c r="J130" s="23">
        <f>VLOOKUP($B130,Data!$A$8:$GL$500,147,FALSE)</f>
        <v>7.2670157068062832E-2</v>
      </c>
      <c r="K130" s="23">
        <f>VLOOKUP($B130,Data!$A$8:$GL$500,148,FALSE)</f>
        <v>6.8197969543147205E-2</v>
      </c>
      <c r="L130" s="23">
        <f>VLOOKUP($B130,Data!$A$8:$GL$500,149,FALSE)</f>
        <v>6.6635434412265757E-2</v>
      </c>
      <c r="M130" s="23">
        <f>VLOOKUP($B130,Data!$A$8:$GL$500,150,FALSE)</f>
        <v>5.9688026981450253E-2</v>
      </c>
      <c r="N130" s="23">
        <f>VLOOKUP($B130,Data!$A$8:$GL$500,151,FALSE)</f>
        <v>6.1806506849315067E-2</v>
      </c>
      <c r="O130" s="23">
        <f>VLOOKUP($B130,Data!$A$8:$GL$500,152,FALSE)</f>
        <v>5.9352262644188108E-2</v>
      </c>
      <c r="P130" s="23">
        <f>VLOOKUP($B130,Data!$A$8:$GL$500,153,FALSE)</f>
        <v>5.7542908762420956E-2</v>
      </c>
      <c r="Q130" s="23">
        <f>VLOOKUP($B130,Data!$A$8:$GL$500,154,FALSE)</f>
        <v>5.5809859154929579E-2</v>
      </c>
      <c r="R130" s="23">
        <f>VLOOKUP($B130,Data!$A$8:$GL$500,155,FALSE)</f>
        <v>6.1346153846153849E-2</v>
      </c>
      <c r="S130" s="23">
        <f>VLOOKUP($B130,Data!$A$8:$GL$500,156,FALSE)</f>
        <v>6.7737765466297326E-2</v>
      </c>
      <c r="T130" s="23">
        <f>VLOOKUP($B130,Data!$A$8:$GL$500,157,FALSE)</f>
        <v>8.3871268656716416E-2</v>
      </c>
      <c r="U130" s="23">
        <f>VLOOKUP($B130,Data!$A$8:$GL$500,158,FALSE)</f>
        <v>8.7216014897579144E-2</v>
      </c>
      <c r="V130" s="23">
        <f>VLOOKUP($B130,Data!$A$8:$GL$500,159,FALSE)</f>
        <v>9.060384263494968E-2</v>
      </c>
      <c r="W130" s="23">
        <f>VLOOKUP($B130,Data!$A$8:$GL$500,160,FALSE)</f>
        <v>9.1083333333333336E-2</v>
      </c>
      <c r="X130" s="23">
        <f>VLOOKUP($B130,Data!$A$8:$GL$500,161,FALSE)</f>
        <v>9.4990583804143131E-2</v>
      </c>
      <c r="Y130" s="23">
        <f>VLOOKUP($B130,Data!$A$8:$GL$500,162,FALSE)</f>
        <v>9.031161473087819E-2</v>
      </c>
      <c r="Z130" s="23">
        <f>VLOOKUP($B130,Data!$A$8:$GL$500,163,FALSE)</f>
        <v>9.2741784037558686E-2</v>
      </c>
      <c r="AA130" s="23">
        <f>VLOOKUP($B130,Data!$A$8:$GL$500,164,FALSE)</f>
        <v>9.0583333333333335E-2</v>
      </c>
      <c r="AB130" s="23">
        <f>VLOOKUP($B130,Data!$A$8:$GL$500,165,FALSE)</f>
        <v>9.2873873873873872E-2</v>
      </c>
      <c r="AC130" s="23">
        <f>VLOOKUP($B130,Data!$A$8:$GL$500,166,FALSE)</f>
        <v>9.5658492279745683E-2</v>
      </c>
      <c r="AD130" s="23">
        <f>VLOOKUP($B130,Data!$A$8:$GL$500,167,FALSE)</f>
        <v>9.4710080285459408E-2</v>
      </c>
      <c r="AE130" s="52">
        <f>VLOOKUP($B130,Data!$A$8:$GL$500,168,FALSE)</f>
        <v>8.9185059422750429E-2</v>
      </c>
      <c r="AF130" s="52">
        <f>VLOOKUP($B130,Data!$A$8:$GL$500,169,FALSE)</f>
        <v>9.124670763827919E-2</v>
      </c>
      <c r="AG130" s="52">
        <f>VLOOKUP($B130,Data!$A$8:$GL$500,170,FALSE)</f>
        <v>8.6341673856773077E-2</v>
      </c>
      <c r="AH130" s="52">
        <f>VLOOKUP($B130,Data!$A$8:$GL$500,171,FALSE)</f>
        <v>8.4222415291051261E-2</v>
      </c>
      <c r="AI130" s="52">
        <f>VLOOKUP($B130,Data!$A$8:$GL$500,172,FALSE)</f>
        <v>8.387096774193549E-2</v>
      </c>
      <c r="AJ130" s="52">
        <f>VLOOKUP($B130,Data!$A$8:$GL$500,173,FALSE)</f>
        <v>8.0612930310663314E-2</v>
      </c>
      <c r="AK130" s="52">
        <f>VLOOKUP($B130,Data!$A$8:$GL$500,174,FALSE)</f>
        <v>7.6877673224978613E-2</v>
      </c>
    </row>
    <row r="131" spans="1:37">
      <c r="A131" s="1"/>
      <c r="B131" s="17" t="s">
        <v>211</v>
      </c>
      <c r="C131" s="42" t="s">
        <v>517</v>
      </c>
      <c r="D131" t="s">
        <v>0</v>
      </c>
      <c r="E131" s="45" t="s">
        <v>211</v>
      </c>
      <c r="F131" s="45" t="s">
        <v>35</v>
      </c>
      <c r="G131" s="45" t="str">
        <f>""</f>
        <v/>
      </c>
      <c r="H131" s="23">
        <f>VLOOKUP($B131,Data!$A$8:$GL$500,145,FALSE)</f>
        <v>3.2587412587412587E-2</v>
      </c>
      <c r="I131" s="23">
        <f>VLOOKUP($B131,Data!$A$8:$GL$500,146,FALSE)</f>
        <v>3.3747016706443915E-2</v>
      </c>
      <c r="J131" s="23">
        <f>VLOOKUP($B131,Data!$A$8:$GL$500,147,FALSE)</f>
        <v>3.4534606205250597E-2</v>
      </c>
      <c r="K131" s="23">
        <f>VLOOKUP($B131,Data!$A$8:$GL$500,148,FALSE)</f>
        <v>3.4780487804878052E-2</v>
      </c>
      <c r="L131" s="23">
        <f>VLOOKUP($B131,Data!$A$8:$GL$500,149,FALSE)</f>
        <v>3.7429906542056073E-2</v>
      </c>
      <c r="M131" s="23">
        <f>VLOOKUP($B131,Data!$A$8:$GL$500,150,FALSE)</f>
        <v>3.4403669724770644E-2</v>
      </c>
      <c r="N131" s="23">
        <f>VLOOKUP($B131,Data!$A$8:$GL$500,151,FALSE)</f>
        <v>3.2189616252821671E-2</v>
      </c>
      <c r="O131" s="23">
        <f>VLOOKUP($B131,Data!$A$8:$GL$500,152,FALSE)</f>
        <v>3.0156599552572706E-2</v>
      </c>
      <c r="P131" s="23">
        <f>VLOOKUP($B131,Data!$A$8:$GL$500,153,FALSE)</f>
        <v>2.8654708520179373E-2</v>
      </c>
      <c r="Q131" s="23">
        <f>VLOOKUP($B131,Data!$A$8:$GL$500,154,FALSE)</f>
        <v>2.9704545454545456E-2</v>
      </c>
      <c r="R131" s="23">
        <f>VLOOKUP($B131,Data!$A$8:$GL$500,155,FALSE)</f>
        <v>3.4964705882352939E-2</v>
      </c>
      <c r="S131" s="23">
        <f>VLOOKUP($B131,Data!$A$8:$GL$500,156,FALSE)</f>
        <v>4.3078703703703702E-2</v>
      </c>
      <c r="T131" s="23">
        <f>VLOOKUP($B131,Data!$A$8:$GL$500,157,FALSE)</f>
        <v>5.942528735632184E-2</v>
      </c>
      <c r="U131" s="23">
        <f>VLOOKUP($B131,Data!$A$8:$GL$500,158,FALSE)</f>
        <v>5.7661469933184856E-2</v>
      </c>
      <c r="V131" s="23">
        <f>VLOOKUP($B131,Data!$A$8:$GL$500,159,FALSE)</f>
        <v>5.5906040268456379E-2</v>
      </c>
      <c r="W131" s="23">
        <f>VLOOKUP($B131,Data!$A$8:$GL$500,160,FALSE)</f>
        <v>5.6697038724373573E-2</v>
      </c>
      <c r="X131" s="23">
        <f>VLOOKUP($B131,Data!$A$8:$GL$500,161,FALSE)</f>
        <v>6.0546318289786225E-2</v>
      </c>
      <c r="Y131" s="23">
        <f>VLOOKUP($B131,Data!$A$8:$GL$500,162,FALSE)</f>
        <v>5.5626477541371157E-2</v>
      </c>
      <c r="Z131" s="23">
        <f>VLOOKUP($B131,Data!$A$8:$GL$500,163,FALSE)</f>
        <v>5.2607655502392346E-2</v>
      </c>
      <c r="AA131" s="23">
        <f>VLOOKUP($B131,Data!$A$8:$GL$500,164,FALSE)</f>
        <v>5.2271662763466044E-2</v>
      </c>
      <c r="AB131" s="23">
        <f>VLOOKUP($B131,Data!$A$8:$GL$500,165,FALSE)</f>
        <v>5.4817351598173518E-2</v>
      </c>
      <c r="AC131" s="23">
        <f>VLOOKUP($B131,Data!$A$8:$GL$500,166,FALSE)</f>
        <v>5.3623853211009175E-2</v>
      </c>
      <c r="AD131" s="23">
        <f>VLOOKUP($B131,Data!$A$8:$GL$500,167,FALSE)</f>
        <v>5.6567505720823801E-2</v>
      </c>
      <c r="AE131" s="52">
        <f>VLOOKUP($B131,Data!$A$8:$GL$500,168,FALSE)</f>
        <v>5.9758454106280195E-2</v>
      </c>
      <c r="AF131" s="52">
        <f>VLOOKUP($B131,Data!$A$8:$GL$500,169,FALSE)</f>
        <v>6.3141486810551553E-2</v>
      </c>
      <c r="AG131" s="52">
        <f>VLOOKUP($B131,Data!$A$8:$GL$500,170,FALSE)</f>
        <v>5.5288461538461536E-2</v>
      </c>
      <c r="AH131" s="52">
        <f>VLOOKUP($B131,Data!$A$8:$GL$500,171,FALSE)</f>
        <v>5.3131067961165047E-2</v>
      </c>
      <c r="AI131" s="52">
        <f>VLOOKUP($B131,Data!$A$8:$GL$500,172,FALSE)</f>
        <v>5.8358208955223881E-2</v>
      </c>
      <c r="AJ131" s="52">
        <f>VLOOKUP($B131,Data!$A$8:$GL$500,173,FALSE)</f>
        <v>6.342710997442455E-2</v>
      </c>
      <c r="AK131" s="52">
        <f>VLOOKUP($B131,Data!$A$8:$GL$500,174,FALSE)</f>
        <v>5.6393034825870644E-2</v>
      </c>
    </row>
    <row r="132" spans="1:37">
      <c r="A132" s="1"/>
      <c r="B132" s="17" t="s">
        <v>212</v>
      </c>
      <c r="C132" s="42" t="s">
        <v>516</v>
      </c>
      <c r="D132" t="s">
        <v>0</v>
      </c>
      <c r="E132" s="45" t="s">
        <v>212</v>
      </c>
      <c r="F132" s="45" t="s">
        <v>36</v>
      </c>
      <c r="G132" s="45" t="s">
        <v>509</v>
      </c>
      <c r="H132" s="23">
        <f>VLOOKUP($B132,Data!$A$8:$GL$500,145,FALSE)</f>
        <v>1.3798742138364781E-2</v>
      </c>
      <c r="I132" s="23">
        <f>VLOOKUP($B132,Data!$A$8:$GL$500,146,FALSE)</f>
        <v>1.3656330749354005E-2</v>
      </c>
      <c r="J132" s="23">
        <f>VLOOKUP($B132,Data!$A$8:$GL$500,147,FALSE)</f>
        <v>1.4276401564537158E-2</v>
      </c>
      <c r="K132" s="23">
        <f>VLOOKUP($B132,Data!$A$8:$GL$500,148,FALSE)</f>
        <v>1.3867549668874173E-2</v>
      </c>
      <c r="L132" s="23">
        <f>VLOOKUP($B132,Data!$A$8:$GL$500,149,FALSE)</f>
        <v>1.3969986357435198E-2</v>
      </c>
      <c r="M132" s="23">
        <f>VLOOKUP($B132,Data!$A$8:$GL$500,150,FALSE)</f>
        <v>1.2486842105263157E-2</v>
      </c>
      <c r="N132" s="23">
        <f>VLOOKUP($B132,Data!$A$8:$GL$500,151,FALSE)</f>
        <v>1.3148880105401845E-2</v>
      </c>
      <c r="O132" s="23">
        <f>VLOOKUP($B132,Data!$A$8:$GL$500,152,FALSE)</f>
        <v>1.1688654353562006E-2</v>
      </c>
      <c r="P132" s="23">
        <f>VLOOKUP($B132,Data!$A$8:$GL$500,153,FALSE)</f>
        <v>1.1577608142493638E-2</v>
      </c>
      <c r="Q132" s="23">
        <f>VLOOKUP($B132,Data!$A$8:$GL$500,154,FALSE)</f>
        <v>1.1510883482714469E-2</v>
      </c>
      <c r="R132" s="23">
        <f>VLOOKUP($B132,Data!$A$8:$GL$500,155,FALSE)</f>
        <v>1.4235588972431077E-2</v>
      </c>
      <c r="S132" s="23">
        <f>VLOOKUP($B132,Data!$A$8:$GL$500,156,FALSE)</f>
        <v>1.794344473007712E-2</v>
      </c>
      <c r="T132" s="23">
        <f>VLOOKUP($B132,Data!$A$8:$GL$500,157,FALSE)</f>
        <v>2.550125313283208E-2</v>
      </c>
      <c r="U132" s="23">
        <f>VLOOKUP($B132,Data!$A$8:$GL$500,158,FALSE)</f>
        <v>2.508034610630408E-2</v>
      </c>
      <c r="V132" s="23">
        <f>VLOOKUP($B132,Data!$A$8:$GL$500,159,FALSE)</f>
        <v>2.6638036809815951E-2</v>
      </c>
      <c r="W132" s="23">
        <f>VLOOKUP($B132,Data!$A$8:$GL$500,160,FALSE)</f>
        <v>2.642594859241126E-2</v>
      </c>
      <c r="X132" s="23">
        <f>VLOOKUP($B132,Data!$A$8:$GL$500,161,FALSE)</f>
        <v>2.7376425855513309E-2</v>
      </c>
      <c r="Y132" s="23">
        <f>VLOOKUP($B132,Data!$A$8:$GL$500,162,FALSE)</f>
        <v>2.3448717948717949E-2</v>
      </c>
      <c r="Z132" s="23">
        <f>VLOOKUP($B132,Data!$A$8:$GL$500,163,FALSE)</f>
        <v>2.3829787234042554E-2</v>
      </c>
      <c r="AA132" s="23">
        <f>VLOOKUP($B132,Data!$A$8:$GL$500,164,FALSE)</f>
        <v>2.3359788359788358E-2</v>
      </c>
      <c r="AB132" s="23">
        <f>VLOOKUP($B132,Data!$A$8:$GL$500,165,FALSE)</f>
        <v>2.6359945872801084E-2</v>
      </c>
      <c r="AC132" s="23">
        <f>VLOOKUP($B132,Data!$A$8:$GL$500,166,FALSE)</f>
        <v>2.543766578249337E-2</v>
      </c>
      <c r="AD132" s="23">
        <f>VLOOKUP($B132,Data!$A$8:$GL$500,167,FALSE)</f>
        <v>2.6306068601583115E-2</v>
      </c>
      <c r="AE132" s="52">
        <f>VLOOKUP($B132,Data!$A$8:$GL$500,168,FALSE)</f>
        <v>2.6851851851851852E-2</v>
      </c>
      <c r="AF132" s="52">
        <f>VLOOKUP($B132,Data!$A$8:$GL$500,169,FALSE)</f>
        <v>2.8705882352941175E-2</v>
      </c>
      <c r="AG132" s="52">
        <f>VLOOKUP($B132,Data!$A$8:$GL$500,170,FALSE)</f>
        <v>2.4150197628458499E-2</v>
      </c>
      <c r="AH132" s="52">
        <f>VLOOKUP($B132,Data!$A$8:$GL$500,171,FALSE)</f>
        <v>2.1800518134715025E-2</v>
      </c>
      <c r="AI132" s="52">
        <f>VLOOKUP($B132,Data!$A$8:$GL$500,172,FALSE)</f>
        <v>1.9218158890290039E-2</v>
      </c>
      <c r="AJ132" s="52">
        <f>VLOOKUP($B132,Data!$A$8:$GL$500,173,FALSE)</f>
        <v>1.8166465621230397E-2</v>
      </c>
      <c r="AK132" s="52">
        <f>VLOOKUP($B132,Data!$A$8:$GL$500,174,FALSE)</f>
        <v>1.5334143377885783E-2</v>
      </c>
    </row>
    <row r="133" spans="1:37">
      <c r="A133" s="1"/>
      <c r="B133" s="17" t="s">
        <v>213</v>
      </c>
      <c r="C133" s="42" t="s">
        <v>518</v>
      </c>
      <c r="D133" t="s">
        <v>505</v>
      </c>
      <c r="E133" s="45" t="s">
        <v>213</v>
      </c>
      <c r="F133" s="45" t="s">
        <v>42</v>
      </c>
      <c r="H133" s="23">
        <f>VLOOKUP($B133,Data!$A$8:$GL$500,145,FALSE)</f>
        <v>2.8992805755395683E-2</v>
      </c>
      <c r="I133" s="23">
        <f>VLOOKUP($B133,Data!$A$8:$GL$500,146,FALSE)</f>
        <v>2.7843137254901961E-2</v>
      </c>
      <c r="J133" s="23">
        <f>VLOOKUP($B133,Data!$A$8:$GL$500,147,FALSE)</f>
        <v>2.8128807658833768E-2</v>
      </c>
      <c r="K133" s="23">
        <f>VLOOKUP($B133,Data!$A$8:$GL$500,148,FALSE)</f>
        <v>2.6120689655172415E-2</v>
      </c>
      <c r="L133" s="23">
        <f>VLOOKUP($B133,Data!$A$8:$GL$500,149,FALSE)</f>
        <v>2.548076923076923E-2</v>
      </c>
      <c r="M133" s="23">
        <f>VLOOKUP($B133,Data!$A$8:$GL$500,150,FALSE)</f>
        <v>2.3301805674978505E-2</v>
      </c>
      <c r="N133" s="23">
        <f>VLOOKUP($B133,Data!$A$8:$GL$500,151,FALSE)</f>
        <v>2.2373913043478261E-2</v>
      </c>
      <c r="O133" s="23">
        <f>VLOOKUP($B133,Data!$A$8:$GL$500,152,FALSE)</f>
        <v>2.0478260869565217E-2</v>
      </c>
      <c r="P133" s="23">
        <f>VLOOKUP($B133,Data!$A$8:$GL$500,153,FALSE)</f>
        <v>2.0546255506607929E-2</v>
      </c>
      <c r="Q133" s="23">
        <f>VLOOKUP($B133,Data!$A$8:$GL$500,154,FALSE)</f>
        <v>1.9574090505767524E-2</v>
      </c>
      <c r="R133" s="23">
        <f>VLOOKUP($B133,Data!$A$8:$GL$500,155,FALSE)</f>
        <v>2.2854594112399644E-2</v>
      </c>
      <c r="S133" s="23">
        <f>VLOOKUP($B133,Data!$A$8:$GL$500,156,FALSE)</f>
        <v>2.7691605839416059E-2</v>
      </c>
      <c r="T133" s="23">
        <f>VLOOKUP($B133,Data!$A$8:$GL$500,157,FALSE)</f>
        <v>3.6199294532627865E-2</v>
      </c>
      <c r="U133" s="23">
        <f>VLOOKUP($B133,Data!$A$8:$GL$500,158,FALSE)</f>
        <v>3.730200174064404E-2</v>
      </c>
      <c r="V133" s="23">
        <f>VLOOKUP($B133,Data!$A$8:$GL$500,159,FALSE)</f>
        <v>3.9982638888888887E-2</v>
      </c>
      <c r="W133" s="23">
        <f>VLOOKUP($B133,Data!$A$8:$GL$500,160,FALSE)</f>
        <v>3.671129707112971E-2</v>
      </c>
      <c r="X133" s="23">
        <f>VLOOKUP($B133,Data!$A$8:$GL$500,161,FALSE)</f>
        <v>3.9165247018739351E-2</v>
      </c>
      <c r="Y133" s="23">
        <f>VLOOKUP($B133,Data!$A$8:$GL$500,162,FALSE)</f>
        <v>3.5151515151515149E-2</v>
      </c>
      <c r="Z133" s="23">
        <f>VLOOKUP($B133,Data!$A$8:$GL$500,163,FALSE)</f>
        <v>3.4671163575042158E-2</v>
      </c>
      <c r="AA133" s="23">
        <f>VLOOKUP($B133,Data!$A$8:$GL$500,164,FALSE)</f>
        <v>3.3015075376884424E-2</v>
      </c>
      <c r="AB133" s="23">
        <f>VLOOKUP($B133,Data!$A$8:$GL$500,165,FALSE)</f>
        <v>3.3756260434056759E-2</v>
      </c>
      <c r="AC133" s="23">
        <f>VLOOKUP($B133,Data!$A$8:$GL$500,166,FALSE)</f>
        <v>3.3274706867671693E-2</v>
      </c>
      <c r="AD133" s="23">
        <f>VLOOKUP($B133,Data!$A$8:$GL$500,167,FALSE)</f>
        <v>3.6105087572977479E-2</v>
      </c>
      <c r="AE133" s="52">
        <f>VLOOKUP($B133,Data!$A$8:$GL$500,168,FALSE)</f>
        <v>3.4521452145214522E-2</v>
      </c>
      <c r="AF133" s="52">
        <f>VLOOKUP($B133,Data!$A$8:$GL$500,169,FALSE)</f>
        <v>3.5716625716625719E-2</v>
      </c>
      <c r="AG133" s="52">
        <f>VLOOKUP($B133,Data!$A$8:$GL$500,170,FALSE)</f>
        <v>3.3360588716271462E-2</v>
      </c>
      <c r="AH133" s="52">
        <f>VLOOKUP($B133,Data!$A$8:$GL$500,171,FALSE)</f>
        <v>3.3631100082712986E-2</v>
      </c>
      <c r="AI133" s="52">
        <f>VLOOKUP($B133,Data!$A$8:$GL$500,172,FALSE)</f>
        <v>3.0704809286898838E-2</v>
      </c>
      <c r="AJ133" s="52">
        <f>VLOOKUP($B133,Data!$A$8:$GL$500,173,FALSE)</f>
        <v>3.2005012531328321E-2</v>
      </c>
      <c r="AK133" s="52">
        <f>VLOOKUP($B133,Data!$A$8:$GL$500,174,FALSE)</f>
        <v>2.9856054191363252E-2</v>
      </c>
    </row>
    <row r="134" spans="1:37">
      <c r="A134" s="1"/>
      <c r="B134" s="17" t="s">
        <v>214</v>
      </c>
      <c r="C134" s="42" t="s">
        <v>517</v>
      </c>
      <c r="D134" t="s">
        <v>0</v>
      </c>
      <c r="E134" s="45" t="s">
        <v>214</v>
      </c>
      <c r="F134" s="45" t="s">
        <v>30</v>
      </c>
      <c r="G134" s="45" t="str">
        <f>""</f>
        <v/>
      </c>
      <c r="H134" s="23">
        <f>VLOOKUP($B134,Data!$A$8:$GL$500,145,FALSE)</f>
        <v>8.4024896265560162E-3</v>
      </c>
      <c r="I134" s="23">
        <f>VLOOKUP($B134,Data!$A$8:$GL$500,146,FALSE)</f>
        <v>8.032786885245901E-3</v>
      </c>
      <c r="J134" s="23">
        <f>VLOOKUP($B134,Data!$A$8:$GL$500,147,FALSE)</f>
        <v>8.0284552845528451E-3</v>
      </c>
      <c r="K134" s="23">
        <f>VLOOKUP($B134,Data!$A$8:$GL$500,148,FALSE)</f>
        <v>6.7342799188640978E-3</v>
      </c>
      <c r="L134" s="23">
        <f>VLOOKUP($B134,Data!$A$8:$GL$500,149,FALSE)</f>
        <v>7.2764227642276424E-3</v>
      </c>
      <c r="M134" s="23">
        <f>VLOOKUP($B134,Data!$A$8:$GL$500,150,FALSE)</f>
        <v>6.6733466933867735E-3</v>
      </c>
      <c r="N134" s="23">
        <f>VLOOKUP($B134,Data!$A$8:$GL$500,151,FALSE)</f>
        <v>6.5853658536585364E-3</v>
      </c>
      <c r="O134" s="23">
        <f>VLOOKUP($B134,Data!$A$8:$GL$500,152,FALSE)</f>
        <v>6.2061855670103097E-3</v>
      </c>
      <c r="P134" s="23">
        <f>VLOOKUP($B134,Data!$A$8:$GL$500,153,FALSE)</f>
        <v>6.5263157894736839E-3</v>
      </c>
      <c r="Q134" s="23">
        <f>VLOOKUP($B134,Data!$A$8:$GL$500,154,FALSE)</f>
        <v>7.075664621676892E-3</v>
      </c>
      <c r="R134" s="23">
        <f>VLOOKUP($B134,Data!$A$8:$GL$500,155,FALSE)</f>
        <v>8.7116564417177907E-3</v>
      </c>
      <c r="S134" s="23">
        <f>VLOOKUP($B134,Data!$A$8:$GL$500,156,FALSE)</f>
        <v>1.0178926441351889E-2</v>
      </c>
      <c r="T134" s="23">
        <f>VLOOKUP($B134,Data!$A$8:$GL$500,157,FALSE)</f>
        <v>1.8438735177865612E-2</v>
      </c>
      <c r="U134" s="23">
        <f>VLOOKUP($B134,Data!$A$8:$GL$500,158,FALSE)</f>
        <v>2.0019880715705766E-2</v>
      </c>
      <c r="V134" s="23">
        <f>VLOOKUP($B134,Data!$A$8:$GL$500,159,FALSE)</f>
        <v>1.9900199600798404E-2</v>
      </c>
      <c r="W134" s="23">
        <f>VLOOKUP($B134,Data!$A$8:$GL$500,160,FALSE)</f>
        <v>2.0078895463510847E-2</v>
      </c>
      <c r="X134" s="23">
        <f>VLOOKUP($B134,Data!$A$8:$GL$500,161,FALSE)</f>
        <v>1.9325396825396825E-2</v>
      </c>
      <c r="Y134" s="23">
        <f>VLOOKUP($B134,Data!$A$8:$GL$500,162,FALSE)</f>
        <v>1.6144067796610168E-2</v>
      </c>
      <c r="Z134" s="23">
        <f>VLOOKUP($B134,Data!$A$8:$GL$500,163,FALSE)</f>
        <v>1.5507246376811595E-2</v>
      </c>
      <c r="AA134" s="23">
        <f>VLOOKUP($B134,Data!$A$8:$GL$500,164,FALSE)</f>
        <v>1.5077262693156733E-2</v>
      </c>
      <c r="AB134" s="23">
        <f>VLOOKUP($B134,Data!$A$8:$GL$500,165,FALSE)</f>
        <v>1.7225950782997764E-2</v>
      </c>
      <c r="AC134" s="23">
        <f>VLOOKUP($B134,Data!$A$8:$GL$500,166,FALSE)</f>
        <v>1.6810933940774486E-2</v>
      </c>
      <c r="AD134" s="23">
        <f>VLOOKUP($B134,Data!$A$8:$GL$500,167,FALSE)</f>
        <v>1.7803203661327233E-2</v>
      </c>
      <c r="AE134" s="52">
        <f>VLOOKUP($B134,Data!$A$8:$GL$500,168,FALSE)</f>
        <v>1.5205183585313175E-2</v>
      </c>
      <c r="AF134" s="52">
        <f>VLOOKUP($B134,Data!$A$8:$GL$500,169,FALSE)</f>
        <v>1.6559139784946237E-2</v>
      </c>
      <c r="AG134" s="52">
        <f>VLOOKUP($B134,Data!$A$8:$GL$500,170,FALSE)</f>
        <v>1.4390756302521008E-2</v>
      </c>
      <c r="AH134" s="52">
        <f>VLOOKUP($B134,Data!$A$8:$GL$500,171,FALSE)</f>
        <v>1.4312896405919661E-2</v>
      </c>
      <c r="AI134" s="52">
        <f>VLOOKUP($B134,Data!$A$8:$GL$500,172,FALSE)</f>
        <v>1.3599999999999999E-2</v>
      </c>
      <c r="AJ134" s="52">
        <f>VLOOKUP($B134,Data!$A$8:$GL$500,173,FALSE)</f>
        <v>1.3823529411764707E-2</v>
      </c>
      <c r="AK134" s="52">
        <f>VLOOKUP($B134,Data!$A$8:$GL$500,174,FALSE)</f>
        <v>1.1854166666666667E-2</v>
      </c>
    </row>
    <row r="135" spans="1:37">
      <c r="A135" s="1"/>
      <c r="B135" s="17" t="s">
        <v>215</v>
      </c>
      <c r="C135" s="42" t="s">
        <v>518</v>
      </c>
      <c r="D135" t="s">
        <v>505</v>
      </c>
      <c r="E135" s="45" t="s">
        <v>215</v>
      </c>
      <c r="F135" s="45" t="s">
        <v>47</v>
      </c>
      <c r="G135" s="45" t="str">
        <f>""</f>
        <v/>
      </c>
      <c r="H135" s="23">
        <f>VLOOKUP($B135,Data!$A$8:$GL$500,145,FALSE)</f>
        <v>6.2303797468354433E-2</v>
      </c>
      <c r="I135" s="23">
        <f>VLOOKUP($B135,Data!$A$8:$GL$500,146,FALSE)</f>
        <v>6.0378787878787879E-2</v>
      </c>
      <c r="J135" s="23">
        <f>VLOOKUP($B135,Data!$A$8:$GL$500,147,FALSE)</f>
        <v>6.0959595959595957E-2</v>
      </c>
      <c r="K135" s="23">
        <f>VLOOKUP($B135,Data!$A$8:$GL$500,148,FALSE)</f>
        <v>6.1770573566084785E-2</v>
      </c>
      <c r="L135" s="23">
        <f>VLOOKUP($B135,Data!$A$8:$GL$500,149,FALSE)</f>
        <v>6.7648514851485153E-2</v>
      </c>
      <c r="M135" s="23">
        <f>VLOOKUP($B135,Data!$A$8:$GL$500,150,FALSE)</f>
        <v>5.7592137592137591E-2</v>
      </c>
      <c r="N135" s="23">
        <f>VLOOKUP($B135,Data!$A$8:$GL$500,151,FALSE)</f>
        <v>5.5763546798029556E-2</v>
      </c>
      <c r="O135" s="23">
        <f>VLOOKUP($B135,Data!$A$8:$GL$500,152,FALSE)</f>
        <v>5.5658536585365855E-2</v>
      </c>
      <c r="P135" s="23">
        <f>VLOOKUP($B135,Data!$A$8:$GL$500,153,FALSE)</f>
        <v>6.0095923261390891E-2</v>
      </c>
      <c r="Q135" s="23">
        <f>VLOOKUP($B135,Data!$A$8:$GL$500,154,FALSE)</f>
        <v>5.8231132075471696E-2</v>
      </c>
      <c r="R135" s="23">
        <f>VLOOKUP($B135,Data!$A$8:$GL$500,155,FALSE)</f>
        <v>6.3113207547169814E-2</v>
      </c>
      <c r="S135" s="23">
        <f>VLOOKUP($B135,Data!$A$8:$GL$500,156,FALSE)</f>
        <v>7.2375296912114015E-2</v>
      </c>
      <c r="T135" s="23">
        <f>VLOOKUP($B135,Data!$A$8:$GL$500,157,FALSE)</f>
        <v>8.9211822660098528E-2</v>
      </c>
      <c r="U135" s="23">
        <f>VLOOKUP($B135,Data!$A$8:$GL$500,158,FALSE)</f>
        <v>9.3825000000000006E-2</v>
      </c>
      <c r="V135" s="23">
        <f>VLOOKUP($B135,Data!$A$8:$GL$500,159,FALSE)</f>
        <v>9.7450495049504954E-2</v>
      </c>
      <c r="W135" s="23">
        <f>VLOOKUP($B135,Data!$A$8:$GL$500,160,FALSE)</f>
        <v>0.10228287841191067</v>
      </c>
      <c r="X135" s="23">
        <f>VLOOKUP($B135,Data!$A$8:$GL$500,161,FALSE)</f>
        <v>9.9579207920792084E-2</v>
      </c>
      <c r="Y135" s="23">
        <f>VLOOKUP($B135,Data!$A$8:$GL$500,162,FALSE)</f>
        <v>9.9702970297029708E-2</v>
      </c>
      <c r="Z135" s="23">
        <f>VLOOKUP($B135,Data!$A$8:$GL$500,163,FALSE)</f>
        <v>9.8324999999999996E-2</v>
      </c>
      <c r="AA135" s="23">
        <f>VLOOKUP($B135,Data!$A$8:$GL$500,164,FALSE)</f>
        <v>0.10032338308457711</v>
      </c>
      <c r="AB135" s="23">
        <f>VLOOKUP($B135,Data!$A$8:$GL$500,165,FALSE)</f>
        <v>0.10602977667493796</v>
      </c>
      <c r="AC135" s="23">
        <f>VLOOKUP($B135,Data!$A$8:$GL$500,166,FALSE)</f>
        <v>0.10139303482587064</v>
      </c>
      <c r="AD135" s="23">
        <f>VLOOKUP($B135,Data!$A$8:$GL$500,167,FALSE)</f>
        <v>0.10524752475247524</v>
      </c>
      <c r="AE135" s="52">
        <f>VLOOKUP($B135,Data!$A$8:$GL$500,168,FALSE)</f>
        <v>0.10909313725490197</v>
      </c>
      <c r="AF135" s="52">
        <f>VLOOKUP($B135,Data!$A$8:$GL$500,169,FALSE)</f>
        <v>0.11364963503649635</v>
      </c>
      <c r="AG135" s="52">
        <f>VLOOKUP($B135,Data!$A$8:$GL$500,170,FALSE)</f>
        <v>0.11007334963325183</v>
      </c>
      <c r="AH135" s="52">
        <f>VLOOKUP($B135,Data!$A$8:$GL$500,171,FALSE)</f>
        <v>0.11234567901234568</v>
      </c>
      <c r="AI135" s="52">
        <f>VLOOKUP($B135,Data!$A$8:$GL$500,172,FALSE)</f>
        <v>0.11641975308641975</v>
      </c>
      <c r="AJ135" s="52">
        <f>VLOOKUP($B135,Data!$A$8:$GL$500,173,FALSE)</f>
        <v>0.11358536585365854</v>
      </c>
      <c r="AK135" s="52">
        <f>VLOOKUP($B135,Data!$A$8:$GL$500,174,FALSE)</f>
        <v>0.10463942307692307</v>
      </c>
    </row>
    <row r="136" spans="1:37">
      <c r="A136" s="1"/>
      <c r="B136" s="17" t="s">
        <v>216</v>
      </c>
      <c r="C136" s="42" t="s">
        <v>517</v>
      </c>
      <c r="D136" t="s">
        <v>0</v>
      </c>
      <c r="E136" s="45" t="s">
        <v>216</v>
      </c>
      <c r="F136" s="45" t="s">
        <v>35</v>
      </c>
      <c r="G136" s="45" t="str">
        <f>""</f>
        <v/>
      </c>
      <c r="H136" s="23">
        <f>VLOOKUP($B136,Data!$A$8:$GL$500,145,FALSE)</f>
        <v>5.00253807106599E-2</v>
      </c>
      <c r="I136" s="23">
        <f>VLOOKUP($B136,Data!$A$8:$GL$500,146,FALSE)</f>
        <v>4.6005025125628138E-2</v>
      </c>
      <c r="J136" s="23">
        <f>VLOOKUP($B136,Data!$A$8:$GL$500,147,FALSE)</f>
        <v>4.6959798994974877E-2</v>
      </c>
      <c r="K136" s="23">
        <f>VLOOKUP($B136,Data!$A$8:$GL$500,148,FALSE)</f>
        <v>4.8280098280098278E-2</v>
      </c>
      <c r="L136" s="23">
        <f>VLOOKUP($B136,Data!$A$8:$GL$500,149,FALSE)</f>
        <v>4.6144578313253012E-2</v>
      </c>
      <c r="M136" s="23">
        <f>VLOOKUP($B136,Data!$A$8:$GL$500,150,FALSE)</f>
        <v>4.1033653846153845E-2</v>
      </c>
      <c r="N136" s="23">
        <f>VLOOKUP($B136,Data!$A$8:$GL$500,151,FALSE)</f>
        <v>3.7627906976744188E-2</v>
      </c>
      <c r="O136" s="23">
        <f>VLOOKUP($B136,Data!$A$8:$GL$500,152,FALSE)</f>
        <v>4.2610837438423643E-2</v>
      </c>
      <c r="P136" s="23">
        <f>VLOOKUP($B136,Data!$A$8:$GL$500,153,FALSE)</f>
        <v>4.4900990099009899E-2</v>
      </c>
      <c r="Q136" s="23">
        <f>VLOOKUP($B136,Data!$A$8:$GL$500,154,FALSE)</f>
        <v>4.5656565656565659E-2</v>
      </c>
      <c r="R136" s="23">
        <f>VLOOKUP($B136,Data!$A$8:$GL$500,155,FALSE)</f>
        <v>4.8571428571428571E-2</v>
      </c>
      <c r="S136" s="23">
        <f>VLOOKUP($B136,Data!$A$8:$GL$500,156,FALSE)</f>
        <v>6.0205128205128203E-2</v>
      </c>
      <c r="T136" s="23">
        <f>VLOOKUP($B136,Data!$A$8:$GL$500,157,FALSE)</f>
        <v>7.2821782178217817E-2</v>
      </c>
      <c r="U136" s="23">
        <f>VLOOKUP($B136,Data!$A$8:$GL$500,158,FALSE)</f>
        <v>6.9531615925058549E-2</v>
      </c>
      <c r="V136" s="23">
        <f>VLOOKUP($B136,Data!$A$8:$GL$500,159,FALSE)</f>
        <v>6.7477064220183486E-2</v>
      </c>
      <c r="W136" s="23">
        <f>VLOOKUP($B136,Data!$A$8:$GL$500,160,FALSE)</f>
        <v>7.4498886414253895E-2</v>
      </c>
      <c r="X136" s="23">
        <f>VLOOKUP($B136,Data!$A$8:$GL$500,161,FALSE)</f>
        <v>8.1308411214953275E-2</v>
      </c>
      <c r="Y136" s="23">
        <f>VLOOKUP($B136,Data!$A$8:$GL$500,162,FALSE)</f>
        <v>7.1301369863013705E-2</v>
      </c>
      <c r="Z136" s="23">
        <f>VLOOKUP($B136,Data!$A$8:$GL$500,163,FALSE)</f>
        <v>7.0209302325581396E-2</v>
      </c>
      <c r="AA136" s="23">
        <f>VLOOKUP($B136,Data!$A$8:$GL$500,164,FALSE)</f>
        <v>7.3634204275534437E-2</v>
      </c>
      <c r="AB136" s="23">
        <f>VLOOKUP($B136,Data!$A$8:$GL$500,165,FALSE)</f>
        <v>7.5829268292682925E-2</v>
      </c>
      <c r="AC136" s="23">
        <f>VLOOKUP($B136,Data!$A$8:$GL$500,166,FALSE)</f>
        <v>7.8914141414141409E-2</v>
      </c>
      <c r="AD136" s="23">
        <f>VLOOKUP($B136,Data!$A$8:$GL$500,167,FALSE)</f>
        <v>8.0620155038759689E-2</v>
      </c>
      <c r="AE136" s="52">
        <f>VLOOKUP($B136,Data!$A$8:$GL$500,168,FALSE)</f>
        <v>8.9466666666666667E-2</v>
      </c>
      <c r="AF136" s="52">
        <f>VLOOKUP($B136,Data!$A$8:$GL$500,169,FALSE)</f>
        <v>8.7822784810126578E-2</v>
      </c>
      <c r="AG136" s="52">
        <f>VLOOKUP($B136,Data!$A$8:$GL$500,170,FALSE)</f>
        <v>8.5999999999999993E-2</v>
      </c>
      <c r="AH136" s="52">
        <f>VLOOKUP($B136,Data!$A$8:$GL$500,171,FALSE)</f>
        <v>8.0204603580562667E-2</v>
      </c>
      <c r="AI136" s="52">
        <f>VLOOKUP($B136,Data!$A$8:$GL$500,172,FALSE)</f>
        <v>8.3830334190231365E-2</v>
      </c>
      <c r="AJ136" s="52">
        <f>VLOOKUP($B136,Data!$A$8:$GL$500,173,FALSE)</f>
        <v>8.1017811704834602E-2</v>
      </c>
      <c r="AK136" s="52">
        <f>VLOOKUP($B136,Data!$A$8:$GL$500,174,FALSE)</f>
        <v>7.1582914572864323E-2</v>
      </c>
    </row>
    <row r="137" spans="1:37">
      <c r="A137" s="1"/>
      <c r="B137" s="17" t="s">
        <v>217</v>
      </c>
      <c r="C137" s="42" t="s">
        <v>517</v>
      </c>
      <c r="D137" t="s">
        <v>0</v>
      </c>
      <c r="E137" s="45" t="s">
        <v>217</v>
      </c>
      <c r="F137" s="45" t="s">
        <v>44</v>
      </c>
      <c r="G137" s="45" t="str">
        <f>""</f>
        <v/>
      </c>
      <c r="H137" s="23">
        <f>VLOOKUP($B137,Data!$A$8:$GL$500,145,FALSE)</f>
        <v>2.8170731707317074E-2</v>
      </c>
      <c r="I137" s="23">
        <f>VLOOKUP($B137,Data!$A$8:$GL$500,146,FALSE)</f>
        <v>2.5751748251748252E-2</v>
      </c>
      <c r="J137" s="23">
        <f>VLOOKUP($B137,Data!$A$8:$GL$500,147,FALSE)</f>
        <v>2.7271157167530223E-2</v>
      </c>
      <c r="K137" s="23">
        <f>VLOOKUP($B137,Data!$A$8:$GL$500,148,FALSE)</f>
        <v>2.6205128205128204E-2</v>
      </c>
      <c r="L137" s="23">
        <f>VLOOKUP($B137,Data!$A$8:$GL$500,149,FALSE)</f>
        <v>2.4956369982547993E-2</v>
      </c>
      <c r="M137" s="23">
        <f>VLOOKUP($B137,Data!$A$8:$GL$500,150,FALSE)</f>
        <v>2.2671232876712327E-2</v>
      </c>
      <c r="N137" s="23">
        <f>VLOOKUP($B137,Data!$A$8:$GL$500,151,FALSE)</f>
        <v>2.2073813708260104E-2</v>
      </c>
      <c r="O137" s="23">
        <f>VLOOKUP($B137,Data!$A$8:$GL$500,152,FALSE)</f>
        <v>2.3672727272727272E-2</v>
      </c>
      <c r="P137" s="23">
        <f>VLOOKUP($B137,Data!$A$8:$GL$500,153,FALSE)</f>
        <v>2.5559701492537314E-2</v>
      </c>
      <c r="Q137" s="23">
        <f>VLOOKUP($B137,Data!$A$8:$GL$500,154,FALSE)</f>
        <v>2.4912959381044486E-2</v>
      </c>
      <c r="R137" s="23">
        <f>VLOOKUP($B137,Data!$A$8:$GL$500,155,FALSE)</f>
        <v>2.8202247191011234E-2</v>
      </c>
      <c r="S137" s="23">
        <f>VLOOKUP($B137,Data!$A$8:$GL$500,156,FALSE)</f>
        <v>3.7683615819209038E-2</v>
      </c>
      <c r="T137" s="23">
        <f>VLOOKUP($B137,Data!$A$8:$GL$500,157,FALSE)</f>
        <v>5.0055555555555555E-2</v>
      </c>
      <c r="U137" s="23">
        <f>VLOOKUP($B137,Data!$A$8:$GL$500,158,FALSE)</f>
        <v>4.7211367673179398E-2</v>
      </c>
      <c r="V137" s="23">
        <f>VLOOKUP($B137,Data!$A$8:$GL$500,159,FALSE)</f>
        <v>4.816216216216216E-2</v>
      </c>
      <c r="W137" s="23">
        <f>VLOOKUP($B137,Data!$A$8:$GL$500,160,FALSE)</f>
        <v>4.4293193717277489E-2</v>
      </c>
      <c r="X137" s="23">
        <f>VLOOKUP($B137,Data!$A$8:$GL$500,161,FALSE)</f>
        <v>4.3488773747841103E-2</v>
      </c>
      <c r="Y137" s="23">
        <f>VLOOKUP($B137,Data!$A$8:$GL$500,162,FALSE)</f>
        <v>3.8501742160278747E-2</v>
      </c>
      <c r="Z137" s="23">
        <f>VLOOKUP($B137,Data!$A$8:$GL$500,163,FALSE)</f>
        <v>3.6830122591943959E-2</v>
      </c>
      <c r="AA137" s="23">
        <f>VLOOKUP($B137,Data!$A$8:$GL$500,164,FALSE)</f>
        <v>3.6660839160839162E-2</v>
      </c>
      <c r="AB137" s="23">
        <f>VLOOKUP($B137,Data!$A$8:$GL$500,165,FALSE)</f>
        <v>4.0069565217391308E-2</v>
      </c>
      <c r="AC137" s="23">
        <f>VLOOKUP($B137,Data!$A$8:$GL$500,166,FALSE)</f>
        <v>3.8583916083916085E-2</v>
      </c>
      <c r="AD137" s="23">
        <f>VLOOKUP($B137,Data!$A$8:$GL$500,167,FALSE)</f>
        <v>4.1580817051509768E-2</v>
      </c>
      <c r="AE137" s="52">
        <f>VLOOKUP($B137,Data!$A$8:$GL$500,168,FALSE)</f>
        <v>4.4582593250444051E-2</v>
      </c>
      <c r="AF137" s="52">
        <f>VLOOKUP($B137,Data!$A$8:$GL$500,169,FALSE)</f>
        <v>5.1545623836126632E-2</v>
      </c>
      <c r="AG137" s="52">
        <f>VLOOKUP($B137,Data!$A$8:$GL$500,170,FALSE)</f>
        <v>4.7678916827852996E-2</v>
      </c>
      <c r="AH137" s="52">
        <f>VLOOKUP($B137,Data!$A$8:$GL$500,171,FALSE)</f>
        <v>4.5363984674329505E-2</v>
      </c>
      <c r="AI137" s="52">
        <f>VLOOKUP($B137,Data!$A$8:$GL$500,172,FALSE)</f>
        <v>4.4971962616822431E-2</v>
      </c>
      <c r="AJ137" s="52">
        <f>VLOOKUP($B137,Data!$A$8:$GL$500,173,FALSE)</f>
        <v>4.7657142857142856E-2</v>
      </c>
      <c r="AK137" s="52">
        <f>VLOOKUP($B137,Data!$A$8:$GL$500,174,FALSE)</f>
        <v>3.7160940325497285E-2</v>
      </c>
    </row>
    <row r="138" spans="1:37">
      <c r="A138" s="1"/>
      <c r="B138" s="17" t="s">
        <v>218</v>
      </c>
      <c r="C138" s="42" t="s">
        <v>518</v>
      </c>
      <c r="D138" t="s">
        <v>505</v>
      </c>
      <c r="E138" s="45" t="s">
        <v>218</v>
      </c>
      <c r="F138" s="45" t="s">
        <v>42</v>
      </c>
      <c r="G138" s="45" t="str">
        <f>""</f>
        <v/>
      </c>
      <c r="H138" s="23">
        <f>VLOOKUP($B138,Data!$A$8:$GL$500,145,FALSE)</f>
        <v>2.3954505686789151E-2</v>
      </c>
      <c r="I138" s="23">
        <f>VLOOKUP($B138,Data!$A$8:$GL$500,146,FALSE)</f>
        <v>2.3924495171202809E-2</v>
      </c>
      <c r="J138" s="23">
        <f>VLOOKUP($B138,Data!$A$8:$GL$500,147,FALSE)</f>
        <v>2.3422222222222223E-2</v>
      </c>
      <c r="K138" s="23">
        <f>VLOOKUP($B138,Data!$A$8:$GL$500,148,FALSE)</f>
        <v>2.2954747116237798E-2</v>
      </c>
      <c r="L138" s="23">
        <f>VLOOKUP($B138,Data!$A$8:$GL$500,149,FALSE)</f>
        <v>2.382326420198377E-2</v>
      </c>
      <c r="M138" s="23">
        <f>VLOOKUP($B138,Data!$A$8:$GL$500,150,FALSE)</f>
        <v>2.1477876106194692E-2</v>
      </c>
      <c r="N138" s="23">
        <f>VLOOKUP($B138,Data!$A$8:$GL$500,151,FALSE)</f>
        <v>1.9747606614447345E-2</v>
      </c>
      <c r="O138" s="23">
        <f>VLOOKUP($B138,Data!$A$8:$GL$500,152,FALSE)</f>
        <v>1.9006050129645635E-2</v>
      </c>
      <c r="P138" s="23">
        <f>VLOOKUP($B138,Data!$A$8:$GL$500,153,FALSE)</f>
        <v>2.0520381613183002E-2</v>
      </c>
      <c r="Q138" s="23">
        <f>VLOOKUP($B138,Data!$A$8:$GL$500,154,FALSE)</f>
        <v>2.0513698630136985E-2</v>
      </c>
      <c r="R138" s="23">
        <f>VLOOKUP($B138,Data!$A$8:$GL$500,155,FALSE)</f>
        <v>2.4136752136752138E-2</v>
      </c>
      <c r="S138" s="23">
        <f>VLOOKUP($B138,Data!$A$8:$GL$500,156,FALSE)</f>
        <v>2.8652246256239602E-2</v>
      </c>
      <c r="T138" s="23">
        <f>VLOOKUP($B138,Data!$A$8:$GL$500,157,FALSE)</f>
        <v>4.2342715231788078E-2</v>
      </c>
      <c r="U138" s="23">
        <f>VLOOKUP($B138,Data!$A$8:$GL$500,158,FALSE)</f>
        <v>4.4966722129783691E-2</v>
      </c>
      <c r="V138" s="23">
        <f>VLOOKUP($B138,Data!$A$8:$GL$500,159,FALSE)</f>
        <v>4.4360269360269364E-2</v>
      </c>
      <c r="W138" s="23">
        <f>VLOOKUP($B138,Data!$A$8:$GL$500,160,FALSE)</f>
        <v>4.4683219178082191E-2</v>
      </c>
      <c r="X138" s="23">
        <f>VLOOKUP($B138,Data!$A$8:$GL$500,161,FALSE)</f>
        <v>4.7977332170880557E-2</v>
      </c>
      <c r="Y138" s="23">
        <f>VLOOKUP($B138,Data!$A$8:$GL$500,162,FALSE)</f>
        <v>4.4341637010676158E-2</v>
      </c>
      <c r="Z138" s="23">
        <f>VLOOKUP($B138,Data!$A$8:$GL$500,163,FALSE)</f>
        <v>4.3946666666666669E-2</v>
      </c>
      <c r="AA138" s="23">
        <f>VLOOKUP($B138,Data!$A$8:$GL$500,164,FALSE)</f>
        <v>4.3057553956834534E-2</v>
      </c>
      <c r="AB138" s="23">
        <f>VLOOKUP($B138,Data!$A$8:$GL$500,165,FALSE)</f>
        <v>4.4480349344978166E-2</v>
      </c>
      <c r="AC138" s="23">
        <f>VLOOKUP($B138,Data!$A$8:$GL$500,166,FALSE)</f>
        <v>4.3387372013651879E-2</v>
      </c>
      <c r="AD138" s="23">
        <f>VLOOKUP($B138,Data!$A$8:$GL$500,167,FALSE)</f>
        <v>4.5769554247266614E-2</v>
      </c>
      <c r="AE138" s="52">
        <f>VLOOKUP($B138,Data!$A$8:$GL$500,168,FALSE)</f>
        <v>4.4589490968801312E-2</v>
      </c>
      <c r="AF138" s="52">
        <f>VLOOKUP($B138,Data!$A$8:$GL$500,169,FALSE)</f>
        <v>4.9209855564995755E-2</v>
      </c>
      <c r="AG138" s="52">
        <f>VLOOKUP($B138,Data!$A$8:$GL$500,170,FALSE)</f>
        <v>4.6094158674803834E-2</v>
      </c>
      <c r="AH138" s="52">
        <f>VLOOKUP($B138,Data!$A$8:$GL$500,171,FALSE)</f>
        <v>4.7674008810572689E-2</v>
      </c>
      <c r="AI138" s="52">
        <f>VLOOKUP($B138,Data!$A$8:$GL$500,172,FALSE)</f>
        <v>4.5701981050818262E-2</v>
      </c>
      <c r="AJ138" s="52">
        <f>VLOOKUP($B138,Data!$A$8:$GL$500,173,FALSE)</f>
        <v>4.7136678200692041E-2</v>
      </c>
      <c r="AK138" s="52">
        <f>VLOOKUP($B138,Data!$A$8:$GL$500,174,FALSE)</f>
        <v>4.0159262363788771E-2</v>
      </c>
    </row>
    <row r="139" spans="1:37">
      <c r="A139" s="1"/>
      <c r="B139" s="17" t="s">
        <v>219</v>
      </c>
      <c r="C139" s="42" t="s">
        <v>516</v>
      </c>
      <c r="D139" t="s">
        <v>505</v>
      </c>
      <c r="E139" s="45" t="s">
        <v>219</v>
      </c>
      <c r="F139" s="45" t="s">
        <v>49</v>
      </c>
      <c r="G139" s="45" t="str">
        <f>""</f>
        <v/>
      </c>
      <c r="H139" s="23">
        <f>VLOOKUP($B139,Data!$A$8:$GL$500,145,FALSE)</f>
        <v>2.0221445221445221E-2</v>
      </c>
      <c r="I139" s="23">
        <f>VLOOKUP($B139,Data!$A$8:$GL$500,146,FALSE)</f>
        <v>1.8983833718244802E-2</v>
      </c>
      <c r="J139" s="23">
        <f>VLOOKUP($B139,Data!$A$8:$GL$500,147,FALSE)</f>
        <v>1.8337155963302751E-2</v>
      </c>
      <c r="K139" s="23">
        <f>VLOOKUP($B139,Data!$A$8:$GL$500,148,FALSE)</f>
        <v>1.7389830508474577E-2</v>
      </c>
      <c r="L139" s="23">
        <f>VLOOKUP($B139,Data!$A$8:$GL$500,149,FALSE)</f>
        <v>1.8109965635738832E-2</v>
      </c>
      <c r="M139" s="23">
        <f>VLOOKUP($B139,Data!$A$8:$GL$500,150,FALSE)</f>
        <v>1.5990675990675992E-2</v>
      </c>
      <c r="N139" s="23">
        <f>VLOOKUP($B139,Data!$A$8:$GL$500,151,FALSE)</f>
        <v>1.6545240893066981E-2</v>
      </c>
      <c r="O139" s="23">
        <f>VLOOKUP($B139,Data!$A$8:$GL$500,152,FALSE)</f>
        <v>1.6269185360094449E-2</v>
      </c>
      <c r="P139" s="23">
        <f>VLOOKUP($B139,Data!$A$8:$GL$500,153,FALSE)</f>
        <v>1.7844522968197881E-2</v>
      </c>
      <c r="Q139" s="23">
        <f>VLOOKUP($B139,Data!$A$8:$GL$500,154,FALSE)</f>
        <v>1.680376028202115E-2</v>
      </c>
      <c r="R139" s="23">
        <f>VLOOKUP($B139,Data!$A$8:$GL$500,155,FALSE)</f>
        <v>2.0797619047619047E-2</v>
      </c>
      <c r="S139" s="23">
        <f>VLOOKUP($B139,Data!$A$8:$GL$500,156,FALSE)</f>
        <v>2.5650644783118407E-2</v>
      </c>
      <c r="T139" s="23">
        <f>VLOOKUP($B139,Data!$A$8:$GL$500,157,FALSE)</f>
        <v>3.5444059976931952E-2</v>
      </c>
      <c r="U139" s="23">
        <f>VLOOKUP($B139,Data!$A$8:$GL$500,158,FALSE)</f>
        <v>3.5347222222222224E-2</v>
      </c>
      <c r="V139" s="23">
        <f>VLOOKUP($B139,Data!$A$8:$GL$500,159,FALSE)</f>
        <v>3.4403669724770644E-2</v>
      </c>
      <c r="W139" s="23">
        <f>VLOOKUP($B139,Data!$A$8:$GL$500,160,FALSE)</f>
        <v>3.1711292200232825E-2</v>
      </c>
      <c r="X139" s="23">
        <f>VLOOKUP($B139,Data!$A$8:$GL$500,161,FALSE)</f>
        <v>3.4553990610328641E-2</v>
      </c>
      <c r="Y139" s="23">
        <f>VLOOKUP($B139,Data!$A$8:$GL$500,162,FALSE)</f>
        <v>2.9624413145539905E-2</v>
      </c>
      <c r="Z139" s="23">
        <f>VLOOKUP($B139,Data!$A$8:$GL$500,163,FALSE)</f>
        <v>2.8406658739595719E-2</v>
      </c>
      <c r="AA139" s="23">
        <f>VLOOKUP($B139,Data!$A$8:$GL$500,164,FALSE)</f>
        <v>2.7239336492890995E-2</v>
      </c>
      <c r="AB139" s="23">
        <f>VLOOKUP($B139,Data!$A$8:$GL$500,165,FALSE)</f>
        <v>3.2933333333333335E-2</v>
      </c>
      <c r="AC139" s="23">
        <f>VLOOKUP($B139,Data!$A$8:$GL$500,166,FALSE)</f>
        <v>3.1409147095179231E-2</v>
      </c>
      <c r="AD139" s="23">
        <f>VLOOKUP($B139,Data!$A$8:$GL$500,167,FALSE)</f>
        <v>3.3700495049504953E-2</v>
      </c>
      <c r="AE139" s="52">
        <f>VLOOKUP($B139,Data!$A$8:$GL$500,168,FALSE)</f>
        <v>3.2881773399014776E-2</v>
      </c>
      <c r="AF139" s="52">
        <f>VLOOKUP($B139,Data!$A$8:$GL$500,169,FALSE)</f>
        <v>3.8158220024721877E-2</v>
      </c>
      <c r="AG139" s="52">
        <f>VLOOKUP($B139,Data!$A$8:$GL$500,170,FALSE)</f>
        <v>3.2944038929440388E-2</v>
      </c>
      <c r="AH139" s="52">
        <f>VLOOKUP($B139,Data!$A$8:$GL$500,171,FALSE)</f>
        <v>3.3052503052503054E-2</v>
      </c>
      <c r="AI139" s="52">
        <f>VLOOKUP($B139,Data!$A$8:$GL$500,172,FALSE)</f>
        <v>3.1769134253450439E-2</v>
      </c>
      <c r="AJ139" s="52">
        <f>VLOOKUP($B139,Data!$A$8:$GL$500,173,FALSE)</f>
        <v>3.5484276729559748E-2</v>
      </c>
      <c r="AK139" s="52">
        <f>VLOOKUP($B139,Data!$A$8:$GL$500,174,FALSE)</f>
        <v>2.958955223880597E-2</v>
      </c>
    </row>
    <row r="140" spans="1:37">
      <c r="A140" s="1"/>
      <c r="B140" s="17" t="s">
        <v>17</v>
      </c>
      <c r="C140" s="42" t="s">
        <v>518</v>
      </c>
      <c r="D140" t="s">
        <v>505</v>
      </c>
      <c r="E140" s="45" t="s">
        <v>17</v>
      </c>
      <c r="F140" s="45"/>
      <c r="G140" s="45"/>
      <c r="H140" s="23">
        <f>VLOOKUP($B140,Data!$A$8:$GL$500,145,FALSE)</f>
        <v>1.9196153148248955E-2</v>
      </c>
      <c r="I140" s="23">
        <f>VLOOKUP($B140,Data!$A$8:$GL$500,146,FALSE)</f>
        <v>1.8527982724491632E-2</v>
      </c>
      <c r="J140" s="23">
        <f>VLOOKUP($B140,Data!$A$8:$GL$500,147,FALSE)</f>
        <v>1.9296436968710435E-2</v>
      </c>
      <c r="K140" s="23">
        <f>VLOOKUP($B140,Data!$A$8:$GL$500,148,FALSE)</f>
        <v>1.7362637362637361E-2</v>
      </c>
      <c r="L140" s="23">
        <f>VLOOKUP($B140,Data!$A$8:$GL$500,149,FALSE)</f>
        <v>1.8350193121206549E-2</v>
      </c>
      <c r="M140" s="23">
        <f>VLOOKUP($B140,Data!$A$8:$GL$500,150,FALSE)</f>
        <v>1.6829268292682928E-2</v>
      </c>
      <c r="N140" s="23">
        <f>VLOOKUP($B140,Data!$A$8:$GL$500,151,FALSE)</f>
        <v>1.5740534521158128E-2</v>
      </c>
      <c r="O140" s="23">
        <f>VLOOKUP($B140,Data!$A$8:$GL$500,152,FALSE)</f>
        <v>1.3731644640234948E-2</v>
      </c>
      <c r="P140" s="23">
        <f>VLOOKUP($B140,Data!$A$8:$GL$500,153,FALSE)</f>
        <v>1.5223149492017416E-2</v>
      </c>
      <c r="Q140" s="23">
        <f>VLOOKUP($B140,Data!$A$8:$GL$500,154,FALSE)</f>
        <v>1.4935181850918256E-2</v>
      </c>
      <c r="R140" s="23">
        <f>VLOOKUP($B140,Data!$A$8:$GL$500,155,FALSE)</f>
        <v>1.7562949640287769E-2</v>
      </c>
      <c r="S140" s="23">
        <f>VLOOKUP($B140,Data!$A$8:$GL$500,156,FALSE)</f>
        <v>2.1844763423710792E-2</v>
      </c>
      <c r="T140" s="23">
        <f>VLOOKUP($B140,Data!$A$8:$GL$500,157,FALSE)</f>
        <v>3.2288195675292453E-2</v>
      </c>
      <c r="U140" s="23">
        <f>VLOOKUP($B140,Data!$A$8:$GL$500,158,FALSE)</f>
        <v>3.4438122332859172E-2</v>
      </c>
      <c r="V140" s="23">
        <f>VLOOKUP($B140,Data!$A$8:$GL$500,159,FALSE)</f>
        <v>3.4923212709620476E-2</v>
      </c>
      <c r="W140" s="23">
        <f>VLOOKUP($B140,Data!$A$8:$GL$500,160,FALSE)</f>
        <v>3.3722666666666665E-2</v>
      </c>
      <c r="X140" s="23">
        <f>VLOOKUP($B140,Data!$A$8:$GL$500,161,FALSE)</f>
        <v>3.4968197879858658E-2</v>
      </c>
      <c r="Y140" s="23">
        <f>VLOOKUP($B140,Data!$A$8:$GL$500,162,FALSE)</f>
        <v>3.1099384344766931E-2</v>
      </c>
      <c r="Z140" s="23">
        <f>VLOOKUP($B140,Data!$A$8:$GL$500,163,FALSE)</f>
        <v>3.0930518909410731E-2</v>
      </c>
      <c r="AA140" s="23">
        <f>VLOOKUP($B140,Data!$A$8:$GL$500,164,FALSE)</f>
        <v>2.9580530973451327E-2</v>
      </c>
      <c r="AB140" s="23">
        <f>VLOOKUP($B140,Data!$A$8:$GL$500,165,FALSE)</f>
        <v>3.1850995732574681E-2</v>
      </c>
      <c r="AC140" s="23">
        <f>VLOOKUP($B140,Data!$A$8:$GL$500,166,FALSE)</f>
        <v>3.0915542938254079E-2</v>
      </c>
      <c r="AD140" s="23">
        <f>VLOOKUP($B140,Data!$A$8:$GL$500,167,FALSE)</f>
        <v>3.2627956230144722E-2</v>
      </c>
      <c r="AE140" s="52">
        <f>VLOOKUP($B140,Data!$A$8:$GL$500,168,FALSE)</f>
        <v>3.1419320966048304E-2</v>
      </c>
      <c r="AF140" s="52">
        <f>VLOOKUP($B140,Data!$A$8:$GL$500,169,FALSE)</f>
        <v>3.3252781641168287E-2</v>
      </c>
      <c r="AG140" s="52">
        <f>VLOOKUP($B140,Data!$A$8:$GL$500,170,FALSE)</f>
        <v>3.0024200518582542E-2</v>
      </c>
      <c r="AH140" s="52">
        <f>VLOOKUP($B140,Data!$A$8:$GL$500,171,FALSE)</f>
        <v>3.0332294911734163E-2</v>
      </c>
      <c r="AI140" s="52">
        <f>VLOOKUP($B140,Data!$A$8:$GL$500,172,FALSE)</f>
        <v>2.8885655597398151E-2</v>
      </c>
      <c r="AJ140" s="52">
        <f>VLOOKUP($B140,Data!$A$8:$GL$500,173,FALSE)</f>
        <v>3.0595701472330344E-2</v>
      </c>
      <c r="AK140" s="52">
        <f>VLOOKUP($B140,Data!$A$8:$GL$500,174,FALSE)</f>
        <v>2.7252153352474245E-2</v>
      </c>
    </row>
    <row r="141" spans="1:37">
      <c r="A141" s="1"/>
      <c r="B141" s="17" t="s">
        <v>220</v>
      </c>
      <c r="C141" s="42" t="s">
        <v>518</v>
      </c>
      <c r="D141" t="s">
        <v>0</v>
      </c>
      <c r="E141" s="45" t="s">
        <v>220</v>
      </c>
      <c r="F141" s="45" t="s">
        <v>17</v>
      </c>
      <c r="G141" s="45" t="str">
        <f>""</f>
        <v/>
      </c>
      <c r="H141" s="23">
        <f>VLOOKUP($B141,Data!$A$8:$GL$500,145,FALSE)</f>
        <v>2.2461197339246119E-2</v>
      </c>
      <c r="I141" s="23">
        <f>VLOOKUP($B141,Data!$A$8:$GL$500,146,FALSE)</f>
        <v>1.965217391304348E-2</v>
      </c>
      <c r="J141" s="23">
        <f>VLOOKUP($B141,Data!$A$8:$GL$500,147,FALSE)</f>
        <v>2.1385281385281386E-2</v>
      </c>
      <c r="K141" s="23">
        <f>VLOOKUP($B141,Data!$A$8:$GL$500,148,FALSE)</f>
        <v>1.8927038626609442E-2</v>
      </c>
      <c r="L141" s="23">
        <f>VLOOKUP($B141,Data!$A$8:$GL$500,149,FALSE)</f>
        <v>2.0411255411255411E-2</v>
      </c>
      <c r="M141" s="23">
        <f>VLOOKUP($B141,Data!$A$8:$GL$500,150,FALSE)</f>
        <v>1.8829787234042553E-2</v>
      </c>
      <c r="N141" s="23">
        <f>VLOOKUP($B141,Data!$A$8:$GL$500,151,FALSE)</f>
        <v>1.6645569620253164E-2</v>
      </c>
      <c r="O141" s="23">
        <f>VLOOKUP($B141,Data!$A$8:$GL$500,152,FALSE)</f>
        <v>1.4594594594594595E-2</v>
      </c>
      <c r="P141" s="23">
        <f>VLOOKUP($B141,Data!$A$8:$GL$500,153,FALSE)</f>
        <v>1.526639344262295E-2</v>
      </c>
      <c r="Q141" s="23">
        <f>VLOOKUP($B141,Data!$A$8:$GL$500,154,FALSE)</f>
        <v>1.5963114754098361E-2</v>
      </c>
      <c r="R141" s="23">
        <f>VLOOKUP($B141,Data!$A$8:$GL$500,155,FALSE)</f>
        <v>1.7858585858585858E-2</v>
      </c>
      <c r="S141" s="23">
        <f>VLOOKUP($B141,Data!$A$8:$GL$500,156,FALSE)</f>
        <v>2.2723577235772358E-2</v>
      </c>
      <c r="T141" s="23">
        <f>VLOOKUP($B141,Data!$A$8:$GL$500,157,FALSE)</f>
        <v>3.2514970059880237E-2</v>
      </c>
      <c r="U141" s="23">
        <f>VLOOKUP($B141,Data!$A$8:$GL$500,158,FALSE)</f>
        <v>3.2798434442270062E-2</v>
      </c>
      <c r="V141" s="23">
        <f>VLOOKUP($B141,Data!$A$8:$GL$500,159,FALSE)</f>
        <v>3.4960474308300397E-2</v>
      </c>
      <c r="W141" s="23">
        <f>VLOOKUP($B141,Data!$A$8:$GL$500,160,FALSE)</f>
        <v>3.5639999999999998E-2</v>
      </c>
      <c r="X141" s="23">
        <f>VLOOKUP($B141,Data!$A$8:$GL$500,161,FALSE)</f>
        <v>3.8729166666666669E-2</v>
      </c>
      <c r="Y141" s="23">
        <f>VLOOKUP($B141,Data!$A$8:$GL$500,162,FALSE)</f>
        <v>3.3828920570264764E-2</v>
      </c>
      <c r="Z141" s="23">
        <f>VLOOKUP($B141,Data!$A$8:$GL$500,163,FALSE)</f>
        <v>3.31062124248497E-2</v>
      </c>
      <c r="AA141" s="23">
        <f>VLOOKUP($B141,Data!$A$8:$GL$500,164,FALSE)</f>
        <v>3.2586558044806514E-2</v>
      </c>
      <c r="AB141" s="23">
        <f>VLOOKUP($B141,Data!$A$8:$GL$500,165,FALSE)</f>
        <v>3.1823416506717848E-2</v>
      </c>
      <c r="AC141" s="23">
        <f>VLOOKUP($B141,Data!$A$8:$GL$500,166,FALSE)</f>
        <v>3.0468749999999999E-2</v>
      </c>
      <c r="AD141" s="23">
        <f>VLOOKUP($B141,Data!$A$8:$GL$500,167,FALSE)</f>
        <v>3.0536398467432949E-2</v>
      </c>
      <c r="AE141" s="52">
        <f>VLOOKUP($B141,Data!$A$8:$GL$500,168,FALSE)</f>
        <v>2.9395711500974659E-2</v>
      </c>
      <c r="AF141" s="52">
        <f>VLOOKUP($B141,Data!$A$8:$GL$500,169,FALSE)</f>
        <v>3.0195694716242661E-2</v>
      </c>
      <c r="AG141" s="52">
        <f>VLOOKUP($B141,Data!$A$8:$GL$500,170,FALSE)</f>
        <v>2.7822736030828518E-2</v>
      </c>
      <c r="AH141" s="52">
        <f>VLOOKUP($B141,Data!$A$8:$GL$500,171,FALSE)</f>
        <v>2.9078694817658349E-2</v>
      </c>
      <c r="AI141" s="52">
        <f>VLOOKUP($B141,Data!$A$8:$GL$500,172,FALSE)</f>
        <v>2.7744360902255637E-2</v>
      </c>
      <c r="AJ141" s="52">
        <f>VLOOKUP($B141,Data!$A$8:$GL$500,173,FALSE)</f>
        <v>3.0598455598455598E-2</v>
      </c>
      <c r="AK141" s="52">
        <f>VLOOKUP($B141,Data!$A$8:$GL$500,174,FALSE)</f>
        <v>2.8113590263691684E-2</v>
      </c>
    </row>
    <row r="142" spans="1:37">
      <c r="A142" s="1"/>
      <c r="B142" s="17" t="s">
        <v>221</v>
      </c>
      <c r="C142" s="42" t="s">
        <v>517</v>
      </c>
      <c r="D142" t="s">
        <v>0</v>
      </c>
      <c r="E142" s="45" t="s">
        <v>221</v>
      </c>
      <c r="F142" s="45" t="s">
        <v>506</v>
      </c>
      <c r="G142" s="45" t="str">
        <f>""</f>
        <v/>
      </c>
      <c r="H142" s="23">
        <f>VLOOKUP($B142,Data!$A$8:$GL$500,145,FALSE)</f>
        <v>2.1068376068376068E-2</v>
      </c>
      <c r="I142" s="23">
        <f>VLOOKUP($B142,Data!$A$8:$GL$500,146,FALSE)</f>
        <v>1.9636752136752138E-2</v>
      </c>
      <c r="J142" s="23">
        <f>VLOOKUP($B142,Data!$A$8:$GL$500,147,FALSE)</f>
        <v>1.976241900647948E-2</v>
      </c>
      <c r="K142" s="23">
        <f>VLOOKUP($B142,Data!$A$8:$GL$500,148,FALSE)</f>
        <v>2.0688172043010752E-2</v>
      </c>
      <c r="L142" s="23">
        <f>VLOOKUP($B142,Data!$A$8:$GL$500,149,FALSE)</f>
        <v>2.2167381974248928E-2</v>
      </c>
      <c r="M142" s="23">
        <f>VLOOKUP($B142,Data!$A$8:$GL$500,150,FALSE)</f>
        <v>1.9437229437229437E-2</v>
      </c>
      <c r="N142" s="23">
        <f>VLOOKUP($B142,Data!$A$8:$GL$500,151,FALSE)</f>
        <v>1.864406779661017E-2</v>
      </c>
      <c r="O142" s="23">
        <f>VLOOKUP($B142,Data!$A$8:$GL$500,152,FALSE)</f>
        <v>1.8042105263157894E-2</v>
      </c>
      <c r="P142" s="23">
        <f>VLOOKUP($B142,Data!$A$8:$GL$500,153,FALSE)</f>
        <v>2.0560344827586206E-2</v>
      </c>
      <c r="Q142" s="23">
        <f>VLOOKUP($B142,Data!$A$8:$GL$500,154,FALSE)</f>
        <v>1.8360995850622407E-2</v>
      </c>
      <c r="R142" s="23">
        <f>VLOOKUP($B142,Data!$A$8:$GL$500,155,FALSE)</f>
        <v>2.0448979591836735E-2</v>
      </c>
      <c r="S142" s="23">
        <f>VLOOKUP($B142,Data!$A$8:$GL$500,156,FALSE)</f>
        <v>3.1880165289256197E-2</v>
      </c>
      <c r="T142" s="23">
        <f>VLOOKUP($B142,Data!$A$8:$GL$500,157,FALSE)</f>
        <v>4.1902834008097169E-2</v>
      </c>
      <c r="U142" s="23">
        <f>VLOOKUP($B142,Data!$A$8:$GL$500,158,FALSE)</f>
        <v>4.0788954635108482E-2</v>
      </c>
      <c r="V142" s="23">
        <f>VLOOKUP($B142,Data!$A$8:$GL$500,159,FALSE)</f>
        <v>3.7714843749999998E-2</v>
      </c>
      <c r="W142" s="23">
        <f>VLOOKUP($B142,Data!$A$8:$GL$500,160,FALSE)</f>
        <v>3.6984435797665367E-2</v>
      </c>
      <c r="X142" s="23">
        <f>VLOOKUP($B142,Data!$A$8:$GL$500,161,FALSE)</f>
        <v>3.7651663405088062E-2</v>
      </c>
      <c r="Y142" s="23">
        <f>VLOOKUP($B142,Data!$A$8:$GL$500,162,FALSE)</f>
        <v>3.3717693836978133E-2</v>
      </c>
      <c r="Z142" s="23">
        <f>VLOOKUP($B142,Data!$A$8:$GL$500,163,FALSE)</f>
        <v>3.5750528541226213E-2</v>
      </c>
      <c r="AA142" s="23">
        <f>VLOOKUP($B142,Data!$A$8:$GL$500,164,FALSE)</f>
        <v>3.4979253112033197E-2</v>
      </c>
      <c r="AB142" s="23">
        <f>VLOOKUP($B142,Data!$A$8:$GL$500,165,FALSE)</f>
        <v>3.7737843551797039E-2</v>
      </c>
      <c r="AC142" s="23">
        <f>VLOOKUP($B142,Data!$A$8:$GL$500,166,FALSE)</f>
        <v>3.7398720682302773E-2</v>
      </c>
      <c r="AD142" s="23">
        <f>VLOOKUP($B142,Data!$A$8:$GL$500,167,FALSE)</f>
        <v>3.8370672097759677E-2</v>
      </c>
      <c r="AE142" s="52">
        <f>VLOOKUP($B142,Data!$A$8:$GL$500,168,FALSE)</f>
        <v>3.9401709401709402E-2</v>
      </c>
      <c r="AF142" s="52">
        <f>VLOOKUP($B142,Data!$A$8:$GL$500,169,FALSE)</f>
        <v>4.2055674518201282E-2</v>
      </c>
      <c r="AG142" s="52">
        <f>VLOOKUP($B142,Data!$A$8:$GL$500,170,FALSE)</f>
        <v>3.8053278688524587E-2</v>
      </c>
      <c r="AH142" s="52">
        <f>VLOOKUP($B142,Data!$A$8:$GL$500,171,FALSE)</f>
        <v>3.8181818181818185E-2</v>
      </c>
      <c r="AI142" s="52">
        <f>VLOOKUP($B142,Data!$A$8:$GL$500,172,FALSE)</f>
        <v>3.6893617021276595E-2</v>
      </c>
      <c r="AJ142" s="52">
        <f>VLOOKUP($B142,Data!$A$8:$GL$500,173,FALSE)</f>
        <v>3.5082304526748972E-2</v>
      </c>
      <c r="AK142" s="52">
        <f>VLOOKUP($B142,Data!$A$8:$GL$500,174,FALSE)</f>
        <v>3.0441176470588235E-2</v>
      </c>
    </row>
    <row r="143" spans="1:37">
      <c r="A143" s="1"/>
      <c r="B143" s="17" t="s">
        <v>223</v>
      </c>
      <c r="C143" s="42" t="s">
        <v>518</v>
      </c>
      <c r="D143" t="s">
        <v>505</v>
      </c>
      <c r="E143" s="45" t="s">
        <v>223</v>
      </c>
      <c r="F143" s="45" t="s">
        <v>42</v>
      </c>
      <c r="G143" s="45" t="str">
        <f>""</f>
        <v/>
      </c>
      <c r="H143" s="23">
        <f>VLOOKUP($B143,Data!$A$8:$GL$500,145,FALSE)</f>
        <v>2.9361538461538463E-2</v>
      </c>
      <c r="I143" s="23">
        <f>VLOOKUP($B143,Data!$A$8:$GL$500,146,FALSE)</f>
        <v>2.7749049429657793E-2</v>
      </c>
      <c r="J143" s="23">
        <f>VLOOKUP($B143,Data!$A$8:$GL$500,147,FALSE)</f>
        <v>3.0533642691415314E-2</v>
      </c>
      <c r="K143" s="23">
        <f>VLOOKUP($B143,Data!$A$8:$GL$500,148,FALSE)</f>
        <v>2.6984615384615385E-2</v>
      </c>
      <c r="L143" s="23">
        <f>VLOOKUP($B143,Data!$A$8:$GL$500,149,FALSE)</f>
        <v>2.7761075949367088E-2</v>
      </c>
      <c r="M143" s="23">
        <f>VLOOKUP($B143,Data!$A$8:$GL$500,150,FALSE)</f>
        <v>2.628708901363272E-2</v>
      </c>
      <c r="N143" s="23">
        <f>VLOOKUP($B143,Data!$A$8:$GL$500,151,FALSE)</f>
        <v>2.4962901896125309E-2</v>
      </c>
      <c r="O143" s="23">
        <f>VLOOKUP($B143,Data!$A$8:$GL$500,152,FALSE)</f>
        <v>2.4782608695652172E-2</v>
      </c>
      <c r="P143" s="23">
        <f>VLOOKUP($B143,Data!$A$8:$GL$500,153,FALSE)</f>
        <v>2.3981636060100169E-2</v>
      </c>
      <c r="Q143" s="23">
        <f>VLOOKUP($B143,Data!$A$8:$GL$500,154,FALSE)</f>
        <v>2.2522231204527083E-2</v>
      </c>
      <c r="R143" s="23">
        <f>VLOOKUP($B143,Data!$A$8:$GL$500,155,FALSE)</f>
        <v>2.4291277258566977E-2</v>
      </c>
      <c r="S143" s="23">
        <f>VLOOKUP($B143,Data!$A$8:$GL$500,156,FALSE)</f>
        <v>2.8588863463005338E-2</v>
      </c>
      <c r="T143" s="23">
        <f>VLOOKUP($B143,Data!$A$8:$GL$500,157,FALSE)</f>
        <v>4.123361603700848E-2</v>
      </c>
      <c r="U143" s="23">
        <f>VLOOKUP($B143,Data!$A$8:$GL$500,158,FALSE)</f>
        <v>4.3952234206471492E-2</v>
      </c>
      <c r="V143" s="23">
        <f>VLOOKUP($B143,Data!$A$8:$GL$500,159,FALSE)</f>
        <v>4.6222558667676002E-2</v>
      </c>
      <c r="W143" s="23">
        <f>VLOOKUP($B143,Data!$A$8:$GL$500,160,FALSE)</f>
        <v>4.5283714075165807E-2</v>
      </c>
      <c r="X143" s="23">
        <f>VLOOKUP($B143,Data!$A$8:$GL$500,161,FALSE)</f>
        <v>4.571018651362984E-2</v>
      </c>
      <c r="Y143" s="23">
        <f>VLOOKUP($B143,Data!$A$8:$GL$500,162,FALSE)</f>
        <v>3.9668348954578228E-2</v>
      </c>
      <c r="Z143" s="23">
        <f>VLOOKUP($B143,Data!$A$8:$GL$500,163,FALSE)</f>
        <v>3.9713024282560704E-2</v>
      </c>
      <c r="AA143" s="23">
        <f>VLOOKUP($B143,Data!$A$8:$GL$500,164,FALSE)</f>
        <v>3.7708174178762412E-2</v>
      </c>
      <c r="AB143" s="23">
        <f>VLOOKUP($B143,Data!$A$8:$GL$500,165,FALSE)</f>
        <v>3.7123695976154995E-2</v>
      </c>
      <c r="AC143" s="23">
        <f>VLOOKUP($B143,Data!$A$8:$GL$500,166,FALSE)</f>
        <v>3.5544041450777199E-2</v>
      </c>
      <c r="AD143" s="23">
        <f>VLOOKUP($B143,Data!$A$8:$GL$500,167,FALSE)</f>
        <v>3.83920704845815E-2</v>
      </c>
      <c r="AE143" s="52">
        <f>VLOOKUP($B143,Data!$A$8:$GL$500,168,FALSE)</f>
        <v>3.7772925764192139E-2</v>
      </c>
      <c r="AF143" s="52">
        <f>VLOOKUP($B143,Data!$A$8:$GL$500,169,FALSE)</f>
        <v>4.032424465733235E-2</v>
      </c>
      <c r="AG143" s="52">
        <f>VLOOKUP($B143,Data!$A$8:$GL$500,170,FALSE)</f>
        <v>3.7597305389221555E-2</v>
      </c>
      <c r="AH143" s="52">
        <f>VLOOKUP($B143,Data!$A$8:$GL$500,171,FALSE)</f>
        <v>3.584237165582068E-2</v>
      </c>
      <c r="AI143" s="52">
        <f>VLOOKUP($B143,Data!$A$8:$GL$500,172,FALSE)</f>
        <v>3.4388849177984272E-2</v>
      </c>
      <c r="AJ143" s="52">
        <f>VLOOKUP($B143,Data!$A$8:$GL$500,173,FALSE)</f>
        <v>3.6770538243626062E-2</v>
      </c>
      <c r="AK143" s="52">
        <f>VLOOKUP($B143,Data!$A$8:$GL$500,174,FALSE)</f>
        <v>3.1969166082690958E-2</v>
      </c>
    </row>
    <row r="144" spans="1:37">
      <c r="A144" s="1"/>
      <c r="B144" s="17" t="s">
        <v>224</v>
      </c>
      <c r="C144" s="42" t="s">
        <v>517</v>
      </c>
      <c r="D144" t="s">
        <v>0</v>
      </c>
      <c r="E144" s="45" t="s">
        <v>224</v>
      </c>
      <c r="F144" s="45" t="s">
        <v>37</v>
      </c>
      <c r="G144" s="45" t="str">
        <f>""</f>
        <v/>
      </c>
      <c r="H144" s="23">
        <f>VLOOKUP($B144,Data!$A$8:$GL$500,145,FALSE)</f>
        <v>1.7682709447415328E-2</v>
      </c>
      <c r="I144" s="23">
        <f>VLOOKUP($B144,Data!$A$8:$GL$500,146,FALSE)</f>
        <v>1.7853309481216457E-2</v>
      </c>
      <c r="J144" s="23">
        <f>VLOOKUP($B144,Data!$A$8:$GL$500,147,FALSE)</f>
        <v>1.7808471454880296E-2</v>
      </c>
      <c r="K144" s="23">
        <f>VLOOKUP($B144,Data!$A$8:$GL$500,148,FALSE)</f>
        <v>1.7449168207024031E-2</v>
      </c>
      <c r="L144" s="23">
        <f>VLOOKUP($B144,Data!$A$8:$GL$500,149,FALSE)</f>
        <v>1.8773234200743494E-2</v>
      </c>
      <c r="M144" s="23">
        <f>VLOOKUP($B144,Data!$A$8:$GL$500,150,FALSE)</f>
        <v>1.730841121495327E-2</v>
      </c>
      <c r="N144" s="23">
        <f>VLOOKUP($B144,Data!$A$8:$GL$500,151,FALSE)</f>
        <v>1.6290018832391714E-2</v>
      </c>
      <c r="O144" s="23">
        <f>VLOOKUP($B144,Data!$A$8:$GL$500,152,FALSE)</f>
        <v>1.5938104448742746E-2</v>
      </c>
      <c r="P144" s="23">
        <f>VLOOKUP($B144,Data!$A$8:$GL$500,153,FALSE)</f>
        <v>1.7788461538461538E-2</v>
      </c>
      <c r="Q144" s="23">
        <f>VLOOKUP($B144,Data!$A$8:$GL$500,154,FALSE)</f>
        <v>1.5463137996219282E-2</v>
      </c>
      <c r="R144" s="23">
        <f>VLOOKUP($B144,Data!$A$8:$GL$500,155,FALSE)</f>
        <v>1.9494382022471911E-2</v>
      </c>
      <c r="S144" s="23">
        <f>VLOOKUP($B144,Data!$A$8:$GL$500,156,FALSE)</f>
        <v>2.434622467771639E-2</v>
      </c>
      <c r="T144" s="23">
        <f>VLOOKUP($B144,Data!$A$8:$GL$500,157,FALSE)</f>
        <v>3.960377358490566E-2</v>
      </c>
      <c r="U144" s="23">
        <f>VLOOKUP($B144,Data!$A$8:$GL$500,158,FALSE)</f>
        <v>3.8950276243093926E-2</v>
      </c>
      <c r="V144" s="23">
        <f>VLOOKUP($B144,Data!$A$8:$GL$500,159,FALSE)</f>
        <v>3.7122302158273383E-2</v>
      </c>
      <c r="W144" s="23">
        <f>VLOOKUP($B144,Data!$A$8:$GL$500,160,FALSE)</f>
        <v>3.4683098591549298E-2</v>
      </c>
      <c r="X144" s="23">
        <f>VLOOKUP($B144,Data!$A$8:$GL$500,161,FALSE)</f>
        <v>3.4654867256637169E-2</v>
      </c>
      <c r="Y144" s="23">
        <f>VLOOKUP($B144,Data!$A$8:$GL$500,162,FALSE)</f>
        <v>3.1417769376181473E-2</v>
      </c>
      <c r="Z144" s="23">
        <f>VLOOKUP($B144,Data!$A$8:$GL$500,163,FALSE)</f>
        <v>3.0476190476190476E-2</v>
      </c>
      <c r="AA144" s="23">
        <f>VLOOKUP($B144,Data!$A$8:$GL$500,164,FALSE)</f>
        <v>2.9749518304431601E-2</v>
      </c>
      <c r="AB144" s="23">
        <f>VLOOKUP($B144,Data!$A$8:$GL$500,165,FALSE)</f>
        <v>3.2085769980506822E-2</v>
      </c>
      <c r="AC144" s="23">
        <f>VLOOKUP($B144,Data!$A$8:$GL$500,166,FALSE)</f>
        <v>3.1262135922330098E-2</v>
      </c>
      <c r="AD144" s="23">
        <f>VLOOKUP($B144,Data!$A$8:$GL$500,167,FALSE)</f>
        <v>3.4387351778656129E-2</v>
      </c>
      <c r="AE144" s="52">
        <f>VLOOKUP($B144,Data!$A$8:$GL$500,168,FALSE)</f>
        <v>3.368951612903226E-2</v>
      </c>
      <c r="AF144" s="52">
        <f>VLOOKUP($B144,Data!$A$8:$GL$500,169,FALSE)</f>
        <v>3.6165703275529863E-2</v>
      </c>
      <c r="AG144" s="52">
        <f>VLOOKUP($B144,Data!$A$8:$GL$500,170,FALSE)</f>
        <v>3.2068311195445919E-2</v>
      </c>
      <c r="AH144" s="52">
        <f>VLOOKUP($B144,Data!$A$8:$GL$500,171,FALSE)</f>
        <v>3.2538759689922481E-2</v>
      </c>
      <c r="AI144" s="52">
        <f>VLOOKUP($B144,Data!$A$8:$GL$500,172,FALSE)</f>
        <v>2.9545454545454545E-2</v>
      </c>
      <c r="AJ144" s="52">
        <f>VLOOKUP($B144,Data!$A$8:$GL$500,173,FALSE)</f>
        <v>3.2411764705882355E-2</v>
      </c>
      <c r="AK144" s="52">
        <f>VLOOKUP($B144,Data!$A$8:$GL$500,174,FALSE)</f>
        <v>3.0995934959349592E-2</v>
      </c>
    </row>
    <row r="145" spans="1:37">
      <c r="A145" s="1"/>
      <c r="B145" s="17" t="s">
        <v>225</v>
      </c>
      <c r="C145" s="42" t="s">
        <v>517</v>
      </c>
      <c r="D145" t="s">
        <v>0</v>
      </c>
      <c r="E145" s="45" t="s">
        <v>225</v>
      </c>
      <c r="F145" s="45" t="s">
        <v>26</v>
      </c>
      <c r="G145" s="45" t="str">
        <f>""</f>
        <v/>
      </c>
      <c r="H145" s="23">
        <f>VLOOKUP($B145,Data!$A$8:$GL$500,145,FALSE)</f>
        <v>1.3634945397815913E-2</v>
      </c>
      <c r="I145" s="23">
        <f>VLOOKUP($B145,Data!$A$8:$GL$500,146,FALSE)</f>
        <v>1.3412322274881516E-2</v>
      </c>
      <c r="J145" s="23">
        <f>VLOOKUP($B145,Data!$A$8:$GL$500,147,FALSE)</f>
        <v>1.2972972972972972E-2</v>
      </c>
      <c r="K145" s="23">
        <f>VLOOKUP($B145,Data!$A$8:$GL$500,148,FALSE)</f>
        <v>1.2270531400966183E-2</v>
      </c>
      <c r="L145" s="23">
        <f>VLOOKUP($B145,Data!$A$8:$GL$500,149,FALSE)</f>
        <v>1.2934609250398724E-2</v>
      </c>
      <c r="M145" s="23">
        <f>VLOOKUP($B145,Data!$A$8:$GL$500,150,FALSE)</f>
        <v>1.0294117647058823E-2</v>
      </c>
      <c r="N145" s="23">
        <f>VLOOKUP($B145,Data!$A$8:$GL$500,151,FALSE)</f>
        <v>9.4680851063829782E-3</v>
      </c>
      <c r="O145" s="23">
        <f>VLOOKUP($B145,Data!$A$8:$GL$500,152,FALSE)</f>
        <v>1.004594180704441E-2</v>
      </c>
      <c r="P145" s="23">
        <f>VLOOKUP($B145,Data!$A$8:$GL$500,153,FALSE)</f>
        <v>1.0325077399380805E-2</v>
      </c>
      <c r="Q145" s="23">
        <f>VLOOKUP($B145,Data!$A$8:$GL$500,154,FALSE)</f>
        <v>1.0502354788069074E-2</v>
      </c>
      <c r="R145" s="23">
        <f>VLOOKUP($B145,Data!$A$8:$GL$500,155,FALSE)</f>
        <v>1.3212598425196851E-2</v>
      </c>
      <c r="S145" s="23">
        <f>VLOOKUP($B145,Data!$A$8:$GL$500,156,FALSE)</f>
        <v>1.8632872503840246E-2</v>
      </c>
      <c r="T145" s="23">
        <f>VLOOKUP($B145,Data!$A$8:$GL$500,157,FALSE)</f>
        <v>2.7003058103975536E-2</v>
      </c>
      <c r="U145" s="23">
        <f>VLOOKUP($B145,Data!$A$8:$GL$500,158,FALSE)</f>
        <v>2.7629179331306992E-2</v>
      </c>
      <c r="V145" s="23">
        <f>VLOOKUP($B145,Data!$A$8:$GL$500,159,FALSE)</f>
        <v>2.8159509202453987E-2</v>
      </c>
      <c r="W145" s="23">
        <f>VLOOKUP($B145,Data!$A$8:$GL$500,160,FALSE)</f>
        <v>2.7835365853658537E-2</v>
      </c>
      <c r="X145" s="23">
        <f>VLOOKUP($B145,Data!$A$8:$GL$500,161,FALSE)</f>
        <v>2.7278287461773701E-2</v>
      </c>
      <c r="Y145" s="23">
        <f>VLOOKUP($B145,Data!$A$8:$GL$500,162,FALSE)</f>
        <v>2.2169954476479514E-2</v>
      </c>
      <c r="Z145" s="23">
        <f>VLOOKUP($B145,Data!$A$8:$GL$500,163,FALSE)</f>
        <v>2.1283185840707965E-2</v>
      </c>
      <c r="AA145" s="23">
        <f>VLOOKUP($B145,Data!$A$8:$GL$500,164,FALSE)</f>
        <v>2.118181818181818E-2</v>
      </c>
      <c r="AB145" s="23">
        <f>VLOOKUP($B145,Data!$A$8:$GL$500,165,FALSE)</f>
        <v>2.2499999999999999E-2</v>
      </c>
      <c r="AC145" s="23">
        <f>VLOOKUP($B145,Data!$A$8:$GL$500,166,FALSE)</f>
        <v>2.24E-2</v>
      </c>
      <c r="AD145" s="23">
        <f>VLOOKUP($B145,Data!$A$8:$GL$500,167,FALSE)</f>
        <v>2.2748447204968943E-2</v>
      </c>
      <c r="AE145" s="52">
        <f>VLOOKUP($B145,Data!$A$8:$GL$500,168,FALSE)</f>
        <v>2.0606060606060607E-2</v>
      </c>
      <c r="AF145" s="52">
        <f>VLOOKUP($B145,Data!$A$8:$GL$500,169,FALSE)</f>
        <v>2.2608024691358024E-2</v>
      </c>
      <c r="AG145" s="52">
        <f>VLOOKUP($B145,Data!$A$8:$GL$500,170,FALSE)</f>
        <v>2.0171339563862929E-2</v>
      </c>
      <c r="AH145" s="52">
        <f>VLOOKUP($B145,Data!$A$8:$GL$500,171,FALSE)</f>
        <v>2.0482115085536549E-2</v>
      </c>
      <c r="AI145" s="52">
        <f>VLOOKUP($B145,Data!$A$8:$GL$500,172,FALSE)</f>
        <v>1.8894154818325435E-2</v>
      </c>
      <c r="AJ145" s="52">
        <f>VLOOKUP($B145,Data!$A$8:$GL$500,173,FALSE)</f>
        <v>1.9889937106918238E-2</v>
      </c>
      <c r="AK145" s="52">
        <f>VLOOKUP($B145,Data!$A$8:$GL$500,174,FALSE)</f>
        <v>1.6853252647503782E-2</v>
      </c>
    </row>
    <row r="146" spans="1:37">
      <c r="A146" s="1"/>
      <c r="B146" s="17" t="s">
        <v>226</v>
      </c>
      <c r="C146" s="42" t="s">
        <v>518</v>
      </c>
      <c r="D146" t="s">
        <v>505</v>
      </c>
      <c r="E146" s="45" t="s">
        <v>226</v>
      </c>
      <c r="F146" s="45" t="s">
        <v>42</v>
      </c>
      <c r="G146" s="45" t="str">
        <f>""</f>
        <v/>
      </c>
      <c r="H146" s="23">
        <f>VLOOKUP($B146,Data!$A$8:$GL$500,145,FALSE)</f>
        <v>2.9731270358306187E-2</v>
      </c>
      <c r="I146" s="23">
        <f>VLOOKUP($B146,Data!$A$8:$GL$500,146,FALSE)</f>
        <v>2.9166666666666667E-2</v>
      </c>
      <c r="J146" s="23">
        <f>VLOOKUP($B146,Data!$A$8:$GL$500,147,FALSE)</f>
        <v>2.855392156862745E-2</v>
      </c>
      <c r="K146" s="23">
        <f>VLOOKUP($B146,Data!$A$8:$GL$500,148,FALSE)</f>
        <v>2.6339712918660288E-2</v>
      </c>
      <c r="L146" s="23">
        <f>VLOOKUP($B146,Data!$A$8:$GL$500,149,FALSE)</f>
        <v>2.6916932907348243E-2</v>
      </c>
      <c r="M146" s="23">
        <f>VLOOKUP($B146,Data!$A$8:$GL$500,150,FALSE)</f>
        <v>2.3681274900398407E-2</v>
      </c>
      <c r="N146" s="23">
        <f>VLOOKUP($B146,Data!$A$8:$GL$500,151,FALSE)</f>
        <v>2.3319772172497966E-2</v>
      </c>
      <c r="O146" s="23">
        <f>VLOOKUP($B146,Data!$A$8:$GL$500,152,FALSE)</f>
        <v>2.2963590177815411E-2</v>
      </c>
      <c r="P146" s="23">
        <f>VLOOKUP($B146,Data!$A$8:$GL$500,153,FALSE)</f>
        <v>2.2765780730897009E-2</v>
      </c>
      <c r="Q146" s="23">
        <f>VLOOKUP($B146,Data!$A$8:$GL$500,154,FALSE)</f>
        <v>2.1964882943143811E-2</v>
      </c>
      <c r="R146" s="23">
        <f>VLOOKUP($B146,Data!$A$8:$GL$500,155,FALSE)</f>
        <v>2.4809716599190283E-2</v>
      </c>
      <c r="S146" s="23">
        <f>VLOOKUP($B146,Data!$A$8:$GL$500,156,FALSE)</f>
        <v>2.894001643385374E-2</v>
      </c>
      <c r="T146" s="23">
        <f>VLOOKUP($B146,Data!$A$8:$GL$500,157,FALSE)</f>
        <v>3.9600000000000003E-2</v>
      </c>
      <c r="U146" s="23">
        <f>VLOOKUP($B146,Data!$A$8:$GL$500,158,FALSE)</f>
        <v>4.2155737704918032E-2</v>
      </c>
      <c r="V146" s="23">
        <f>VLOOKUP($B146,Data!$A$8:$GL$500,159,FALSE)</f>
        <v>4.4530874097834801E-2</v>
      </c>
      <c r="W146" s="23">
        <f>VLOOKUP($B146,Data!$A$8:$GL$500,160,FALSE)</f>
        <v>4.3763693270735524E-2</v>
      </c>
      <c r="X146" s="23">
        <f>VLOOKUP($B146,Data!$A$8:$GL$500,161,FALSE)</f>
        <v>4.3924349881796693E-2</v>
      </c>
      <c r="Y146" s="23">
        <f>VLOOKUP($B146,Data!$A$8:$GL$500,162,FALSE)</f>
        <v>3.8513719512195121E-2</v>
      </c>
      <c r="Z146" s="23">
        <f>VLOOKUP($B146,Data!$A$8:$GL$500,163,FALSE)</f>
        <v>3.8392036753445637E-2</v>
      </c>
      <c r="AA146" s="23">
        <f>VLOOKUP($B146,Data!$A$8:$GL$500,164,FALSE)</f>
        <v>3.7892690513219286E-2</v>
      </c>
      <c r="AB146" s="23">
        <f>VLOOKUP($B146,Data!$A$8:$GL$500,165,FALSE)</f>
        <v>3.9141762452107279E-2</v>
      </c>
      <c r="AC146" s="23">
        <f>VLOOKUP($B146,Data!$A$8:$GL$500,166,FALSE)</f>
        <v>3.9718749999999997E-2</v>
      </c>
      <c r="AD146" s="23">
        <f>VLOOKUP($B146,Data!$A$8:$GL$500,167,FALSE)</f>
        <v>4.2321839080459771E-2</v>
      </c>
      <c r="AE146" s="52">
        <f>VLOOKUP($B146,Data!$A$8:$GL$500,168,FALSE)</f>
        <v>4.0871559633027521E-2</v>
      </c>
      <c r="AF146" s="52">
        <f>VLOOKUP($B146,Data!$A$8:$GL$500,169,FALSE)</f>
        <v>4.0421686746987949E-2</v>
      </c>
      <c r="AG146" s="52">
        <f>VLOOKUP($B146,Data!$A$8:$GL$500,170,FALSE)</f>
        <v>3.6032934131736527E-2</v>
      </c>
      <c r="AH146" s="52">
        <f>VLOOKUP($B146,Data!$A$8:$GL$500,171,FALSE)</f>
        <v>3.7430981595092026E-2</v>
      </c>
      <c r="AI146" s="52">
        <f>VLOOKUP($B146,Data!$A$8:$GL$500,172,FALSE)</f>
        <v>3.7274107820804862E-2</v>
      </c>
      <c r="AJ146" s="52">
        <f>VLOOKUP($B146,Data!$A$8:$GL$500,173,FALSE)</f>
        <v>3.896681749622926E-2</v>
      </c>
      <c r="AK146" s="52">
        <f>VLOOKUP($B146,Data!$A$8:$GL$500,174,FALSE)</f>
        <v>3.5742275810097965E-2</v>
      </c>
    </row>
    <row r="147" spans="1:37">
      <c r="A147" s="1"/>
      <c r="B147" s="17" t="s">
        <v>227</v>
      </c>
      <c r="C147" s="42" t="s">
        <v>516</v>
      </c>
      <c r="D147" t="s">
        <v>0</v>
      </c>
      <c r="E147" s="45" t="s">
        <v>227</v>
      </c>
      <c r="F147" s="45" t="s">
        <v>32</v>
      </c>
      <c r="G147" s="45" t="str">
        <f>""</f>
        <v/>
      </c>
      <c r="H147" s="23">
        <f>VLOOKUP($B147,Data!$A$8:$GL$500,145,FALSE)</f>
        <v>1.3649553571428571E-2</v>
      </c>
      <c r="I147" s="23">
        <f>VLOOKUP($B147,Data!$A$8:$GL$500,146,FALSE)</f>
        <v>1.3367231638418079E-2</v>
      </c>
      <c r="J147" s="23">
        <f>VLOOKUP($B147,Data!$A$8:$GL$500,147,FALSE)</f>
        <v>1.4921348314606741E-2</v>
      </c>
      <c r="K147" s="23">
        <f>VLOOKUP($B147,Data!$A$8:$GL$500,148,FALSE)</f>
        <v>1.5033860045146726E-2</v>
      </c>
      <c r="L147" s="23">
        <f>VLOOKUP($B147,Data!$A$8:$GL$500,149,FALSE)</f>
        <v>1.471783295711061E-2</v>
      </c>
      <c r="M147" s="23">
        <f>VLOOKUP($B147,Data!$A$8:$GL$500,150,FALSE)</f>
        <v>1.2900677200902934E-2</v>
      </c>
      <c r="N147" s="23">
        <f>VLOOKUP($B147,Data!$A$8:$GL$500,151,FALSE)</f>
        <v>1.2482678983833718E-2</v>
      </c>
      <c r="O147" s="23">
        <f>VLOOKUP($B147,Data!$A$8:$GL$500,152,FALSE)</f>
        <v>1.1708428246013668E-2</v>
      </c>
      <c r="P147" s="23">
        <f>VLOOKUP($B147,Data!$A$8:$GL$500,153,FALSE)</f>
        <v>1.3397508493771235E-2</v>
      </c>
      <c r="Q147" s="23">
        <f>VLOOKUP($B147,Data!$A$8:$GL$500,154,FALSE)</f>
        <v>1.388826815642458E-2</v>
      </c>
      <c r="R147" s="23">
        <f>VLOOKUP($B147,Data!$A$8:$GL$500,155,FALSE)</f>
        <v>1.5398428731762065E-2</v>
      </c>
      <c r="S147" s="23">
        <f>VLOOKUP($B147,Data!$A$8:$GL$500,156,FALSE)</f>
        <v>2.188422247446084E-2</v>
      </c>
      <c r="T147" s="23">
        <f>VLOOKUP($B147,Data!$A$8:$GL$500,157,FALSE)</f>
        <v>3.2386363636363637E-2</v>
      </c>
      <c r="U147" s="23">
        <f>VLOOKUP($B147,Data!$A$8:$GL$500,158,FALSE)</f>
        <v>3.2610669693530082E-2</v>
      </c>
      <c r="V147" s="23">
        <f>VLOOKUP($B147,Data!$A$8:$GL$500,159,FALSE)</f>
        <v>3.1218961625282166E-2</v>
      </c>
      <c r="W147" s="23">
        <f>VLOOKUP($B147,Data!$A$8:$GL$500,160,FALSE)</f>
        <v>2.9613196814562003E-2</v>
      </c>
      <c r="X147" s="23">
        <f>VLOOKUP($B147,Data!$A$8:$GL$500,161,FALSE)</f>
        <v>3.1362048894062862E-2</v>
      </c>
      <c r="Y147" s="23">
        <f>VLOOKUP($B147,Data!$A$8:$GL$500,162,FALSE)</f>
        <v>2.7464788732394368E-2</v>
      </c>
      <c r="Z147" s="23">
        <f>VLOOKUP($B147,Data!$A$8:$GL$500,163,FALSE)</f>
        <v>2.6279342723004695E-2</v>
      </c>
      <c r="AA147" s="23">
        <f>VLOOKUP($B147,Data!$A$8:$GL$500,164,FALSE)</f>
        <v>2.4734356552538372E-2</v>
      </c>
      <c r="AB147" s="23">
        <f>VLOOKUP($B147,Data!$A$8:$GL$500,165,FALSE)</f>
        <v>2.7064965197215778E-2</v>
      </c>
      <c r="AC147" s="23">
        <f>VLOOKUP($B147,Data!$A$8:$GL$500,166,FALSE)</f>
        <v>2.6380510440835267E-2</v>
      </c>
      <c r="AD147" s="23">
        <f>VLOOKUP($B147,Data!$A$8:$GL$500,167,FALSE)</f>
        <v>2.9976553341148886E-2</v>
      </c>
      <c r="AE147" s="52">
        <f>VLOOKUP($B147,Data!$A$8:$GL$500,168,FALSE)</f>
        <v>2.7900943396226414E-2</v>
      </c>
      <c r="AF147" s="52">
        <f>VLOOKUP($B147,Data!$A$8:$GL$500,169,FALSE)</f>
        <v>3.1158748551564312E-2</v>
      </c>
      <c r="AG147" s="52">
        <f>VLOOKUP($B147,Data!$A$8:$GL$500,170,FALSE)</f>
        <v>2.7807424593967518E-2</v>
      </c>
      <c r="AH147" s="52">
        <f>VLOOKUP($B147,Data!$A$8:$GL$500,171,FALSE)</f>
        <v>2.8488636363636365E-2</v>
      </c>
      <c r="AI147" s="52">
        <f>VLOOKUP($B147,Data!$A$8:$GL$500,172,FALSE)</f>
        <v>2.5321507760532151E-2</v>
      </c>
      <c r="AJ147" s="52">
        <f>VLOOKUP($B147,Data!$A$8:$GL$500,173,FALSE)</f>
        <v>2.8020477815699659E-2</v>
      </c>
      <c r="AK147" s="52">
        <f>VLOOKUP($B147,Data!$A$8:$GL$500,174,FALSE)</f>
        <v>2.224604966139955E-2</v>
      </c>
    </row>
    <row r="148" spans="1:37">
      <c r="A148" s="1"/>
      <c r="B148" s="17" t="s">
        <v>228</v>
      </c>
      <c r="C148" s="42" t="s">
        <v>517</v>
      </c>
      <c r="D148" t="s">
        <v>0</v>
      </c>
      <c r="E148" s="45" t="s">
        <v>228</v>
      </c>
      <c r="F148" s="45" t="s">
        <v>14</v>
      </c>
      <c r="G148" s="45" t="str">
        <f>""</f>
        <v/>
      </c>
      <c r="H148" s="23">
        <f>VLOOKUP($B148,Data!$A$8:$GL$500,145,FALSE)</f>
        <v>3.4602272727272725E-2</v>
      </c>
      <c r="I148" s="23">
        <f>VLOOKUP($B148,Data!$A$8:$GL$500,146,FALSE)</f>
        <v>3.2598870056497177E-2</v>
      </c>
      <c r="J148" s="23">
        <f>VLOOKUP($B148,Data!$A$8:$GL$500,147,FALSE)</f>
        <v>2.6508379888268156E-2</v>
      </c>
      <c r="K148" s="23">
        <f>VLOOKUP($B148,Data!$A$8:$GL$500,148,FALSE)</f>
        <v>2.8357771260997068E-2</v>
      </c>
      <c r="L148" s="23">
        <f>VLOOKUP($B148,Data!$A$8:$GL$500,149,FALSE)</f>
        <v>3.2390670553935859E-2</v>
      </c>
      <c r="M148" s="23">
        <f>VLOOKUP($B148,Data!$A$8:$GL$500,150,FALSE)</f>
        <v>2.6323119777158774E-2</v>
      </c>
      <c r="N148" s="23">
        <f>VLOOKUP($B148,Data!$A$8:$GL$500,151,FALSE)</f>
        <v>2.6560693641618498E-2</v>
      </c>
      <c r="O148" s="23">
        <f>VLOOKUP($B148,Data!$A$8:$GL$500,152,FALSE)</f>
        <v>2.6647887323943662E-2</v>
      </c>
      <c r="P148" s="23">
        <f>VLOOKUP($B148,Data!$A$8:$GL$500,153,FALSE)</f>
        <v>3.1564245810055867E-2</v>
      </c>
      <c r="Q148" s="23">
        <f>VLOOKUP($B148,Data!$A$8:$GL$500,154,FALSE)</f>
        <v>3.0280112044817929E-2</v>
      </c>
      <c r="R148" s="23">
        <f>VLOOKUP($B148,Data!$A$8:$GL$500,155,FALSE)</f>
        <v>3.2010723860589813E-2</v>
      </c>
      <c r="S148" s="23">
        <f>VLOOKUP($B148,Data!$A$8:$GL$500,156,FALSE)</f>
        <v>4.2688172043010751E-2</v>
      </c>
      <c r="T148" s="23">
        <f>VLOOKUP($B148,Data!$A$8:$GL$500,157,FALSE)</f>
        <v>5.8055555555555555E-2</v>
      </c>
      <c r="U148" s="23">
        <f>VLOOKUP($B148,Data!$A$8:$GL$500,158,FALSE)</f>
        <v>5.6331521739130433E-2</v>
      </c>
      <c r="V148" s="23">
        <f>VLOOKUP($B148,Data!$A$8:$GL$500,159,FALSE)</f>
        <v>5.4584450402144775E-2</v>
      </c>
      <c r="W148" s="23">
        <f>VLOOKUP($B148,Data!$A$8:$GL$500,160,FALSE)</f>
        <v>5.4640000000000001E-2</v>
      </c>
      <c r="X148" s="23">
        <f>VLOOKUP($B148,Data!$A$8:$GL$500,161,FALSE)</f>
        <v>5.4214659685863871E-2</v>
      </c>
      <c r="Y148" s="23">
        <f>VLOOKUP($B148,Data!$A$8:$GL$500,162,FALSE)</f>
        <v>4.7972972972972976E-2</v>
      </c>
      <c r="Z148" s="23">
        <f>VLOOKUP($B148,Data!$A$8:$GL$500,163,FALSE)</f>
        <v>4.7650273224043714E-2</v>
      </c>
      <c r="AA148" s="23">
        <f>VLOOKUP($B148,Data!$A$8:$GL$500,164,FALSE)</f>
        <v>4.3280839895013121E-2</v>
      </c>
      <c r="AB148" s="23">
        <f>VLOOKUP($B148,Data!$A$8:$GL$500,165,FALSE)</f>
        <v>5.2295081967213115E-2</v>
      </c>
      <c r="AC148" s="23">
        <f>VLOOKUP($B148,Data!$A$8:$GL$500,166,FALSE)</f>
        <v>5.045714285714286E-2</v>
      </c>
      <c r="AD148" s="23">
        <f>VLOOKUP($B148,Data!$A$8:$GL$500,167,FALSE)</f>
        <v>5.5426136363636365E-2</v>
      </c>
      <c r="AE148" s="52">
        <f>VLOOKUP($B148,Data!$A$8:$GL$500,168,FALSE)</f>
        <v>5.2686980609418281E-2</v>
      </c>
      <c r="AF148" s="52">
        <f>VLOOKUP($B148,Data!$A$8:$GL$500,169,FALSE)</f>
        <v>5.8194070080862532E-2</v>
      </c>
      <c r="AG148" s="52">
        <f>VLOOKUP($B148,Data!$A$8:$GL$500,170,FALSE)</f>
        <v>4.8811881188118814E-2</v>
      </c>
      <c r="AH148" s="52">
        <f>VLOOKUP($B148,Data!$A$8:$GL$500,171,FALSE)</f>
        <v>4.7696078431372552E-2</v>
      </c>
      <c r="AI148" s="52">
        <f>VLOOKUP($B148,Data!$A$8:$GL$500,172,FALSE)</f>
        <v>4.8349999999999997E-2</v>
      </c>
      <c r="AJ148" s="52">
        <f>VLOOKUP($B148,Data!$A$8:$GL$500,173,FALSE)</f>
        <v>4.863861386138614E-2</v>
      </c>
      <c r="AK148" s="52">
        <f>VLOOKUP($B148,Data!$A$8:$GL$500,174,FALSE)</f>
        <v>4.8950276243093921E-2</v>
      </c>
    </row>
    <row r="149" spans="1:37">
      <c r="A149" s="1"/>
      <c r="B149" s="17" t="s">
        <v>230</v>
      </c>
      <c r="C149" s="42" t="s">
        <v>516</v>
      </c>
      <c r="D149" t="s">
        <v>0</v>
      </c>
      <c r="E149" s="45" t="s">
        <v>230</v>
      </c>
      <c r="F149" s="45" t="s">
        <v>40</v>
      </c>
      <c r="G149" s="45" t="str">
        <f>""</f>
        <v/>
      </c>
      <c r="H149" s="23">
        <f>VLOOKUP($B149,Data!$A$8:$GL$500,145,FALSE)</f>
        <v>4.2504145936981756E-2</v>
      </c>
      <c r="I149" s="23">
        <f>VLOOKUP($B149,Data!$A$8:$GL$500,146,FALSE)</f>
        <v>3.9411764705882354E-2</v>
      </c>
      <c r="J149" s="23">
        <f>VLOOKUP($B149,Data!$A$8:$GL$500,147,FALSE)</f>
        <v>3.8700305810397552E-2</v>
      </c>
      <c r="K149" s="23">
        <f>VLOOKUP($B149,Data!$A$8:$GL$500,148,FALSE)</f>
        <v>3.5584218512898329E-2</v>
      </c>
      <c r="L149" s="23">
        <f>VLOOKUP($B149,Data!$A$8:$GL$500,149,FALSE)</f>
        <v>3.8018018018018018E-2</v>
      </c>
      <c r="M149" s="23">
        <f>VLOOKUP($B149,Data!$A$8:$GL$500,150,FALSE)</f>
        <v>3.5633587786259545E-2</v>
      </c>
      <c r="N149" s="23">
        <f>VLOOKUP($B149,Data!$A$8:$GL$500,151,FALSE)</f>
        <v>3.4839203675344564E-2</v>
      </c>
      <c r="O149" s="23">
        <f>VLOOKUP($B149,Data!$A$8:$GL$500,152,FALSE)</f>
        <v>3.1540832049306626E-2</v>
      </c>
      <c r="P149" s="23">
        <f>VLOOKUP($B149,Data!$A$8:$GL$500,153,FALSE)</f>
        <v>3.4146341463414637E-2</v>
      </c>
      <c r="Q149" s="23">
        <f>VLOOKUP($B149,Data!$A$8:$GL$500,154,FALSE)</f>
        <v>3.4727272727272725E-2</v>
      </c>
      <c r="R149" s="23">
        <f>VLOOKUP($B149,Data!$A$8:$GL$500,155,FALSE)</f>
        <v>3.8065967016491752E-2</v>
      </c>
      <c r="S149" s="23">
        <f>VLOOKUP($B149,Data!$A$8:$GL$500,156,FALSE)</f>
        <v>4.4131097560975607E-2</v>
      </c>
      <c r="T149" s="23">
        <f>VLOOKUP($B149,Data!$A$8:$GL$500,157,FALSE)</f>
        <v>5.9819819819819819E-2</v>
      </c>
      <c r="U149" s="23">
        <f>VLOOKUP($B149,Data!$A$8:$GL$500,158,FALSE)</f>
        <v>5.6366322008862629E-2</v>
      </c>
      <c r="V149" s="23">
        <f>VLOOKUP($B149,Data!$A$8:$GL$500,159,FALSE)</f>
        <v>5.7704918032786885E-2</v>
      </c>
      <c r="W149" s="23">
        <f>VLOOKUP($B149,Data!$A$8:$GL$500,160,FALSE)</f>
        <v>5.7194570135746609E-2</v>
      </c>
      <c r="X149" s="23">
        <f>VLOOKUP($B149,Data!$A$8:$GL$500,161,FALSE)</f>
        <v>5.7413010590015127E-2</v>
      </c>
      <c r="Y149" s="23">
        <f>VLOOKUP($B149,Data!$A$8:$GL$500,162,FALSE)</f>
        <v>5.3137254901960786E-2</v>
      </c>
      <c r="Z149" s="23">
        <f>VLOOKUP($B149,Data!$A$8:$GL$500,163,FALSE)</f>
        <v>5.3999999999999999E-2</v>
      </c>
      <c r="AA149" s="23">
        <f>VLOOKUP($B149,Data!$A$8:$GL$500,164,FALSE)</f>
        <v>5.3796296296296293E-2</v>
      </c>
      <c r="AB149" s="23">
        <f>VLOOKUP($B149,Data!$A$8:$GL$500,165,FALSE)</f>
        <v>6.0184899845916795E-2</v>
      </c>
      <c r="AC149" s="23">
        <f>VLOOKUP($B149,Data!$A$8:$GL$500,166,FALSE)</f>
        <v>6.1552795031055901E-2</v>
      </c>
      <c r="AD149" s="23">
        <f>VLOOKUP($B149,Data!$A$8:$GL$500,167,FALSE)</f>
        <v>6.6414790996784559E-2</v>
      </c>
      <c r="AE149" s="52">
        <f>VLOOKUP($B149,Data!$A$8:$GL$500,168,FALSE)</f>
        <v>6.2884902840059792E-2</v>
      </c>
      <c r="AF149" s="52">
        <f>VLOOKUP($B149,Data!$A$8:$GL$500,169,FALSE)</f>
        <v>6.6790490341753342E-2</v>
      </c>
      <c r="AG149" s="52">
        <f>VLOOKUP($B149,Data!$A$8:$GL$500,170,FALSE)</f>
        <v>6.3416789396170833E-2</v>
      </c>
      <c r="AH149" s="52">
        <f>VLOOKUP($B149,Data!$A$8:$GL$500,171,FALSE)</f>
        <v>5.9040114613180518E-2</v>
      </c>
      <c r="AI149" s="52">
        <f>VLOOKUP($B149,Data!$A$8:$GL$500,172,FALSE)</f>
        <v>5.5114613180515762E-2</v>
      </c>
      <c r="AJ149" s="52">
        <f>VLOOKUP($B149,Data!$A$8:$GL$500,173,FALSE)</f>
        <v>5.7039187227866474E-2</v>
      </c>
      <c r="AK149" s="52">
        <f>VLOOKUP($B149,Data!$A$8:$GL$500,174,FALSE)</f>
        <v>5.2254335260115609E-2</v>
      </c>
    </row>
    <row r="150" spans="1:37">
      <c r="A150" s="1"/>
      <c r="B150" s="17" t="s">
        <v>231</v>
      </c>
      <c r="C150" s="42" t="s">
        <v>516</v>
      </c>
      <c r="D150" t="s">
        <v>505</v>
      </c>
      <c r="E150" s="45" t="s">
        <v>231</v>
      </c>
      <c r="F150" s="45" t="s">
        <v>44</v>
      </c>
      <c r="G150" s="45" t="str">
        <f>""</f>
        <v/>
      </c>
      <c r="H150" s="23">
        <f>VLOOKUP($B150,Data!$A$8:$GL$500,145,FALSE)</f>
        <v>3.7348242811501599E-2</v>
      </c>
      <c r="I150" s="23">
        <f>VLOOKUP($B150,Data!$A$8:$GL$500,146,FALSE)</f>
        <v>2.8978930307941655E-2</v>
      </c>
      <c r="J150" s="23">
        <f>VLOOKUP($B150,Data!$A$8:$GL$500,147,FALSE)</f>
        <v>3.0953947368421053E-2</v>
      </c>
      <c r="K150" s="23">
        <f>VLOOKUP($B150,Data!$A$8:$GL$500,148,FALSE)</f>
        <v>3.8145695364238411E-2</v>
      </c>
      <c r="L150" s="23">
        <f>VLOOKUP($B150,Data!$A$8:$GL$500,149,FALSE)</f>
        <v>3.6893687707641197E-2</v>
      </c>
      <c r="M150" s="23">
        <f>VLOOKUP($B150,Data!$A$8:$GL$500,150,FALSE)</f>
        <v>2.5542763157894739E-2</v>
      </c>
      <c r="N150" s="23">
        <f>VLOOKUP($B150,Data!$A$8:$GL$500,151,FALSE)</f>
        <v>2.432520325203252E-2</v>
      </c>
      <c r="O150" s="23">
        <f>VLOOKUP($B150,Data!$A$8:$GL$500,152,FALSE)</f>
        <v>3.0897226753670473E-2</v>
      </c>
      <c r="P150" s="23">
        <f>VLOOKUP($B150,Data!$A$8:$GL$500,153,FALSE)</f>
        <v>2.9901639344262296E-2</v>
      </c>
      <c r="Q150" s="23">
        <f>VLOOKUP($B150,Data!$A$8:$GL$500,154,FALSE)</f>
        <v>2.2422258592471357E-2</v>
      </c>
      <c r="R150" s="23">
        <f>VLOOKUP($B150,Data!$A$8:$GL$500,155,FALSE)</f>
        <v>2.7029702970297029E-2</v>
      </c>
      <c r="S150" s="23">
        <f>VLOOKUP($B150,Data!$A$8:$GL$500,156,FALSE)</f>
        <v>4.0933977455716586E-2</v>
      </c>
      <c r="T150" s="23">
        <f>VLOOKUP($B150,Data!$A$8:$GL$500,157,FALSE)</f>
        <v>5.6965742251223493E-2</v>
      </c>
      <c r="U150" s="23">
        <f>VLOOKUP($B150,Data!$A$8:$GL$500,158,FALSE)</f>
        <v>4.7931034482758622E-2</v>
      </c>
      <c r="V150" s="23">
        <f>VLOOKUP($B150,Data!$A$8:$GL$500,159,FALSE)</f>
        <v>5.3724832214765102E-2</v>
      </c>
      <c r="W150" s="23">
        <f>VLOOKUP($B150,Data!$A$8:$GL$500,160,FALSE)</f>
        <v>6.0836177474402731E-2</v>
      </c>
      <c r="X150" s="23">
        <f>VLOOKUP($B150,Data!$A$8:$GL$500,161,FALSE)</f>
        <v>6.218213058419244E-2</v>
      </c>
      <c r="Y150" s="23">
        <f>VLOOKUP($B150,Data!$A$8:$GL$500,162,FALSE)</f>
        <v>4.8818342151675485E-2</v>
      </c>
      <c r="Z150" s="23">
        <f>VLOOKUP($B150,Data!$A$8:$GL$500,163,FALSE)</f>
        <v>4.7384341637010677E-2</v>
      </c>
      <c r="AA150" s="23">
        <f>VLOOKUP($B150,Data!$A$8:$GL$500,164,FALSE)</f>
        <v>5.9256637168141592E-2</v>
      </c>
      <c r="AB150" s="23">
        <f>VLOOKUP($B150,Data!$A$8:$GL$500,165,FALSE)</f>
        <v>6.2513181019332162E-2</v>
      </c>
      <c r="AC150" s="23">
        <f>VLOOKUP($B150,Data!$A$8:$GL$500,166,FALSE)</f>
        <v>4.6778169014084506E-2</v>
      </c>
      <c r="AD150" s="23">
        <f>VLOOKUP($B150,Data!$A$8:$GL$500,167,FALSE)</f>
        <v>5.1780104712041884E-2</v>
      </c>
      <c r="AE150" s="52">
        <f>VLOOKUP($B150,Data!$A$8:$GL$500,168,FALSE)</f>
        <v>6.3750000000000001E-2</v>
      </c>
      <c r="AF150" s="52">
        <f>VLOOKUP($B150,Data!$A$8:$GL$500,169,FALSE)</f>
        <v>6.6201022146507665E-2</v>
      </c>
      <c r="AG150" s="52">
        <f>VLOOKUP($B150,Data!$A$8:$GL$500,170,FALSE)</f>
        <v>5.01006711409396E-2</v>
      </c>
      <c r="AH150" s="52">
        <f>VLOOKUP($B150,Data!$A$8:$GL$500,171,FALSE)</f>
        <v>4.9405940594059408E-2</v>
      </c>
      <c r="AI150" s="52">
        <f>VLOOKUP($B150,Data!$A$8:$GL$500,172,FALSE)</f>
        <v>6.097199341021417E-2</v>
      </c>
      <c r="AJ150" s="52">
        <f>VLOOKUP($B150,Data!$A$8:$GL$500,173,FALSE)</f>
        <v>6.3669421487603309E-2</v>
      </c>
      <c r="AK150" s="52">
        <f>VLOOKUP($B150,Data!$A$8:$GL$500,174,FALSE)</f>
        <v>4.8416666666666663E-2</v>
      </c>
    </row>
    <row r="151" spans="1:37">
      <c r="A151" s="1"/>
      <c r="B151" s="17" t="s">
        <v>232</v>
      </c>
      <c r="C151" s="42"/>
      <c r="D151" t="s">
        <v>505</v>
      </c>
      <c r="E151" s="45" t="s">
        <v>232</v>
      </c>
      <c r="F151" s="45" t="s">
        <v>508</v>
      </c>
      <c r="G151" s="45" t="str">
        <f>""</f>
        <v/>
      </c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52"/>
      <c r="AF151" s="52"/>
      <c r="AG151" s="52"/>
      <c r="AH151" s="52"/>
      <c r="AI151" s="52"/>
      <c r="AJ151" s="52"/>
      <c r="AK151" s="52"/>
    </row>
    <row r="152" spans="1:37">
      <c r="A152" s="1"/>
      <c r="B152" s="17" t="s">
        <v>233</v>
      </c>
      <c r="C152" s="42" t="s">
        <v>518</v>
      </c>
      <c r="D152" t="s">
        <v>505</v>
      </c>
      <c r="E152" s="45" t="s">
        <v>233</v>
      </c>
      <c r="F152" s="45" t="s">
        <v>42</v>
      </c>
      <c r="G152" s="45" t="str">
        <f>""</f>
        <v/>
      </c>
      <c r="H152" s="23">
        <f>VLOOKUP($B152,Data!$A$8:$GL$500,145,FALSE)</f>
        <v>6.9601769911504421E-2</v>
      </c>
      <c r="I152" s="23">
        <f>VLOOKUP($B152,Data!$A$8:$GL$500,146,FALSE)</f>
        <v>6.8892543859649116E-2</v>
      </c>
      <c r="J152" s="23">
        <f>VLOOKUP($B152,Data!$A$8:$GL$500,147,FALSE)</f>
        <v>6.4786324786324789E-2</v>
      </c>
      <c r="K152" s="23">
        <f>VLOOKUP($B152,Data!$A$8:$GL$500,148,FALSE)</f>
        <v>5.6812627291242361E-2</v>
      </c>
      <c r="L152" s="23">
        <f>VLOOKUP($B152,Data!$A$8:$GL$500,149,FALSE)</f>
        <v>5.6769690927218348E-2</v>
      </c>
      <c r="M152" s="23">
        <f>VLOOKUP($B152,Data!$A$8:$GL$500,150,FALSE)</f>
        <v>5.127470355731225E-2</v>
      </c>
      <c r="N152" s="23">
        <f>VLOOKUP($B152,Data!$A$8:$GL$500,151,FALSE)</f>
        <v>5.1495422177009156E-2</v>
      </c>
      <c r="O152" s="23">
        <f>VLOOKUP($B152,Data!$A$8:$GL$500,152,FALSE)</f>
        <v>4.7976539589442813E-2</v>
      </c>
      <c r="P152" s="23">
        <f>VLOOKUP($B152,Data!$A$8:$GL$500,153,FALSE)</f>
        <v>4.7858546168958745E-2</v>
      </c>
      <c r="Q152" s="23">
        <f>VLOOKUP($B152,Data!$A$8:$GL$500,154,FALSE)</f>
        <v>4.7554455445544555E-2</v>
      </c>
      <c r="R152" s="23">
        <f>VLOOKUP($B152,Data!$A$8:$GL$500,155,FALSE)</f>
        <v>4.7878495660559309E-2</v>
      </c>
      <c r="S152" s="23">
        <f>VLOOKUP($B152,Data!$A$8:$GL$500,156,FALSE)</f>
        <v>5.4500978473581214E-2</v>
      </c>
      <c r="T152" s="23">
        <f>VLOOKUP($B152,Data!$A$8:$GL$500,157,FALSE)</f>
        <v>6.4970930232558136E-2</v>
      </c>
      <c r="U152" s="23">
        <f>VLOOKUP($B152,Data!$A$8:$GL$500,158,FALSE)</f>
        <v>6.9631067961165055E-2</v>
      </c>
      <c r="V152" s="23">
        <f>VLOOKUP($B152,Data!$A$8:$GL$500,159,FALSE)</f>
        <v>7.6348588120740024E-2</v>
      </c>
      <c r="W152" s="23">
        <f>VLOOKUP($B152,Data!$A$8:$GL$500,160,FALSE)</f>
        <v>7.4587677725118484E-2</v>
      </c>
      <c r="X152" s="23">
        <f>VLOOKUP($B152,Data!$A$8:$GL$500,161,FALSE)</f>
        <v>7.2247403210576017E-2</v>
      </c>
      <c r="Y152" s="23">
        <f>VLOOKUP($B152,Data!$A$8:$GL$500,162,FALSE)</f>
        <v>6.8710601719197711E-2</v>
      </c>
      <c r="Z152" s="23">
        <f>VLOOKUP($B152,Data!$A$8:$GL$500,163,FALSE)</f>
        <v>6.9200385356454716E-2</v>
      </c>
      <c r="AA152" s="23">
        <f>VLOOKUP($B152,Data!$A$8:$GL$500,164,FALSE)</f>
        <v>6.6910331384015601E-2</v>
      </c>
      <c r="AB152" s="23">
        <f>VLOOKUP($B152,Data!$A$8:$GL$500,165,FALSE)</f>
        <v>6.7236714975845407E-2</v>
      </c>
      <c r="AC152" s="23">
        <f>VLOOKUP($B152,Data!$A$8:$GL$500,166,FALSE)</f>
        <v>6.8013245033112582E-2</v>
      </c>
      <c r="AD152" s="23">
        <f>VLOOKUP($B152,Data!$A$8:$GL$500,167,FALSE)</f>
        <v>6.7365542388331812E-2</v>
      </c>
      <c r="AE152" s="52">
        <f>VLOOKUP($B152,Data!$A$8:$GL$500,168,FALSE)</f>
        <v>6.4538943598925688E-2</v>
      </c>
      <c r="AF152" s="52">
        <f>VLOOKUP($B152,Data!$A$8:$GL$500,169,FALSE)</f>
        <v>6.4473214285714286E-2</v>
      </c>
      <c r="AG152" s="52">
        <f>VLOOKUP($B152,Data!$A$8:$GL$500,170,FALSE)</f>
        <v>5.9841688654353561E-2</v>
      </c>
      <c r="AH152" s="52">
        <f>VLOOKUP($B152,Data!$A$8:$GL$500,171,FALSE)</f>
        <v>6.1392857142857145E-2</v>
      </c>
      <c r="AI152" s="52">
        <f>VLOOKUP($B152,Data!$A$8:$GL$500,172,FALSE)</f>
        <v>6.199265381083563E-2</v>
      </c>
      <c r="AJ152" s="52">
        <f>VLOOKUP($B152,Data!$A$8:$GL$500,173,FALSE)</f>
        <v>6.2543299908842304E-2</v>
      </c>
      <c r="AK152" s="52">
        <f>VLOOKUP($B152,Data!$A$8:$GL$500,174,FALSE)</f>
        <v>5.7775752051048311E-2</v>
      </c>
    </row>
    <row r="153" spans="1:37">
      <c r="A153" s="1"/>
      <c r="B153" s="17" t="s">
        <v>234</v>
      </c>
      <c r="C153" s="42" t="s">
        <v>518</v>
      </c>
      <c r="D153" t="s">
        <v>505</v>
      </c>
      <c r="E153" s="45" t="s">
        <v>234</v>
      </c>
      <c r="F153" s="45" t="s">
        <v>42</v>
      </c>
      <c r="G153" s="45" t="str">
        <f>""</f>
        <v/>
      </c>
      <c r="H153" s="23">
        <f>VLOOKUP($B153,Data!$A$8:$GL$500,145,FALSE)</f>
        <v>3.1736596736596734E-2</v>
      </c>
      <c r="I153" s="23">
        <f>VLOOKUP($B153,Data!$A$8:$GL$500,146,FALSE)</f>
        <v>3.2251184834123224E-2</v>
      </c>
      <c r="J153" s="23">
        <f>VLOOKUP($B153,Data!$A$8:$GL$500,147,FALSE)</f>
        <v>3.0849514563106795E-2</v>
      </c>
      <c r="K153" s="23">
        <f>VLOOKUP($B153,Data!$A$8:$GL$500,148,FALSE)</f>
        <v>3.2139240506329117E-2</v>
      </c>
      <c r="L153" s="23">
        <f>VLOOKUP($B153,Data!$A$8:$GL$500,149,FALSE)</f>
        <v>3.2079081632653064E-2</v>
      </c>
      <c r="M153" s="23">
        <f>VLOOKUP($B153,Data!$A$8:$GL$500,150,FALSE)</f>
        <v>2.8656716417910448E-2</v>
      </c>
      <c r="N153" s="23">
        <f>VLOOKUP($B153,Data!$A$8:$GL$500,151,FALSE)</f>
        <v>2.7188655980271269E-2</v>
      </c>
      <c r="O153" s="23">
        <f>VLOOKUP($B153,Data!$A$8:$GL$500,152,FALSE)</f>
        <v>2.5000000000000001E-2</v>
      </c>
      <c r="P153" s="23">
        <f>VLOOKUP($B153,Data!$A$8:$GL$500,153,FALSE)</f>
        <v>2.5762711864406779E-2</v>
      </c>
      <c r="Q153" s="23">
        <f>VLOOKUP($B153,Data!$A$8:$GL$500,154,FALSE)</f>
        <v>2.6317073170731706E-2</v>
      </c>
      <c r="R153" s="23">
        <f>VLOOKUP($B153,Data!$A$8:$GL$500,155,FALSE)</f>
        <v>2.7047387606318349E-2</v>
      </c>
      <c r="S153" s="23">
        <f>VLOOKUP($B153,Data!$A$8:$GL$500,156,FALSE)</f>
        <v>3.0240096038415366E-2</v>
      </c>
      <c r="T153" s="23">
        <f>VLOOKUP($B153,Data!$A$8:$GL$500,157,FALSE)</f>
        <v>3.705673758865248E-2</v>
      </c>
      <c r="U153" s="23">
        <f>VLOOKUP($B153,Data!$A$8:$GL$500,158,FALSE)</f>
        <v>4.0401948842874541E-2</v>
      </c>
      <c r="V153" s="23">
        <f>VLOOKUP($B153,Data!$A$8:$GL$500,159,FALSE)</f>
        <v>4.4234567901234569E-2</v>
      </c>
      <c r="W153" s="23">
        <f>VLOOKUP($B153,Data!$A$8:$GL$500,160,FALSE)</f>
        <v>4.4874999999999998E-2</v>
      </c>
      <c r="X153" s="23">
        <f>VLOOKUP($B153,Data!$A$8:$GL$500,161,FALSE)</f>
        <v>4.531887755102041E-2</v>
      </c>
      <c r="Y153" s="23">
        <f>VLOOKUP($B153,Data!$A$8:$GL$500,162,FALSE)</f>
        <v>4.2745849297573434E-2</v>
      </c>
      <c r="Z153" s="23">
        <f>VLOOKUP($B153,Data!$A$8:$GL$500,163,FALSE)</f>
        <v>4.5129870129870131E-2</v>
      </c>
      <c r="AA153" s="23">
        <f>VLOOKUP($B153,Data!$A$8:$GL$500,164,FALSE)</f>
        <v>4.4377406931964056E-2</v>
      </c>
      <c r="AB153" s="23">
        <f>VLOOKUP($B153,Data!$A$8:$GL$500,165,FALSE)</f>
        <v>4.485897435897436E-2</v>
      </c>
      <c r="AC153" s="23">
        <f>VLOOKUP($B153,Data!$A$8:$GL$500,166,FALSE)</f>
        <v>4.3911392405063289E-2</v>
      </c>
      <c r="AD153" s="23">
        <f>VLOOKUP($B153,Data!$A$8:$GL$500,167,FALSE)</f>
        <v>4.2616940581542348E-2</v>
      </c>
      <c r="AE153" s="52">
        <f>VLOOKUP($B153,Data!$A$8:$GL$500,168,FALSE)</f>
        <v>4.2576923076923075E-2</v>
      </c>
      <c r="AF153" s="52">
        <f>VLOOKUP($B153,Data!$A$8:$GL$500,169,FALSE)</f>
        <v>4.0953575909661227E-2</v>
      </c>
      <c r="AG153" s="52">
        <f>VLOOKUP($B153,Data!$A$8:$GL$500,170,FALSE)</f>
        <v>3.9425287356321836E-2</v>
      </c>
      <c r="AH153" s="52">
        <f>VLOOKUP($B153,Data!$A$8:$GL$500,171,FALSE)</f>
        <v>3.821608040201005E-2</v>
      </c>
      <c r="AI153" s="52">
        <f>VLOOKUP($B153,Data!$A$8:$GL$500,172,FALSE)</f>
        <v>3.6801007556675064E-2</v>
      </c>
      <c r="AJ153" s="52">
        <f>VLOOKUP($B153,Data!$A$8:$GL$500,173,FALSE)</f>
        <v>3.6948941469489412E-2</v>
      </c>
      <c r="AK153" s="52">
        <f>VLOOKUP($B153,Data!$A$8:$GL$500,174,FALSE)</f>
        <v>3.4012345679012346E-2</v>
      </c>
    </row>
    <row r="154" spans="1:37">
      <c r="A154" s="1"/>
      <c r="B154" s="17" t="s">
        <v>235</v>
      </c>
      <c r="C154" s="42" t="s">
        <v>517</v>
      </c>
      <c r="D154" t="s">
        <v>505</v>
      </c>
      <c r="E154" s="45" t="s">
        <v>235</v>
      </c>
      <c r="F154" s="45"/>
      <c r="G154" s="45"/>
      <c r="H154" s="23">
        <f>VLOOKUP($B154,Data!$A$8:$GL$500,145,FALSE)</f>
        <v>2.777811049558317E-2</v>
      </c>
      <c r="I154" s="23">
        <f>VLOOKUP($B154,Data!$A$8:$GL$500,146,FALSE)</f>
        <v>2.6672195416164054E-2</v>
      </c>
      <c r="J154" s="23">
        <f>VLOOKUP($B154,Data!$A$8:$GL$500,147,FALSE)</f>
        <v>2.5208458308338334E-2</v>
      </c>
      <c r="K154" s="23">
        <f>VLOOKUP($B154,Data!$A$8:$GL$500,148,FALSE)</f>
        <v>2.3954077829133742E-2</v>
      </c>
      <c r="L154" s="23">
        <f>VLOOKUP($B154,Data!$A$8:$GL$500,149,FALSE)</f>
        <v>2.4694633857100506E-2</v>
      </c>
      <c r="M154" s="23">
        <f>VLOOKUP($B154,Data!$A$8:$GL$500,150,FALSE)</f>
        <v>2.1642740861328991E-2</v>
      </c>
      <c r="N154" s="23">
        <f>VLOOKUP($B154,Data!$A$8:$GL$500,151,FALSE)</f>
        <v>2.0274538745387455E-2</v>
      </c>
      <c r="O154" s="23">
        <f>VLOOKUP($B154,Data!$A$8:$GL$500,152,FALSE)</f>
        <v>1.8939171319424037E-2</v>
      </c>
      <c r="P154" s="23">
        <f>VLOOKUP($B154,Data!$A$8:$GL$500,153,FALSE)</f>
        <v>1.9859216893972725E-2</v>
      </c>
      <c r="Q154" s="23">
        <f>VLOOKUP($B154,Data!$A$8:$GL$500,154,FALSE)</f>
        <v>1.9568978155695645E-2</v>
      </c>
      <c r="R154" s="23">
        <f>VLOOKUP($B154,Data!$A$8:$GL$500,155,FALSE)</f>
        <v>2.2344989714957391E-2</v>
      </c>
      <c r="S154" s="23">
        <f>VLOOKUP($B154,Data!$A$8:$GL$500,156,FALSE)</f>
        <v>2.9192884445751251E-2</v>
      </c>
      <c r="T154" s="23">
        <f>VLOOKUP($B154,Data!$A$8:$GL$500,157,FALSE)</f>
        <v>4.0180758017492713E-2</v>
      </c>
      <c r="U154" s="23">
        <f>VLOOKUP($B154,Data!$A$8:$GL$500,158,FALSE)</f>
        <v>3.9516550522648082E-2</v>
      </c>
      <c r="V154" s="23">
        <f>VLOOKUP($B154,Data!$A$8:$GL$500,159,FALSE)</f>
        <v>4.04578488372093E-2</v>
      </c>
      <c r="W154" s="23">
        <f>VLOOKUP($B154,Data!$A$8:$GL$500,160,FALSE)</f>
        <v>4.053878376426405E-2</v>
      </c>
      <c r="X154" s="23">
        <f>VLOOKUP($B154,Data!$A$8:$GL$500,161,FALSE)</f>
        <v>4.2407327275349779E-2</v>
      </c>
      <c r="Y154" s="23">
        <f>VLOOKUP($B154,Data!$A$8:$GL$500,162,FALSE)</f>
        <v>3.6759752411112713E-2</v>
      </c>
      <c r="Z154" s="23">
        <f>VLOOKUP($B154,Data!$A$8:$GL$500,163,FALSE)</f>
        <v>3.5487421383647799E-2</v>
      </c>
      <c r="AA154" s="23">
        <f>VLOOKUP($B154,Data!$A$8:$GL$500,164,FALSE)</f>
        <v>3.5773299028016008E-2</v>
      </c>
      <c r="AB154" s="23">
        <f>VLOOKUP($B154,Data!$A$8:$GL$500,165,FALSE)</f>
        <v>3.8903188903188904E-2</v>
      </c>
      <c r="AC154" s="23">
        <f>VLOOKUP($B154,Data!$A$8:$GL$500,166,FALSE)</f>
        <v>3.8040251213245786E-2</v>
      </c>
      <c r="AD154" s="23">
        <f>VLOOKUP($B154,Data!$A$8:$GL$500,167,FALSE)</f>
        <v>4.0133788784514658E-2</v>
      </c>
      <c r="AE154" s="52">
        <f>VLOOKUP($B154,Data!$A$8:$GL$500,168,FALSE)</f>
        <v>4.1531647378196888E-2</v>
      </c>
      <c r="AF154" s="52">
        <f>VLOOKUP($B154,Data!$A$8:$GL$500,169,FALSE)</f>
        <v>4.4679505605058928E-2</v>
      </c>
      <c r="AG154" s="52">
        <f>VLOOKUP($B154,Data!$A$8:$GL$500,170,FALSE)</f>
        <v>4.1692708333333335E-2</v>
      </c>
      <c r="AH154" s="52">
        <f>VLOOKUP($B154,Data!$A$8:$GL$500,171,FALSE)</f>
        <v>4.1032418224299066E-2</v>
      </c>
      <c r="AI154" s="52">
        <f>VLOOKUP($B154,Data!$A$8:$GL$500,172,FALSE)</f>
        <v>4.0565789473684208E-2</v>
      </c>
      <c r="AJ154" s="52">
        <f>VLOOKUP($B154,Data!$A$8:$GL$500,173,FALSE)</f>
        <v>4.2248873382759122E-2</v>
      </c>
      <c r="AK154" s="52">
        <f>VLOOKUP($B154,Data!$A$8:$GL$500,174,FALSE)</f>
        <v>3.7056701774635693E-2</v>
      </c>
    </row>
    <row r="155" spans="1:37">
      <c r="A155" s="1"/>
      <c r="B155" s="17" t="s">
        <v>236</v>
      </c>
      <c r="C155" s="42" t="s">
        <v>517</v>
      </c>
      <c r="D155" t="s">
        <v>0</v>
      </c>
      <c r="E155" s="45" t="s">
        <v>236</v>
      </c>
      <c r="F155" s="45" t="s">
        <v>45</v>
      </c>
      <c r="G155" s="45" t="s">
        <v>15</v>
      </c>
      <c r="H155" s="23">
        <f>VLOOKUP($B155,Data!$A$8:$GL$500,145,FALSE)</f>
        <v>2.6635294117647059E-2</v>
      </c>
      <c r="I155" s="23">
        <f>VLOOKUP($B155,Data!$A$8:$GL$500,146,FALSE)</f>
        <v>2.6329411764705882E-2</v>
      </c>
      <c r="J155" s="23">
        <f>VLOOKUP($B155,Data!$A$8:$GL$500,147,FALSE)</f>
        <v>2.5740740740740741E-2</v>
      </c>
      <c r="K155" s="23">
        <f>VLOOKUP($B155,Data!$A$8:$GL$500,148,FALSE)</f>
        <v>2.5109649122807019E-2</v>
      </c>
      <c r="L155" s="23">
        <f>VLOOKUP($B155,Data!$A$8:$GL$500,149,FALSE)</f>
        <v>2.5490196078431372E-2</v>
      </c>
      <c r="M155" s="23">
        <f>VLOOKUP($B155,Data!$A$8:$GL$500,150,FALSE)</f>
        <v>2.3171247357293871E-2</v>
      </c>
      <c r="N155" s="23">
        <f>VLOOKUP($B155,Data!$A$8:$GL$500,151,FALSE)</f>
        <v>2.1051546391752576E-2</v>
      </c>
      <c r="O155" s="23">
        <f>VLOOKUP($B155,Data!$A$8:$GL$500,152,FALSE)</f>
        <v>1.9056224899598392E-2</v>
      </c>
      <c r="P155" s="23">
        <f>VLOOKUP($B155,Data!$A$8:$GL$500,153,FALSE)</f>
        <v>2.3849372384937239E-2</v>
      </c>
      <c r="Q155" s="23">
        <f>VLOOKUP($B155,Data!$A$8:$GL$500,154,FALSE)</f>
        <v>2.3545647558386413E-2</v>
      </c>
      <c r="R155" s="23">
        <f>VLOOKUP($B155,Data!$A$8:$GL$500,155,FALSE)</f>
        <v>2.9126637554585152E-2</v>
      </c>
      <c r="S155" s="23">
        <f>VLOOKUP($B155,Data!$A$8:$GL$500,156,FALSE)</f>
        <v>3.8126361655773419E-2</v>
      </c>
      <c r="T155" s="23">
        <f>VLOOKUP($B155,Data!$A$8:$GL$500,157,FALSE)</f>
        <v>5.0405982905982909E-2</v>
      </c>
      <c r="U155" s="23">
        <f>VLOOKUP($B155,Data!$A$8:$GL$500,158,FALSE)</f>
        <v>5.1791044776119406E-2</v>
      </c>
      <c r="V155" s="23">
        <f>VLOOKUP($B155,Data!$A$8:$GL$500,159,FALSE)</f>
        <v>4.9025423728813557E-2</v>
      </c>
      <c r="W155" s="23">
        <f>VLOOKUP($B155,Data!$A$8:$GL$500,160,FALSE)</f>
        <v>4.7420042643923244E-2</v>
      </c>
      <c r="X155" s="23">
        <f>VLOOKUP($B155,Data!$A$8:$GL$500,161,FALSE)</f>
        <v>4.866812227074236E-2</v>
      </c>
      <c r="Y155" s="23">
        <f>VLOOKUP($B155,Data!$A$8:$GL$500,162,FALSE)</f>
        <v>4.3782608695652175E-2</v>
      </c>
      <c r="Z155" s="23">
        <f>VLOOKUP($B155,Data!$A$8:$GL$500,163,FALSE)</f>
        <v>4.0191897654584224E-2</v>
      </c>
      <c r="AA155" s="23">
        <f>VLOOKUP($B155,Data!$A$8:$GL$500,164,FALSE)</f>
        <v>4.0041841004184099E-2</v>
      </c>
      <c r="AB155" s="23">
        <f>VLOOKUP($B155,Data!$A$8:$GL$500,165,FALSE)</f>
        <v>4.206122448979592E-2</v>
      </c>
      <c r="AC155" s="23">
        <f>VLOOKUP($B155,Data!$A$8:$GL$500,166,FALSE)</f>
        <v>4.0811359026369169E-2</v>
      </c>
      <c r="AD155" s="23">
        <f>VLOOKUP($B155,Data!$A$8:$GL$500,167,FALSE)</f>
        <v>4.2154150197628457E-2</v>
      </c>
      <c r="AE155" s="52">
        <f>VLOOKUP($B155,Data!$A$8:$GL$500,168,FALSE)</f>
        <v>4.1932270916334662E-2</v>
      </c>
      <c r="AF155" s="52">
        <f>VLOOKUP($B155,Data!$A$8:$GL$500,169,FALSE)</f>
        <v>4.6626984126984128E-2</v>
      </c>
      <c r="AG155" s="52">
        <f>VLOOKUP($B155,Data!$A$8:$GL$500,170,FALSE)</f>
        <v>4.7412008281573499E-2</v>
      </c>
      <c r="AH155" s="52">
        <f>VLOOKUP($B155,Data!$A$8:$GL$500,171,FALSE)</f>
        <v>4.8941908713692944E-2</v>
      </c>
      <c r="AI155" s="52">
        <f>VLOOKUP($B155,Data!$A$8:$GL$500,172,FALSE)</f>
        <v>4.6112266112266112E-2</v>
      </c>
      <c r="AJ155" s="52">
        <f>VLOOKUP($B155,Data!$A$8:$GL$500,173,FALSE)</f>
        <v>4.8606557377049178E-2</v>
      </c>
      <c r="AK155" s="52">
        <f>VLOOKUP($B155,Data!$A$8:$GL$500,174,FALSE)</f>
        <v>4.1196911196911198E-2</v>
      </c>
    </row>
    <row r="156" spans="1:37">
      <c r="A156" s="1"/>
      <c r="B156" s="17" t="s">
        <v>237</v>
      </c>
      <c r="C156" s="42" t="s">
        <v>516</v>
      </c>
      <c r="D156" t="s">
        <v>0</v>
      </c>
      <c r="E156" s="45" t="s">
        <v>504</v>
      </c>
      <c r="F156" s="45" t="s">
        <v>32</v>
      </c>
      <c r="G156" s="45" t="s">
        <v>40</v>
      </c>
      <c r="H156" s="23">
        <f>VLOOKUP($B156,Data!$A$8:$GL$500,145,FALSE)</f>
        <v>2.9365079365079365E-2</v>
      </c>
      <c r="I156" s="23">
        <f>VLOOKUP($B156,Data!$A$8:$GL$500,146,FALSE)</f>
        <v>2.8641390205371247E-2</v>
      </c>
      <c r="J156" s="23">
        <f>VLOOKUP($B156,Data!$A$8:$GL$500,147,FALSE)</f>
        <v>2.5314465408805033E-2</v>
      </c>
      <c r="K156" s="23">
        <f>VLOOKUP($B156,Data!$A$8:$GL$500,148,FALSE)</f>
        <v>2.6049382716049382E-2</v>
      </c>
      <c r="L156" s="23">
        <f>VLOOKUP($B156,Data!$A$8:$GL$500,149,FALSE)</f>
        <v>2.8555729984301413E-2</v>
      </c>
      <c r="M156" s="23">
        <f>VLOOKUP($B156,Data!$A$8:$GL$500,150,FALSE)</f>
        <v>2.5008156606851548E-2</v>
      </c>
      <c r="N156" s="23">
        <f>VLOOKUP($B156,Data!$A$8:$GL$500,151,FALSE)</f>
        <v>2.4412265758091994E-2</v>
      </c>
      <c r="O156" s="23">
        <f>VLOOKUP($B156,Data!$A$8:$GL$500,152,FALSE)</f>
        <v>2.5402684563758389E-2</v>
      </c>
      <c r="P156" s="23">
        <f>VLOOKUP($B156,Data!$A$8:$GL$500,153,FALSE)</f>
        <v>2.7258883248730964E-2</v>
      </c>
      <c r="Q156" s="23">
        <f>VLOOKUP($B156,Data!$A$8:$GL$500,154,FALSE)</f>
        <v>2.5714285714285714E-2</v>
      </c>
      <c r="R156" s="23">
        <f>VLOOKUP($B156,Data!$A$8:$GL$500,155,FALSE)</f>
        <v>2.7656500802568217E-2</v>
      </c>
      <c r="S156" s="23">
        <f>VLOOKUP($B156,Data!$A$8:$GL$500,156,FALSE)</f>
        <v>3.5932475884244371E-2</v>
      </c>
      <c r="T156" s="23">
        <f>VLOOKUP($B156,Data!$A$8:$GL$500,157,FALSE)</f>
        <v>4.6116352201257864E-2</v>
      </c>
      <c r="U156" s="23">
        <f>VLOOKUP($B156,Data!$A$8:$GL$500,158,FALSE)</f>
        <v>4.2218844984802432E-2</v>
      </c>
      <c r="V156" s="23">
        <f>VLOOKUP($B156,Data!$A$8:$GL$500,159,FALSE)</f>
        <v>4.2530674846625767E-2</v>
      </c>
      <c r="W156" s="23">
        <f>VLOOKUP($B156,Data!$A$8:$GL$500,160,FALSE)</f>
        <v>4.6745655608214851E-2</v>
      </c>
      <c r="X156" s="23">
        <f>VLOOKUP($B156,Data!$A$8:$GL$500,161,FALSE)</f>
        <v>4.6713395638629286E-2</v>
      </c>
      <c r="Y156" s="23">
        <f>VLOOKUP($B156,Data!$A$8:$GL$500,162,FALSE)</f>
        <v>3.9164086687306504E-2</v>
      </c>
      <c r="Z156" s="23">
        <f>VLOOKUP($B156,Data!$A$8:$GL$500,163,FALSE)</f>
        <v>3.7981366459627332E-2</v>
      </c>
      <c r="AA156" s="23">
        <f>VLOOKUP($B156,Data!$A$8:$GL$500,164,FALSE)</f>
        <v>4.0124031007751935E-2</v>
      </c>
      <c r="AB156" s="23">
        <f>VLOOKUP($B156,Data!$A$8:$GL$500,165,FALSE)</f>
        <v>4.4150943396226418E-2</v>
      </c>
      <c r="AC156" s="23">
        <f>VLOOKUP($B156,Data!$A$8:$GL$500,166,FALSE)</f>
        <v>3.7706146926536732E-2</v>
      </c>
      <c r="AD156" s="23">
        <f>VLOOKUP($B156,Data!$A$8:$GL$500,167,FALSE)</f>
        <v>3.9588839941262846E-2</v>
      </c>
      <c r="AE156" s="52">
        <f>VLOOKUP($B156,Data!$A$8:$GL$500,168,FALSE)</f>
        <v>4.0443490701001429E-2</v>
      </c>
      <c r="AF156" s="52">
        <f>VLOOKUP($B156,Data!$A$8:$GL$500,169,FALSE)</f>
        <v>4.4896142433234421E-2</v>
      </c>
      <c r="AG156" s="52">
        <f>VLOOKUP($B156,Data!$A$8:$GL$500,170,FALSE)</f>
        <v>4.2496099843993759E-2</v>
      </c>
      <c r="AH156" s="52">
        <f>VLOOKUP($B156,Data!$A$8:$GL$500,171,FALSE)</f>
        <v>4.4029126213592236E-2</v>
      </c>
      <c r="AI156" s="52">
        <f>VLOOKUP($B156,Data!$A$8:$GL$500,172,FALSE)</f>
        <v>4.6594684385382057E-2</v>
      </c>
      <c r="AJ156" s="52">
        <f>VLOOKUP($B156,Data!$A$8:$GL$500,173,FALSE)</f>
        <v>4.7515923566878983E-2</v>
      </c>
      <c r="AK156" s="52">
        <f>VLOOKUP($B156,Data!$A$8:$GL$500,174,FALSE)</f>
        <v>4.2306477093206951E-2</v>
      </c>
    </row>
    <row r="157" spans="1:37">
      <c r="A157" s="1"/>
      <c r="B157" s="17" t="s">
        <v>238</v>
      </c>
      <c r="C157" s="42" t="s">
        <v>518</v>
      </c>
      <c r="D157" t="s">
        <v>505</v>
      </c>
      <c r="E157" s="45" t="s">
        <v>512</v>
      </c>
      <c r="F157" s="45" t="s">
        <v>52</v>
      </c>
      <c r="H157" s="23">
        <f>VLOOKUP($B157,Data!$A$8:$GL$500,145,FALSE)</f>
        <v>7.7874476987447705E-2</v>
      </c>
      <c r="I157" s="23">
        <f>VLOOKUP($B157,Data!$A$8:$GL$500,146,FALSE)</f>
        <v>7.5661948376353039E-2</v>
      </c>
      <c r="J157" s="23">
        <f>VLOOKUP($B157,Data!$A$8:$GL$500,147,FALSE)</f>
        <v>7.1468646864686472E-2</v>
      </c>
      <c r="K157" s="23">
        <f>VLOOKUP($B157,Data!$A$8:$GL$500,148,FALSE)</f>
        <v>7.1995053586150035E-2</v>
      </c>
      <c r="L157" s="23">
        <f>VLOOKUP($B157,Data!$A$8:$GL$500,149,FALSE)</f>
        <v>7.3235294117647065E-2</v>
      </c>
      <c r="M157" s="23">
        <f>VLOOKUP($B157,Data!$A$8:$GL$500,150,FALSE)</f>
        <v>6.9810231023102312E-2</v>
      </c>
      <c r="N157" s="23">
        <f>VLOOKUP($B157,Data!$A$8:$GL$500,151,FALSE)</f>
        <v>6.5808580858085802E-2</v>
      </c>
      <c r="O157" s="23">
        <f>VLOOKUP($B157,Data!$A$8:$GL$500,152,FALSE)</f>
        <v>6.0852965069049553E-2</v>
      </c>
      <c r="P157" s="23">
        <f>VLOOKUP($B157,Data!$A$8:$GL$500,153,FALSE)</f>
        <v>6.5735294117647058E-2</v>
      </c>
      <c r="Q157" s="23">
        <f>VLOOKUP($B157,Data!$A$8:$GL$500,154,FALSE)</f>
        <v>6.7608874281018902E-2</v>
      </c>
      <c r="R157" s="23">
        <f>VLOOKUP($B157,Data!$A$8:$GL$500,155,FALSE)</f>
        <v>7.5270157938487112E-2</v>
      </c>
      <c r="S157" s="23">
        <f>VLOOKUP($B157,Data!$A$8:$GL$500,156,FALSE)</f>
        <v>9.6861063464837055E-2</v>
      </c>
      <c r="T157" s="23">
        <f>VLOOKUP($B157,Data!$A$8:$GL$500,157,FALSE)</f>
        <v>0.11266556291390728</v>
      </c>
      <c r="U157" s="23">
        <f>VLOOKUP($B157,Data!$A$8:$GL$500,158,FALSE)</f>
        <v>0.11034257748776509</v>
      </c>
      <c r="V157" s="23">
        <f>VLOOKUP($B157,Data!$A$8:$GL$500,159,FALSE)</f>
        <v>0.1092989524576954</v>
      </c>
      <c r="W157" s="23">
        <f>VLOOKUP($B157,Data!$A$8:$GL$500,160,FALSE)</f>
        <v>0.11257635082223963</v>
      </c>
      <c r="X157" s="23">
        <f>VLOOKUP($B157,Data!$A$8:$GL$500,161,FALSE)</f>
        <v>0.11723622047244095</v>
      </c>
      <c r="Y157" s="23">
        <f>VLOOKUP($B157,Data!$A$8:$GL$500,162,FALSE)</f>
        <v>0.106530931871574</v>
      </c>
      <c r="Z157" s="23">
        <f>VLOOKUP($B157,Data!$A$8:$GL$500,163,FALSE)</f>
        <v>9.9883359253499227E-2</v>
      </c>
      <c r="AA157" s="23">
        <f>VLOOKUP($B157,Data!$A$8:$GL$500,164,FALSE)</f>
        <v>0.10124031007751938</v>
      </c>
      <c r="AB157" s="23">
        <f>VLOOKUP($B157,Data!$A$8:$GL$500,165,FALSE)</f>
        <v>0.10627675840978593</v>
      </c>
      <c r="AC157" s="23">
        <f>VLOOKUP($B157,Data!$A$8:$GL$500,166,FALSE)</f>
        <v>0.10974164133738602</v>
      </c>
      <c r="AD157" s="23">
        <f>VLOOKUP($B157,Data!$A$8:$GL$500,167,FALSE)</f>
        <v>0.10852719033232629</v>
      </c>
      <c r="AE157" s="52">
        <f>VLOOKUP($B157,Data!$A$8:$GL$500,168,FALSE)</f>
        <v>0.11117558402411454</v>
      </c>
      <c r="AF157" s="52">
        <f>VLOOKUP($B157,Data!$A$8:$GL$500,169,FALSE)</f>
        <v>0.11925038639876352</v>
      </c>
      <c r="AG157" s="52">
        <f>VLOOKUP($B157,Data!$A$8:$GL$500,170,FALSE)</f>
        <v>0.11299924069855732</v>
      </c>
      <c r="AH157" s="52">
        <f>VLOOKUP($B157,Data!$A$8:$GL$500,171,FALSE)</f>
        <v>0.11464313123561012</v>
      </c>
      <c r="AI157" s="52">
        <f>VLOOKUP($B157,Data!$A$8:$GL$500,172,FALSE)</f>
        <v>0.11401983218916857</v>
      </c>
      <c r="AJ157" s="52">
        <f>VLOOKUP($B157,Data!$A$8:$GL$500,173,FALSE)</f>
        <v>0.11262528047868361</v>
      </c>
      <c r="AK157" s="52">
        <f>VLOOKUP($B157,Data!$A$8:$GL$500,174,FALSE)</f>
        <v>0.10571104387291982</v>
      </c>
    </row>
    <row r="158" spans="1:37">
      <c r="A158" s="1"/>
      <c r="B158" s="17" t="s">
        <v>239</v>
      </c>
      <c r="C158" s="42" t="s">
        <v>518</v>
      </c>
      <c r="D158" t="s">
        <v>505</v>
      </c>
      <c r="E158" s="45" t="s">
        <v>239</v>
      </c>
      <c r="F158" s="45" t="s">
        <v>42</v>
      </c>
      <c r="H158" s="23">
        <f>VLOOKUP($B158,Data!$A$8:$GL$500,145,FALSE)</f>
        <v>1.7136258660508084E-2</v>
      </c>
      <c r="I158" s="23">
        <f>VLOOKUP($B158,Data!$A$8:$GL$500,146,FALSE)</f>
        <v>1.6104651162790699E-2</v>
      </c>
      <c r="J158" s="23">
        <f>VLOOKUP($B158,Data!$A$8:$GL$500,147,FALSE)</f>
        <v>1.591907514450867E-2</v>
      </c>
      <c r="K158" s="23">
        <f>VLOOKUP($B158,Data!$A$8:$GL$500,148,FALSE)</f>
        <v>1.4443181818181819E-2</v>
      </c>
      <c r="L158" s="23">
        <f>VLOOKUP($B158,Data!$A$8:$GL$500,149,FALSE)</f>
        <v>1.4234234234234235E-2</v>
      </c>
      <c r="M158" s="23">
        <f>VLOOKUP($B158,Data!$A$8:$GL$500,150,FALSE)</f>
        <v>1.2650334075723831E-2</v>
      </c>
      <c r="N158" s="23">
        <f>VLOOKUP($B158,Data!$A$8:$GL$500,151,FALSE)</f>
        <v>1.3356164383561644E-2</v>
      </c>
      <c r="O158" s="23">
        <f>VLOOKUP($B158,Data!$A$8:$GL$500,152,FALSE)</f>
        <v>1.2344665885111371E-2</v>
      </c>
      <c r="P158" s="23">
        <f>VLOOKUP($B158,Data!$A$8:$GL$500,153,FALSE)</f>
        <v>1.2497096399535425E-2</v>
      </c>
      <c r="Q158" s="23">
        <f>VLOOKUP($B158,Data!$A$8:$GL$500,154,FALSE)</f>
        <v>1.2090592334494773E-2</v>
      </c>
      <c r="R158" s="23">
        <f>VLOOKUP($B158,Data!$A$8:$GL$500,155,FALSE)</f>
        <v>1.4364060676779464E-2</v>
      </c>
      <c r="S158" s="23">
        <f>VLOOKUP($B158,Data!$A$8:$GL$500,156,FALSE)</f>
        <v>1.7325056433408578E-2</v>
      </c>
      <c r="T158" s="23">
        <f>VLOOKUP($B158,Data!$A$8:$GL$500,157,FALSE)</f>
        <v>2.5681818181818181E-2</v>
      </c>
      <c r="U158" s="23">
        <f>VLOOKUP($B158,Data!$A$8:$GL$500,158,FALSE)</f>
        <v>2.640176600441501E-2</v>
      </c>
      <c r="V158" s="23">
        <f>VLOOKUP($B158,Data!$A$8:$GL$500,159,FALSE)</f>
        <v>2.8615049073064339E-2</v>
      </c>
      <c r="W158" s="23">
        <f>VLOOKUP($B158,Data!$A$8:$GL$500,160,FALSE)</f>
        <v>2.6266375545851529E-2</v>
      </c>
      <c r="X158" s="23">
        <f>VLOOKUP($B158,Data!$A$8:$GL$500,161,FALSE)</f>
        <v>2.5932960893854749E-2</v>
      </c>
      <c r="Y158" s="23">
        <f>VLOOKUP($B158,Data!$A$8:$GL$500,162,FALSE)</f>
        <v>2.196885428253615E-2</v>
      </c>
      <c r="Z158" s="23">
        <f>VLOOKUP($B158,Data!$A$8:$GL$500,163,FALSE)</f>
        <v>2.1805405405405407E-2</v>
      </c>
      <c r="AA158" s="23">
        <f>VLOOKUP($B158,Data!$A$8:$GL$500,164,FALSE)</f>
        <v>2.0510869565217391E-2</v>
      </c>
      <c r="AB158" s="23">
        <f>VLOOKUP($B158,Data!$A$8:$GL$500,165,FALSE)</f>
        <v>2.1247288503253796E-2</v>
      </c>
      <c r="AC158" s="23">
        <f>VLOOKUP($B158,Data!$A$8:$GL$500,166,FALSE)</f>
        <v>2.0716648291069461E-2</v>
      </c>
      <c r="AD158" s="23">
        <f>VLOOKUP($B158,Data!$A$8:$GL$500,167,FALSE)</f>
        <v>2.2706935123042504E-2</v>
      </c>
      <c r="AE158" s="52">
        <f>VLOOKUP($B158,Data!$A$8:$GL$500,168,FALSE)</f>
        <v>2.2748603351955308E-2</v>
      </c>
      <c r="AF158" s="52">
        <f>VLOOKUP($B158,Data!$A$8:$GL$500,169,FALSE)</f>
        <v>2.3936651583710406E-2</v>
      </c>
      <c r="AG158" s="52">
        <f>VLOOKUP($B158,Data!$A$8:$GL$500,170,FALSE)</f>
        <v>2.0928411633109621E-2</v>
      </c>
      <c r="AH158" s="52">
        <f>VLOOKUP($B158,Data!$A$8:$GL$500,171,FALSE)</f>
        <v>2.2740331491712708E-2</v>
      </c>
      <c r="AI158" s="52">
        <f>VLOOKUP($B158,Data!$A$8:$GL$500,172,FALSE)</f>
        <v>2.1703056768558951E-2</v>
      </c>
      <c r="AJ158" s="52">
        <f>VLOOKUP($B158,Data!$A$8:$GL$500,173,FALSE)</f>
        <v>2.1266375545851528E-2</v>
      </c>
      <c r="AK158" s="52">
        <f>VLOOKUP($B158,Data!$A$8:$GL$500,174,FALSE)</f>
        <v>1.9401523394994558E-2</v>
      </c>
    </row>
    <row r="159" spans="1:37">
      <c r="A159" s="1"/>
      <c r="B159" s="17" t="s">
        <v>240</v>
      </c>
      <c r="C159" s="42" t="s">
        <v>518</v>
      </c>
      <c r="D159" t="s">
        <v>505</v>
      </c>
      <c r="E159" s="45" t="s">
        <v>240</v>
      </c>
      <c r="F159" s="45" t="s">
        <v>36</v>
      </c>
      <c r="H159" s="23">
        <f>VLOOKUP($B159,Data!$A$8:$GL$500,145,FALSE)</f>
        <v>3.0812437311935809E-2</v>
      </c>
      <c r="I159" s="23">
        <f>VLOOKUP($B159,Data!$A$8:$GL$500,146,FALSE)</f>
        <v>3.0513336688475088E-2</v>
      </c>
      <c r="J159" s="23">
        <f>VLOOKUP($B159,Data!$A$8:$GL$500,147,FALSE)</f>
        <v>3.1731358529111339E-2</v>
      </c>
      <c r="K159" s="23">
        <f>VLOOKUP($B159,Data!$A$8:$GL$500,148,FALSE)</f>
        <v>3.1656314699792958E-2</v>
      </c>
      <c r="L159" s="23">
        <f>VLOOKUP($B159,Data!$A$8:$GL$500,149,FALSE)</f>
        <v>3.3466666666666665E-2</v>
      </c>
      <c r="M159" s="23">
        <f>VLOOKUP($B159,Data!$A$8:$GL$500,150,FALSE)</f>
        <v>3.0870236869207004E-2</v>
      </c>
      <c r="N159" s="23">
        <f>VLOOKUP($B159,Data!$A$8:$GL$500,151,FALSE)</f>
        <v>2.9371543489190549E-2</v>
      </c>
      <c r="O159" s="23">
        <f>VLOOKUP($B159,Data!$A$8:$GL$500,152,FALSE)</f>
        <v>2.8786653185035389E-2</v>
      </c>
      <c r="P159" s="23">
        <f>VLOOKUP($B159,Data!$A$8:$GL$500,153,FALSE)</f>
        <v>3.0976720647773279E-2</v>
      </c>
      <c r="Q159" s="23">
        <f>VLOOKUP($B159,Data!$A$8:$GL$500,154,FALSE)</f>
        <v>3.1327967806841044E-2</v>
      </c>
      <c r="R159" s="23">
        <f>VLOOKUP($B159,Data!$A$8:$GL$500,155,FALSE)</f>
        <v>3.5471792311532704E-2</v>
      </c>
      <c r="S159" s="23">
        <f>VLOOKUP($B159,Data!$A$8:$GL$500,156,FALSE)</f>
        <v>4.4192422731804584E-2</v>
      </c>
      <c r="T159" s="23">
        <f>VLOOKUP($B159,Data!$A$8:$GL$500,157,FALSE)</f>
        <v>5.6169895678092399E-2</v>
      </c>
      <c r="U159" s="23">
        <f>VLOOKUP($B159,Data!$A$8:$GL$500,158,FALSE)</f>
        <v>5.9945082376435345E-2</v>
      </c>
      <c r="V159" s="23">
        <f>VLOOKUP($B159,Data!$A$8:$GL$500,159,FALSE)</f>
        <v>6.1801397205588825E-2</v>
      </c>
      <c r="W159" s="23">
        <f>VLOOKUP($B159,Data!$A$8:$GL$500,160,FALSE)</f>
        <v>6.0444220090863199E-2</v>
      </c>
      <c r="X159" s="23">
        <f>VLOOKUP($B159,Data!$A$8:$GL$500,161,FALSE)</f>
        <v>6.1135678391959797E-2</v>
      </c>
      <c r="Y159" s="23">
        <f>VLOOKUP($B159,Data!$A$8:$GL$500,162,FALSE)</f>
        <v>5.3869371598218703E-2</v>
      </c>
      <c r="Z159" s="23">
        <f>VLOOKUP($B159,Data!$A$8:$GL$500,163,FALSE)</f>
        <v>5.6091139240506328E-2</v>
      </c>
      <c r="AA159" s="23">
        <f>VLOOKUP($B159,Data!$A$8:$GL$500,164,FALSE)</f>
        <v>5.4177777777777776E-2</v>
      </c>
      <c r="AB159" s="23">
        <f>VLOOKUP($B159,Data!$A$8:$GL$500,165,FALSE)</f>
        <v>5.7658196312904836E-2</v>
      </c>
      <c r="AC159" s="23">
        <f>VLOOKUP($B159,Data!$A$8:$GL$500,166,FALSE)</f>
        <v>5.8445911630269173E-2</v>
      </c>
      <c r="AD159" s="23">
        <f>VLOOKUP($B159,Data!$A$8:$GL$500,167,FALSE)</f>
        <v>6.2214901165737455E-2</v>
      </c>
      <c r="AE159" s="52">
        <f>VLOOKUP($B159,Data!$A$8:$GL$500,168,FALSE)</f>
        <v>6.3357142857142862E-2</v>
      </c>
      <c r="AF159" s="52">
        <f>VLOOKUP($B159,Data!$A$8:$GL$500,169,FALSE)</f>
        <v>6.6034925526450947E-2</v>
      </c>
      <c r="AG159" s="52">
        <f>VLOOKUP($B159,Data!$A$8:$GL$500,170,FALSE)</f>
        <v>6.370597243491577E-2</v>
      </c>
      <c r="AH159" s="52">
        <f>VLOOKUP($B159,Data!$A$8:$GL$500,171,FALSE)</f>
        <v>6.4862944162436542E-2</v>
      </c>
      <c r="AI159" s="52">
        <f>VLOOKUP($B159,Data!$A$8:$GL$500,172,FALSE)</f>
        <v>6.5395683453237416E-2</v>
      </c>
      <c r="AJ159" s="52">
        <f>VLOOKUP($B159,Data!$A$8:$GL$500,173,FALSE)</f>
        <v>6.8250000000000005E-2</v>
      </c>
      <c r="AK159" s="52">
        <f>VLOOKUP($B159,Data!$A$8:$GL$500,174,FALSE)</f>
        <v>6.3368740515933233E-2</v>
      </c>
    </row>
    <row r="160" spans="1:37">
      <c r="A160" s="1"/>
      <c r="B160" s="17" t="s">
        <v>241</v>
      </c>
      <c r="C160" s="42" t="s">
        <v>518</v>
      </c>
      <c r="D160" t="s">
        <v>505</v>
      </c>
      <c r="E160" s="45" t="s">
        <v>241</v>
      </c>
      <c r="F160" s="45" t="s">
        <v>39</v>
      </c>
      <c r="H160" s="23">
        <f>VLOOKUP($B160,Data!$A$8:$GL$500,145,FALSE)</f>
        <v>6.249632892804699E-2</v>
      </c>
      <c r="I160" s="23">
        <f>VLOOKUP($B160,Data!$A$8:$GL$500,146,FALSE)</f>
        <v>6.1183431952662723E-2</v>
      </c>
      <c r="J160" s="23">
        <f>VLOOKUP($B160,Data!$A$8:$GL$500,147,FALSE)</f>
        <v>5.8764705882352941E-2</v>
      </c>
      <c r="K160" s="23">
        <f>VLOOKUP($B160,Data!$A$8:$GL$500,148,FALSE)</f>
        <v>5.8289473684210523E-2</v>
      </c>
      <c r="L160" s="23">
        <f>VLOOKUP($B160,Data!$A$8:$GL$500,149,FALSE)</f>
        <v>6.029197080291971E-2</v>
      </c>
      <c r="M160" s="23">
        <f>VLOOKUP($B160,Data!$A$8:$GL$500,150,FALSE)</f>
        <v>5.5807860262008735E-2</v>
      </c>
      <c r="N160" s="23">
        <f>VLOOKUP($B160,Data!$A$8:$GL$500,151,FALSE)</f>
        <v>5.5808823529411765E-2</v>
      </c>
      <c r="O160" s="23">
        <f>VLOOKUP($B160,Data!$A$8:$GL$500,152,FALSE)</f>
        <v>5.6438152011922503E-2</v>
      </c>
      <c r="P160" s="23">
        <f>VLOOKUP($B160,Data!$A$8:$GL$500,153,FALSE)</f>
        <v>5.9069069069069072E-2</v>
      </c>
      <c r="Q160" s="23">
        <f>VLOOKUP($B160,Data!$A$8:$GL$500,154,FALSE)</f>
        <v>5.9196428571428573E-2</v>
      </c>
      <c r="R160" s="23">
        <f>VLOOKUP($B160,Data!$A$8:$GL$500,155,FALSE)</f>
        <v>6.5230998509687041E-2</v>
      </c>
      <c r="S160" s="23">
        <f>VLOOKUP($B160,Data!$A$8:$GL$500,156,FALSE)</f>
        <v>7.591044776119403E-2</v>
      </c>
      <c r="T160" s="23">
        <f>VLOOKUP($B160,Data!$A$8:$GL$500,157,FALSE)</f>
        <v>9.0440528634361236E-2</v>
      </c>
      <c r="U160" s="23">
        <f>VLOOKUP($B160,Data!$A$8:$GL$500,158,FALSE)</f>
        <v>9.1967694566813515E-2</v>
      </c>
      <c r="V160" s="23">
        <f>VLOOKUP($B160,Data!$A$8:$GL$500,159,FALSE)</f>
        <v>9.1900584795321635E-2</v>
      </c>
      <c r="W160" s="23">
        <f>VLOOKUP($B160,Data!$A$8:$GL$500,160,FALSE)</f>
        <v>9.3023952095808382E-2</v>
      </c>
      <c r="X160" s="23">
        <f>VLOOKUP($B160,Data!$A$8:$GL$500,161,FALSE)</f>
        <v>9.2684766214177983E-2</v>
      </c>
      <c r="Y160" s="23">
        <f>VLOOKUP($B160,Data!$A$8:$GL$500,162,FALSE)</f>
        <v>8.1619190404797606E-2</v>
      </c>
      <c r="Z160" s="23">
        <f>VLOOKUP($B160,Data!$A$8:$GL$500,163,FALSE)</f>
        <v>8.3828828828828833E-2</v>
      </c>
      <c r="AA160" s="23">
        <f>VLOOKUP($B160,Data!$A$8:$GL$500,164,FALSE)</f>
        <v>8.3611940298507464E-2</v>
      </c>
      <c r="AB160" s="23">
        <f>VLOOKUP($B160,Data!$A$8:$GL$500,165,FALSE)</f>
        <v>9.0445765230312031E-2</v>
      </c>
      <c r="AC160" s="23">
        <f>VLOOKUP($B160,Data!$A$8:$GL$500,166,FALSE)</f>
        <v>8.4663742690058483E-2</v>
      </c>
      <c r="AD160" s="23">
        <f>VLOOKUP($B160,Data!$A$8:$GL$500,167,FALSE)</f>
        <v>8.9885386819484242E-2</v>
      </c>
      <c r="AE160" s="52">
        <f>VLOOKUP($B160,Data!$A$8:$GL$500,168,FALSE)</f>
        <v>8.8879432624113477E-2</v>
      </c>
      <c r="AF160" s="52">
        <f>VLOOKUP($B160,Data!$A$8:$GL$500,169,FALSE)</f>
        <v>9.4107648725212462E-2</v>
      </c>
      <c r="AG160" s="52">
        <f>VLOOKUP($B160,Data!$A$8:$GL$500,170,FALSE)</f>
        <v>8.9494949494949488E-2</v>
      </c>
      <c r="AH160" s="52">
        <f>VLOOKUP($B160,Data!$A$8:$GL$500,171,FALSE)</f>
        <v>9.0555555555555556E-2</v>
      </c>
      <c r="AI160" s="52">
        <f>VLOOKUP($B160,Data!$A$8:$GL$500,172,FALSE)</f>
        <v>8.6428571428571424E-2</v>
      </c>
      <c r="AJ160" s="52">
        <f>VLOOKUP($B160,Data!$A$8:$GL$500,173,FALSE)</f>
        <v>8.6524300441826213E-2</v>
      </c>
      <c r="AK160" s="52">
        <f>VLOOKUP($B160,Data!$A$8:$GL$500,174,FALSE)</f>
        <v>7.8550295857988159E-2</v>
      </c>
    </row>
    <row r="161" spans="1:37">
      <c r="A161" s="1"/>
      <c r="B161" s="17" t="s">
        <v>242</v>
      </c>
      <c r="C161" s="42" t="s">
        <v>518</v>
      </c>
      <c r="D161" t="s">
        <v>505</v>
      </c>
      <c r="E161" s="45" t="s">
        <v>242</v>
      </c>
      <c r="F161" s="45" t="s">
        <v>42</v>
      </c>
      <c r="H161" s="23">
        <f>VLOOKUP($B161,Data!$A$8:$GL$500,145,FALSE)</f>
        <v>6.7782546494992851E-2</v>
      </c>
      <c r="I161" s="23">
        <f>VLOOKUP($B161,Data!$A$8:$GL$500,146,FALSE)</f>
        <v>6.8086696562032881E-2</v>
      </c>
      <c r="J161" s="23">
        <f>VLOOKUP($B161,Data!$A$8:$GL$500,147,FALSE)</f>
        <v>6.7286652078774614E-2</v>
      </c>
      <c r="K161" s="23">
        <f>VLOOKUP($B161,Data!$A$8:$GL$500,148,FALSE)</f>
        <v>6.1647887323943662E-2</v>
      </c>
      <c r="L161" s="23">
        <f>VLOOKUP($B161,Data!$A$8:$GL$500,149,FALSE)</f>
        <v>5.8992460589444823E-2</v>
      </c>
      <c r="M161" s="23">
        <f>VLOOKUP($B161,Data!$A$8:$GL$500,150,FALSE)</f>
        <v>5.2457516339869281E-2</v>
      </c>
      <c r="N161" s="23">
        <f>VLOOKUP($B161,Data!$A$8:$GL$500,151,FALSE)</f>
        <v>5.1865524060646012E-2</v>
      </c>
      <c r="O161" s="23">
        <f>VLOOKUP($B161,Data!$A$8:$GL$500,152,FALSE)</f>
        <v>4.6827541827541827E-2</v>
      </c>
      <c r="P161" s="23">
        <f>VLOOKUP($B161,Data!$A$8:$GL$500,153,FALSE)</f>
        <v>4.5290771175726927E-2</v>
      </c>
      <c r="Q161" s="23">
        <f>VLOOKUP($B161,Data!$A$8:$GL$500,154,FALSE)</f>
        <v>4.413727959697733E-2</v>
      </c>
      <c r="R161" s="23">
        <f>VLOOKUP($B161,Data!$A$8:$GL$500,155,FALSE)</f>
        <v>4.6923076923076922E-2</v>
      </c>
      <c r="S161" s="23">
        <f>VLOOKUP($B161,Data!$A$8:$GL$500,156,FALSE)</f>
        <v>5.2577580747308422E-2</v>
      </c>
      <c r="T161" s="23">
        <f>VLOOKUP($B161,Data!$A$8:$GL$500,157,FALSE)</f>
        <v>6.1540388227927366E-2</v>
      </c>
      <c r="U161" s="23">
        <f>VLOOKUP($B161,Data!$A$8:$GL$500,158,FALSE)</f>
        <v>6.5220588235294114E-2</v>
      </c>
      <c r="V161" s="23">
        <f>VLOOKUP($B161,Data!$A$8:$GL$500,159,FALSE)</f>
        <v>6.6318615751789975E-2</v>
      </c>
      <c r="W161" s="23">
        <f>VLOOKUP($B161,Data!$A$8:$GL$500,160,FALSE)</f>
        <v>6.6182136602451841E-2</v>
      </c>
      <c r="X161" s="23">
        <f>VLOOKUP($B161,Data!$A$8:$GL$500,161,FALSE)</f>
        <v>6.840579710144927E-2</v>
      </c>
      <c r="Y161" s="23">
        <f>VLOOKUP($B161,Data!$A$8:$GL$500,162,FALSE)</f>
        <v>6.393356643356643E-2</v>
      </c>
      <c r="Z161" s="23">
        <f>VLOOKUP($B161,Data!$A$8:$GL$500,163,FALSE)</f>
        <v>6.4041055718475071E-2</v>
      </c>
      <c r="AA161" s="23">
        <f>VLOOKUP($B161,Data!$A$8:$GL$500,164,FALSE)</f>
        <v>6.3205882352941181E-2</v>
      </c>
      <c r="AB161" s="23">
        <f>VLOOKUP($B161,Data!$A$8:$GL$500,165,FALSE)</f>
        <v>6.6407255705090693E-2</v>
      </c>
      <c r="AC161" s="23">
        <f>VLOOKUP($B161,Data!$A$8:$GL$500,166,FALSE)</f>
        <v>6.8111563044741433E-2</v>
      </c>
      <c r="AD161" s="23">
        <f>VLOOKUP($B161,Data!$A$8:$GL$500,167,FALSE)</f>
        <v>7.0914844649021869E-2</v>
      </c>
      <c r="AE161" s="52">
        <f>VLOOKUP($B161,Data!$A$8:$GL$500,168,FALSE)</f>
        <v>6.9643882825962095E-2</v>
      </c>
      <c r="AF161" s="52">
        <f>VLOOKUP($B161,Data!$A$8:$GL$500,169,FALSE)</f>
        <v>7.1872093023255812E-2</v>
      </c>
      <c r="AG161" s="52">
        <f>VLOOKUP($B161,Data!$A$8:$GL$500,170,FALSE)</f>
        <v>6.9219941348973607E-2</v>
      </c>
      <c r="AH161" s="52">
        <f>VLOOKUP($B161,Data!$A$8:$GL$500,171,FALSE)</f>
        <v>6.8217416715371126E-2</v>
      </c>
      <c r="AI161" s="52">
        <f>VLOOKUP($B161,Data!$A$8:$GL$500,172,FALSE)</f>
        <v>6.8173246906305246E-2</v>
      </c>
      <c r="AJ161" s="52">
        <f>VLOOKUP($B161,Data!$A$8:$GL$500,173,FALSE)</f>
        <v>6.817136285221391E-2</v>
      </c>
      <c r="AK161" s="52">
        <f>VLOOKUP($B161,Data!$A$8:$GL$500,174,FALSE)</f>
        <v>6.193207126948775E-2</v>
      </c>
    </row>
    <row r="162" spans="1:37">
      <c r="A162" s="1"/>
      <c r="B162" s="17" t="s">
        <v>14</v>
      </c>
      <c r="C162" s="42" t="s">
        <v>517</v>
      </c>
      <c r="D162" t="s">
        <v>505</v>
      </c>
      <c r="E162" s="45" t="s">
        <v>14</v>
      </c>
      <c r="F162" s="45"/>
      <c r="H162" s="23">
        <f>VLOOKUP($B162,Data!$A$8:$GL$500,145,FALSE)</f>
        <v>2.6016995118423432E-2</v>
      </c>
      <c r="I162" s="23">
        <f>VLOOKUP($B162,Data!$A$8:$GL$500,146,FALSE)</f>
        <v>2.4773706896551725E-2</v>
      </c>
      <c r="J162" s="23">
        <f>VLOOKUP($B162,Data!$A$8:$GL$500,147,FALSE)</f>
        <v>2.4211282788357887E-2</v>
      </c>
      <c r="K162" s="23">
        <f>VLOOKUP($B162,Data!$A$8:$GL$500,148,FALSE)</f>
        <v>2.3985650224215248E-2</v>
      </c>
      <c r="L162" s="23">
        <f>VLOOKUP($B162,Data!$A$8:$GL$500,149,FALSE)</f>
        <v>2.5615870153291254E-2</v>
      </c>
      <c r="M162" s="23">
        <f>VLOOKUP($B162,Data!$A$8:$GL$500,150,FALSE)</f>
        <v>2.187132418463732E-2</v>
      </c>
      <c r="N162" s="23">
        <f>VLOOKUP($B162,Data!$A$8:$GL$500,151,FALSE)</f>
        <v>2.2249598286020352E-2</v>
      </c>
      <c r="O162" s="23">
        <f>VLOOKUP($B162,Data!$A$8:$GL$500,152,FALSE)</f>
        <v>2.127956230144723E-2</v>
      </c>
      <c r="P162" s="23">
        <f>VLOOKUP($B162,Data!$A$8:$GL$500,153,FALSE)</f>
        <v>2.3123128412894135E-2</v>
      </c>
      <c r="Q162" s="23">
        <f>VLOOKUP($B162,Data!$A$8:$GL$500,154,FALSE)</f>
        <v>2.2461349262122277E-2</v>
      </c>
      <c r="R162" s="23">
        <f>VLOOKUP($B162,Data!$A$8:$GL$500,155,FALSE)</f>
        <v>2.6394788506157417E-2</v>
      </c>
      <c r="S162" s="23">
        <f>VLOOKUP($B162,Data!$A$8:$GL$500,156,FALSE)</f>
        <v>3.3974497126436784E-2</v>
      </c>
      <c r="T162" s="23">
        <f>VLOOKUP($B162,Data!$A$8:$GL$500,157,FALSE)</f>
        <v>4.4880460183354308E-2</v>
      </c>
      <c r="U162" s="23">
        <f>VLOOKUP($B162,Data!$A$8:$GL$500,158,FALSE)</f>
        <v>4.4563879840752808E-2</v>
      </c>
      <c r="V162" s="23">
        <f>VLOOKUP($B162,Data!$A$8:$GL$500,159,FALSE)</f>
        <v>4.4272825694695053E-2</v>
      </c>
      <c r="W162" s="23">
        <f>VLOOKUP($B162,Data!$A$8:$GL$500,160,FALSE)</f>
        <v>4.3047358834244077E-2</v>
      </c>
      <c r="X162" s="23">
        <f>VLOOKUP($B162,Data!$A$8:$GL$500,161,FALSE)</f>
        <v>4.2855583848672246E-2</v>
      </c>
      <c r="Y162" s="23">
        <f>VLOOKUP($B162,Data!$A$8:$GL$500,162,FALSE)</f>
        <v>3.7139765554553651E-2</v>
      </c>
      <c r="Z162" s="23">
        <f>VLOOKUP($B162,Data!$A$8:$GL$500,163,FALSE)</f>
        <v>3.6986155484558039E-2</v>
      </c>
      <c r="AA162" s="23">
        <f>VLOOKUP($B162,Data!$A$8:$GL$500,164,FALSE)</f>
        <v>3.529917529391121E-2</v>
      </c>
      <c r="AB162" s="23">
        <f>VLOOKUP($B162,Data!$A$8:$GL$500,165,FALSE)</f>
        <v>3.8884203127745563E-2</v>
      </c>
      <c r="AC162" s="23">
        <f>VLOOKUP($B162,Data!$A$8:$GL$500,166,FALSE)</f>
        <v>3.8566595441595443E-2</v>
      </c>
      <c r="AD162" s="23">
        <f>VLOOKUP($B162,Data!$A$8:$GL$500,167,FALSE)</f>
        <v>4.2386444286728178E-2</v>
      </c>
      <c r="AE162" s="52">
        <f>VLOOKUP($B162,Data!$A$8:$GL$500,168,FALSE)</f>
        <v>4.0944676409185803E-2</v>
      </c>
      <c r="AF162" s="52">
        <f>VLOOKUP($B162,Data!$A$8:$GL$500,169,FALSE)</f>
        <v>4.407187718073971E-2</v>
      </c>
      <c r="AG162" s="52">
        <f>VLOOKUP($B162,Data!$A$8:$GL$500,170,FALSE)</f>
        <v>4.0403044455976478E-2</v>
      </c>
      <c r="AH162" s="52">
        <f>VLOOKUP($B162,Data!$A$8:$GL$500,171,FALSE)</f>
        <v>4.0903508771929824E-2</v>
      </c>
      <c r="AI162" s="52">
        <f>VLOOKUP($B162,Data!$A$8:$GL$500,172,FALSE)</f>
        <v>3.9904812268640934E-2</v>
      </c>
      <c r="AJ162" s="52">
        <f>VLOOKUP($B162,Data!$A$8:$GL$500,173,FALSE)</f>
        <v>4.1269953884356156E-2</v>
      </c>
      <c r="AK162" s="52">
        <f>VLOOKUP($B162,Data!$A$8:$GL$500,174,FALSE)</f>
        <v>3.8911107071441554E-2</v>
      </c>
    </row>
    <row r="163" spans="1:37">
      <c r="A163" s="1"/>
      <c r="B163" s="17" t="s">
        <v>243</v>
      </c>
      <c r="C163" s="42" t="s">
        <v>517</v>
      </c>
      <c r="D163" t="s">
        <v>0</v>
      </c>
      <c r="E163" s="45" t="s">
        <v>243</v>
      </c>
      <c r="F163" s="45" t="s">
        <v>14</v>
      </c>
      <c r="H163" s="23">
        <f>VLOOKUP($B163,Data!$A$8:$GL$500,145,FALSE)</f>
        <v>2.5740479548660086E-2</v>
      </c>
      <c r="I163" s="23">
        <f>VLOOKUP($B163,Data!$A$8:$GL$500,146,FALSE)</f>
        <v>2.4567723342939482E-2</v>
      </c>
      <c r="J163" s="23">
        <f>VLOOKUP($B163,Data!$A$8:$GL$500,147,FALSE)</f>
        <v>2.6607407407407406E-2</v>
      </c>
      <c r="K163" s="23">
        <f>VLOOKUP($B163,Data!$A$8:$GL$500,148,FALSE)</f>
        <v>2.7937685459940652E-2</v>
      </c>
      <c r="L163" s="23">
        <f>VLOOKUP($B163,Data!$A$8:$GL$500,149,FALSE)</f>
        <v>2.9290030211480363E-2</v>
      </c>
      <c r="M163" s="23">
        <f>VLOOKUP($B163,Data!$A$8:$GL$500,150,FALSE)</f>
        <v>2.218130311614731E-2</v>
      </c>
      <c r="N163" s="23">
        <f>VLOOKUP($B163,Data!$A$8:$GL$500,151,FALSE)</f>
        <v>2.1749999999999999E-2</v>
      </c>
      <c r="O163" s="23">
        <f>VLOOKUP($B163,Data!$A$8:$GL$500,152,FALSE)</f>
        <v>2.2930780559646539E-2</v>
      </c>
      <c r="P163" s="23">
        <f>VLOOKUP($B163,Data!$A$8:$GL$500,153,FALSE)</f>
        <v>2.4863636363636362E-2</v>
      </c>
      <c r="Q163" s="23">
        <f>VLOOKUP($B163,Data!$A$8:$GL$500,154,FALSE)</f>
        <v>2.1938931297709924E-2</v>
      </c>
      <c r="R163" s="23">
        <f>VLOOKUP($B163,Data!$A$8:$GL$500,155,FALSE)</f>
        <v>2.6869158878504672E-2</v>
      </c>
      <c r="S163" s="23">
        <f>VLOOKUP($B163,Data!$A$8:$GL$500,156,FALSE)</f>
        <v>3.448854961832061E-2</v>
      </c>
      <c r="T163" s="23">
        <f>VLOOKUP($B163,Data!$A$8:$GL$500,157,FALSE)</f>
        <v>4.03862660944206E-2</v>
      </c>
      <c r="U163" s="23">
        <f>VLOOKUP($B163,Data!$A$8:$GL$500,158,FALSE)</f>
        <v>4.0259740259740259E-2</v>
      </c>
      <c r="V163" s="23">
        <f>VLOOKUP($B163,Data!$A$8:$GL$500,159,FALSE)</f>
        <v>4.0715328467153283E-2</v>
      </c>
      <c r="W163" s="23">
        <f>VLOOKUP($B163,Data!$A$8:$GL$500,160,FALSE)</f>
        <v>3.9814814814814817E-2</v>
      </c>
      <c r="X163" s="23">
        <f>VLOOKUP($B163,Data!$A$8:$GL$500,161,FALSE)</f>
        <v>3.8210678210678209E-2</v>
      </c>
      <c r="Y163" s="23">
        <f>VLOOKUP($B163,Data!$A$8:$GL$500,162,FALSE)</f>
        <v>3.4420600858369101E-2</v>
      </c>
      <c r="Z163" s="23">
        <f>VLOOKUP($B163,Data!$A$8:$GL$500,163,FALSE)</f>
        <v>3.5070422535211268E-2</v>
      </c>
      <c r="AA163" s="23">
        <f>VLOOKUP($B163,Data!$A$8:$GL$500,164,FALSE)</f>
        <v>3.5021216407355019E-2</v>
      </c>
      <c r="AB163" s="23">
        <f>VLOOKUP($B163,Data!$A$8:$GL$500,165,FALSE)</f>
        <v>3.5860139860139861E-2</v>
      </c>
      <c r="AC163" s="23">
        <f>VLOOKUP($B163,Data!$A$8:$GL$500,166,FALSE)</f>
        <v>3.712011577424023E-2</v>
      </c>
      <c r="AD163" s="23">
        <f>VLOOKUP($B163,Data!$A$8:$GL$500,167,FALSE)</f>
        <v>4.1087570621468929E-2</v>
      </c>
      <c r="AE163" s="52">
        <f>VLOOKUP($B163,Data!$A$8:$GL$500,168,FALSE)</f>
        <v>4.0920679886685553E-2</v>
      </c>
      <c r="AF163" s="52">
        <f>VLOOKUP($B163,Data!$A$8:$GL$500,169,FALSE)</f>
        <v>4.1570827489481064E-2</v>
      </c>
      <c r="AG163" s="52">
        <f>VLOOKUP($B163,Data!$A$8:$GL$500,170,FALSE)</f>
        <v>4.1007407407407409E-2</v>
      </c>
      <c r="AH163" s="52">
        <f>VLOOKUP($B163,Data!$A$8:$GL$500,171,FALSE)</f>
        <v>4.1653786707882536E-2</v>
      </c>
      <c r="AI163" s="52">
        <f>VLOOKUP($B163,Data!$A$8:$GL$500,172,FALSE)</f>
        <v>4.1424242424242426E-2</v>
      </c>
      <c r="AJ163" s="52">
        <f>VLOOKUP($B163,Data!$A$8:$GL$500,173,FALSE)</f>
        <v>4.6360708534621577E-2</v>
      </c>
      <c r="AK163" s="52">
        <f>VLOOKUP($B163,Data!$A$8:$GL$500,174,FALSE)</f>
        <v>4.0982839313572543E-2</v>
      </c>
    </row>
    <row r="164" spans="1:37">
      <c r="A164" s="1"/>
      <c r="B164" s="17" t="s">
        <v>244</v>
      </c>
      <c r="C164" s="42" t="s">
        <v>518</v>
      </c>
      <c r="D164" t="s">
        <v>505</v>
      </c>
      <c r="E164" s="45" t="s">
        <v>244</v>
      </c>
      <c r="F164" s="45" t="s">
        <v>36</v>
      </c>
      <c r="H164" s="23">
        <f>VLOOKUP($B164,Data!$A$8:$GL$500,145,FALSE)</f>
        <v>3.5587937151545866E-2</v>
      </c>
      <c r="I164" s="23">
        <f>VLOOKUP($B164,Data!$A$8:$GL$500,146,FALSE)</f>
        <v>3.4747225647348952E-2</v>
      </c>
      <c r="J164" s="23">
        <f>VLOOKUP($B164,Data!$A$8:$GL$500,147,FALSE)</f>
        <v>3.509653465346535E-2</v>
      </c>
      <c r="K164" s="23">
        <f>VLOOKUP($B164,Data!$A$8:$GL$500,148,FALSE)</f>
        <v>3.3007736943907157E-2</v>
      </c>
      <c r="L164" s="23">
        <f>VLOOKUP($B164,Data!$A$8:$GL$500,149,FALSE)</f>
        <v>3.3782991202346041E-2</v>
      </c>
      <c r="M164" s="23">
        <f>VLOOKUP($B164,Data!$A$8:$GL$500,150,FALSE)</f>
        <v>3.1042989741084513E-2</v>
      </c>
      <c r="N164" s="23">
        <f>VLOOKUP($B164,Data!$A$8:$GL$500,151,FALSE)</f>
        <v>3.0333983422720624E-2</v>
      </c>
      <c r="O164" s="23">
        <f>VLOOKUP($B164,Data!$A$8:$GL$500,152,FALSE)</f>
        <v>2.9429488762657448E-2</v>
      </c>
      <c r="P164" s="23">
        <f>VLOOKUP($B164,Data!$A$8:$GL$500,153,FALSE)</f>
        <v>3.061020258725897E-2</v>
      </c>
      <c r="Q164" s="23">
        <f>VLOOKUP($B164,Data!$A$8:$GL$500,154,FALSE)</f>
        <v>3.1239221483123924E-2</v>
      </c>
      <c r="R164" s="23">
        <f>VLOOKUP($B164,Data!$A$8:$GL$500,155,FALSE)</f>
        <v>3.5741556534508077E-2</v>
      </c>
      <c r="S164" s="23">
        <f>VLOOKUP($B164,Data!$A$8:$GL$500,156,FALSE)</f>
        <v>4.336202656173143E-2</v>
      </c>
      <c r="T164" s="23">
        <f>VLOOKUP($B164,Data!$A$8:$GL$500,157,FALSE)</f>
        <v>5.5762164846077461E-2</v>
      </c>
      <c r="U164" s="23">
        <f>VLOOKUP($B164,Data!$A$8:$GL$500,158,FALSE)</f>
        <v>5.9920119820269596E-2</v>
      </c>
      <c r="V164" s="23">
        <f>VLOOKUP($B164,Data!$A$8:$GL$500,159,FALSE)</f>
        <v>5.930368922550696E-2</v>
      </c>
      <c r="W164" s="23">
        <f>VLOOKUP($B164,Data!$A$8:$GL$500,160,FALSE)</f>
        <v>5.8480058365758758E-2</v>
      </c>
      <c r="X164" s="23">
        <f>VLOOKUP($B164,Data!$A$8:$GL$500,161,FALSE)</f>
        <v>6.0434992750120833E-2</v>
      </c>
      <c r="Y164" s="23">
        <f>VLOOKUP($B164,Data!$A$8:$GL$500,162,FALSE)</f>
        <v>5.326718639262934E-2</v>
      </c>
      <c r="Z164" s="23">
        <f>VLOOKUP($B164,Data!$A$8:$GL$500,163,FALSE)</f>
        <v>5.4905207583393331E-2</v>
      </c>
      <c r="AA164" s="23">
        <f>VLOOKUP($B164,Data!$A$8:$GL$500,164,FALSE)</f>
        <v>5.3732630570196456E-2</v>
      </c>
      <c r="AB164" s="23">
        <f>VLOOKUP($B164,Data!$A$8:$GL$500,165,FALSE)</f>
        <v>5.621333333333333E-2</v>
      </c>
      <c r="AC164" s="23">
        <f>VLOOKUP($B164,Data!$A$8:$GL$500,166,FALSE)</f>
        <v>5.3001443001443001E-2</v>
      </c>
      <c r="AD164" s="23">
        <f>VLOOKUP($B164,Data!$A$8:$GL$500,167,FALSE)</f>
        <v>5.7478991596638655E-2</v>
      </c>
      <c r="AE164" s="52">
        <f>VLOOKUP($B164,Data!$A$8:$GL$500,168,FALSE)</f>
        <v>5.8569007263922515E-2</v>
      </c>
      <c r="AF164" s="52">
        <f>VLOOKUP($B164,Data!$A$8:$GL$500,169,FALSE)</f>
        <v>6.1074598224994003E-2</v>
      </c>
      <c r="AG164" s="52">
        <f>VLOOKUP($B164,Data!$A$8:$GL$500,170,FALSE)</f>
        <v>5.9230396902226527E-2</v>
      </c>
      <c r="AH164" s="52">
        <f>VLOOKUP($B164,Data!$A$8:$GL$500,171,FALSE)</f>
        <v>5.9042273704322905E-2</v>
      </c>
      <c r="AI164" s="52">
        <f>VLOOKUP($B164,Data!$A$8:$GL$500,172,FALSE)</f>
        <v>5.6864902833060171E-2</v>
      </c>
      <c r="AJ164" s="52">
        <f>VLOOKUP($B164,Data!$A$8:$GL$500,173,FALSE)</f>
        <v>5.8713355048859932E-2</v>
      </c>
      <c r="AK164" s="52">
        <f>VLOOKUP($B164,Data!$A$8:$GL$500,174,FALSE)</f>
        <v>5.5376720317238164E-2</v>
      </c>
    </row>
    <row r="165" spans="1:37">
      <c r="A165" s="1"/>
      <c r="B165" s="17" t="s">
        <v>245</v>
      </c>
      <c r="C165" s="42" t="s">
        <v>518</v>
      </c>
      <c r="D165" t="s">
        <v>505</v>
      </c>
      <c r="E165" s="45" t="s">
        <v>245</v>
      </c>
      <c r="F165" s="45" t="s">
        <v>37</v>
      </c>
      <c r="G165" s="45" t="str">
        <f>""</f>
        <v/>
      </c>
      <c r="H165" s="23">
        <f>VLOOKUP($B165,Data!$A$8:$GL$500,145,FALSE)</f>
        <v>6.5726807888970049E-2</v>
      </c>
      <c r="I165" s="23">
        <f>VLOOKUP($B165,Data!$A$8:$GL$500,146,FALSE)</f>
        <v>6.3407620416966209E-2</v>
      </c>
      <c r="J165" s="23">
        <f>VLOOKUP($B165,Data!$A$8:$GL$500,147,FALSE)</f>
        <v>6.3688981868898181E-2</v>
      </c>
      <c r="K165" s="23">
        <f>VLOOKUP($B165,Data!$A$8:$GL$500,148,FALSE)</f>
        <v>5.7270251872021782E-2</v>
      </c>
      <c r="L165" s="23">
        <f>VLOOKUP($B165,Data!$A$8:$GL$500,149,FALSE)</f>
        <v>5.911825017088175E-2</v>
      </c>
      <c r="M165" s="23">
        <f>VLOOKUP($B165,Data!$A$8:$GL$500,150,FALSE)</f>
        <v>5.7457279562542721E-2</v>
      </c>
      <c r="N165" s="23">
        <f>VLOOKUP($B165,Data!$A$8:$GL$500,151,FALSE)</f>
        <v>5.2461122379986479E-2</v>
      </c>
      <c r="O165" s="23">
        <f>VLOOKUP($B165,Data!$A$8:$GL$500,152,FALSE)</f>
        <v>4.7790463398253859E-2</v>
      </c>
      <c r="P165" s="23">
        <f>VLOOKUP($B165,Data!$A$8:$GL$500,153,FALSE)</f>
        <v>5.0261569416498994E-2</v>
      </c>
      <c r="Q165" s="23">
        <f>VLOOKUP($B165,Data!$A$8:$GL$500,154,FALSE)</f>
        <v>5.296070460704607E-2</v>
      </c>
      <c r="R165" s="23">
        <f>VLOOKUP($B165,Data!$A$8:$GL$500,155,FALSE)</f>
        <v>5.8725895316804409E-2</v>
      </c>
      <c r="S165" s="23">
        <f>VLOOKUP($B165,Data!$A$8:$GL$500,156,FALSE)</f>
        <v>6.3883495145631061E-2</v>
      </c>
      <c r="T165" s="23">
        <f>VLOOKUP($B165,Data!$A$8:$GL$500,157,FALSE)</f>
        <v>7.9018531228551819E-2</v>
      </c>
      <c r="U165" s="23">
        <f>VLOOKUP($B165,Data!$A$8:$GL$500,158,FALSE)</f>
        <v>8.3850340136054427E-2</v>
      </c>
      <c r="V165" s="23">
        <f>VLOOKUP($B165,Data!$A$8:$GL$500,159,FALSE)</f>
        <v>8.9596719070403286E-2</v>
      </c>
      <c r="W165" s="23">
        <f>VLOOKUP($B165,Data!$A$8:$GL$500,160,FALSE)</f>
        <v>8.7295988934993088E-2</v>
      </c>
      <c r="X165" s="23">
        <f>VLOOKUP($B165,Data!$A$8:$GL$500,161,FALSE)</f>
        <v>9.0714786264891378E-2</v>
      </c>
      <c r="Y165" s="23">
        <f>VLOOKUP($B165,Data!$A$8:$GL$500,162,FALSE)</f>
        <v>8.2522839072382295E-2</v>
      </c>
      <c r="Z165" s="23">
        <f>VLOOKUP($B165,Data!$A$8:$GL$500,163,FALSE)</f>
        <v>8.0780487804878051E-2</v>
      </c>
      <c r="AA165" s="23">
        <f>VLOOKUP($B165,Data!$A$8:$GL$500,164,FALSE)</f>
        <v>7.4813535911602211E-2</v>
      </c>
      <c r="AB165" s="23">
        <f>VLOOKUP($B165,Data!$A$8:$GL$500,165,FALSE)</f>
        <v>8.2793103448275868E-2</v>
      </c>
      <c r="AC165" s="23">
        <f>VLOOKUP($B165,Data!$A$8:$GL$500,166,FALSE)</f>
        <v>8.4624396967608539E-2</v>
      </c>
      <c r="AD165" s="23">
        <f>VLOOKUP($B165,Data!$A$8:$GL$500,167,FALSE)</f>
        <v>8.6843899113837761E-2</v>
      </c>
      <c r="AE165" s="52">
        <f>VLOOKUP($B165,Data!$A$8:$GL$500,168,FALSE)</f>
        <v>8.3342447026657551E-2</v>
      </c>
      <c r="AF165" s="52">
        <f>VLOOKUP($B165,Data!$A$8:$GL$500,169,FALSE)</f>
        <v>8.8273769386378959E-2</v>
      </c>
      <c r="AG165" s="52">
        <f>VLOOKUP($B165,Data!$A$8:$GL$500,170,FALSE)</f>
        <v>8.6320375335120644E-2</v>
      </c>
      <c r="AH165" s="52">
        <f>VLOOKUP($B165,Data!$A$8:$GL$500,171,FALSE)</f>
        <v>8.5634178905206942E-2</v>
      </c>
      <c r="AI165" s="52">
        <f>VLOOKUP($B165,Data!$A$8:$GL$500,172,FALSE)</f>
        <v>8.0550033134526175E-2</v>
      </c>
      <c r="AJ165" s="52">
        <f>VLOOKUP($B165,Data!$A$8:$GL$500,173,FALSE)</f>
        <v>8.651970607882431E-2</v>
      </c>
      <c r="AK165" s="52">
        <f>VLOOKUP($B165,Data!$A$8:$GL$500,174,FALSE)</f>
        <v>8.1355140186915892E-2</v>
      </c>
    </row>
    <row r="166" spans="1:37">
      <c r="A166" s="1"/>
      <c r="B166" s="17" t="s">
        <v>246</v>
      </c>
      <c r="C166" s="42" t="s">
        <v>517</v>
      </c>
      <c r="D166" t="s">
        <v>505</v>
      </c>
      <c r="E166" s="45" t="s">
        <v>246</v>
      </c>
      <c r="F166" s="45"/>
      <c r="G166" s="45"/>
      <c r="H166" s="23">
        <f>VLOOKUP($B166,Data!$A$8:$GL$500,145,FALSE)</f>
        <v>1.7769483427888921E-2</v>
      </c>
      <c r="I166" s="23">
        <f>VLOOKUP($B166,Data!$A$8:$GL$500,146,FALSE)</f>
        <v>1.6516283238721244E-2</v>
      </c>
      <c r="J166" s="23">
        <f>VLOOKUP($B166,Data!$A$8:$GL$500,147,FALSE)</f>
        <v>1.6953662182361735E-2</v>
      </c>
      <c r="K166" s="23">
        <f>VLOOKUP($B166,Data!$A$8:$GL$500,148,FALSE)</f>
        <v>1.5888790298728188E-2</v>
      </c>
      <c r="L166" s="23">
        <f>VLOOKUP($B166,Data!$A$8:$GL$500,149,FALSE)</f>
        <v>1.6834275513240106E-2</v>
      </c>
      <c r="M166" s="23">
        <f>VLOOKUP($B166,Data!$A$8:$GL$500,150,FALSE)</f>
        <v>1.5605700712589073E-2</v>
      </c>
      <c r="N166" s="23">
        <f>VLOOKUP($B166,Data!$A$8:$GL$500,151,FALSE)</f>
        <v>1.4602137767220903E-2</v>
      </c>
      <c r="O166" s="23">
        <f>VLOOKUP($B166,Data!$A$8:$GL$500,152,FALSE)</f>
        <v>1.3413897280966768E-2</v>
      </c>
      <c r="P166" s="23">
        <f>VLOOKUP($B166,Data!$A$8:$GL$500,153,FALSE)</f>
        <v>1.4436429215509469E-2</v>
      </c>
      <c r="Q166" s="23">
        <f>VLOOKUP($B166,Data!$A$8:$GL$500,154,FALSE)</f>
        <v>1.401860744297719E-2</v>
      </c>
      <c r="R166" s="23">
        <f>VLOOKUP($B166,Data!$A$8:$GL$500,155,FALSE)</f>
        <v>1.7339068525660042E-2</v>
      </c>
      <c r="S166" s="23">
        <f>VLOOKUP($B166,Data!$A$8:$GL$500,156,FALSE)</f>
        <v>2.2445620223398001E-2</v>
      </c>
      <c r="T166" s="23">
        <f>VLOOKUP($B166,Data!$A$8:$GL$500,157,FALSE)</f>
        <v>3.4391330166270787E-2</v>
      </c>
      <c r="U166" s="23">
        <f>VLOOKUP($B166,Data!$A$8:$GL$500,158,FALSE)</f>
        <v>3.5587263442475217E-2</v>
      </c>
      <c r="V166" s="23">
        <f>VLOOKUP($B166,Data!$A$8:$GL$500,159,FALSE)</f>
        <v>3.5720351835001517E-2</v>
      </c>
      <c r="W166" s="23">
        <f>VLOOKUP($B166,Data!$A$8:$GL$500,160,FALSE)</f>
        <v>3.2904290429042901E-2</v>
      </c>
      <c r="X166" s="23">
        <f>VLOOKUP($B166,Data!$A$8:$GL$500,161,FALSE)</f>
        <v>3.3582497721057432E-2</v>
      </c>
      <c r="Y166" s="23">
        <f>VLOOKUP($B166,Data!$A$8:$GL$500,162,FALSE)</f>
        <v>2.8603658536585367E-2</v>
      </c>
      <c r="Z166" s="23">
        <f>VLOOKUP($B166,Data!$A$8:$GL$500,163,FALSE)</f>
        <v>2.79031760715387E-2</v>
      </c>
      <c r="AA166" s="23">
        <f>VLOOKUP($B166,Data!$A$8:$GL$500,164,FALSE)</f>
        <v>2.7678571428571427E-2</v>
      </c>
      <c r="AB166" s="23">
        <f>VLOOKUP($B166,Data!$A$8:$GL$500,165,FALSE)</f>
        <v>2.934487021013597E-2</v>
      </c>
      <c r="AC166" s="23">
        <f>VLOOKUP($B166,Data!$A$8:$GL$500,166,FALSE)</f>
        <v>2.8525502318392581E-2</v>
      </c>
      <c r="AD166" s="23">
        <f>VLOOKUP($B166,Data!$A$8:$GL$500,167,FALSE)</f>
        <v>2.9768996960486321E-2</v>
      </c>
      <c r="AE166" s="52">
        <f>VLOOKUP($B166,Data!$A$8:$GL$500,168,FALSE)</f>
        <v>2.901883353584447E-2</v>
      </c>
      <c r="AF166" s="52">
        <f>VLOOKUP($B166,Data!$A$8:$GL$500,169,FALSE)</f>
        <v>3.1906193625977151E-2</v>
      </c>
      <c r="AG166" s="52">
        <f>VLOOKUP($B166,Data!$A$8:$GL$500,170,FALSE)</f>
        <v>2.9311692215208896E-2</v>
      </c>
      <c r="AH166" s="52">
        <f>VLOOKUP($B166,Data!$A$8:$GL$500,171,FALSE)</f>
        <v>2.892716832880024E-2</v>
      </c>
      <c r="AI166" s="52">
        <f>VLOOKUP($B166,Data!$A$8:$GL$500,172,FALSE)</f>
        <v>2.7640415140415139E-2</v>
      </c>
      <c r="AJ166" s="52">
        <f>VLOOKUP($B166,Data!$A$8:$GL$500,173,FALSE)</f>
        <v>2.9162833486660534E-2</v>
      </c>
      <c r="AK166" s="52">
        <f>VLOOKUP($B166,Data!$A$8:$GL$500,174,FALSE)</f>
        <v>2.590339345765821E-2</v>
      </c>
    </row>
    <row r="167" spans="1:37">
      <c r="A167" s="1"/>
      <c r="B167" s="17" t="s">
        <v>247</v>
      </c>
      <c r="C167" s="42" t="s">
        <v>517</v>
      </c>
      <c r="D167" t="s">
        <v>0</v>
      </c>
      <c r="E167" s="45" t="s">
        <v>247</v>
      </c>
      <c r="F167" s="45" t="s">
        <v>35</v>
      </c>
      <c r="G167" s="45" t="s">
        <v>26</v>
      </c>
      <c r="H167" s="23">
        <f>VLOOKUP($B167,Data!$A$8:$GL$500,145,FALSE)</f>
        <v>2.2373271889400921E-2</v>
      </c>
      <c r="I167" s="23">
        <f>VLOOKUP($B167,Data!$A$8:$GL$500,146,FALSE)</f>
        <v>1.9800884955752211E-2</v>
      </c>
      <c r="J167" s="23">
        <f>VLOOKUP($B167,Data!$A$8:$GL$500,147,FALSE)</f>
        <v>2.147126436781609E-2</v>
      </c>
      <c r="K167" s="23">
        <f>VLOOKUP($B167,Data!$A$8:$GL$500,148,FALSE)</f>
        <v>2.0393518518518519E-2</v>
      </c>
      <c r="L167" s="23">
        <f>VLOOKUP($B167,Data!$A$8:$GL$500,149,FALSE)</f>
        <v>1.9908883826879272E-2</v>
      </c>
      <c r="M167" s="23">
        <f>VLOOKUP($B167,Data!$A$8:$GL$500,150,FALSE)</f>
        <v>1.7365967365967367E-2</v>
      </c>
      <c r="N167" s="23">
        <f>VLOOKUP($B167,Data!$A$8:$GL$500,151,FALSE)</f>
        <v>1.5604395604395605E-2</v>
      </c>
      <c r="O167" s="23">
        <f>VLOOKUP($B167,Data!$A$8:$GL$500,152,FALSE)</f>
        <v>1.571111111111111E-2</v>
      </c>
      <c r="P167" s="23">
        <f>VLOOKUP($B167,Data!$A$8:$GL$500,153,FALSE)</f>
        <v>1.5760869565217391E-2</v>
      </c>
      <c r="Q167" s="23">
        <f>VLOOKUP($B167,Data!$A$8:$GL$500,154,FALSE)</f>
        <v>1.6175213675213674E-2</v>
      </c>
      <c r="R167" s="23">
        <f>VLOOKUP($B167,Data!$A$8:$GL$500,155,FALSE)</f>
        <v>1.9486607142857142E-2</v>
      </c>
      <c r="S167" s="23">
        <f>VLOOKUP($B167,Data!$A$8:$GL$500,156,FALSE)</f>
        <v>2.8040089086859687E-2</v>
      </c>
      <c r="T167" s="23">
        <f>VLOOKUP($B167,Data!$A$8:$GL$500,157,FALSE)</f>
        <v>3.8533333333333336E-2</v>
      </c>
      <c r="U167" s="23">
        <f>VLOOKUP($B167,Data!$A$8:$GL$500,158,FALSE)</f>
        <v>3.4727668845315904E-2</v>
      </c>
      <c r="V167" s="23">
        <f>VLOOKUP($B167,Data!$A$8:$GL$500,159,FALSE)</f>
        <v>3.560919540229885E-2</v>
      </c>
      <c r="W167" s="23">
        <f>VLOOKUP($B167,Data!$A$8:$GL$500,160,FALSE)</f>
        <v>3.6247139588100684E-2</v>
      </c>
      <c r="X167" s="23">
        <f>VLOOKUP($B167,Data!$A$8:$GL$500,161,FALSE)</f>
        <v>3.7377777777777781E-2</v>
      </c>
      <c r="Y167" s="23">
        <f>VLOOKUP($B167,Data!$A$8:$GL$500,162,FALSE)</f>
        <v>3.2304147465437791E-2</v>
      </c>
      <c r="Z167" s="23">
        <f>VLOOKUP($B167,Data!$A$8:$GL$500,163,FALSE)</f>
        <v>2.9692982456140351E-2</v>
      </c>
      <c r="AA167" s="23">
        <f>VLOOKUP($B167,Data!$A$8:$GL$500,164,FALSE)</f>
        <v>2.75E-2</v>
      </c>
      <c r="AB167" s="23">
        <f>VLOOKUP($B167,Data!$A$8:$GL$500,165,FALSE)</f>
        <v>3.0975609756097561E-2</v>
      </c>
      <c r="AC167" s="23">
        <f>VLOOKUP($B167,Data!$A$8:$GL$500,166,FALSE)</f>
        <v>2.7595744680851065E-2</v>
      </c>
      <c r="AD167" s="23">
        <f>VLOOKUP($B167,Data!$A$8:$GL$500,167,FALSE)</f>
        <v>3.0354166666666668E-2</v>
      </c>
      <c r="AE167" s="52">
        <f>VLOOKUP($B167,Data!$A$8:$GL$500,168,FALSE)</f>
        <v>3.0513918629550323E-2</v>
      </c>
      <c r="AF167" s="52">
        <f>VLOOKUP($B167,Data!$A$8:$GL$500,169,FALSE)</f>
        <v>3.6129753914988814E-2</v>
      </c>
      <c r="AG167" s="52">
        <f>VLOOKUP($B167,Data!$A$8:$GL$500,170,FALSE)</f>
        <v>3.272311212814645E-2</v>
      </c>
      <c r="AH167" s="52">
        <f>VLOOKUP($B167,Data!$A$8:$GL$500,171,FALSE)</f>
        <v>3.2171945701357466E-2</v>
      </c>
      <c r="AI167" s="52">
        <f>VLOOKUP($B167,Data!$A$8:$GL$500,172,FALSE)</f>
        <v>3.0545454545454546E-2</v>
      </c>
      <c r="AJ167" s="52">
        <f>VLOOKUP($B167,Data!$A$8:$GL$500,173,FALSE)</f>
        <v>3.0711111111111113E-2</v>
      </c>
      <c r="AK167" s="52">
        <f>VLOOKUP($B167,Data!$A$8:$GL$500,174,FALSE)</f>
        <v>2.7563218390804597E-2</v>
      </c>
    </row>
    <row r="168" spans="1:37">
      <c r="A168" s="1"/>
      <c r="B168" s="17" t="s">
        <v>248</v>
      </c>
      <c r="C168" s="42" t="s">
        <v>518</v>
      </c>
      <c r="D168" t="s">
        <v>505</v>
      </c>
      <c r="E168" s="45" t="s">
        <v>248</v>
      </c>
      <c r="F168" s="45" t="s">
        <v>42</v>
      </c>
      <c r="H168" s="23">
        <f>VLOOKUP($B168,Data!$A$8:$GL$500,145,FALSE)</f>
        <v>5.9555722891566264E-2</v>
      </c>
      <c r="I168" s="23">
        <f>VLOOKUP($B168,Data!$A$8:$GL$500,146,FALSE)</f>
        <v>5.6726190476190479E-2</v>
      </c>
      <c r="J168" s="23">
        <f>VLOOKUP($B168,Data!$A$8:$GL$500,147,FALSE)</f>
        <v>5.6801173881144536E-2</v>
      </c>
      <c r="K168" s="23">
        <f>VLOOKUP($B168,Data!$A$8:$GL$500,148,FALSE)</f>
        <v>5.2204379562043796E-2</v>
      </c>
      <c r="L168" s="23">
        <f>VLOOKUP($B168,Data!$A$8:$GL$500,149,FALSE)</f>
        <v>5.1024531024531028E-2</v>
      </c>
      <c r="M168" s="23">
        <f>VLOOKUP($B168,Data!$A$8:$GL$500,150,FALSE)</f>
        <v>4.5520459440057427E-2</v>
      </c>
      <c r="N168" s="23">
        <f>VLOOKUP($B168,Data!$A$8:$GL$500,151,FALSE)</f>
        <v>4.3816460305899488E-2</v>
      </c>
      <c r="O168" s="23">
        <f>VLOOKUP($B168,Data!$A$8:$GL$500,152,FALSE)</f>
        <v>4.1776315789473682E-2</v>
      </c>
      <c r="P168" s="23">
        <f>VLOOKUP($B168,Data!$A$8:$GL$500,153,FALSE)</f>
        <v>4.2413294797687864E-2</v>
      </c>
      <c r="Q168" s="23">
        <f>VLOOKUP($B168,Data!$A$8:$GL$500,154,FALSE)</f>
        <v>4.0474168435951877E-2</v>
      </c>
      <c r="R168" s="23">
        <f>VLOOKUP($B168,Data!$A$8:$GL$500,155,FALSE)</f>
        <v>4.2769230769230768E-2</v>
      </c>
      <c r="S168" s="23">
        <f>VLOOKUP($B168,Data!$A$8:$GL$500,156,FALSE)</f>
        <v>4.7241857241857241E-2</v>
      </c>
      <c r="T168" s="23">
        <f>VLOOKUP($B168,Data!$A$8:$GL$500,157,FALSE)</f>
        <v>5.8695652173913045E-2</v>
      </c>
      <c r="U168" s="23">
        <f>VLOOKUP($B168,Data!$A$8:$GL$500,158,FALSE)</f>
        <v>6.2772346368715079E-2</v>
      </c>
      <c r="V168" s="23">
        <f>VLOOKUP($B168,Data!$A$8:$GL$500,159,FALSE)</f>
        <v>6.7903225806451611E-2</v>
      </c>
      <c r="W168" s="23">
        <f>VLOOKUP($B168,Data!$A$8:$GL$500,160,FALSE)</f>
        <v>6.2057220708446867E-2</v>
      </c>
      <c r="X168" s="23">
        <f>VLOOKUP($B168,Data!$A$8:$GL$500,161,FALSE)</f>
        <v>6.6961483594864479E-2</v>
      </c>
      <c r="Y168" s="23">
        <f>VLOOKUP($B168,Data!$A$8:$GL$500,162,FALSE)</f>
        <v>6.2335867311679338E-2</v>
      </c>
      <c r="Z168" s="23">
        <f>VLOOKUP($B168,Data!$A$8:$GL$500,163,FALSE)</f>
        <v>6.6916548797736911E-2</v>
      </c>
      <c r="AA168" s="23">
        <f>VLOOKUP($B168,Data!$A$8:$GL$500,164,FALSE)</f>
        <v>6.8055353241077934E-2</v>
      </c>
      <c r="AB168" s="23">
        <f>VLOOKUP($B168,Data!$A$8:$GL$500,165,FALSE)</f>
        <v>6.7981715893108294E-2</v>
      </c>
      <c r="AC168" s="23">
        <f>VLOOKUP($B168,Data!$A$8:$GL$500,166,FALSE)</f>
        <v>6.9563072586328406E-2</v>
      </c>
      <c r="AD168" s="23">
        <f>VLOOKUP($B168,Data!$A$8:$GL$500,167,FALSE)</f>
        <v>7.5927221833449965E-2</v>
      </c>
      <c r="AE168" s="52">
        <f>VLOOKUP($B168,Data!$A$8:$GL$500,168,FALSE)</f>
        <v>7.4573041637261819E-2</v>
      </c>
      <c r="AF168" s="52">
        <f>VLOOKUP($B168,Data!$A$8:$GL$500,169,FALSE)</f>
        <v>7.6179146256123167E-2</v>
      </c>
      <c r="AG168" s="52">
        <f>VLOOKUP($B168,Data!$A$8:$GL$500,170,FALSE)</f>
        <v>7.4981765134937997E-2</v>
      </c>
      <c r="AH168" s="52">
        <f>VLOOKUP($B168,Data!$A$8:$GL$500,171,FALSE)</f>
        <v>7.1640735502121647E-2</v>
      </c>
      <c r="AI168" s="52">
        <f>VLOOKUP($B168,Data!$A$8:$GL$500,172,FALSE)</f>
        <v>7.0195530726256977E-2</v>
      </c>
      <c r="AJ168" s="52">
        <f>VLOOKUP($B168,Data!$A$8:$GL$500,173,FALSE)</f>
        <v>6.9690295939435654E-2</v>
      </c>
      <c r="AK168" s="52">
        <f>VLOOKUP($B168,Data!$A$8:$GL$500,174,FALSE)</f>
        <v>6.1639017916390176E-2</v>
      </c>
    </row>
    <row r="169" spans="1:37">
      <c r="A169" s="1"/>
      <c r="B169" s="17" t="s">
        <v>249</v>
      </c>
      <c r="C169" s="42" t="s">
        <v>517</v>
      </c>
      <c r="D169" t="s">
        <v>0</v>
      </c>
      <c r="E169" s="45" t="s">
        <v>249</v>
      </c>
      <c r="F169" s="45" t="s">
        <v>31</v>
      </c>
      <c r="G169" s="45" t="s">
        <v>46</v>
      </c>
      <c r="H169" s="23">
        <f>VLOOKUP($B169,Data!$A$8:$GL$500,145,FALSE)</f>
        <v>2.1094420600858369E-2</v>
      </c>
      <c r="I169" s="23">
        <f>VLOOKUP($B169,Data!$A$8:$GL$500,146,FALSE)</f>
        <v>1.7836134453781512E-2</v>
      </c>
      <c r="J169" s="23">
        <f>VLOOKUP($B169,Data!$A$8:$GL$500,147,FALSE)</f>
        <v>1.68944099378882E-2</v>
      </c>
      <c r="K169" s="23">
        <f>VLOOKUP($B169,Data!$A$8:$GL$500,148,FALSE)</f>
        <v>1.6496945010183301E-2</v>
      </c>
      <c r="L169" s="23">
        <f>VLOOKUP($B169,Data!$A$8:$GL$500,149,FALSE)</f>
        <v>1.6614481409001958E-2</v>
      </c>
      <c r="M169" s="23">
        <f>VLOOKUP($B169,Data!$A$8:$GL$500,150,FALSE)</f>
        <v>1.3910505836575875E-2</v>
      </c>
      <c r="N169" s="23">
        <f>VLOOKUP($B169,Data!$A$8:$GL$500,151,FALSE)</f>
        <v>1.349802371541502E-2</v>
      </c>
      <c r="O169" s="23">
        <f>VLOOKUP($B169,Data!$A$8:$GL$500,152,FALSE)</f>
        <v>1.5223880597014926E-2</v>
      </c>
      <c r="P169" s="23">
        <f>VLOOKUP($B169,Data!$A$8:$GL$500,153,FALSE)</f>
        <v>1.6361702127659576E-2</v>
      </c>
      <c r="Q169" s="23">
        <f>VLOOKUP($B169,Data!$A$8:$GL$500,154,FALSE)</f>
        <v>1.6563786008230452E-2</v>
      </c>
      <c r="R169" s="23">
        <f>VLOOKUP($B169,Data!$A$8:$GL$500,155,FALSE)</f>
        <v>1.9490196078431374E-2</v>
      </c>
      <c r="S169" s="23">
        <f>VLOOKUP($B169,Data!$A$8:$GL$500,156,FALSE)</f>
        <v>2.8574218750000002E-2</v>
      </c>
      <c r="T169" s="23">
        <f>VLOOKUP($B169,Data!$A$8:$GL$500,157,FALSE)</f>
        <v>4.1160541586073504E-2</v>
      </c>
      <c r="U169" s="23">
        <f>VLOOKUP($B169,Data!$A$8:$GL$500,158,FALSE)</f>
        <v>3.7888675623800383E-2</v>
      </c>
      <c r="V169" s="23">
        <f>VLOOKUP($B169,Data!$A$8:$GL$500,159,FALSE)</f>
        <v>3.742307692307692E-2</v>
      </c>
      <c r="W169" s="23">
        <f>VLOOKUP($B169,Data!$A$8:$GL$500,160,FALSE)</f>
        <v>3.4838095238095237E-2</v>
      </c>
      <c r="X169" s="23">
        <f>VLOOKUP($B169,Data!$A$8:$GL$500,161,FALSE)</f>
        <v>3.4489402697495182E-2</v>
      </c>
      <c r="Y169" s="23">
        <f>VLOOKUP($B169,Data!$A$8:$GL$500,162,FALSE)</f>
        <v>2.8221797323135754E-2</v>
      </c>
      <c r="Z169" s="23">
        <f>VLOOKUP($B169,Data!$A$8:$GL$500,163,FALSE)</f>
        <v>2.9003906249999999E-2</v>
      </c>
      <c r="AA169" s="23">
        <f>VLOOKUP($B169,Data!$A$8:$GL$500,164,FALSE)</f>
        <v>3.0903361344537816E-2</v>
      </c>
      <c r="AB169" s="23">
        <f>VLOOKUP($B169,Data!$A$8:$GL$500,165,FALSE)</f>
        <v>3.2573221757322177E-2</v>
      </c>
      <c r="AC169" s="23">
        <f>VLOOKUP($B169,Data!$A$8:$GL$500,166,FALSE)</f>
        <v>3.0508474576271188E-2</v>
      </c>
      <c r="AD169" s="23">
        <f>VLOOKUP($B169,Data!$A$8:$GL$500,167,FALSE)</f>
        <v>3.3782608695652173E-2</v>
      </c>
      <c r="AE169" s="52">
        <f>VLOOKUP($B169,Data!$A$8:$GL$500,168,FALSE)</f>
        <v>3.1953290870488323E-2</v>
      </c>
      <c r="AF169" s="52">
        <f>VLOOKUP($B169,Data!$A$8:$GL$500,169,FALSE)</f>
        <v>3.5010660980810238E-2</v>
      </c>
      <c r="AG169" s="52">
        <f>VLOOKUP($B169,Data!$A$8:$GL$500,170,FALSE)</f>
        <v>3.0457516339869282E-2</v>
      </c>
      <c r="AH169" s="52">
        <f>VLOOKUP($B169,Data!$A$8:$GL$500,171,FALSE)</f>
        <v>2.8234086242299793E-2</v>
      </c>
      <c r="AI169" s="52">
        <f>VLOOKUP($B169,Data!$A$8:$GL$500,172,FALSE)</f>
        <v>2.5816326530612246E-2</v>
      </c>
      <c r="AJ169" s="52">
        <f>VLOOKUP($B169,Data!$A$8:$GL$500,173,FALSE)</f>
        <v>2.8286290322580645E-2</v>
      </c>
      <c r="AK169" s="52">
        <f>VLOOKUP($B169,Data!$A$8:$GL$500,174,FALSE)</f>
        <v>2.4220374220374222E-2</v>
      </c>
    </row>
    <row r="170" spans="1:37">
      <c r="A170" s="1"/>
      <c r="B170" s="17" t="s">
        <v>250</v>
      </c>
      <c r="C170" s="42" t="s">
        <v>516</v>
      </c>
      <c r="D170" t="s">
        <v>0</v>
      </c>
      <c r="E170" s="45" t="s">
        <v>250</v>
      </c>
      <c r="F170" s="45" t="s">
        <v>38</v>
      </c>
      <c r="H170" s="23">
        <f>VLOOKUP($B170,Data!$A$8:$GL$500,145,FALSE)</f>
        <v>4.0418502202643175E-2</v>
      </c>
      <c r="I170" s="23">
        <f>VLOOKUP($B170,Data!$A$8:$GL$500,146,FALSE)</f>
        <v>3.8315098468271337E-2</v>
      </c>
      <c r="J170" s="23">
        <f>VLOOKUP($B170,Data!$A$8:$GL$500,147,FALSE)</f>
        <v>3.700636942675159E-2</v>
      </c>
      <c r="K170" s="23">
        <f>VLOOKUP($B170,Data!$A$8:$GL$500,148,FALSE)</f>
        <v>3.6391304347826087E-2</v>
      </c>
      <c r="L170" s="23">
        <f>VLOOKUP($B170,Data!$A$8:$GL$500,149,FALSE)</f>
        <v>3.9746300211416494E-2</v>
      </c>
      <c r="M170" s="23">
        <f>VLOOKUP($B170,Data!$A$8:$GL$500,150,FALSE)</f>
        <v>3.6335403726708078E-2</v>
      </c>
      <c r="N170" s="23">
        <f>VLOOKUP($B170,Data!$A$8:$GL$500,151,FALSE)</f>
        <v>3.6453608247422678E-2</v>
      </c>
      <c r="O170" s="23">
        <f>VLOOKUP($B170,Data!$A$8:$GL$500,152,FALSE)</f>
        <v>3.2993890020366602E-2</v>
      </c>
      <c r="P170" s="23">
        <f>VLOOKUP($B170,Data!$A$8:$GL$500,153,FALSE)</f>
        <v>3.4070247933884294E-2</v>
      </c>
      <c r="Q170" s="23">
        <f>VLOOKUP($B170,Data!$A$8:$GL$500,154,FALSE)</f>
        <v>3.4698544698544699E-2</v>
      </c>
      <c r="R170" s="23">
        <f>VLOOKUP($B170,Data!$A$8:$GL$500,155,FALSE)</f>
        <v>4.1177730192719489E-2</v>
      </c>
      <c r="S170" s="23">
        <f>VLOOKUP($B170,Data!$A$8:$GL$500,156,FALSE)</f>
        <v>5.3733333333333334E-2</v>
      </c>
      <c r="T170" s="23">
        <f>VLOOKUP($B170,Data!$A$8:$GL$500,157,FALSE)</f>
        <v>6.5691964285714291E-2</v>
      </c>
      <c r="U170" s="23">
        <f>VLOOKUP($B170,Data!$A$8:$GL$500,158,FALSE)</f>
        <v>6.8026607538802658E-2</v>
      </c>
      <c r="V170" s="23">
        <f>VLOOKUP($B170,Data!$A$8:$GL$500,159,FALSE)</f>
        <v>7.0348583877995641E-2</v>
      </c>
      <c r="W170" s="23">
        <f>VLOOKUP($B170,Data!$A$8:$GL$500,160,FALSE)</f>
        <v>6.563941299790356E-2</v>
      </c>
      <c r="X170" s="23">
        <f>VLOOKUP($B170,Data!$A$8:$GL$500,161,FALSE)</f>
        <v>7.053879310344828E-2</v>
      </c>
      <c r="Y170" s="23">
        <f>VLOOKUP($B170,Data!$A$8:$GL$500,162,FALSE)</f>
        <v>6.2983193277310931E-2</v>
      </c>
      <c r="Z170" s="23">
        <f>VLOOKUP($B170,Data!$A$8:$GL$500,163,FALSE)</f>
        <v>5.847599164926931E-2</v>
      </c>
      <c r="AA170" s="23">
        <f>VLOOKUP($B170,Data!$A$8:$GL$500,164,FALSE)</f>
        <v>5.5775510204081634E-2</v>
      </c>
      <c r="AB170" s="23">
        <f>VLOOKUP($B170,Data!$A$8:$GL$500,165,FALSE)</f>
        <v>5.7775590551181102E-2</v>
      </c>
      <c r="AC170" s="23">
        <f>VLOOKUP($B170,Data!$A$8:$GL$500,166,FALSE)</f>
        <v>5.7871900826446283E-2</v>
      </c>
      <c r="AD170" s="23">
        <f>VLOOKUP($B170,Data!$A$8:$GL$500,167,FALSE)</f>
        <v>6.4904051172707894E-2</v>
      </c>
      <c r="AE170" s="52">
        <f>VLOOKUP($B170,Data!$A$8:$GL$500,168,FALSE)</f>
        <v>6.7804878048780493E-2</v>
      </c>
      <c r="AF170" s="52">
        <f>VLOOKUP($B170,Data!$A$8:$GL$500,169,FALSE)</f>
        <v>7.5662921348314607E-2</v>
      </c>
      <c r="AG170" s="52">
        <f>VLOOKUP($B170,Data!$A$8:$GL$500,170,FALSE)</f>
        <v>7.0311111111111116E-2</v>
      </c>
      <c r="AH170" s="52">
        <f>VLOOKUP($B170,Data!$A$8:$GL$500,171,FALSE)</f>
        <v>7.0522875816993458E-2</v>
      </c>
      <c r="AI170" s="52">
        <f>VLOOKUP($B170,Data!$A$8:$GL$500,172,FALSE)</f>
        <v>6.7088607594936706E-2</v>
      </c>
      <c r="AJ170" s="52">
        <f>VLOOKUP($B170,Data!$A$8:$GL$500,173,FALSE)</f>
        <v>6.8637316561844866E-2</v>
      </c>
      <c r="AK170" s="52">
        <f>VLOOKUP($B170,Data!$A$8:$GL$500,174,FALSE)</f>
        <v>6.1016260162601629E-2</v>
      </c>
    </row>
    <row r="171" spans="1:37">
      <c r="A171" s="1"/>
      <c r="B171" s="17" t="s">
        <v>251</v>
      </c>
      <c r="C171" s="42" t="s">
        <v>516</v>
      </c>
      <c r="D171" t="s">
        <v>505</v>
      </c>
      <c r="E171" s="45" t="s">
        <v>251</v>
      </c>
      <c r="F171" s="45"/>
      <c r="G171" s="45"/>
      <c r="H171" s="23">
        <f>VLOOKUP($B171,Data!$A$8:$GL$500,145,FALSE)</f>
        <v>2.6851454823889738E-2</v>
      </c>
      <c r="I171" s="23">
        <f>VLOOKUP($B171,Data!$A$8:$GL$500,146,FALSE)</f>
        <v>2.3820427839710757E-2</v>
      </c>
      <c r="J171" s="23">
        <f>VLOOKUP($B171,Data!$A$8:$GL$500,147,FALSE)</f>
        <v>2.3980292624664078E-2</v>
      </c>
      <c r="K171" s="23">
        <f>VLOOKUP($B171,Data!$A$8:$GL$500,148,FALSE)</f>
        <v>2.5795318127250902E-2</v>
      </c>
      <c r="L171" s="23">
        <f>VLOOKUP($B171,Data!$A$8:$GL$500,149,FALSE)</f>
        <v>2.7089484784573667E-2</v>
      </c>
      <c r="M171" s="23">
        <f>VLOOKUP($B171,Data!$A$8:$GL$500,150,FALSE)</f>
        <v>2.3872534142640366E-2</v>
      </c>
      <c r="N171" s="23">
        <f>VLOOKUP($B171,Data!$A$8:$GL$500,151,FALSE)</f>
        <v>2.4821589205397301E-2</v>
      </c>
      <c r="O171" s="23">
        <f>VLOOKUP($B171,Data!$A$8:$GL$500,152,FALSE)</f>
        <v>2.388638412984671E-2</v>
      </c>
      <c r="P171" s="23">
        <f>VLOOKUP($B171,Data!$A$8:$GL$500,153,FALSE)</f>
        <v>2.3034973325429756E-2</v>
      </c>
      <c r="Q171" s="23">
        <f>VLOOKUP($B171,Data!$A$8:$GL$500,154,FALSE)</f>
        <v>2.2467532467532466E-2</v>
      </c>
      <c r="R171" s="23">
        <f>VLOOKUP($B171,Data!$A$8:$GL$500,155,FALSE)</f>
        <v>2.5957950843944328E-2</v>
      </c>
      <c r="S171" s="23">
        <f>VLOOKUP($B171,Data!$A$8:$GL$500,156,FALSE)</f>
        <v>3.4673977474807348E-2</v>
      </c>
      <c r="T171" s="23">
        <f>VLOOKUP($B171,Data!$A$8:$GL$500,157,FALSE)</f>
        <v>4.5456723569931114E-2</v>
      </c>
      <c r="U171" s="23">
        <f>VLOOKUP($B171,Data!$A$8:$GL$500,158,FALSE)</f>
        <v>4.3724611708482679E-2</v>
      </c>
      <c r="V171" s="23">
        <f>VLOOKUP($B171,Data!$A$8:$GL$500,159,FALSE)</f>
        <v>4.3481636309346074E-2</v>
      </c>
      <c r="W171" s="23">
        <f>VLOOKUP($B171,Data!$A$8:$GL$500,160,FALSE)</f>
        <v>4.6557721139430283E-2</v>
      </c>
      <c r="X171" s="23">
        <f>VLOOKUP($B171,Data!$A$8:$GL$500,161,FALSE)</f>
        <v>4.7817412333736396E-2</v>
      </c>
      <c r="Y171" s="23">
        <f>VLOOKUP($B171,Data!$A$8:$GL$500,162,FALSE)</f>
        <v>4.0232839431508918E-2</v>
      </c>
      <c r="Z171" s="23">
        <f>VLOOKUP($B171,Data!$A$8:$GL$500,163,FALSE)</f>
        <v>3.8658060642449713E-2</v>
      </c>
      <c r="AA171" s="23">
        <f>VLOOKUP($B171,Data!$A$8:$GL$500,164,FALSE)</f>
        <v>4.0339033903390338E-2</v>
      </c>
      <c r="AB171" s="23">
        <f>VLOOKUP($B171,Data!$A$8:$GL$500,165,FALSE)</f>
        <v>4.2441550754661141E-2</v>
      </c>
      <c r="AC171" s="23">
        <f>VLOOKUP($B171,Data!$A$8:$GL$500,166,FALSE)</f>
        <v>3.7810111699000587E-2</v>
      </c>
      <c r="AD171" s="23">
        <f>VLOOKUP($B171,Data!$A$8:$GL$500,167,FALSE)</f>
        <v>4.1182634730538924E-2</v>
      </c>
      <c r="AE171" s="52">
        <f>VLOOKUP($B171,Data!$A$8:$GL$500,168,FALSE)</f>
        <v>4.4112927191679051E-2</v>
      </c>
      <c r="AF171" s="52">
        <f>VLOOKUP($B171,Data!$A$8:$GL$500,169,FALSE)</f>
        <v>4.8019207683073231E-2</v>
      </c>
      <c r="AG171" s="52">
        <f>VLOOKUP($B171,Data!$A$8:$GL$500,170,FALSE)</f>
        <v>4.2764153799576141E-2</v>
      </c>
      <c r="AH171" s="52">
        <f>VLOOKUP($B171,Data!$A$8:$GL$500,171,FALSE)</f>
        <v>4.2211828605914305E-2</v>
      </c>
      <c r="AI171" s="52">
        <f>VLOOKUP($B171,Data!$A$8:$GL$500,172,FALSE)</f>
        <v>4.3905397210430561E-2</v>
      </c>
      <c r="AJ171" s="52">
        <f>VLOOKUP($B171,Data!$A$8:$GL$500,173,FALSE)</f>
        <v>4.5518596915633508E-2</v>
      </c>
      <c r="AK171" s="52">
        <f>VLOOKUP($B171,Data!$A$8:$GL$500,174,FALSE)</f>
        <v>4.0245976313392044E-2</v>
      </c>
    </row>
    <row r="172" spans="1:37">
      <c r="A172" s="1"/>
      <c r="B172" s="17" t="s">
        <v>252</v>
      </c>
      <c r="C172" s="42" t="s">
        <v>518</v>
      </c>
      <c r="D172" t="s">
        <v>505</v>
      </c>
      <c r="E172" s="45" t="s">
        <v>252</v>
      </c>
      <c r="F172" s="45" t="s">
        <v>39</v>
      </c>
      <c r="G172" s="45" t="str">
        <f>""</f>
        <v/>
      </c>
      <c r="H172" s="23">
        <f>VLOOKUP($B172,Data!$A$8:$GL$500,145,FALSE)</f>
        <v>8.3981623277182241E-2</v>
      </c>
      <c r="I172" s="23">
        <f>VLOOKUP($B172,Data!$A$8:$GL$500,146,FALSE)</f>
        <v>8.4884437596302001E-2</v>
      </c>
      <c r="J172" s="23">
        <f>VLOOKUP($B172,Data!$A$8:$GL$500,147,FALSE)</f>
        <v>8.2952047952047955E-2</v>
      </c>
      <c r="K172" s="23">
        <f>VLOOKUP($B172,Data!$A$8:$GL$500,148,FALSE)</f>
        <v>7.9103006407097096E-2</v>
      </c>
      <c r="L172" s="23">
        <f>VLOOKUP($B172,Data!$A$8:$GL$500,149,FALSE)</f>
        <v>7.7243217054263569E-2</v>
      </c>
      <c r="M172" s="23">
        <f>VLOOKUP($B172,Data!$A$8:$GL$500,150,FALSE)</f>
        <v>7.1747713047664904E-2</v>
      </c>
      <c r="N172" s="23">
        <f>VLOOKUP($B172,Data!$A$8:$GL$500,151,FALSE)</f>
        <v>7.2499999999999995E-2</v>
      </c>
      <c r="O172" s="23">
        <f>VLOOKUP($B172,Data!$A$8:$GL$500,152,FALSE)</f>
        <v>7.0443902439024389E-2</v>
      </c>
      <c r="P172" s="23">
        <f>VLOOKUP($B172,Data!$A$8:$GL$500,153,FALSE)</f>
        <v>7.4833169774288513E-2</v>
      </c>
      <c r="Q172" s="23">
        <f>VLOOKUP($B172,Data!$A$8:$GL$500,154,FALSE)</f>
        <v>7.4289314516129037E-2</v>
      </c>
      <c r="R172" s="23">
        <f>VLOOKUP($B172,Data!$A$8:$GL$500,155,FALSE)</f>
        <v>8.2078189300411525E-2</v>
      </c>
      <c r="S172" s="23">
        <f>VLOOKUP($B172,Data!$A$8:$GL$500,156,FALSE)</f>
        <v>9.3728278041074253E-2</v>
      </c>
      <c r="T172" s="23">
        <f>VLOOKUP($B172,Data!$A$8:$GL$500,157,FALSE)</f>
        <v>0.10923849814912745</v>
      </c>
      <c r="U172" s="23">
        <f>VLOOKUP($B172,Data!$A$8:$GL$500,158,FALSE)</f>
        <v>0.10779463834092058</v>
      </c>
      <c r="V172" s="23">
        <f>VLOOKUP($B172,Data!$A$8:$GL$500,159,FALSE)</f>
        <v>0.10706965174129353</v>
      </c>
      <c r="W172" s="23">
        <f>VLOOKUP($B172,Data!$A$8:$GL$500,160,FALSE)</f>
        <v>0.10402355250245339</v>
      </c>
      <c r="X172" s="23">
        <f>VLOOKUP($B172,Data!$A$8:$GL$500,161,FALSE)</f>
        <v>0.10132947976878613</v>
      </c>
      <c r="Y172" s="23">
        <f>VLOOKUP($B172,Data!$A$8:$GL$500,162,FALSE)</f>
        <v>9.3173076923076928E-2</v>
      </c>
      <c r="Z172" s="23">
        <f>VLOOKUP($B172,Data!$A$8:$GL$500,163,FALSE)</f>
        <v>9.1016869728209937E-2</v>
      </c>
      <c r="AA172" s="23">
        <f>VLOOKUP($B172,Data!$A$8:$GL$500,164,FALSE)</f>
        <v>9.3919694072657739E-2</v>
      </c>
      <c r="AB172" s="23">
        <f>VLOOKUP($B172,Data!$A$8:$GL$500,165,FALSE)</f>
        <v>9.9932432432432439E-2</v>
      </c>
      <c r="AC172" s="23">
        <f>VLOOKUP($B172,Data!$A$8:$GL$500,166,FALSE)</f>
        <v>0.10166747690811861</v>
      </c>
      <c r="AD172" s="23">
        <f>VLOOKUP($B172,Data!$A$8:$GL$500,167,FALSE)</f>
        <v>0.10579494799405646</v>
      </c>
      <c r="AE172" s="52">
        <f>VLOOKUP($B172,Data!$A$8:$GL$500,168,FALSE)</f>
        <v>0.10277397260273972</v>
      </c>
      <c r="AF172" s="52">
        <f>VLOOKUP($B172,Data!$A$8:$GL$500,169,FALSE)</f>
        <v>0.10769605455431076</v>
      </c>
      <c r="AG172" s="52">
        <f>VLOOKUP($B172,Data!$A$8:$GL$500,170,FALSE)</f>
        <v>0.10255577109602328</v>
      </c>
      <c r="AH172" s="52">
        <f>VLOOKUP($B172,Data!$A$8:$GL$500,171,FALSE)</f>
        <v>0.10082805650267901</v>
      </c>
      <c r="AI172" s="52">
        <f>VLOOKUP($B172,Data!$A$8:$GL$500,172,FALSE)</f>
        <v>9.7152509652509655E-2</v>
      </c>
      <c r="AJ172" s="52">
        <f>VLOOKUP($B172,Data!$A$8:$GL$500,173,FALSE)</f>
        <v>9.8448525857902369E-2</v>
      </c>
      <c r="AK172" s="52">
        <f>VLOOKUP($B172,Data!$A$8:$GL$500,174,FALSE)</f>
        <v>9.2251815980629537E-2</v>
      </c>
    </row>
    <row r="173" spans="1:37">
      <c r="A173" s="1"/>
      <c r="B173" s="17" t="s">
        <v>253</v>
      </c>
      <c r="C173" s="42" t="s">
        <v>518</v>
      </c>
      <c r="D173" t="s">
        <v>505</v>
      </c>
      <c r="E173" s="45" t="s">
        <v>253</v>
      </c>
      <c r="F173" s="45" t="s">
        <v>45</v>
      </c>
      <c r="G173" s="45" t="str">
        <f>""</f>
        <v/>
      </c>
      <c r="H173" s="23">
        <f>VLOOKUP($B173,Data!$A$8:$GL$500,145,FALSE)</f>
        <v>4.7824074074074074E-2</v>
      </c>
      <c r="I173" s="23">
        <f>VLOOKUP($B173,Data!$A$8:$GL$500,146,FALSE)</f>
        <v>4.9649941656942823E-2</v>
      </c>
      <c r="J173" s="23">
        <f>VLOOKUP($B173,Data!$A$8:$GL$500,147,FALSE)</f>
        <v>4.8600917431192658E-2</v>
      </c>
      <c r="K173" s="23">
        <f>VLOOKUP($B173,Data!$A$8:$GL$500,148,FALSE)</f>
        <v>4.4820627802690582E-2</v>
      </c>
      <c r="L173" s="23">
        <f>VLOOKUP($B173,Data!$A$8:$GL$500,149,FALSE)</f>
        <v>4.5167410714285712E-2</v>
      </c>
      <c r="M173" s="23">
        <f>VLOOKUP($B173,Data!$A$8:$GL$500,150,FALSE)</f>
        <v>4.0086114101184067E-2</v>
      </c>
      <c r="N173" s="23">
        <f>VLOOKUP($B173,Data!$A$8:$GL$500,151,FALSE)</f>
        <v>3.7489177489177489E-2</v>
      </c>
      <c r="O173" s="23">
        <f>VLOOKUP($B173,Data!$A$8:$GL$500,152,FALSE)</f>
        <v>3.4013605442176874E-2</v>
      </c>
      <c r="P173" s="23">
        <f>VLOOKUP($B173,Data!$A$8:$GL$500,153,FALSE)</f>
        <v>3.7372593431483581E-2</v>
      </c>
      <c r="Q173" s="23">
        <f>VLOOKUP($B173,Data!$A$8:$GL$500,154,FALSE)</f>
        <v>3.6999999999999998E-2</v>
      </c>
      <c r="R173" s="23">
        <f>VLOOKUP($B173,Data!$A$8:$GL$500,155,FALSE)</f>
        <v>4.2363013698630138E-2</v>
      </c>
      <c r="S173" s="23">
        <f>VLOOKUP($B173,Data!$A$8:$GL$500,156,FALSE)</f>
        <v>4.5043956043956043E-2</v>
      </c>
      <c r="T173" s="23">
        <f>VLOOKUP($B173,Data!$A$8:$GL$500,157,FALSE)</f>
        <v>6.2285714285714285E-2</v>
      </c>
      <c r="U173" s="23">
        <f>VLOOKUP($B173,Data!$A$8:$GL$500,158,FALSE)</f>
        <v>6.2059134107708552E-2</v>
      </c>
      <c r="V173" s="23">
        <f>VLOOKUP($B173,Data!$A$8:$GL$500,159,FALSE)</f>
        <v>6.6913183279742772E-2</v>
      </c>
      <c r="W173" s="23">
        <f>VLOOKUP($B173,Data!$A$8:$GL$500,160,FALSE)</f>
        <v>6.4004352557127317E-2</v>
      </c>
      <c r="X173" s="23">
        <f>VLOOKUP($B173,Data!$A$8:$GL$500,161,FALSE)</f>
        <v>6.6215053763440862E-2</v>
      </c>
      <c r="Y173" s="23">
        <f>VLOOKUP($B173,Data!$A$8:$GL$500,162,FALSE)</f>
        <v>6.3633405639913238E-2</v>
      </c>
      <c r="Z173" s="23">
        <f>VLOOKUP($B173,Data!$A$8:$GL$500,163,FALSE)</f>
        <v>6.1466244725738396E-2</v>
      </c>
      <c r="AA173" s="23">
        <f>VLOOKUP($B173,Data!$A$8:$GL$500,164,FALSE)</f>
        <v>5.4043659043659042E-2</v>
      </c>
      <c r="AB173" s="23">
        <f>VLOOKUP($B173,Data!$A$8:$GL$500,165,FALSE)</f>
        <v>5.9510926118626434E-2</v>
      </c>
      <c r="AC173" s="23">
        <f>VLOOKUP($B173,Data!$A$8:$GL$500,166,FALSE)</f>
        <v>6.2382978723404259E-2</v>
      </c>
      <c r="AD173" s="23">
        <f>VLOOKUP($B173,Data!$A$8:$GL$500,167,FALSE)</f>
        <v>6.9871244635193133E-2</v>
      </c>
      <c r="AE173" s="52">
        <f>VLOOKUP($B173,Data!$A$8:$GL$500,168,FALSE)</f>
        <v>6.6126609442060086E-2</v>
      </c>
      <c r="AF173" s="52">
        <f>VLOOKUP($B173,Data!$A$8:$GL$500,169,FALSE)</f>
        <v>6.8986415882967611E-2</v>
      </c>
      <c r="AG173" s="52">
        <f>VLOOKUP($B173,Data!$A$8:$GL$500,170,FALSE)</f>
        <v>6.378296146044625E-2</v>
      </c>
      <c r="AH173" s="52">
        <f>VLOOKUP($B173,Data!$A$8:$GL$500,171,FALSE)</f>
        <v>6.2205284552845526E-2</v>
      </c>
      <c r="AI173" s="52">
        <f>VLOOKUP($B173,Data!$A$8:$GL$500,172,FALSE)</f>
        <v>5.4266666666666664E-2</v>
      </c>
      <c r="AJ173" s="52">
        <f>VLOOKUP($B173,Data!$A$8:$GL$500,173,FALSE)</f>
        <v>6.2448347107438018E-2</v>
      </c>
      <c r="AK173" s="52">
        <f>VLOOKUP($B173,Data!$A$8:$GL$500,174,FALSE)</f>
        <v>5.6261585993820806E-2</v>
      </c>
    </row>
    <row r="174" spans="1:37">
      <c r="A174" s="1"/>
      <c r="B174" s="17" t="s">
        <v>254</v>
      </c>
      <c r="C174" s="42" t="s">
        <v>517</v>
      </c>
      <c r="D174" t="s">
        <v>0</v>
      </c>
      <c r="E174" s="45" t="s">
        <v>254</v>
      </c>
      <c r="F174" s="45" t="s">
        <v>35</v>
      </c>
      <c r="G174" s="45" t="str">
        <f>""</f>
        <v/>
      </c>
      <c r="H174" s="23">
        <f>VLOOKUP($B174,Data!$A$8:$GL$500,145,FALSE)</f>
        <v>2.0556348074179744E-2</v>
      </c>
      <c r="I174" s="23">
        <f>VLOOKUP($B174,Data!$A$8:$GL$500,146,FALSE)</f>
        <v>1.9971264367816093E-2</v>
      </c>
      <c r="J174" s="23">
        <f>VLOOKUP($B174,Data!$A$8:$GL$500,147,FALSE)</f>
        <v>1.82689556509299E-2</v>
      </c>
      <c r="K174" s="23">
        <f>VLOOKUP($B174,Data!$A$8:$GL$500,148,FALSE)</f>
        <v>1.7401129943502826E-2</v>
      </c>
      <c r="L174" s="23">
        <f>VLOOKUP($B174,Data!$A$8:$GL$500,149,FALSE)</f>
        <v>1.6971350613915415E-2</v>
      </c>
      <c r="M174" s="23">
        <f>VLOOKUP($B174,Data!$A$8:$GL$500,150,FALSE)</f>
        <v>1.5348525469168902E-2</v>
      </c>
      <c r="N174" s="23">
        <f>VLOOKUP($B174,Data!$A$8:$GL$500,151,FALSE)</f>
        <v>1.4311050477489769E-2</v>
      </c>
      <c r="O174" s="23">
        <f>VLOOKUP($B174,Data!$A$8:$GL$500,152,FALSE)</f>
        <v>1.3830985915492958E-2</v>
      </c>
      <c r="P174" s="23">
        <f>VLOOKUP($B174,Data!$A$8:$GL$500,153,FALSE)</f>
        <v>1.4563662374821174E-2</v>
      </c>
      <c r="Q174" s="23">
        <f>VLOOKUP($B174,Data!$A$8:$GL$500,154,FALSE)</f>
        <v>1.3884180790960453E-2</v>
      </c>
      <c r="R174" s="23">
        <f>VLOOKUP($B174,Data!$A$8:$GL$500,155,FALSE)</f>
        <v>1.738944365192582E-2</v>
      </c>
      <c r="S174" s="23">
        <f>VLOOKUP($B174,Data!$A$8:$GL$500,156,FALSE)</f>
        <v>2.2316546762589928E-2</v>
      </c>
      <c r="T174" s="23">
        <f>VLOOKUP($B174,Data!$A$8:$GL$500,157,FALSE)</f>
        <v>3.2531645569620252E-2</v>
      </c>
      <c r="U174" s="23">
        <f>VLOOKUP($B174,Data!$A$8:$GL$500,158,FALSE)</f>
        <v>3.2530949105914718E-2</v>
      </c>
      <c r="V174" s="23">
        <f>VLOOKUP($B174,Data!$A$8:$GL$500,159,FALSE)</f>
        <v>3.2972258916776749E-2</v>
      </c>
      <c r="W174" s="23">
        <f>VLOOKUP($B174,Data!$A$8:$GL$500,160,FALSE)</f>
        <v>3.2242744063324537E-2</v>
      </c>
      <c r="X174" s="23">
        <f>VLOOKUP($B174,Data!$A$8:$GL$500,161,FALSE)</f>
        <v>3.4028871391076118E-2</v>
      </c>
      <c r="Y174" s="23">
        <f>VLOOKUP($B174,Data!$A$8:$GL$500,162,FALSE)</f>
        <v>2.8845654993514915E-2</v>
      </c>
      <c r="Z174" s="23">
        <f>VLOOKUP($B174,Data!$A$8:$GL$500,163,FALSE)</f>
        <v>2.7348484848484848E-2</v>
      </c>
      <c r="AA174" s="23">
        <f>VLOOKUP($B174,Data!$A$8:$GL$500,164,FALSE)</f>
        <v>2.6814720812182741E-2</v>
      </c>
      <c r="AB174" s="23">
        <f>VLOOKUP($B174,Data!$A$8:$GL$500,165,FALSE)</f>
        <v>2.8620689655172414E-2</v>
      </c>
      <c r="AC174" s="23">
        <f>VLOOKUP($B174,Data!$A$8:$GL$500,166,FALSE)</f>
        <v>2.9594936708860761E-2</v>
      </c>
      <c r="AD174" s="23">
        <f>VLOOKUP($B174,Data!$A$8:$GL$500,167,FALSE)</f>
        <v>3.1331626120358516E-2</v>
      </c>
      <c r="AE174" s="52">
        <f>VLOOKUP($B174,Data!$A$8:$GL$500,168,FALSE)</f>
        <v>3.108641975308642E-2</v>
      </c>
      <c r="AF174" s="52">
        <f>VLOOKUP($B174,Data!$A$8:$GL$500,169,FALSE)</f>
        <v>3.2855361596009977E-2</v>
      </c>
      <c r="AG174" s="52">
        <f>VLOOKUP($B174,Data!$A$8:$GL$500,170,FALSE)</f>
        <v>2.971709717097171E-2</v>
      </c>
      <c r="AH174" s="52">
        <f>VLOOKUP($B174,Data!$A$8:$GL$500,171,FALSE)</f>
        <v>2.9594095940959408E-2</v>
      </c>
      <c r="AI174" s="52">
        <f>VLOOKUP($B174,Data!$A$8:$GL$500,172,FALSE)</f>
        <v>2.9447929736511919E-2</v>
      </c>
      <c r="AJ174" s="52">
        <f>VLOOKUP($B174,Data!$A$8:$GL$500,173,FALSE)</f>
        <v>3.2946428571428571E-2</v>
      </c>
      <c r="AK174" s="52">
        <f>VLOOKUP($B174,Data!$A$8:$GL$500,174,FALSE)</f>
        <v>2.8111533586818758E-2</v>
      </c>
    </row>
    <row r="175" spans="1:37">
      <c r="A175" s="1"/>
      <c r="B175" s="17" t="s">
        <v>255</v>
      </c>
      <c r="C175" s="42" t="s">
        <v>517</v>
      </c>
      <c r="D175" t="s">
        <v>0</v>
      </c>
      <c r="E175" s="45" t="s">
        <v>255</v>
      </c>
      <c r="F175" s="45" t="s">
        <v>35</v>
      </c>
      <c r="G175" s="45" t="str">
        <f>""</f>
        <v/>
      </c>
      <c r="H175" s="23">
        <f>VLOOKUP($B175,Data!$A$8:$GL$500,145,FALSE)</f>
        <v>1.8432601880877742E-2</v>
      </c>
      <c r="I175" s="23">
        <f>VLOOKUP($B175,Data!$A$8:$GL$500,146,FALSE)</f>
        <v>1.6360759493670884E-2</v>
      </c>
      <c r="J175" s="23">
        <f>VLOOKUP($B175,Data!$A$8:$GL$500,147,FALSE)</f>
        <v>1.7770700636942676E-2</v>
      </c>
      <c r="K175" s="23">
        <f>VLOOKUP($B175,Data!$A$8:$GL$500,148,FALSE)</f>
        <v>0.02</v>
      </c>
      <c r="L175" s="23">
        <f>VLOOKUP($B175,Data!$A$8:$GL$500,149,FALSE)</f>
        <v>1.9163987138263665E-2</v>
      </c>
      <c r="M175" s="23">
        <f>VLOOKUP($B175,Data!$A$8:$GL$500,150,FALSE)</f>
        <v>1.6749226006191949E-2</v>
      </c>
      <c r="N175" s="23">
        <f>VLOOKUP($B175,Data!$A$8:$GL$500,151,FALSE)</f>
        <v>1.6623376623376623E-2</v>
      </c>
      <c r="O175" s="23">
        <f>VLOOKUP($B175,Data!$A$8:$GL$500,152,FALSE)</f>
        <v>1.5738255033557046E-2</v>
      </c>
      <c r="P175" s="23">
        <f>VLOOKUP($B175,Data!$A$8:$GL$500,153,FALSE)</f>
        <v>1.4411764705882353E-2</v>
      </c>
      <c r="Q175" s="23">
        <f>VLOOKUP($B175,Data!$A$8:$GL$500,154,FALSE)</f>
        <v>1.4524590163934425E-2</v>
      </c>
      <c r="R175" s="23">
        <f>VLOOKUP($B175,Data!$A$8:$GL$500,155,FALSE)</f>
        <v>1.7516339869281045E-2</v>
      </c>
      <c r="S175" s="23">
        <f>VLOOKUP($B175,Data!$A$8:$GL$500,156,FALSE)</f>
        <v>2.5407166123778503E-2</v>
      </c>
      <c r="T175" s="23">
        <f>VLOOKUP($B175,Data!$A$8:$GL$500,157,FALSE)</f>
        <v>3.8915254237288137E-2</v>
      </c>
      <c r="U175" s="23">
        <f>VLOOKUP($B175,Data!$A$8:$GL$500,158,FALSE)</f>
        <v>3.7821782178217821E-2</v>
      </c>
      <c r="V175" s="23">
        <f>VLOOKUP($B175,Data!$A$8:$GL$500,159,FALSE)</f>
        <v>3.627986348122867E-2</v>
      </c>
      <c r="W175" s="23">
        <f>VLOOKUP($B175,Data!$A$8:$GL$500,160,FALSE)</f>
        <v>3.5577557755775577E-2</v>
      </c>
      <c r="X175" s="23">
        <f>VLOOKUP($B175,Data!$A$8:$GL$500,161,FALSE)</f>
        <v>3.5816993464052288E-2</v>
      </c>
      <c r="Y175" s="23">
        <f>VLOOKUP($B175,Data!$A$8:$GL$500,162,FALSE)</f>
        <v>3.0306122448979591E-2</v>
      </c>
      <c r="Z175" s="23">
        <f>VLOOKUP($B175,Data!$A$8:$GL$500,163,FALSE)</f>
        <v>2.8516129032258065E-2</v>
      </c>
      <c r="AA175" s="23">
        <f>VLOOKUP($B175,Data!$A$8:$GL$500,164,FALSE)</f>
        <v>2.9898989898989901E-2</v>
      </c>
      <c r="AB175" s="23">
        <f>VLOOKUP($B175,Data!$A$8:$GL$500,165,FALSE)</f>
        <v>3.084175084175084E-2</v>
      </c>
      <c r="AC175" s="23">
        <f>VLOOKUP($B175,Data!$A$8:$GL$500,166,FALSE)</f>
        <v>2.9893992932862191E-2</v>
      </c>
      <c r="AD175" s="23">
        <f>VLOOKUP($B175,Data!$A$8:$GL$500,167,FALSE)</f>
        <v>3.1086142322097377E-2</v>
      </c>
      <c r="AE175" s="52">
        <f>VLOOKUP($B175,Data!$A$8:$GL$500,168,FALSE)</f>
        <v>3.1859649122807018E-2</v>
      </c>
      <c r="AF175" s="52">
        <f>VLOOKUP($B175,Data!$A$8:$GL$500,169,FALSE)</f>
        <v>3.4300699300699303E-2</v>
      </c>
      <c r="AG175" s="52">
        <f>VLOOKUP($B175,Data!$A$8:$GL$500,170,FALSE)</f>
        <v>2.7445482866043612E-2</v>
      </c>
      <c r="AH175" s="52">
        <f>VLOOKUP($B175,Data!$A$8:$GL$500,171,FALSE)</f>
        <v>2.8610169491525422E-2</v>
      </c>
      <c r="AI175" s="52">
        <f>VLOOKUP($B175,Data!$A$8:$GL$500,172,FALSE)</f>
        <v>3.0034722222222223E-2</v>
      </c>
      <c r="AJ175" s="52">
        <f>VLOOKUP($B175,Data!$A$8:$GL$500,173,FALSE)</f>
        <v>3.1122448979591835E-2</v>
      </c>
      <c r="AK175" s="52">
        <f>VLOOKUP($B175,Data!$A$8:$GL$500,174,FALSE)</f>
        <v>2.7508305647840531E-2</v>
      </c>
    </row>
    <row r="176" spans="1:37">
      <c r="A176" s="1"/>
      <c r="B176" s="17" t="s">
        <v>256</v>
      </c>
      <c r="C176" s="42" t="s">
        <v>517</v>
      </c>
      <c r="D176" t="s">
        <v>0</v>
      </c>
      <c r="E176" s="45" t="s">
        <v>256</v>
      </c>
      <c r="F176" s="45" t="s">
        <v>16</v>
      </c>
      <c r="G176" s="45" t="str">
        <f>""</f>
        <v/>
      </c>
      <c r="H176" s="23">
        <f>VLOOKUP($B176,Data!$A$8:$GL$500,145,FALSE)</f>
        <v>1.4488636363636363E-2</v>
      </c>
      <c r="I176" s="23">
        <f>VLOOKUP($B176,Data!$A$8:$GL$500,146,FALSE)</f>
        <v>1.4457478005865103E-2</v>
      </c>
      <c r="J176" s="23">
        <f>VLOOKUP($B176,Data!$A$8:$GL$500,147,FALSE)</f>
        <v>1.4293948126801152E-2</v>
      </c>
      <c r="K176" s="23">
        <f>VLOOKUP($B176,Data!$A$8:$GL$500,148,FALSE)</f>
        <v>1.4010989010989012E-2</v>
      </c>
      <c r="L176" s="23">
        <f>VLOOKUP($B176,Data!$A$8:$GL$500,149,FALSE)</f>
        <v>1.6120218579234971E-2</v>
      </c>
      <c r="M176" s="23">
        <f>VLOOKUP($B176,Data!$A$8:$GL$500,150,FALSE)</f>
        <v>1.3469945355191257E-2</v>
      </c>
      <c r="N176" s="23">
        <f>VLOOKUP($B176,Data!$A$8:$GL$500,151,FALSE)</f>
        <v>1.4089635854341736E-2</v>
      </c>
      <c r="O176" s="23">
        <f>VLOOKUP($B176,Data!$A$8:$GL$500,152,FALSE)</f>
        <v>1.2743362831858408E-2</v>
      </c>
      <c r="P176" s="23">
        <f>VLOOKUP($B176,Data!$A$8:$GL$500,153,FALSE)</f>
        <v>1.363914373088685E-2</v>
      </c>
      <c r="Q176" s="23">
        <f>VLOOKUP($B176,Data!$A$8:$GL$500,154,FALSE)</f>
        <v>1.2580645161290323E-2</v>
      </c>
      <c r="R176" s="23">
        <f>VLOOKUP($B176,Data!$A$8:$GL$500,155,FALSE)</f>
        <v>1.5244956772334294E-2</v>
      </c>
      <c r="S176" s="23">
        <f>VLOOKUP($B176,Data!$A$8:$GL$500,156,FALSE)</f>
        <v>2.1661721068249259E-2</v>
      </c>
      <c r="T176" s="23">
        <f>VLOOKUP($B176,Data!$A$8:$GL$500,157,FALSE)</f>
        <v>2.9736070381231671E-2</v>
      </c>
      <c r="U176" s="23">
        <f>VLOOKUP($B176,Data!$A$8:$GL$500,158,FALSE)</f>
        <v>3.1516034985422742E-2</v>
      </c>
      <c r="V176" s="23">
        <f>VLOOKUP($B176,Data!$A$8:$GL$500,159,FALSE)</f>
        <v>3.286135693215339E-2</v>
      </c>
      <c r="W176" s="23">
        <f>VLOOKUP($B176,Data!$A$8:$GL$500,160,FALSE)</f>
        <v>2.8151260504201681E-2</v>
      </c>
      <c r="X176" s="23">
        <f>VLOOKUP($B176,Data!$A$8:$GL$500,161,FALSE)</f>
        <v>3.0476190476190476E-2</v>
      </c>
      <c r="Y176" s="23">
        <f>VLOOKUP($B176,Data!$A$8:$GL$500,162,FALSE)</f>
        <v>2.7802816901408452E-2</v>
      </c>
      <c r="Z176" s="23">
        <f>VLOOKUP($B176,Data!$A$8:$GL$500,163,FALSE)</f>
        <v>2.8262108262108263E-2</v>
      </c>
      <c r="AA176" s="23">
        <f>VLOOKUP($B176,Data!$A$8:$GL$500,164,FALSE)</f>
        <v>2.8221574344023323E-2</v>
      </c>
      <c r="AB176" s="23">
        <f>VLOOKUP($B176,Data!$A$8:$GL$500,165,FALSE)</f>
        <v>3.1726190476190477E-2</v>
      </c>
      <c r="AC176" s="23">
        <f>VLOOKUP($B176,Data!$A$8:$GL$500,166,FALSE)</f>
        <v>2.9970149253731343E-2</v>
      </c>
      <c r="AD176" s="23">
        <f>VLOOKUP($B176,Data!$A$8:$GL$500,167,FALSE)</f>
        <v>3.2372372372372372E-2</v>
      </c>
      <c r="AE176" s="52">
        <f>VLOOKUP($B176,Data!$A$8:$GL$500,168,FALSE)</f>
        <v>3.270700636942675E-2</v>
      </c>
      <c r="AF176" s="52">
        <f>VLOOKUP($B176,Data!$A$8:$GL$500,169,FALSE)</f>
        <v>3.1561561561561563E-2</v>
      </c>
      <c r="AG176" s="52">
        <f>VLOOKUP($B176,Data!$A$8:$GL$500,170,FALSE)</f>
        <v>2.9096385542168673E-2</v>
      </c>
      <c r="AH176" s="52">
        <f>VLOOKUP($B176,Data!$A$8:$GL$500,171,FALSE)</f>
        <v>2.8402366863905324E-2</v>
      </c>
      <c r="AI176" s="52">
        <f>VLOOKUP($B176,Data!$A$8:$GL$500,172,FALSE)</f>
        <v>2.6541786743515851E-2</v>
      </c>
      <c r="AJ176" s="52">
        <f>VLOOKUP($B176,Data!$A$8:$GL$500,173,FALSE)</f>
        <v>2.6442577030812323E-2</v>
      </c>
      <c r="AK176" s="52">
        <f>VLOOKUP($B176,Data!$A$8:$GL$500,174,FALSE)</f>
        <v>2.2837837837837837E-2</v>
      </c>
    </row>
    <row r="177" spans="1:37">
      <c r="A177" s="1"/>
      <c r="B177" s="17" t="s">
        <v>257</v>
      </c>
      <c r="C177" s="42" t="s">
        <v>518</v>
      </c>
      <c r="D177" t="s">
        <v>505</v>
      </c>
      <c r="E177" s="45" t="s">
        <v>257</v>
      </c>
      <c r="F177" s="45" t="s">
        <v>33</v>
      </c>
      <c r="G177" s="45" t="str">
        <f>""</f>
        <v/>
      </c>
      <c r="H177" s="23">
        <f>VLOOKUP($B177,Data!$A$8:$GL$500,145,FALSE)</f>
        <v>5.6561590688651797E-2</v>
      </c>
      <c r="I177" s="23">
        <f>VLOOKUP($B177,Data!$A$8:$GL$500,146,FALSE)</f>
        <v>5.3256252949504486E-2</v>
      </c>
      <c r="J177" s="23">
        <f>VLOOKUP($B177,Data!$A$8:$GL$500,147,FALSE)</f>
        <v>5.5159500693481273E-2</v>
      </c>
      <c r="K177" s="23">
        <f>VLOOKUP($B177,Data!$A$8:$GL$500,148,FALSE)</f>
        <v>5.2422445255474452E-2</v>
      </c>
      <c r="L177" s="23">
        <f>VLOOKUP($B177,Data!$A$8:$GL$500,149,FALSE)</f>
        <v>5.4544626593806919E-2</v>
      </c>
      <c r="M177" s="23">
        <f>VLOOKUP($B177,Data!$A$8:$GL$500,150,FALSE)</f>
        <v>4.9247454625940684E-2</v>
      </c>
      <c r="N177" s="23">
        <f>VLOOKUP($B177,Data!$A$8:$GL$500,151,FALSE)</f>
        <v>4.8303057155516173E-2</v>
      </c>
      <c r="O177" s="23">
        <f>VLOOKUP($B177,Data!$A$8:$GL$500,152,FALSE)</f>
        <v>4.5933333333333333E-2</v>
      </c>
      <c r="P177" s="23">
        <f>VLOOKUP($B177,Data!$A$8:$GL$500,153,FALSE)</f>
        <v>4.7768448961555458E-2</v>
      </c>
      <c r="Q177" s="23">
        <f>VLOOKUP($B177,Data!$A$8:$GL$500,154,FALSE)</f>
        <v>4.9726277372262775E-2</v>
      </c>
      <c r="R177" s="23">
        <f>VLOOKUP($B177,Data!$A$8:$GL$500,155,FALSE)</f>
        <v>5.3590767865068799E-2</v>
      </c>
      <c r="S177" s="23">
        <f>VLOOKUP($B177,Data!$A$8:$GL$500,156,FALSE)</f>
        <v>6.178442028985507E-2</v>
      </c>
      <c r="T177" s="23">
        <f>VLOOKUP($B177,Data!$A$8:$GL$500,157,FALSE)</f>
        <v>7.5051778478162995E-2</v>
      </c>
      <c r="U177" s="23">
        <f>VLOOKUP($B177,Data!$A$8:$GL$500,158,FALSE)</f>
        <v>7.374401393121463E-2</v>
      </c>
      <c r="V177" s="23">
        <f>VLOOKUP($B177,Data!$A$8:$GL$500,159,FALSE)</f>
        <v>7.948885976408912E-2</v>
      </c>
      <c r="W177" s="23">
        <f>VLOOKUP($B177,Data!$A$8:$GL$500,160,FALSE)</f>
        <v>7.6452573373032753E-2</v>
      </c>
      <c r="X177" s="23">
        <f>VLOOKUP($B177,Data!$A$8:$GL$500,161,FALSE)</f>
        <v>7.9073675140025848E-2</v>
      </c>
      <c r="Y177" s="23">
        <f>VLOOKUP($B177,Data!$A$8:$GL$500,162,FALSE)</f>
        <v>7.4457264957264957E-2</v>
      </c>
      <c r="Z177" s="23">
        <f>VLOOKUP($B177,Data!$A$8:$GL$500,163,FALSE)</f>
        <v>7.4783522488440515E-2</v>
      </c>
      <c r="AA177" s="23">
        <f>VLOOKUP($B177,Data!$A$8:$GL$500,164,FALSE)</f>
        <v>7.0441115272575947E-2</v>
      </c>
      <c r="AB177" s="23">
        <f>VLOOKUP($B177,Data!$A$8:$GL$500,165,FALSE)</f>
        <v>7.437368199072121E-2</v>
      </c>
      <c r="AC177" s="23">
        <f>VLOOKUP($B177,Data!$A$8:$GL$500,166,FALSE)</f>
        <v>7.5243445692883895E-2</v>
      </c>
      <c r="AD177" s="23">
        <f>VLOOKUP($B177,Data!$A$8:$GL$500,167,FALSE)</f>
        <v>8.0405126085159151E-2</v>
      </c>
      <c r="AE177" s="52">
        <f>VLOOKUP($B177,Data!$A$8:$GL$500,168,FALSE)</f>
        <v>7.9426229508196722E-2</v>
      </c>
      <c r="AF177" s="52">
        <f>VLOOKUP($B177,Data!$A$8:$GL$500,169,FALSE)</f>
        <v>8.2778896496173981E-2</v>
      </c>
      <c r="AG177" s="52">
        <f>VLOOKUP($B177,Data!$A$8:$GL$500,170,FALSE)</f>
        <v>7.9283439490445862E-2</v>
      </c>
      <c r="AH177" s="52">
        <f>VLOOKUP($B177,Data!$A$8:$GL$500,171,FALSE)</f>
        <v>7.8718348266458904E-2</v>
      </c>
      <c r="AI177" s="52">
        <f>VLOOKUP($B177,Data!$A$8:$GL$500,172,FALSE)</f>
        <v>7.6722265321955002E-2</v>
      </c>
      <c r="AJ177" s="52">
        <f>VLOOKUP($B177,Data!$A$8:$GL$500,173,FALSE)</f>
        <v>7.6509077155824515E-2</v>
      </c>
      <c r="AK177" s="52">
        <f>VLOOKUP($B177,Data!$A$8:$GL$500,174,FALSE)</f>
        <v>7.2751241880015291E-2</v>
      </c>
    </row>
    <row r="178" spans="1:37">
      <c r="A178" s="1"/>
      <c r="B178" s="17" t="s">
        <v>258</v>
      </c>
      <c r="C178" s="42" t="s">
        <v>517</v>
      </c>
      <c r="D178" t="s">
        <v>0</v>
      </c>
      <c r="E178" s="45" t="s">
        <v>258</v>
      </c>
      <c r="F178" s="45" t="s">
        <v>506</v>
      </c>
      <c r="G178" s="45" t="str">
        <f>""</f>
        <v/>
      </c>
      <c r="H178" s="23">
        <f>VLOOKUP($B178,Data!$A$8:$GL$500,145,FALSE)</f>
        <v>3.6956521739130437E-2</v>
      </c>
      <c r="I178" s="23">
        <f>VLOOKUP($B178,Data!$A$8:$GL$500,146,FALSE)</f>
        <v>3.6645021645021647E-2</v>
      </c>
      <c r="J178" s="23">
        <f>VLOOKUP($B178,Data!$A$8:$GL$500,147,FALSE)</f>
        <v>3.3494736842105265E-2</v>
      </c>
      <c r="K178" s="23">
        <f>VLOOKUP($B178,Data!$A$8:$GL$500,148,FALSE)</f>
        <v>3.1982570806100216E-2</v>
      </c>
      <c r="L178" s="23">
        <f>VLOOKUP($B178,Data!$A$8:$GL$500,149,FALSE)</f>
        <v>3.966292134831461E-2</v>
      </c>
      <c r="M178" s="23">
        <f>VLOOKUP($B178,Data!$A$8:$GL$500,150,FALSE)</f>
        <v>3.2305986696230596E-2</v>
      </c>
      <c r="N178" s="23">
        <f>VLOOKUP($B178,Data!$A$8:$GL$500,151,FALSE)</f>
        <v>2.7571115973741796E-2</v>
      </c>
      <c r="O178" s="23">
        <f>VLOOKUP($B178,Data!$A$8:$GL$500,152,FALSE)</f>
        <v>2.5983772819472617E-2</v>
      </c>
      <c r="P178" s="23">
        <f>VLOOKUP($B178,Data!$A$8:$GL$500,153,FALSE)</f>
        <v>2.9220272904483431E-2</v>
      </c>
      <c r="Q178" s="23">
        <f>VLOOKUP($B178,Data!$A$8:$GL$500,154,FALSE)</f>
        <v>2.8535156249999999E-2</v>
      </c>
      <c r="R178" s="23">
        <f>VLOOKUP($B178,Data!$A$8:$GL$500,155,FALSE)</f>
        <v>3.307070707070707E-2</v>
      </c>
      <c r="S178" s="23">
        <f>VLOOKUP($B178,Data!$A$8:$GL$500,156,FALSE)</f>
        <v>3.9683168316831684E-2</v>
      </c>
      <c r="T178" s="23">
        <f>VLOOKUP($B178,Data!$A$8:$GL$500,157,FALSE)</f>
        <v>5.5050100200400805E-2</v>
      </c>
      <c r="U178" s="23">
        <f>VLOOKUP($B178,Data!$A$8:$GL$500,158,FALSE)</f>
        <v>5.3366935483870968E-2</v>
      </c>
      <c r="V178" s="23">
        <f>VLOOKUP($B178,Data!$A$8:$GL$500,159,FALSE)</f>
        <v>5.9464668094218416E-2</v>
      </c>
      <c r="W178" s="23">
        <f>VLOOKUP($B178,Data!$A$8:$GL$500,160,FALSE)</f>
        <v>6.160714285714286E-2</v>
      </c>
      <c r="X178" s="23">
        <f>VLOOKUP($B178,Data!$A$8:$GL$500,161,FALSE)</f>
        <v>6.2995594713656386E-2</v>
      </c>
      <c r="Y178" s="23">
        <f>VLOOKUP($B178,Data!$A$8:$GL$500,162,FALSE)</f>
        <v>5.3261339092872569E-2</v>
      </c>
      <c r="Z178" s="23">
        <f>VLOOKUP($B178,Data!$A$8:$GL$500,163,FALSE)</f>
        <v>4.9653061224489793E-2</v>
      </c>
      <c r="AA178" s="23">
        <f>VLOOKUP($B178,Data!$A$8:$GL$500,164,FALSE)</f>
        <v>4.9147609147609149E-2</v>
      </c>
      <c r="AB178" s="23">
        <f>VLOOKUP($B178,Data!$A$8:$GL$500,165,FALSE)</f>
        <v>5.7177242888402625E-2</v>
      </c>
      <c r="AC178" s="23">
        <f>VLOOKUP($B178,Data!$A$8:$GL$500,166,FALSE)</f>
        <v>5.9465478841870825E-2</v>
      </c>
      <c r="AD178" s="23">
        <f>VLOOKUP($B178,Data!$A$8:$GL$500,167,FALSE)</f>
        <v>6.0734341252699782E-2</v>
      </c>
      <c r="AE178" s="52">
        <f>VLOOKUP($B178,Data!$A$8:$GL$500,168,FALSE)</f>
        <v>5.8912579957356076E-2</v>
      </c>
      <c r="AF178" s="52">
        <f>VLOOKUP($B178,Data!$A$8:$GL$500,169,FALSE)</f>
        <v>6.7946428571428574E-2</v>
      </c>
      <c r="AG178" s="52">
        <f>VLOOKUP($B178,Data!$A$8:$GL$500,170,FALSE)</f>
        <v>6.3455723542116635E-2</v>
      </c>
      <c r="AH178" s="52">
        <f>VLOOKUP($B178,Data!$A$8:$GL$500,171,FALSE)</f>
        <v>6.137855579868709E-2</v>
      </c>
      <c r="AI178" s="52">
        <f>VLOOKUP($B178,Data!$A$8:$GL$500,172,FALSE)</f>
        <v>6.2511111111111115E-2</v>
      </c>
      <c r="AJ178" s="52">
        <f>VLOOKUP($B178,Data!$A$8:$GL$500,173,FALSE)</f>
        <v>6.3056133056133057E-2</v>
      </c>
      <c r="AK178" s="52">
        <f>VLOOKUP($B178,Data!$A$8:$GL$500,174,FALSE)</f>
        <v>6.0649350649350647E-2</v>
      </c>
    </row>
    <row r="179" spans="1:37">
      <c r="A179" s="1"/>
      <c r="B179" s="17" t="s">
        <v>259</v>
      </c>
      <c r="C179" s="42" t="s">
        <v>518</v>
      </c>
      <c r="D179" t="s">
        <v>505</v>
      </c>
      <c r="E179" s="45" t="s">
        <v>259</v>
      </c>
      <c r="F179" s="45" t="s">
        <v>35</v>
      </c>
      <c r="G179" s="45" t="str">
        <f>""</f>
        <v/>
      </c>
      <c r="H179" s="23">
        <f>VLOOKUP($B179,Data!$A$8:$GL$500,145,FALSE)</f>
        <v>3.6245120999219359E-2</v>
      </c>
      <c r="I179" s="23">
        <f>VLOOKUP($B179,Data!$A$8:$GL$500,146,FALSE)</f>
        <v>3.5104086353122593E-2</v>
      </c>
      <c r="J179" s="23">
        <f>VLOOKUP($B179,Data!$A$8:$GL$500,147,FALSE)</f>
        <v>3.4376434583014537E-2</v>
      </c>
      <c r="K179" s="23">
        <f>VLOOKUP($B179,Data!$A$8:$GL$500,148,FALSE)</f>
        <v>3.2683114880493448E-2</v>
      </c>
      <c r="L179" s="23">
        <f>VLOOKUP($B179,Data!$A$8:$GL$500,149,FALSE)</f>
        <v>3.2768754833720028E-2</v>
      </c>
      <c r="M179" s="23">
        <f>VLOOKUP($B179,Data!$A$8:$GL$500,150,FALSE)</f>
        <v>2.8953040800615858E-2</v>
      </c>
      <c r="N179" s="23">
        <f>VLOOKUP($B179,Data!$A$8:$GL$500,151,FALSE)</f>
        <v>2.8000000000000001E-2</v>
      </c>
      <c r="O179" s="23">
        <f>VLOOKUP($B179,Data!$A$8:$GL$500,152,FALSE)</f>
        <v>2.5197568389057751E-2</v>
      </c>
      <c r="P179" s="23">
        <f>VLOOKUP($B179,Data!$A$8:$GL$500,153,FALSE)</f>
        <v>2.8710644677661171E-2</v>
      </c>
      <c r="Q179" s="23">
        <f>VLOOKUP($B179,Data!$A$8:$GL$500,154,FALSE)</f>
        <v>2.7350037965072134E-2</v>
      </c>
      <c r="R179" s="23">
        <f>VLOOKUP($B179,Data!$A$8:$GL$500,155,FALSE)</f>
        <v>3.0645657186779401E-2</v>
      </c>
      <c r="S179" s="23">
        <f>VLOOKUP($B179,Data!$A$8:$GL$500,156,FALSE)</f>
        <v>3.8253477588871716E-2</v>
      </c>
      <c r="T179" s="23">
        <f>VLOOKUP($B179,Data!$A$8:$GL$500,157,FALSE)</f>
        <v>5.1354489164086685E-2</v>
      </c>
      <c r="U179" s="23">
        <f>VLOOKUP($B179,Data!$A$8:$GL$500,158,FALSE)</f>
        <v>5.3335913312693502E-2</v>
      </c>
      <c r="V179" s="23">
        <f>VLOOKUP($B179,Data!$A$8:$GL$500,159,FALSE)</f>
        <v>5.5126436781609195E-2</v>
      </c>
      <c r="W179" s="23">
        <f>VLOOKUP($B179,Data!$A$8:$GL$500,160,FALSE)</f>
        <v>5.6656322730799069E-2</v>
      </c>
      <c r="X179" s="23">
        <f>VLOOKUP($B179,Data!$A$8:$GL$500,161,FALSE)</f>
        <v>5.8583792289535801E-2</v>
      </c>
      <c r="Y179" s="23">
        <f>VLOOKUP($B179,Data!$A$8:$GL$500,162,FALSE)</f>
        <v>5.2451768488745984E-2</v>
      </c>
      <c r="Z179" s="23">
        <f>VLOOKUP($B179,Data!$A$8:$GL$500,163,FALSE)</f>
        <v>5.0064882400648825E-2</v>
      </c>
      <c r="AA179" s="23">
        <f>VLOOKUP($B179,Data!$A$8:$GL$500,164,FALSE)</f>
        <v>4.9265762170790102E-2</v>
      </c>
      <c r="AB179" s="23">
        <f>VLOOKUP($B179,Data!$A$8:$GL$500,165,FALSE)</f>
        <v>5.2352478363493313E-2</v>
      </c>
      <c r="AC179" s="23">
        <f>VLOOKUP($B179,Data!$A$8:$GL$500,166,FALSE)</f>
        <v>5.2181391712275212E-2</v>
      </c>
      <c r="AD179" s="23">
        <f>VLOOKUP($B179,Data!$A$8:$GL$500,167,FALSE)</f>
        <v>5.5581576893052306E-2</v>
      </c>
      <c r="AE179" s="52">
        <f>VLOOKUP($B179,Data!$A$8:$GL$500,168,FALSE)</f>
        <v>5.5661993769470404E-2</v>
      </c>
      <c r="AF179" s="52">
        <f>VLOOKUP($B179,Data!$A$8:$GL$500,169,FALSE)</f>
        <v>5.8548136645962735E-2</v>
      </c>
      <c r="AG179" s="52">
        <f>VLOOKUP($B179,Data!$A$8:$GL$500,170,FALSE)</f>
        <v>5.525908739365816E-2</v>
      </c>
      <c r="AH179" s="52">
        <f>VLOOKUP($B179,Data!$A$8:$GL$500,171,FALSE)</f>
        <v>5.3950233281493003E-2</v>
      </c>
      <c r="AI179" s="52">
        <f>VLOOKUP($B179,Data!$A$8:$GL$500,172,FALSE)</f>
        <v>5.1830218068535827E-2</v>
      </c>
      <c r="AJ179" s="52">
        <f>VLOOKUP($B179,Data!$A$8:$GL$500,173,FALSE)</f>
        <v>5.3828124999999998E-2</v>
      </c>
      <c r="AK179" s="52">
        <f>VLOOKUP($B179,Data!$A$8:$GL$500,174,FALSE)</f>
        <v>4.9400958466453676E-2</v>
      </c>
    </row>
    <row r="180" spans="1:37">
      <c r="A180" s="1"/>
      <c r="B180" s="17" t="s">
        <v>260</v>
      </c>
      <c r="C180" s="42" t="s">
        <v>517</v>
      </c>
      <c r="D180" t="s">
        <v>0</v>
      </c>
      <c r="E180" s="45" t="s">
        <v>260</v>
      </c>
      <c r="F180" s="45" t="s">
        <v>37</v>
      </c>
      <c r="G180" s="45" t="str">
        <f>""</f>
        <v/>
      </c>
      <c r="H180" s="23">
        <f>VLOOKUP($B180,Data!$A$8:$GL$500,145,FALSE)</f>
        <v>1.4767441860465117E-2</v>
      </c>
      <c r="I180" s="23">
        <f>VLOOKUP($B180,Data!$A$8:$GL$500,146,FALSE)</f>
        <v>1.4457364341085271E-2</v>
      </c>
      <c r="J180" s="23">
        <f>VLOOKUP($B180,Data!$A$8:$GL$500,147,FALSE)</f>
        <v>1.4150943396226415E-2</v>
      </c>
      <c r="K180" s="23">
        <f>VLOOKUP($B180,Data!$A$8:$GL$500,148,FALSE)</f>
        <v>1.3280632411067193E-2</v>
      </c>
      <c r="L180" s="23">
        <f>VLOOKUP($B180,Data!$A$8:$GL$500,149,FALSE)</f>
        <v>1.4980392156862745E-2</v>
      </c>
      <c r="M180" s="23">
        <f>VLOOKUP($B180,Data!$A$8:$GL$500,150,FALSE)</f>
        <v>1.3607843137254902E-2</v>
      </c>
      <c r="N180" s="23">
        <f>VLOOKUP($B180,Data!$A$8:$GL$500,151,FALSE)</f>
        <v>1.1789883268482491E-2</v>
      </c>
      <c r="O180" s="23">
        <f>VLOOKUP($B180,Data!$A$8:$GL$500,152,FALSE)</f>
        <v>1.11328125E-2</v>
      </c>
      <c r="P180" s="23">
        <f>VLOOKUP($B180,Data!$A$8:$GL$500,153,FALSE)</f>
        <v>1.0426356589147286E-2</v>
      </c>
      <c r="Q180" s="23">
        <f>VLOOKUP($B180,Data!$A$8:$GL$500,154,FALSE)</f>
        <v>1.123076923076923E-2</v>
      </c>
      <c r="R180" s="23">
        <f>VLOOKUP($B180,Data!$A$8:$GL$500,155,FALSE)</f>
        <v>1.446215139442231E-2</v>
      </c>
      <c r="S180" s="23">
        <f>VLOOKUP($B180,Data!$A$8:$GL$500,156,FALSE)</f>
        <v>2.069767441860465E-2</v>
      </c>
      <c r="T180" s="23">
        <f>VLOOKUP($B180,Data!$A$8:$GL$500,157,FALSE)</f>
        <v>3.5384615384615382E-2</v>
      </c>
      <c r="U180" s="23">
        <f>VLOOKUP($B180,Data!$A$8:$GL$500,158,FALSE)</f>
        <v>3.6016597510373442E-2</v>
      </c>
      <c r="V180" s="23">
        <f>VLOOKUP($B180,Data!$A$8:$GL$500,159,FALSE)</f>
        <v>3.2282157676348545E-2</v>
      </c>
      <c r="W180" s="23">
        <f>VLOOKUP($B180,Data!$A$8:$GL$500,160,FALSE)</f>
        <v>3.0588235294117649E-2</v>
      </c>
      <c r="X180" s="23">
        <f>VLOOKUP($B180,Data!$A$8:$GL$500,161,FALSE)</f>
        <v>3.1528925619834711E-2</v>
      </c>
      <c r="Y180" s="23">
        <f>VLOOKUP($B180,Data!$A$8:$GL$500,162,FALSE)</f>
        <v>2.7165991902834009E-2</v>
      </c>
      <c r="Z180" s="23">
        <f>VLOOKUP($B180,Data!$A$8:$GL$500,163,FALSE)</f>
        <v>2.3875E-2</v>
      </c>
      <c r="AA180" s="23">
        <f>VLOOKUP($B180,Data!$A$8:$GL$500,164,FALSE)</f>
        <v>2.4700854700854702E-2</v>
      </c>
      <c r="AB180" s="23">
        <f>VLOOKUP($B180,Data!$A$8:$GL$500,165,FALSE)</f>
        <v>2.7245762711864407E-2</v>
      </c>
      <c r="AC180" s="23">
        <f>VLOOKUP($B180,Data!$A$8:$GL$500,166,FALSE)</f>
        <v>2.7264957264957264E-2</v>
      </c>
      <c r="AD180" s="23">
        <f>VLOOKUP($B180,Data!$A$8:$GL$500,167,FALSE)</f>
        <v>2.7016129032258064E-2</v>
      </c>
      <c r="AE180" s="52">
        <f>VLOOKUP($B180,Data!$A$8:$GL$500,168,FALSE)</f>
        <v>2.6186770428015566E-2</v>
      </c>
      <c r="AF180" s="52">
        <f>VLOOKUP($B180,Data!$A$8:$GL$500,169,FALSE)</f>
        <v>2.9522058823529412E-2</v>
      </c>
      <c r="AG180" s="52">
        <f>VLOOKUP($B180,Data!$A$8:$GL$500,170,FALSE)</f>
        <v>2.6188679245283019E-2</v>
      </c>
      <c r="AH180" s="52">
        <f>VLOOKUP($B180,Data!$A$8:$GL$500,171,FALSE)</f>
        <v>2.6301886792452829E-2</v>
      </c>
      <c r="AI180" s="52">
        <f>VLOOKUP($B180,Data!$A$8:$GL$500,172,FALSE)</f>
        <v>2.5185185185185185E-2</v>
      </c>
      <c r="AJ180" s="52">
        <f>VLOOKUP($B180,Data!$A$8:$GL$500,173,FALSE)</f>
        <v>2.8740458015267176E-2</v>
      </c>
      <c r="AK180" s="52">
        <f>VLOOKUP($B180,Data!$A$8:$GL$500,174,FALSE)</f>
        <v>2.5451263537906138E-2</v>
      </c>
    </row>
    <row r="181" spans="1:37">
      <c r="A181" s="1"/>
      <c r="B181" s="17" t="s">
        <v>261</v>
      </c>
      <c r="C181" s="42" t="s">
        <v>516</v>
      </c>
      <c r="D181" t="s">
        <v>0</v>
      </c>
      <c r="E181" s="45" t="s">
        <v>261</v>
      </c>
      <c r="F181" s="45" t="s">
        <v>34</v>
      </c>
      <c r="G181" s="45" t="str">
        <f>""</f>
        <v/>
      </c>
      <c r="H181" s="23">
        <f>VLOOKUP($B181,Data!$A$8:$GL$500,145,FALSE)</f>
        <v>1.7270916334661355E-2</v>
      </c>
      <c r="I181" s="23">
        <f>VLOOKUP($B181,Data!$A$8:$GL$500,146,FALSE)</f>
        <v>1.5685884691848905E-2</v>
      </c>
      <c r="J181" s="23">
        <f>VLOOKUP($B181,Data!$A$8:$GL$500,147,FALSE)</f>
        <v>1.5561904761904761E-2</v>
      </c>
      <c r="K181" s="23">
        <f>VLOOKUP($B181,Data!$A$8:$GL$500,148,FALSE)</f>
        <v>1.5570342205323193E-2</v>
      </c>
      <c r="L181" s="23">
        <f>VLOOKUP($B181,Data!$A$8:$GL$500,149,FALSE)</f>
        <v>1.4635036496350364E-2</v>
      </c>
      <c r="M181" s="23">
        <f>VLOOKUP($B181,Data!$A$8:$GL$500,150,FALSE)</f>
        <v>1.1842105263157895E-2</v>
      </c>
      <c r="N181" s="23">
        <f>VLOOKUP($B181,Data!$A$8:$GL$500,151,FALSE)</f>
        <v>1.1232394366197183E-2</v>
      </c>
      <c r="O181" s="23">
        <f>VLOOKUP($B181,Data!$A$8:$GL$500,152,FALSE)</f>
        <v>1.0790861159929702E-2</v>
      </c>
      <c r="P181" s="23">
        <f>VLOOKUP($B181,Data!$A$8:$GL$500,153,FALSE)</f>
        <v>1.2216404886561954E-2</v>
      </c>
      <c r="Q181" s="23">
        <f>VLOOKUP($B181,Data!$A$8:$GL$500,154,FALSE)</f>
        <v>1.421146953405018E-2</v>
      </c>
      <c r="R181" s="23">
        <f>VLOOKUP($B181,Data!$A$8:$GL$500,155,FALSE)</f>
        <v>1.6564195298372515E-2</v>
      </c>
      <c r="S181" s="23">
        <f>VLOOKUP($B181,Data!$A$8:$GL$500,156,FALSE)</f>
        <v>2.310091743119266E-2</v>
      </c>
      <c r="T181" s="23">
        <f>VLOOKUP($B181,Data!$A$8:$GL$500,157,FALSE)</f>
        <v>3.2903225806451615E-2</v>
      </c>
      <c r="U181" s="23">
        <f>VLOOKUP($B181,Data!$A$8:$GL$500,158,FALSE)</f>
        <v>3.2205323193916349E-2</v>
      </c>
      <c r="V181" s="23">
        <f>VLOOKUP($B181,Data!$A$8:$GL$500,159,FALSE)</f>
        <v>3.2149712092130515E-2</v>
      </c>
      <c r="W181" s="23">
        <f>VLOOKUP($B181,Data!$A$8:$GL$500,160,FALSE)</f>
        <v>3.1767068273092371E-2</v>
      </c>
      <c r="X181" s="23">
        <f>VLOOKUP($B181,Data!$A$8:$GL$500,161,FALSE)</f>
        <v>3.39484126984127E-2</v>
      </c>
      <c r="Y181" s="23">
        <f>VLOOKUP($B181,Data!$A$8:$GL$500,162,FALSE)</f>
        <v>2.7907869481765834E-2</v>
      </c>
      <c r="Z181" s="23">
        <f>VLOOKUP($B181,Data!$A$8:$GL$500,163,FALSE)</f>
        <v>2.8694817658349327E-2</v>
      </c>
      <c r="AA181" s="23">
        <f>VLOOKUP($B181,Data!$A$8:$GL$500,164,FALSE)</f>
        <v>2.4777777777777777E-2</v>
      </c>
      <c r="AB181" s="23">
        <f>VLOOKUP($B181,Data!$A$8:$GL$500,165,FALSE)</f>
        <v>2.9710982658959537E-2</v>
      </c>
      <c r="AC181" s="23">
        <f>VLOOKUP($B181,Data!$A$8:$GL$500,166,FALSE)</f>
        <v>2.556818181818182E-2</v>
      </c>
      <c r="AD181" s="23">
        <f>VLOOKUP($B181,Data!$A$8:$GL$500,167,FALSE)</f>
        <v>2.8535645472061655E-2</v>
      </c>
      <c r="AE181" s="52">
        <f>VLOOKUP($B181,Data!$A$8:$GL$500,168,FALSE)</f>
        <v>2.8822393822393821E-2</v>
      </c>
      <c r="AF181" s="52">
        <f>VLOOKUP($B181,Data!$A$8:$GL$500,169,FALSE)</f>
        <v>3.1603053435114506E-2</v>
      </c>
      <c r="AG181" s="52">
        <f>VLOOKUP($B181,Data!$A$8:$GL$500,170,FALSE)</f>
        <v>2.6750972762645913E-2</v>
      </c>
      <c r="AH181" s="52">
        <f>VLOOKUP($B181,Data!$A$8:$GL$500,171,FALSE)</f>
        <v>2.6811881188118811E-2</v>
      </c>
      <c r="AI181" s="52">
        <f>VLOOKUP($B181,Data!$A$8:$GL$500,172,FALSE)</f>
        <v>2.2843326885880078E-2</v>
      </c>
      <c r="AJ181" s="52">
        <f>VLOOKUP($B181,Data!$A$8:$GL$500,173,FALSE)</f>
        <v>2.6289062500000002E-2</v>
      </c>
      <c r="AK181" s="52">
        <f>VLOOKUP($B181,Data!$A$8:$GL$500,174,FALSE)</f>
        <v>2.0056710775047257E-2</v>
      </c>
    </row>
    <row r="182" spans="1:37">
      <c r="A182" s="1"/>
      <c r="B182" s="17" t="s">
        <v>263</v>
      </c>
      <c r="C182" s="42" t="s">
        <v>518</v>
      </c>
      <c r="D182" t="s">
        <v>505</v>
      </c>
      <c r="E182" s="45" t="s">
        <v>263</v>
      </c>
      <c r="F182" s="45" t="s">
        <v>42</v>
      </c>
      <c r="G182" s="45" t="str">
        <f>""</f>
        <v/>
      </c>
      <c r="H182" s="23">
        <f>VLOOKUP($B182,Data!$A$8:$GL$500,145,FALSE)</f>
        <v>2.935700575815739E-2</v>
      </c>
      <c r="I182" s="23">
        <f>VLOOKUP($B182,Data!$A$8:$GL$500,146,FALSE)</f>
        <v>2.8430451127819549E-2</v>
      </c>
      <c r="J182" s="23">
        <f>VLOOKUP($B182,Data!$A$8:$GL$500,147,FALSE)</f>
        <v>2.8567441860465115E-2</v>
      </c>
      <c r="K182" s="23">
        <f>VLOOKUP($B182,Data!$A$8:$GL$500,148,FALSE)</f>
        <v>2.6175115207373274E-2</v>
      </c>
      <c r="L182" s="23">
        <f>VLOOKUP($B182,Data!$A$8:$GL$500,149,FALSE)</f>
        <v>2.432943294329433E-2</v>
      </c>
      <c r="M182" s="23">
        <f>VLOOKUP($B182,Data!$A$8:$GL$500,150,FALSE)</f>
        <v>2.0817777777777779E-2</v>
      </c>
      <c r="N182" s="23">
        <f>VLOOKUP($B182,Data!$A$8:$GL$500,151,FALSE)</f>
        <v>2.0338379341050757E-2</v>
      </c>
      <c r="O182" s="23">
        <f>VLOOKUP($B182,Data!$A$8:$GL$500,152,FALSE)</f>
        <v>1.7601410934744269E-2</v>
      </c>
      <c r="P182" s="23">
        <f>VLOOKUP($B182,Data!$A$8:$GL$500,153,FALSE)</f>
        <v>1.8927000879507477E-2</v>
      </c>
      <c r="Q182" s="23">
        <f>VLOOKUP($B182,Data!$A$8:$GL$500,154,FALSE)</f>
        <v>1.7336769759450171E-2</v>
      </c>
      <c r="R182" s="23">
        <f>VLOOKUP($B182,Data!$A$8:$GL$500,155,FALSE)</f>
        <v>1.9837328767123286E-2</v>
      </c>
      <c r="S182" s="23">
        <f>VLOOKUP($B182,Data!$A$8:$GL$500,156,FALSE)</f>
        <v>2.3648881239242685E-2</v>
      </c>
      <c r="T182" s="23">
        <f>VLOOKUP($B182,Data!$A$8:$GL$500,157,FALSE)</f>
        <v>3.0395869191049914E-2</v>
      </c>
      <c r="U182" s="23">
        <f>VLOOKUP($B182,Data!$A$8:$GL$500,158,FALSE)</f>
        <v>3.2587108013937285E-2</v>
      </c>
      <c r="V182" s="23">
        <f>VLOOKUP($B182,Data!$A$8:$GL$500,159,FALSE)</f>
        <v>3.4939341421143848E-2</v>
      </c>
      <c r="W182" s="23">
        <f>VLOOKUP($B182,Data!$A$8:$GL$500,160,FALSE)</f>
        <v>3.3580901856763927E-2</v>
      </c>
      <c r="X182" s="23">
        <f>VLOOKUP($B182,Data!$A$8:$GL$500,161,FALSE)</f>
        <v>3.505347593582888E-2</v>
      </c>
      <c r="Y182" s="23">
        <f>VLOOKUP($B182,Data!$A$8:$GL$500,162,FALSE)</f>
        <v>3.0889084507042253E-2</v>
      </c>
      <c r="Z182" s="23">
        <f>VLOOKUP($B182,Data!$A$8:$GL$500,163,FALSE)</f>
        <v>3.2610229276895941E-2</v>
      </c>
      <c r="AA182" s="23">
        <f>VLOOKUP($B182,Data!$A$8:$GL$500,164,FALSE)</f>
        <v>2.9735915492957746E-2</v>
      </c>
      <c r="AB182" s="23">
        <f>VLOOKUP($B182,Data!$A$8:$GL$500,165,FALSE)</f>
        <v>3.1980548187444738E-2</v>
      </c>
      <c r="AC182" s="23">
        <f>VLOOKUP($B182,Data!$A$8:$GL$500,166,FALSE)</f>
        <v>3.3025732031943214E-2</v>
      </c>
      <c r="AD182" s="23">
        <f>VLOOKUP($B182,Data!$A$8:$GL$500,167,FALSE)</f>
        <v>3.5757575757575759E-2</v>
      </c>
      <c r="AE182" s="52">
        <f>VLOOKUP($B182,Data!$A$8:$GL$500,168,FALSE)</f>
        <v>3.4794759825327509E-2</v>
      </c>
      <c r="AF182" s="52">
        <f>VLOOKUP($B182,Data!$A$8:$GL$500,169,FALSE)</f>
        <v>3.5482189400521287E-2</v>
      </c>
      <c r="AG182" s="52">
        <f>VLOOKUP($B182,Data!$A$8:$GL$500,170,FALSE)</f>
        <v>3.3754355400696864E-2</v>
      </c>
      <c r="AH182" s="52">
        <f>VLOOKUP($B182,Data!$A$8:$GL$500,171,FALSE)</f>
        <v>3.3428324697754752E-2</v>
      </c>
      <c r="AI182" s="52">
        <f>VLOOKUP($B182,Data!$A$8:$GL$500,172,FALSE)</f>
        <v>3.1965811965811969E-2</v>
      </c>
      <c r="AJ182" s="52">
        <f>VLOOKUP($B182,Data!$A$8:$GL$500,173,FALSE)</f>
        <v>3.309322033898305E-2</v>
      </c>
      <c r="AK182" s="52">
        <f>VLOOKUP($B182,Data!$A$8:$GL$500,174,FALSE)</f>
        <v>2.9858333333333334E-2</v>
      </c>
    </row>
    <row r="183" spans="1:37">
      <c r="A183" s="1"/>
      <c r="B183" s="17" t="s">
        <v>264</v>
      </c>
      <c r="C183" s="42" t="s">
        <v>516</v>
      </c>
      <c r="D183" t="s">
        <v>0</v>
      </c>
      <c r="E183" s="45" t="s">
        <v>264</v>
      </c>
      <c r="F183" s="45" t="s">
        <v>34</v>
      </c>
      <c r="G183" s="45" t="str">
        <f>""</f>
        <v/>
      </c>
      <c r="H183" s="23">
        <f>VLOOKUP($B183,Data!$A$8:$GL$500,145,FALSE)</f>
        <v>1.577956989247312E-2</v>
      </c>
      <c r="I183" s="23">
        <f>VLOOKUP($B183,Data!$A$8:$GL$500,146,FALSE)</f>
        <v>1.5745257452574525E-2</v>
      </c>
      <c r="J183" s="23">
        <f>VLOOKUP($B183,Data!$A$8:$GL$500,147,FALSE)</f>
        <v>1.6705202312138727E-2</v>
      </c>
      <c r="K183" s="23">
        <f>VLOOKUP($B183,Data!$A$8:$GL$500,148,FALSE)</f>
        <v>1.6107954545454547E-2</v>
      </c>
      <c r="L183" s="23">
        <f>VLOOKUP($B183,Data!$A$8:$GL$500,149,FALSE)</f>
        <v>1.5875706214689266E-2</v>
      </c>
      <c r="M183" s="23">
        <f>VLOOKUP($B183,Data!$A$8:$GL$500,150,FALSE)</f>
        <v>1.3172804532577903E-2</v>
      </c>
      <c r="N183" s="23">
        <f>VLOOKUP($B183,Data!$A$8:$GL$500,151,FALSE)</f>
        <v>1.1710526315789473E-2</v>
      </c>
      <c r="O183" s="23">
        <f>VLOOKUP($B183,Data!$A$8:$GL$500,152,FALSE)</f>
        <v>1.1580381471389645E-2</v>
      </c>
      <c r="P183" s="23">
        <f>VLOOKUP($B183,Data!$A$8:$GL$500,153,FALSE)</f>
        <v>1.3024523160762943E-2</v>
      </c>
      <c r="Q183" s="23">
        <f>VLOOKUP($B183,Data!$A$8:$GL$500,154,FALSE)</f>
        <v>1.257617728531856E-2</v>
      </c>
      <c r="R183" s="23">
        <f>VLOOKUP($B183,Data!$A$8:$GL$500,155,FALSE)</f>
        <v>1.5540897097625329E-2</v>
      </c>
      <c r="S183" s="23">
        <f>VLOOKUP($B183,Data!$A$8:$GL$500,156,FALSE)</f>
        <v>2.1181102362204725E-2</v>
      </c>
      <c r="T183" s="23">
        <f>VLOOKUP($B183,Data!$A$8:$GL$500,157,FALSE)</f>
        <v>2.8549618320610686E-2</v>
      </c>
      <c r="U183" s="23">
        <f>VLOOKUP($B183,Data!$A$8:$GL$500,158,FALSE)</f>
        <v>2.6863753213367609E-2</v>
      </c>
      <c r="V183" s="23">
        <f>VLOOKUP($B183,Data!$A$8:$GL$500,159,FALSE)</f>
        <v>2.4974747474747476E-2</v>
      </c>
      <c r="W183" s="23">
        <f>VLOOKUP($B183,Data!$A$8:$GL$500,160,FALSE)</f>
        <v>2.2875E-2</v>
      </c>
      <c r="X183" s="23">
        <f>VLOOKUP($B183,Data!$A$8:$GL$500,161,FALSE)</f>
        <v>2.4538461538461537E-2</v>
      </c>
      <c r="Y183" s="23">
        <f>VLOOKUP($B183,Data!$A$8:$GL$500,162,FALSE)</f>
        <v>2.0261780104712041E-2</v>
      </c>
      <c r="Z183" s="23">
        <f>VLOOKUP($B183,Data!$A$8:$GL$500,163,FALSE)</f>
        <v>2.0677506775067751E-2</v>
      </c>
      <c r="AA183" s="23">
        <f>VLOOKUP($B183,Data!$A$8:$GL$500,164,FALSE)</f>
        <v>2.0844686648501361E-2</v>
      </c>
      <c r="AB183" s="23">
        <f>VLOOKUP($B183,Data!$A$8:$GL$500,165,FALSE)</f>
        <v>2.5236768802228412E-2</v>
      </c>
      <c r="AC183" s="23">
        <f>VLOOKUP($B183,Data!$A$8:$GL$500,166,FALSE)</f>
        <v>2.2459016393442624E-2</v>
      </c>
      <c r="AD183" s="23">
        <f>VLOOKUP($B183,Data!$A$8:$GL$500,167,FALSE)</f>
        <v>2.5082872928176795E-2</v>
      </c>
      <c r="AE183" s="52">
        <f>VLOOKUP($B183,Data!$A$8:$GL$500,168,FALSE)</f>
        <v>2.4877384196185286E-2</v>
      </c>
      <c r="AF183" s="52">
        <f>VLOOKUP($B183,Data!$A$8:$GL$500,169,FALSE)</f>
        <v>2.8938992042440319E-2</v>
      </c>
      <c r="AG183" s="52">
        <f>VLOOKUP($B183,Data!$A$8:$GL$500,170,FALSE)</f>
        <v>2.5757575757575757E-2</v>
      </c>
      <c r="AH183" s="52">
        <f>VLOOKUP($B183,Data!$A$8:$GL$500,171,FALSE)</f>
        <v>2.695156695156695E-2</v>
      </c>
      <c r="AI183" s="52">
        <f>VLOOKUP($B183,Data!$A$8:$GL$500,172,FALSE)</f>
        <v>2.491573033707865E-2</v>
      </c>
      <c r="AJ183" s="52">
        <f>VLOOKUP($B183,Data!$A$8:$GL$500,173,FALSE)</f>
        <v>2.6941176470588236E-2</v>
      </c>
      <c r="AK183" s="52">
        <f>VLOOKUP($B183,Data!$A$8:$GL$500,174,FALSE)</f>
        <v>2.3753753753753753E-2</v>
      </c>
    </row>
    <row r="184" spans="1:37">
      <c r="A184" s="1"/>
      <c r="B184" s="17" t="s">
        <v>265</v>
      </c>
      <c r="C184" s="42" t="s">
        <v>516</v>
      </c>
      <c r="D184" t="s">
        <v>0</v>
      </c>
      <c r="E184" s="45" t="s">
        <v>265</v>
      </c>
      <c r="F184" s="45" t="s">
        <v>40</v>
      </c>
      <c r="G184" s="45" t="str">
        <f>""</f>
        <v/>
      </c>
      <c r="H184" s="23">
        <f>VLOOKUP($B184,Data!$A$8:$GL$500,145,FALSE)</f>
        <v>1.4681818181818181E-2</v>
      </c>
      <c r="I184" s="23">
        <f>VLOOKUP($B184,Data!$A$8:$GL$500,146,FALSE)</f>
        <v>1.2405345211581292E-2</v>
      </c>
      <c r="J184" s="23">
        <f>VLOOKUP($B184,Data!$A$8:$GL$500,147,FALSE)</f>
        <v>1.41834451901566E-2</v>
      </c>
      <c r="K184" s="23">
        <f>VLOOKUP($B184,Data!$A$8:$GL$500,148,FALSE)</f>
        <v>1.4036697247706422E-2</v>
      </c>
      <c r="L184" s="23">
        <f>VLOOKUP($B184,Data!$A$8:$GL$500,149,FALSE)</f>
        <v>1.4752252252252252E-2</v>
      </c>
      <c r="M184" s="23">
        <f>VLOOKUP($B184,Data!$A$8:$GL$500,150,FALSE)</f>
        <v>1.2959641255605382E-2</v>
      </c>
      <c r="N184" s="23">
        <f>VLOOKUP($B184,Data!$A$8:$GL$500,151,FALSE)</f>
        <v>1.2234513274336284E-2</v>
      </c>
      <c r="O184" s="23">
        <f>VLOOKUP($B184,Data!$A$8:$GL$500,152,FALSE)</f>
        <v>1.1634819532908704E-2</v>
      </c>
      <c r="P184" s="23">
        <f>VLOOKUP($B184,Data!$A$8:$GL$500,153,FALSE)</f>
        <v>1.2468619246861925E-2</v>
      </c>
      <c r="Q184" s="23">
        <f>VLOOKUP($B184,Data!$A$8:$GL$500,154,FALSE)</f>
        <v>1.2306079664570231E-2</v>
      </c>
      <c r="R184" s="23">
        <f>VLOOKUP($B184,Data!$A$8:$GL$500,155,FALSE)</f>
        <v>1.3529411764705882E-2</v>
      </c>
      <c r="S184" s="23">
        <f>VLOOKUP($B184,Data!$A$8:$GL$500,156,FALSE)</f>
        <v>1.9807692307692307E-2</v>
      </c>
      <c r="T184" s="23">
        <f>VLOOKUP($B184,Data!$A$8:$GL$500,157,FALSE)</f>
        <v>2.8443496801705756E-2</v>
      </c>
      <c r="U184" s="23">
        <f>VLOOKUP($B184,Data!$A$8:$GL$500,158,FALSE)</f>
        <v>2.5775862068965517E-2</v>
      </c>
      <c r="V184" s="23">
        <f>VLOOKUP($B184,Data!$A$8:$GL$500,159,FALSE)</f>
        <v>2.5555555555555557E-2</v>
      </c>
      <c r="W184" s="23">
        <f>VLOOKUP($B184,Data!$A$8:$GL$500,160,FALSE)</f>
        <v>2.4439746300211417E-2</v>
      </c>
      <c r="X184" s="23">
        <f>VLOOKUP($B184,Data!$A$8:$GL$500,161,FALSE)</f>
        <v>2.4129979035639414E-2</v>
      </c>
      <c r="Y184" s="23">
        <f>VLOOKUP($B184,Data!$A$8:$GL$500,162,FALSE)</f>
        <v>2.1962025316455695E-2</v>
      </c>
      <c r="Z184" s="23">
        <f>VLOOKUP($B184,Data!$A$8:$GL$500,163,FALSE)</f>
        <v>2.3957894736842105E-2</v>
      </c>
      <c r="AA184" s="23">
        <f>VLOOKUP($B184,Data!$A$8:$GL$500,164,FALSE)</f>
        <v>2.1314168377823409E-2</v>
      </c>
      <c r="AB184" s="23">
        <f>VLOOKUP($B184,Data!$A$8:$GL$500,165,FALSE)</f>
        <v>2.3221052631578948E-2</v>
      </c>
      <c r="AC184" s="23">
        <f>VLOOKUP($B184,Data!$A$8:$GL$500,166,FALSE)</f>
        <v>2.2348008385744234E-2</v>
      </c>
      <c r="AD184" s="23">
        <f>VLOOKUP($B184,Data!$A$8:$GL$500,167,FALSE)</f>
        <v>2.6334745762711866E-2</v>
      </c>
      <c r="AE184" s="52">
        <f>VLOOKUP($B184,Data!$A$8:$GL$500,168,FALSE)</f>
        <v>2.4666666666666667E-2</v>
      </c>
      <c r="AF184" s="52">
        <f>VLOOKUP($B184,Data!$A$8:$GL$500,169,FALSE)</f>
        <v>2.6639511201629329E-2</v>
      </c>
      <c r="AG184" s="52">
        <f>VLOOKUP($B184,Data!$A$8:$GL$500,170,FALSE)</f>
        <v>2.4225941422594141E-2</v>
      </c>
      <c r="AH184" s="52">
        <f>VLOOKUP($B184,Data!$A$8:$GL$500,171,FALSE)</f>
        <v>2.4294736842105265E-2</v>
      </c>
      <c r="AI184" s="52">
        <f>VLOOKUP($B184,Data!$A$8:$GL$500,172,FALSE)</f>
        <v>2.2979166666666665E-2</v>
      </c>
      <c r="AJ184" s="52">
        <f>VLOOKUP($B184,Data!$A$8:$GL$500,173,FALSE)</f>
        <v>2.2634854771784233E-2</v>
      </c>
      <c r="AK184" s="52">
        <f>VLOOKUP($B184,Data!$A$8:$GL$500,174,FALSE)</f>
        <v>1.9674796747967481E-2</v>
      </c>
    </row>
    <row r="185" spans="1:37">
      <c r="A185" s="1"/>
      <c r="B185" s="17" t="s">
        <v>266</v>
      </c>
      <c r="C185" s="42" t="s">
        <v>517</v>
      </c>
      <c r="D185" t="s">
        <v>0</v>
      </c>
      <c r="E185" s="45" t="s">
        <v>266</v>
      </c>
      <c r="F185" s="45" t="s">
        <v>26</v>
      </c>
      <c r="G185" s="45" t="str">
        <f>""</f>
        <v/>
      </c>
      <c r="H185" s="23">
        <f>VLOOKUP($B185,Data!$A$8:$GL$500,145,FALSE)</f>
        <v>1.0330459770114942E-2</v>
      </c>
      <c r="I185" s="23">
        <f>VLOOKUP($B185,Data!$A$8:$GL$500,146,FALSE)</f>
        <v>1.0073855243722304E-2</v>
      </c>
      <c r="J185" s="23">
        <f>VLOOKUP($B185,Data!$A$8:$GL$500,147,FALSE)</f>
        <v>1.0491551459293395E-2</v>
      </c>
      <c r="K185" s="23">
        <f>VLOOKUP($B185,Data!$A$8:$GL$500,148,FALSE)</f>
        <v>8.9618320610687016E-3</v>
      </c>
      <c r="L185" s="23">
        <f>VLOOKUP($B185,Data!$A$8:$GL$500,149,FALSE)</f>
        <v>9.3494704992435704E-3</v>
      </c>
      <c r="M185" s="23">
        <f>VLOOKUP($B185,Data!$A$8:$GL$500,150,FALSE)</f>
        <v>7.8026905829596416E-3</v>
      </c>
      <c r="N185" s="23">
        <f>VLOOKUP($B185,Data!$A$8:$GL$500,151,FALSE)</f>
        <v>7.8688524590163934E-3</v>
      </c>
      <c r="O185" s="23">
        <f>VLOOKUP($B185,Data!$A$8:$GL$500,152,FALSE)</f>
        <v>7.5451807228915663E-3</v>
      </c>
      <c r="P185" s="23">
        <f>VLOOKUP($B185,Data!$A$8:$GL$500,153,FALSE)</f>
        <v>8.0995475113122169E-3</v>
      </c>
      <c r="Q185" s="23">
        <f>VLOOKUP($B185,Data!$A$8:$GL$500,154,FALSE)</f>
        <v>7.6592592592592589E-3</v>
      </c>
      <c r="R185" s="23">
        <f>VLOOKUP($B185,Data!$A$8:$GL$500,155,FALSE)</f>
        <v>1.1484716157205241E-2</v>
      </c>
      <c r="S185" s="23">
        <f>VLOOKUP($B185,Data!$A$8:$GL$500,156,FALSE)</f>
        <v>1.6299559471365639E-2</v>
      </c>
      <c r="T185" s="23">
        <f>VLOOKUP($B185,Data!$A$8:$GL$500,157,FALSE)</f>
        <v>2.2093023255813953E-2</v>
      </c>
      <c r="U185" s="23">
        <f>VLOOKUP($B185,Data!$A$8:$GL$500,158,FALSE)</f>
        <v>2.2133526850507984E-2</v>
      </c>
      <c r="V185" s="23">
        <f>VLOOKUP($B185,Data!$A$8:$GL$500,159,FALSE)</f>
        <v>2.2975326560232219E-2</v>
      </c>
      <c r="W185" s="23">
        <f>VLOOKUP($B185,Data!$A$8:$GL$500,160,FALSE)</f>
        <v>2.3125904486251809E-2</v>
      </c>
      <c r="X185" s="23">
        <f>VLOOKUP($B185,Data!$A$8:$GL$500,161,FALSE)</f>
        <v>2.3396501457725948E-2</v>
      </c>
      <c r="Y185" s="23">
        <f>VLOOKUP($B185,Data!$A$8:$GL$500,162,FALSE)</f>
        <v>1.8995633187772927E-2</v>
      </c>
      <c r="Z185" s="23">
        <f>VLOOKUP($B185,Data!$A$8:$GL$500,163,FALSE)</f>
        <v>1.9269746646795826E-2</v>
      </c>
      <c r="AA185" s="23">
        <f>VLOOKUP($B185,Data!$A$8:$GL$500,164,FALSE)</f>
        <v>1.7973372781065089E-2</v>
      </c>
      <c r="AB185" s="23">
        <f>VLOOKUP($B185,Data!$A$8:$GL$500,165,FALSE)</f>
        <v>1.8614457831325301E-2</v>
      </c>
      <c r="AC185" s="23">
        <f>VLOOKUP($B185,Data!$A$8:$GL$500,166,FALSE)</f>
        <v>1.6030075187969926E-2</v>
      </c>
      <c r="AD185" s="23">
        <f>VLOOKUP($B185,Data!$A$8:$GL$500,167,FALSE)</f>
        <v>1.8072837632776936E-2</v>
      </c>
      <c r="AE185" s="52">
        <f>VLOOKUP($B185,Data!$A$8:$GL$500,168,FALSE)</f>
        <v>1.6179104477611939E-2</v>
      </c>
      <c r="AF185" s="52">
        <f>VLOOKUP($B185,Data!$A$8:$GL$500,169,FALSE)</f>
        <v>1.7772925764192139E-2</v>
      </c>
      <c r="AG185" s="52">
        <f>VLOOKUP($B185,Data!$A$8:$GL$500,170,FALSE)</f>
        <v>1.5126300148588409E-2</v>
      </c>
      <c r="AH185" s="52">
        <f>VLOOKUP($B185,Data!$A$8:$GL$500,171,FALSE)</f>
        <v>1.4548148148148149E-2</v>
      </c>
      <c r="AI185" s="52">
        <f>VLOOKUP($B185,Data!$A$8:$GL$500,172,FALSE)</f>
        <v>1.3970370370370371E-2</v>
      </c>
      <c r="AJ185" s="52">
        <f>VLOOKUP($B185,Data!$A$8:$GL$500,173,FALSE)</f>
        <v>1.4426229508196721E-2</v>
      </c>
      <c r="AK185" s="52">
        <f>VLOOKUP($B185,Data!$A$8:$GL$500,174,FALSE)</f>
        <v>1.2246696035242291E-2</v>
      </c>
    </row>
    <row r="186" spans="1:37">
      <c r="A186" s="1"/>
      <c r="B186" s="17" t="s">
        <v>267</v>
      </c>
      <c r="C186" s="42" t="s">
        <v>518</v>
      </c>
      <c r="D186" t="s">
        <v>505</v>
      </c>
      <c r="E186" s="45" t="s">
        <v>267</v>
      </c>
      <c r="F186" s="45" t="s">
        <v>47</v>
      </c>
      <c r="G186" s="45" t="str">
        <f>""</f>
        <v/>
      </c>
      <c r="H186" s="23">
        <f>VLOOKUP($B186,Data!$A$8:$GL$500,145,FALSE)</f>
        <v>6.4914992272024727E-2</v>
      </c>
      <c r="I186" s="23">
        <f>VLOOKUP($B186,Data!$A$8:$GL$500,146,FALSE)</f>
        <v>6.3623639191290826E-2</v>
      </c>
      <c r="J186" s="23">
        <f>VLOOKUP($B186,Data!$A$8:$GL$500,147,FALSE)</f>
        <v>6.3790951638065529E-2</v>
      </c>
      <c r="K186" s="23">
        <f>VLOOKUP($B186,Data!$A$8:$GL$500,148,FALSE)</f>
        <v>6.7252747252747255E-2</v>
      </c>
      <c r="L186" s="23">
        <f>VLOOKUP($B186,Data!$A$8:$GL$500,149,FALSE)</f>
        <v>6.9623233908948201E-2</v>
      </c>
      <c r="M186" s="23">
        <f>VLOOKUP($B186,Data!$A$8:$GL$500,150,FALSE)</f>
        <v>6.3908948194662474E-2</v>
      </c>
      <c r="N186" s="23">
        <f>VLOOKUP($B186,Data!$A$8:$GL$500,151,FALSE)</f>
        <v>6.2034700315457415E-2</v>
      </c>
      <c r="O186" s="23">
        <f>VLOOKUP($B186,Data!$A$8:$GL$500,152,FALSE)</f>
        <v>6.342229199372057E-2</v>
      </c>
      <c r="P186" s="23">
        <f>VLOOKUP($B186,Data!$A$8:$GL$500,153,FALSE)</f>
        <v>6.8107255520504728E-2</v>
      </c>
      <c r="Q186" s="23">
        <f>VLOOKUP($B186,Data!$A$8:$GL$500,154,FALSE)</f>
        <v>6.5605095541401273E-2</v>
      </c>
      <c r="R186" s="23">
        <f>VLOOKUP($B186,Data!$A$8:$GL$500,155,FALSE)</f>
        <v>7.1746794871794875E-2</v>
      </c>
      <c r="S186" s="23">
        <f>VLOOKUP($B186,Data!$A$8:$GL$500,156,FALSE)</f>
        <v>8.1233974358974365E-2</v>
      </c>
      <c r="T186" s="23">
        <f>VLOOKUP($B186,Data!$A$8:$GL$500,157,FALSE)</f>
        <v>9.3704866562009423E-2</v>
      </c>
      <c r="U186" s="23">
        <f>VLOOKUP($B186,Data!$A$8:$GL$500,158,FALSE)</f>
        <v>9.7234374999999998E-2</v>
      </c>
      <c r="V186" s="23">
        <f>VLOOKUP($B186,Data!$A$8:$GL$500,159,FALSE)</f>
        <v>0.10095761381475667</v>
      </c>
      <c r="W186" s="23">
        <f>VLOOKUP($B186,Data!$A$8:$GL$500,160,FALSE)</f>
        <v>0.10487460815047021</v>
      </c>
      <c r="X186" s="23">
        <f>VLOOKUP($B186,Data!$A$8:$GL$500,161,FALSE)</f>
        <v>0.10877388535031847</v>
      </c>
      <c r="Y186" s="23">
        <f>VLOOKUP($B186,Data!$A$8:$GL$500,162,FALSE)</f>
        <v>0.10271028037383177</v>
      </c>
      <c r="Z186" s="23">
        <f>VLOOKUP($B186,Data!$A$8:$GL$500,163,FALSE)</f>
        <v>0.10066153846153846</v>
      </c>
      <c r="AA186" s="23">
        <f>VLOOKUP($B186,Data!$A$8:$GL$500,164,FALSE)</f>
        <v>0.10352574102964118</v>
      </c>
      <c r="AB186" s="23">
        <f>VLOOKUP($B186,Data!$A$8:$GL$500,165,FALSE)</f>
        <v>0.10867692307692307</v>
      </c>
      <c r="AC186" s="23">
        <f>VLOOKUP($B186,Data!$A$8:$GL$500,166,FALSE)</f>
        <v>0.11046251993620415</v>
      </c>
      <c r="AD186" s="23">
        <f>VLOOKUP($B186,Data!$A$8:$GL$500,167,FALSE)</f>
        <v>0.11486133768352365</v>
      </c>
      <c r="AE186" s="52">
        <f>VLOOKUP($B186,Data!$A$8:$GL$500,168,FALSE)</f>
        <v>0.11356913183279743</v>
      </c>
      <c r="AF186" s="52">
        <f>VLOOKUP($B186,Data!$A$8:$GL$500,169,FALSE)</f>
        <v>0.12174121405750798</v>
      </c>
      <c r="AG186" s="52">
        <f>VLOOKUP($B186,Data!$A$8:$GL$500,170,FALSE)</f>
        <v>0.11380434782608696</v>
      </c>
      <c r="AH186" s="52">
        <f>VLOOKUP($B186,Data!$A$8:$GL$500,171,FALSE)</f>
        <v>0.11479576399394856</v>
      </c>
      <c r="AI186" s="52">
        <f>VLOOKUP($B186,Data!$A$8:$GL$500,172,FALSE)</f>
        <v>0.11509063444108761</v>
      </c>
      <c r="AJ186" s="52">
        <f>VLOOKUP($B186,Data!$A$8:$GL$500,173,FALSE)</f>
        <v>0.11532724505327245</v>
      </c>
      <c r="AK186" s="52">
        <f>VLOOKUP($B186,Data!$A$8:$GL$500,174,FALSE)</f>
        <v>0.10817901234567902</v>
      </c>
    </row>
    <row r="187" spans="1:37">
      <c r="A187" s="1"/>
      <c r="B187" s="17" t="s">
        <v>269</v>
      </c>
      <c r="C187" s="42" t="s">
        <v>518</v>
      </c>
      <c r="D187" t="s">
        <v>505</v>
      </c>
      <c r="E187" s="45" t="s">
        <v>269</v>
      </c>
      <c r="F187" s="45" t="s">
        <v>45</v>
      </c>
      <c r="G187" s="45" t="str">
        <f>""</f>
        <v/>
      </c>
      <c r="H187" s="23">
        <f>VLOOKUP($B187,Data!$A$8:$GL$500,145,FALSE)</f>
        <v>2.8414239482200648E-2</v>
      </c>
      <c r="I187" s="23">
        <f>VLOOKUP($B187,Data!$A$8:$GL$500,146,FALSE)</f>
        <v>2.6199677938808372E-2</v>
      </c>
      <c r="J187" s="23">
        <f>VLOOKUP($B187,Data!$A$8:$GL$500,147,FALSE)</f>
        <v>2.5971337579617833E-2</v>
      </c>
      <c r="K187" s="23">
        <f>VLOOKUP($B187,Data!$A$8:$GL$500,148,FALSE)</f>
        <v>2.3949919224555735E-2</v>
      </c>
      <c r="L187" s="23">
        <f>VLOOKUP($B187,Data!$A$8:$GL$500,149,FALSE)</f>
        <v>2.5933806146572105E-2</v>
      </c>
      <c r="M187" s="23">
        <f>VLOOKUP($B187,Data!$A$8:$GL$500,150,FALSE)</f>
        <v>2.419175911251981E-2</v>
      </c>
      <c r="N187" s="23">
        <f>VLOOKUP($B187,Data!$A$8:$GL$500,151,FALSE)</f>
        <v>2.2790880503144654E-2</v>
      </c>
      <c r="O187" s="23">
        <f>VLOOKUP($B187,Data!$A$8:$GL$500,152,FALSE)</f>
        <v>2.1235340109460515E-2</v>
      </c>
      <c r="P187" s="23">
        <f>VLOOKUP($B187,Data!$A$8:$GL$500,153,FALSE)</f>
        <v>2.5996810207336522E-2</v>
      </c>
      <c r="Q187" s="23">
        <f>VLOOKUP($B187,Data!$A$8:$GL$500,154,FALSE)</f>
        <v>2.7117046347211311E-2</v>
      </c>
      <c r="R187" s="23">
        <f>VLOOKUP($B187,Data!$A$8:$GL$500,155,FALSE)</f>
        <v>3.0737833594976453E-2</v>
      </c>
      <c r="S187" s="23">
        <f>VLOOKUP($B187,Data!$A$8:$GL$500,156,FALSE)</f>
        <v>3.4972634870992961E-2</v>
      </c>
      <c r="T187" s="23">
        <f>VLOOKUP($B187,Data!$A$8:$GL$500,157,FALSE)</f>
        <v>5.3716268311488048E-2</v>
      </c>
      <c r="U187" s="23">
        <f>VLOOKUP($B187,Data!$A$8:$GL$500,158,FALSE)</f>
        <v>5.4816232771822355E-2</v>
      </c>
      <c r="V187" s="23">
        <f>VLOOKUP($B187,Data!$A$8:$GL$500,159,FALSE)</f>
        <v>5.7916343919442295E-2</v>
      </c>
      <c r="W187" s="23">
        <f>VLOOKUP($B187,Data!$A$8:$GL$500,160,FALSE)</f>
        <v>5.3198127925117002E-2</v>
      </c>
      <c r="X187" s="23">
        <f>VLOOKUP($B187,Data!$A$8:$GL$500,161,FALSE)</f>
        <v>5.6801872074882992E-2</v>
      </c>
      <c r="Y187" s="23">
        <f>VLOOKUP($B187,Data!$A$8:$GL$500,162,FALSE)</f>
        <v>5.047169811320755E-2</v>
      </c>
      <c r="Z187" s="23">
        <f>VLOOKUP($B187,Data!$A$8:$GL$500,163,FALSE)</f>
        <v>4.7967416602017067E-2</v>
      </c>
      <c r="AA187" s="23">
        <f>VLOOKUP($B187,Data!$A$8:$GL$500,164,FALSE)</f>
        <v>4.1946360153256708E-2</v>
      </c>
      <c r="AB187" s="23">
        <f>VLOOKUP($B187,Data!$A$8:$GL$500,165,FALSE)</f>
        <v>5.0375766871165642E-2</v>
      </c>
      <c r="AC187" s="23">
        <f>VLOOKUP($B187,Data!$A$8:$GL$500,166,FALSE)</f>
        <v>4.656084656084656E-2</v>
      </c>
      <c r="AD187" s="23">
        <f>VLOOKUP($B187,Data!$A$8:$GL$500,167,FALSE)</f>
        <v>5.0083459787556905E-2</v>
      </c>
      <c r="AE187" s="52">
        <f>VLOOKUP($B187,Data!$A$8:$GL$500,168,FALSE)</f>
        <v>4.726016884113584E-2</v>
      </c>
      <c r="AF187" s="52">
        <f>VLOOKUP($B187,Data!$A$8:$GL$500,169,FALSE)</f>
        <v>5.0412293853073463E-2</v>
      </c>
      <c r="AG187" s="52">
        <f>VLOOKUP($B187,Data!$A$8:$GL$500,170,FALSE)</f>
        <v>4.7795334838224228E-2</v>
      </c>
      <c r="AH187" s="52">
        <f>VLOOKUP($B187,Data!$A$8:$GL$500,171,FALSE)</f>
        <v>4.4576144036008999E-2</v>
      </c>
      <c r="AI187" s="52">
        <f>VLOOKUP($B187,Data!$A$8:$GL$500,172,FALSE)</f>
        <v>3.8212415856394913E-2</v>
      </c>
      <c r="AJ187" s="52">
        <f>VLOOKUP($B187,Data!$A$8:$GL$500,173,FALSE)</f>
        <v>4.5142215568862276E-2</v>
      </c>
      <c r="AK187" s="52">
        <f>VLOOKUP($B187,Data!$A$8:$GL$500,174,FALSE)</f>
        <v>3.8935532233883061E-2</v>
      </c>
    </row>
    <row r="188" spans="1:37">
      <c r="A188" s="1"/>
      <c r="B188" s="17" t="s">
        <v>270</v>
      </c>
      <c r="C188" s="42" t="s">
        <v>518</v>
      </c>
      <c r="D188" t="s">
        <v>0</v>
      </c>
      <c r="E188" s="45" t="s">
        <v>270</v>
      </c>
      <c r="F188" s="45" t="s">
        <v>26</v>
      </c>
      <c r="G188" s="45" t="str">
        <f>""</f>
        <v/>
      </c>
      <c r="H188" s="23">
        <f>VLOOKUP($B188,Data!$A$8:$GL$500,145,FALSE)</f>
        <v>9.0263157894736844E-3</v>
      </c>
      <c r="I188" s="23">
        <f>VLOOKUP($B188,Data!$A$8:$GL$500,146,FALSE)</f>
        <v>7.7952755905511808E-3</v>
      </c>
      <c r="J188" s="23">
        <f>VLOOKUP($B188,Data!$A$8:$GL$500,147,FALSE)</f>
        <v>9.0452261306532659E-3</v>
      </c>
      <c r="K188" s="23">
        <f>VLOOKUP($B188,Data!$A$8:$GL$500,148,FALSE)</f>
        <v>9.4500000000000001E-3</v>
      </c>
      <c r="L188" s="23">
        <f>VLOOKUP($B188,Data!$A$8:$GL$500,149,FALSE)</f>
        <v>7.6777251184834121E-3</v>
      </c>
      <c r="M188" s="23">
        <f>VLOOKUP($B188,Data!$A$8:$GL$500,150,FALSE)</f>
        <v>6.6509433962264148E-3</v>
      </c>
      <c r="N188" s="23">
        <f>VLOOKUP($B188,Data!$A$8:$GL$500,151,FALSE)</f>
        <v>6.8472906403940883E-3</v>
      </c>
      <c r="O188" s="23">
        <f>VLOOKUP($B188,Data!$A$8:$GL$500,152,FALSE)</f>
        <v>5.9452736318407959E-3</v>
      </c>
      <c r="P188" s="23">
        <f>VLOOKUP($B188,Data!$A$8:$GL$500,153,FALSE)</f>
        <v>6.1809045226130658E-3</v>
      </c>
      <c r="Q188" s="23">
        <f>VLOOKUP($B188,Data!$A$8:$GL$500,154,FALSE)</f>
        <v>6.7407407407407407E-3</v>
      </c>
      <c r="R188" s="23">
        <f>VLOOKUP($B188,Data!$A$8:$GL$500,155,FALSE)</f>
        <v>8.2800982800982793E-3</v>
      </c>
      <c r="S188" s="23">
        <f>VLOOKUP($B188,Data!$A$8:$GL$500,156,FALSE)</f>
        <v>1.2618453865336658E-2</v>
      </c>
      <c r="T188" s="23">
        <f>VLOOKUP($B188,Data!$A$8:$GL$500,157,FALSE)</f>
        <v>2.0621761658031087E-2</v>
      </c>
      <c r="U188" s="23">
        <f>VLOOKUP($B188,Data!$A$8:$GL$500,158,FALSE)</f>
        <v>2.1781170483460559E-2</v>
      </c>
      <c r="V188" s="23">
        <f>VLOOKUP($B188,Data!$A$8:$GL$500,159,FALSE)</f>
        <v>2.3239795918367348E-2</v>
      </c>
      <c r="W188" s="23">
        <f>VLOOKUP($B188,Data!$A$8:$GL$500,160,FALSE)</f>
        <v>2.2887139107611549E-2</v>
      </c>
      <c r="X188" s="23">
        <f>VLOOKUP($B188,Data!$A$8:$GL$500,161,FALSE)</f>
        <v>2.256997455470738E-2</v>
      </c>
      <c r="Y188" s="23">
        <f>VLOOKUP($B188,Data!$A$8:$GL$500,162,FALSE)</f>
        <v>1.8984375000000001E-2</v>
      </c>
      <c r="Z188" s="23">
        <f>VLOOKUP($B188,Data!$A$8:$GL$500,163,FALSE)</f>
        <v>1.8457583547557839E-2</v>
      </c>
      <c r="AA188" s="23">
        <f>VLOOKUP($B188,Data!$A$8:$GL$500,164,FALSE)</f>
        <v>1.6085918854415276E-2</v>
      </c>
      <c r="AB188" s="23">
        <f>VLOOKUP($B188,Data!$A$8:$GL$500,165,FALSE)</f>
        <v>1.8642297650130549E-2</v>
      </c>
      <c r="AC188" s="23">
        <f>VLOOKUP($B188,Data!$A$8:$GL$500,166,FALSE)</f>
        <v>1.7225130890052356E-2</v>
      </c>
      <c r="AD188" s="23">
        <f>VLOOKUP($B188,Data!$A$8:$GL$500,167,FALSE)</f>
        <v>1.8880000000000001E-2</v>
      </c>
      <c r="AE188" s="52">
        <f>VLOOKUP($B188,Data!$A$8:$GL$500,168,FALSE)</f>
        <v>1.8817204301075269E-2</v>
      </c>
      <c r="AF188" s="52">
        <f>VLOOKUP($B188,Data!$A$8:$GL$500,169,FALSE)</f>
        <v>1.9693877551020408E-2</v>
      </c>
      <c r="AG188" s="52">
        <f>VLOOKUP($B188,Data!$A$8:$GL$500,170,FALSE)</f>
        <v>1.74320987654321E-2</v>
      </c>
      <c r="AH188" s="52">
        <f>VLOOKUP($B188,Data!$A$8:$GL$500,171,FALSE)</f>
        <v>1.6797066014669928E-2</v>
      </c>
      <c r="AI188" s="52">
        <f>VLOOKUP($B188,Data!$A$8:$GL$500,172,FALSE)</f>
        <v>1.5813953488372091E-2</v>
      </c>
      <c r="AJ188" s="52">
        <f>VLOOKUP($B188,Data!$A$8:$GL$500,173,FALSE)</f>
        <v>1.5395033860045147E-2</v>
      </c>
      <c r="AK188" s="52">
        <f>VLOOKUP($B188,Data!$A$8:$GL$500,174,FALSE)</f>
        <v>1.4431818181818181E-2</v>
      </c>
    </row>
    <row r="189" spans="1:37">
      <c r="A189" s="1"/>
      <c r="B189" s="17" t="s">
        <v>274</v>
      </c>
      <c r="C189" s="42" t="s">
        <v>517</v>
      </c>
      <c r="D189" t="s">
        <v>0</v>
      </c>
      <c r="E189" s="45" t="s">
        <v>274</v>
      </c>
      <c r="F189" s="45" t="s">
        <v>44</v>
      </c>
      <c r="G189" s="45" t="s">
        <v>30</v>
      </c>
      <c r="H189" s="23">
        <f>VLOOKUP($B189,Data!$A$8:$GL$500,145,FALSE)</f>
        <v>1.2280254777070064E-2</v>
      </c>
      <c r="I189" s="23">
        <f>VLOOKUP($B189,Data!$A$8:$GL$500,146,FALSE)</f>
        <v>1.1410579345088162E-2</v>
      </c>
      <c r="J189" s="23">
        <f>VLOOKUP($B189,Data!$A$8:$GL$500,147,FALSE)</f>
        <v>1.2205513784461153E-2</v>
      </c>
      <c r="K189" s="23">
        <f>VLOOKUP($B189,Data!$A$8:$GL$500,148,FALSE)</f>
        <v>1.1733167082294264E-2</v>
      </c>
      <c r="L189" s="23">
        <f>VLOOKUP($B189,Data!$A$8:$GL$500,149,FALSE)</f>
        <v>1.1572481572481573E-2</v>
      </c>
      <c r="M189" s="23">
        <f>VLOOKUP($B189,Data!$A$8:$GL$500,150,FALSE)</f>
        <v>1.0125628140703518E-2</v>
      </c>
      <c r="N189" s="23">
        <f>VLOOKUP($B189,Data!$A$8:$GL$500,151,FALSE)</f>
        <v>8.8943488943488951E-3</v>
      </c>
      <c r="O189" s="23">
        <f>VLOOKUP($B189,Data!$A$8:$GL$500,152,FALSE)</f>
        <v>9.0998766954377315E-3</v>
      </c>
      <c r="P189" s="23">
        <f>VLOOKUP($B189,Data!$A$8:$GL$500,153,FALSE)</f>
        <v>9.6489104116222763E-3</v>
      </c>
      <c r="Q189" s="23">
        <f>VLOOKUP($B189,Data!$A$8:$GL$500,154,FALSE)</f>
        <v>1.0386007237635705E-2</v>
      </c>
      <c r="R189" s="23">
        <f>VLOOKUP($B189,Data!$A$8:$GL$500,155,FALSE)</f>
        <v>1.3312958435207824E-2</v>
      </c>
      <c r="S189" s="23">
        <f>VLOOKUP($B189,Data!$A$8:$GL$500,156,FALSE)</f>
        <v>1.8318912237330037E-2</v>
      </c>
      <c r="T189" s="23">
        <f>VLOOKUP($B189,Data!$A$8:$GL$500,157,FALSE)</f>
        <v>2.7750642673521852E-2</v>
      </c>
      <c r="U189" s="23">
        <f>VLOOKUP($B189,Data!$A$8:$GL$500,158,FALSE)</f>
        <v>2.8232323232323234E-2</v>
      </c>
      <c r="V189" s="23">
        <f>VLOOKUP($B189,Data!$A$8:$GL$500,159,FALSE)</f>
        <v>2.7868649318463445E-2</v>
      </c>
      <c r="W189" s="23">
        <f>VLOOKUP($B189,Data!$A$8:$GL$500,160,FALSE)</f>
        <v>3.0434782608695653E-2</v>
      </c>
      <c r="X189" s="23">
        <f>VLOOKUP($B189,Data!$A$8:$GL$500,161,FALSE)</f>
        <v>2.7566265060240965E-2</v>
      </c>
      <c r="Y189" s="23">
        <f>VLOOKUP($B189,Data!$A$8:$GL$500,162,FALSE)</f>
        <v>2.1753958587088916E-2</v>
      </c>
      <c r="Z189" s="23">
        <f>VLOOKUP($B189,Data!$A$8:$GL$500,163,FALSE)</f>
        <v>2.1155778894472361E-2</v>
      </c>
      <c r="AA189" s="23">
        <f>VLOOKUP($B189,Data!$A$8:$GL$500,164,FALSE)</f>
        <v>2.1250000000000002E-2</v>
      </c>
      <c r="AB189" s="23">
        <f>VLOOKUP($B189,Data!$A$8:$GL$500,165,FALSE)</f>
        <v>2.2626387176325525E-2</v>
      </c>
      <c r="AC189" s="23">
        <f>VLOOKUP($B189,Data!$A$8:$GL$500,166,FALSE)</f>
        <v>2.1188369152970923E-2</v>
      </c>
      <c r="AD189" s="23">
        <f>VLOOKUP($B189,Data!$A$8:$GL$500,167,FALSE)</f>
        <v>2.3008962868117797E-2</v>
      </c>
      <c r="AE189" s="52">
        <f>VLOOKUP($B189,Data!$A$8:$GL$500,168,FALSE)</f>
        <v>2.4315245478036176E-2</v>
      </c>
      <c r="AF189" s="52">
        <f>VLOOKUP($B189,Data!$A$8:$GL$500,169,FALSE)</f>
        <v>2.6666666666666668E-2</v>
      </c>
      <c r="AG189" s="52">
        <f>VLOOKUP($B189,Data!$A$8:$GL$500,170,FALSE)</f>
        <v>2.3333333333333334E-2</v>
      </c>
      <c r="AH189" s="52">
        <f>VLOOKUP($B189,Data!$A$8:$GL$500,171,FALSE)</f>
        <v>2.2064276885043262E-2</v>
      </c>
      <c r="AI189" s="52">
        <f>VLOOKUP($B189,Data!$A$8:$GL$500,172,FALSE)</f>
        <v>2.3254364089775562E-2</v>
      </c>
      <c r="AJ189" s="52">
        <f>VLOOKUP($B189,Data!$A$8:$GL$500,173,FALSE)</f>
        <v>2.2792682926829268E-2</v>
      </c>
      <c r="AK189" s="52">
        <f>VLOOKUP($B189,Data!$A$8:$GL$500,174,FALSE)</f>
        <v>1.9168704156479217E-2</v>
      </c>
    </row>
    <row r="190" spans="1:37">
      <c r="A190" s="1"/>
      <c r="B190" s="17" t="s">
        <v>275</v>
      </c>
      <c r="C190" s="42" t="s">
        <v>517</v>
      </c>
      <c r="D190" t="s">
        <v>0</v>
      </c>
      <c r="E190" s="45" t="s">
        <v>275</v>
      </c>
      <c r="F190" s="45" t="s">
        <v>506</v>
      </c>
      <c r="H190" s="23">
        <f>VLOOKUP($B190,Data!$A$8:$GL$500,145,FALSE)</f>
        <v>2.1749999999999999E-2</v>
      </c>
      <c r="I190" s="23">
        <f>VLOOKUP($B190,Data!$A$8:$GL$500,146,FALSE)</f>
        <v>1.9299820466786355E-2</v>
      </c>
      <c r="J190" s="23">
        <f>VLOOKUP($B190,Data!$A$8:$GL$500,147,FALSE)</f>
        <v>2.037313432835821E-2</v>
      </c>
      <c r="K190" s="23">
        <f>VLOOKUP($B190,Data!$A$8:$GL$500,148,FALSE)</f>
        <v>1.9853747714808044E-2</v>
      </c>
      <c r="L190" s="23">
        <f>VLOOKUP($B190,Data!$A$8:$GL$500,149,FALSE)</f>
        <v>2.2459312839059675E-2</v>
      </c>
      <c r="M190" s="23">
        <f>VLOOKUP($B190,Data!$A$8:$GL$500,150,FALSE)</f>
        <v>1.9516994633273704E-2</v>
      </c>
      <c r="N190" s="23">
        <f>VLOOKUP($B190,Data!$A$8:$GL$500,151,FALSE)</f>
        <v>1.6942003514938488E-2</v>
      </c>
      <c r="O190" s="23">
        <f>VLOOKUP($B190,Data!$A$8:$GL$500,152,FALSE)</f>
        <v>1.4103019538188277E-2</v>
      </c>
      <c r="P190" s="23">
        <f>VLOOKUP($B190,Data!$A$8:$GL$500,153,FALSE)</f>
        <v>1.6546762589928057E-2</v>
      </c>
      <c r="Q190" s="23">
        <f>VLOOKUP($B190,Data!$A$8:$GL$500,154,FALSE)</f>
        <v>1.6311926605504588E-2</v>
      </c>
      <c r="R190" s="23">
        <f>VLOOKUP($B190,Data!$A$8:$GL$500,155,FALSE)</f>
        <v>1.938294010889292E-2</v>
      </c>
      <c r="S190" s="23">
        <f>VLOOKUP($B190,Data!$A$8:$GL$500,156,FALSE)</f>
        <v>2.6971962616822429E-2</v>
      </c>
      <c r="T190" s="23">
        <f>VLOOKUP($B190,Data!$A$8:$GL$500,157,FALSE)</f>
        <v>3.8738229755178905E-2</v>
      </c>
      <c r="U190" s="23">
        <f>VLOOKUP($B190,Data!$A$8:$GL$500,158,FALSE)</f>
        <v>3.8142589118198872E-2</v>
      </c>
      <c r="V190" s="23">
        <f>VLOOKUP($B190,Data!$A$8:$GL$500,159,FALSE)</f>
        <v>3.6101083032490974E-2</v>
      </c>
      <c r="W190" s="23">
        <f>VLOOKUP($B190,Data!$A$8:$GL$500,160,FALSE)</f>
        <v>3.4972972972972971E-2</v>
      </c>
      <c r="X190" s="23">
        <f>VLOOKUP($B190,Data!$A$8:$GL$500,161,FALSE)</f>
        <v>3.5506993006993004E-2</v>
      </c>
      <c r="Y190" s="23">
        <f>VLOOKUP($B190,Data!$A$8:$GL$500,162,FALSE)</f>
        <v>2.9214659685863873E-2</v>
      </c>
      <c r="Z190" s="23">
        <f>VLOOKUP($B190,Data!$A$8:$GL$500,163,FALSE)</f>
        <v>2.9585585585585585E-2</v>
      </c>
      <c r="AA190" s="23">
        <f>VLOOKUP($B190,Data!$A$8:$GL$500,164,FALSE)</f>
        <v>3.139705882352941E-2</v>
      </c>
      <c r="AB190" s="23">
        <f>VLOOKUP($B190,Data!$A$8:$GL$500,165,FALSE)</f>
        <v>3.4033149171270718E-2</v>
      </c>
      <c r="AC190" s="23">
        <f>VLOOKUP($B190,Data!$A$8:$GL$500,166,FALSE)</f>
        <v>3.2420856610800748E-2</v>
      </c>
      <c r="AD190" s="23">
        <f>VLOOKUP($B190,Data!$A$8:$GL$500,167,FALSE)</f>
        <v>3.4421252371916511E-2</v>
      </c>
      <c r="AE190" s="52">
        <f>VLOOKUP($B190,Data!$A$8:$GL$500,168,FALSE)</f>
        <v>3.2522361359570665E-2</v>
      </c>
      <c r="AF190" s="52">
        <f>VLOOKUP($B190,Data!$A$8:$GL$500,169,FALSE)</f>
        <v>3.907775768535262E-2</v>
      </c>
      <c r="AG190" s="52">
        <f>VLOOKUP($B190,Data!$A$8:$GL$500,170,FALSE)</f>
        <v>3.5686619718309859E-2</v>
      </c>
      <c r="AH190" s="52">
        <f>VLOOKUP($B190,Data!$A$8:$GL$500,171,FALSE)</f>
        <v>3.4377162629757783E-2</v>
      </c>
      <c r="AI190" s="52">
        <f>VLOOKUP($B190,Data!$A$8:$GL$500,172,FALSE)</f>
        <v>3.3597246127366608E-2</v>
      </c>
      <c r="AJ190" s="52">
        <f>VLOOKUP($B190,Data!$A$8:$GL$500,173,FALSE)</f>
        <v>3.6346153846153847E-2</v>
      </c>
      <c r="AK190" s="52">
        <f>VLOOKUP($B190,Data!$A$8:$GL$500,174,FALSE)</f>
        <v>3.2611806797853311E-2</v>
      </c>
    </row>
    <row r="191" spans="1:37">
      <c r="A191" s="1"/>
      <c r="B191" s="17" t="s">
        <v>276</v>
      </c>
      <c r="C191" s="42" t="s">
        <v>518</v>
      </c>
      <c r="D191" t="s">
        <v>505</v>
      </c>
      <c r="E191" s="45" t="s">
        <v>276</v>
      </c>
      <c r="F191" s="45" t="s">
        <v>41</v>
      </c>
      <c r="G191" s="45" t="str">
        <f>""</f>
        <v/>
      </c>
      <c r="H191" s="23">
        <f>VLOOKUP($B191,Data!$A$8:$GL$500,145,FALSE)</f>
        <v>4.6528662420382165E-2</v>
      </c>
      <c r="I191" s="23">
        <f>VLOOKUP($B191,Data!$A$8:$GL$500,146,FALSE)</f>
        <v>4.5059571088165211E-2</v>
      </c>
      <c r="J191" s="23">
        <f>VLOOKUP($B191,Data!$A$8:$GL$500,147,FALSE)</f>
        <v>4.4937694704049846E-2</v>
      </c>
      <c r="K191" s="23">
        <f>VLOOKUP($B191,Data!$A$8:$GL$500,148,FALSE)</f>
        <v>4.5366614664586587E-2</v>
      </c>
      <c r="L191" s="23">
        <f>VLOOKUP($B191,Data!$A$8:$GL$500,149,FALSE)</f>
        <v>4.7173091458805744E-2</v>
      </c>
      <c r="M191" s="23">
        <f>VLOOKUP($B191,Data!$A$8:$GL$500,150,FALSE)</f>
        <v>4.358744394618834E-2</v>
      </c>
      <c r="N191" s="23">
        <f>VLOOKUP($B191,Data!$A$8:$GL$500,151,FALSE)</f>
        <v>4.1942985746436609E-2</v>
      </c>
      <c r="O191" s="23">
        <f>VLOOKUP($B191,Data!$A$8:$GL$500,152,FALSE)</f>
        <v>4.1205837173579112E-2</v>
      </c>
      <c r="P191" s="23">
        <f>VLOOKUP($B191,Data!$A$8:$GL$500,153,FALSE)</f>
        <v>4.5362204724409452E-2</v>
      </c>
      <c r="Q191" s="23">
        <f>VLOOKUP($B191,Data!$A$8:$GL$500,154,FALSE)</f>
        <v>4.3999999999999997E-2</v>
      </c>
      <c r="R191" s="23">
        <f>VLOOKUP($B191,Data!$A$8:$GL$500,155,FALSE)</f>
        <v>4.8683191324554606E-2</v>
      </c>
      <c r="S191" s="23">
        <f>VLOOKUP($B191,Data!$A$8:$GL$500,156,FALSE)</f>
        <v>5.3697604790419164E-2</v>
      </c>
      <c r="T191" s="23">
        <f>VLOOKUP($B191,Data!$A$8:$GL$500,157,FALSE)</f>
        <v>6.3879374534623973E-2</v>
      </c>
      <c r="U191" s="23">
        <f>VLOOKUP($B191,Data!$A$8:$GL$500,158,FALSE)</f>
        <v>6.5645645645645651E-2</v>
      </c>
      <c r="V191" s="23">
        <f>VLOOKUP($B191,Data!$A$8:$GL$500,159,FALSE)</f>
        <v>6.7606263982102913E-2</v>
      </c>
      <c r="W191" s="23">
        <f>VLOOKUP($B191,Data!$A$8:$GL$500,160,FALSE)</f>
        <v>6.5732531930879037E-2</v>
      </c>
      <c r="X191" s="23">
        <f>VLOOKUP($B191,Data!$A$8:$GL$500,161,FALSE)</f>
        <v>6.6996309963099632E-2</v>
      </c>
      <c r="Y191" s="23">
        <f>VLOOKUP($B191,Data!$A$8:$GL$500,162,FALSE)</f>
        <v>5.9762247838616715E-2</v>
      </c>
      <c r="Z191" s="23">
        <f>VLOOKUP($B191,Data!$A$8:$GL$500,163,FALSE)</f>
        <v>6.0458392101551482E-2</v>
      </c>
      <c r="AA191" s="23">
        <f>VLOOKUP($B191,Data!$A$8:$GL$500,164,FALSE)</f>
        <v>5.779349363507779E-2</v>
      </c>
      <c r="AB191" s="23">
        <f>VLOOKUP($B191,Data!$A$8:$GL$500,165,FALSE)</f>
        <v>6.0832755031228314E-2</v>
      </c>
      <c r="AC191" s="23">
        <f>VLOOKUP($B191,Data!$A$8:$GL$500,166,FALSE)</f>
        <v>6.1097818437719914E-2</v>
      </c>
      <c r="AD191" s="23">
        <f>VLOOKUP($B191,Data!$A$8:$GL$500,167,FALSE)</f>
        <v>6.7532374100719425E-2</v>
      </c>
      <c r="AE191" s="52">
        <f>VLOOKUP($B191,Data!$A$8:$GL$500,168,FALSE)</f>
        <v>6.8031383737517825E-2</v>
      </c>
      <c r="AF191" s="52">
        <f>VLOOKUP($B191,Data!$A$8:$GL$500,169,FALSE)</f>
        <v>6.8604972375690604E-2</v>
      </c>
      <c r="AG191" s="52">
        <f>VLOOKUP($B191,Data!$A$8:$GL$500,170,FALSE)</f>
        <v>6.626448534423994E-2</v>
      </c>
      <c r="AH191" s="52">
        <f>VLOOKUP($B191,Data!$A$8:$GL$500,171,FALSE)</f>
        <v>6.4801346801346804E-2</v>
      </c>
      <c r="AI191" s="52">
        <f>VLOOKUP($B191,Data!$A$8:$GL$500,172,FALSE)</f>
        <v>6.5882352941176475E-2</v>
      </c>
      <c r="AJ191" s="52">
        <f>VLOOKUP($B191,Data!$A$8:$GL$500,173,FALSE)</f>
        <v>6.8091922005571029E-2</v>
      </c>
      <c r="AK191" s="52">
        <f>VLOOKUP($B191,Data!$A$8:$GL$500,174,FALSE)</f>
        <v>6.4644381223328592E-2</v>
      </c>
    </row>
    <row r="192" spans="1:37">
      <c r="A192" s="1"/>
      <c r="B192" s="17" t="s">
        <v>277</v>
      </c>
      <c r="C192" s="42" t="s">
        <v>517</v>
      </c>
      <c r="D192" t="s">
        <v>0</v>
      </c>
      <c r="E192" s="45" t="s">
        <v>277</v>
      </c>
      <c r="F192" s="45" t="s">
        <v>46</v>
      </c>
      <c r="G192" s="45" t="str">
        <f>""</f>
        <v/>
      </c>
      <c r="H192" s="23">
        <f>VLOOKUP($B192,Data!$A$8:$GL$500,145,FALSE)</f>
        <v>2.3189655172413792E-2</v>
      </c>
      <c r="I192" s="23">
        <f>VLOOKUP($B192,Data!$A$8:$GL$500,146,FALSE)</f>
        <v>2.3230240549828179E-2</v>
      </c>
      <c r="J192" s="23">
        <f>VLOOKUP($B192,Data!$A$8:$GL$500,147,FALSE)</f>
        <v>2.3193717277486911E-2</v>
      </c>
      <c r="K192" s="23">
        <f>VLOOKUP($B192,Data!$A$8:$GL$500,148,FALSE)</f>
        <v>2.1294326241134753E-2</v>
      </c>
      <c r="L192" s="23">
        <f>VLOOKUP($B192,Data!$A$8:$GL$500,149,FALSE)</f>
        <v>2.5752688172043011E-2</v>
      </c>
      <c r="M192" s="23">
        <f>VLOOKUP($B192,Data!$A$8:$GL$500,150,FALSE)</f>
        <v>2.3404634581105168E-2</v>
      </c>
      <c r="N192" s="23">
        <f>VLOOKUP($B192,Data!$A$8:$GL$500,151,FALSE)</f>
        <v>2.3400735294117646E-2</v>
      </c>
      <c r="O192" s="23">
        <f>VLOOKUP($B192,Data!$A$8:$GL$500,152,FALSE)</f>
        <v>2.1941074523396879E-2</v>
      </c>
      <c r="P192" s="23">
        <f>VLOOKUP($B192,Data!$A$8:$GL$500,153,FALSE)</f>
        <v>2.4075907590759078E-2</v>
      </c>
      <c r="Q192" s="23">
        <f>VLOOKUP($B192,Data!$A$8:$GL$500,154,FALSE)</f>
        <v>2.3543689320388351E-2</v>
      </c>
      <c r="R192" s="23">
        <f>VLOOKUP($B192,Data!$A$8:$GL$500,155,FALSE)</f>
        <v>2.6382636655948553E-2</v>
      </c>
      <c r="S192" s="23">
        <f>VLOOKUP($B192,Data!$A$8:$GL$500,156,FALSE)</f>
        <v>3.3490259740259737E-2</v>
      </c>
      <c r="T192" s="23">
        <f>VLOOKUP($B192,Data!$A$8:$GL$500,157,FALSE)</f>
        <v>0.05</v>
      </c>
      <c r="U192" s="23">
        <f>VLOOKUP($B192,Data!$A$8:$GL$500,158,FALSE)</f>
        <v>4.8426229508196722E-2</v>
      </c>
      <c r="V192" s="23">
        <f>VLOOKUP($B192,Data!$A$8:$GL$500,159,FALSE)</f>
        <v>4.6960000000000002E-2</v>
      </c>
      <c r="W192" s="23">
        <f>VLOOKUP($B192,Data!$A$8:$GL$500,160,FALSE)</f>
        <v>4.5914332784184511E-2</v>
      </c>
      <c r="X192" s="23">
        <f>VLOOKUP($B192,Data!$A$8:$GL$500,161,FALSE)</f>
        <v>4.797319932998325E-2</v>
      </c>
      <c r="Y192" s="23">
        <f>VLOOKUP($B192,Data!$A$8:$GL$500,162,FALSE)</f>
        <v>4.2804054054054054E-2</v>
      </c>
      <c r="Z192" s="23">
        <f>VLOOKUP($B192,Data!$A$8:$GL$500,163,FALSE)</f>
        <v>4.2090592334494775E-2</v>
      </c>
      <c r="AA192" s="23">
        <f>VLOOKUP($B192,Data!$A$8:$GL$500,164,FALSE)</f>
        <v>3.8235294117647062E-2</v>
      </c>
      <c r="AB192" s="23">
        <f>VLOOKUP($B192,Data!$A$8:$GL$500,165,FALSE)</f>
        <v>4.4094076655052265E-2</v>
      </c>
      <c r="AC192" s="23">
        <f>VLOOKUP($B192,Data!$A$8:$GL$500,166,FALSE)</f>
        <v>4.0795847750865054E-2</v>
      </c>
      <c r="AD192" s="23">
        <f>VLOOKUP($B192,Data!$A$8:$GL$500,167,FALSE)</f>
        <v>4.2003454231433507E-2</v>
      </c>
      <c r="AE192" s="52">
        <f>VLOOKUP($B192,Data!$A$8:$GL$500,168,FALSE)</f>
        <v>4.0583190394511151E-2</v>
      </c>
      <c r="AF192" s="52">
        <f>VLOOKUP($B192,Data!$A$8:$GL$500,169,FALSE)</f>
        <v>4.1967479674796748E-2</v>
      </c>
      <c r="AG192" s="52">
        <f>VLOOKUP($B192,Data!$A$8:$GL$500,170,FALSE)</f>
        <v>3.8462809917355373E-2</v>
      </c>
      <c r="AH192" s="52">
        <f>VLOOKUP($B192,Data!$A$8:$GL$500,171,FALSE)</f>
        <v>3.6885521885521882E-2</v>
      </c>
      <c r="AI192" s="52">
        <f>VLOOKUP($B192,Data!$A$8:$GL$500,172,FALSE)</f>
        <v>3.5242070116861438E-2</v>
      </c>
      <c r="AJ192" s="52">
        <f>VLOOKUP($B192,Data!$A$8:$GL$500,173,FALSE)</f>
        <v>3.9175084175084175E-2</v>
      </c>
      <c r="AK192" s="52">
        <f>VLOOKUP($B192,Data!$A$8:$GL$500,174,FALSE)</f>
        <v>3.6128500823723229E-2</v>
      </c>
    </row>
    <row r="193" spans="1:37">
      <c r="A193" s="1"/>
      <c r="B193" s="17" t="s">
        <v>278</v>
      </c>
      <c r="C193" s="42" t="s">
        <v>518</v>
      </c>
      <c r="D193" t="s">
        <v>505</v>
      </c>
      <c r="E193" s="45" t="s">
        <v>278</v>
      </c>
      <c r="F193" s="45" t="s">
        <v>42</v>
      </c>
      <c r="G193" s="45" t="str">
        <f>""</f>
        <v/>
      </c>
      <c r="H193" s="23">
        <f>VLOOKUP($B193,Data!$A$8:$GL$500,145,FALSE)</f>
        <v>7.9053926206244088E-2</v>
      </c>
      <c r="I193" s="23">
        <f>VLOOKUP($B193,Data!$A$8:$GL$500,146,FALSE)</f>
        <v>8.0725581395348842E-2</v>
      </c>
      <c r="J193" s="23">
        <f>VLOOKUP($B193,Data!$A$8:$GL$500,147,FALSE)</f>
        <v>8.4725378787878794E-2</v>
      </c>
      <c r="K193" s="23">
        <f>VLOOKUP($B193,Data!$A$8:$GL$500,148,FALSE)</f>
        <v>7.7690875232774681E-2</v>
      </c>
      <c r="L193" s="23">
        <f>VLOOKUP($B193,Data!$A$8:$GL$500,149,FALSE)</f>
        <v>7.5938375350140058E-2</v>
      </c>
      <c r="M193" s="23">
        <f>VLOOKUP($B193,Data!$A$8:$GL$500,150,FALSE)</f>
        <v>7.1371268656716419E-2</v>
      </c>
      <c r="N193" s="23">
        <f>VLOOKUP($B193,Data!$A$8:$GL$500,151,FALSE)</f>
        <v>6.9668560606060609E-2</v>
      </c>
      <c r="O193" s="23">
        <f>VLOOKUP($B193,Data!$A$8:$GL$500,152,FALSE)</f>
        <v>6.4689589302769815E-2</v>
      </c>
      <c r="P193" s="23">
        <f>VLOOKUP($B193,Data!$A$8:$GL$500,153,FALSE)</f>
        <v>6.5875598086124407E-2</v>
      </c>
      <c r="Q193" s="23">
        <f>VLOOKUP($B193,Data!$A$8:$GL$500,154,FALSE)</f>
        <v>6.9510763209393353E-2</v>
      </c>
      <c r="R193" s="23">
        <f>VLOOKUP($B193,Data!$A$8:$GL$500,155,FALSE)</f>
        <v>7.2655800575263663E-2</v>
      </c>
      <c r="S193" s="23">
        <f>VLOOKUP($B193,Data!$A$8:$GL$500,156,FALSE)</f>
        <v>7.2332713754646838E-2</v>
      </c>
      <c r="T193" s="23">
        <f>VLOOKUP($B193,Data!$A$8:$GL$500,157,FALSE)</f>
        <v>8.781368821292776E-2</v>
      </c>
      <c r="U193" s="23">
        <f>VLOOKUP($B193,Data!$A$8:$GL$500,158,FALSE)</f>
        <v>9.4980879541108981E-2</v>
      </c>
      <c r="V193" s="23">
        <f>VLOOKUP($B193,Data!$A$8:$GL$500,159,FALSE)</f>
        <v>9.9489894128970163E-2</v>
      </c>
      <c r="W193" s="23">
        <f>VLOOKUP($B193,Data!$A$8:$GL$500,160,FALSE)</f>
        <v>9.5664136622390886E-2</v>
      </c>
      <c r="X193" s="23">
        <f>VLOOKUP($B193,Data!$A$8:$GL$500,161,FALSE)</f>
        <v>9.7550047664442321E-2</v>
      </c>
      <c r="Y193" s="23">
        <f>VLOOKUP($B193,Data!$A$8:$GL$500,162,FALSE)</f>
        <v>9.3385464581416749E-2</v>
      </c>
      <c r="Z193" s="23">
        <f>VLOOKUP($B193,Data!$A$8:$GL$500,163,FALSE)</f>
        <v>9.5444444444444443E-2</v>
      </c>
      <c r="AA193" s="23">
        <f>VLOOKUP($B193,Data!$A$8:$GL$500,164,FALSE)</f>
        <v>9.8932038834951455E-2</v>
      </c>
      <c r="AB193" s="23">
        <f>VLOOKUP($B193,Data!$A$8:$GL$500,165,FALSE)</f>
        <v>0.10674257425742574</v>
      </c>
      <c r="AC193" s="23">
        <f>VLOOKUP($B193,Data!$A$8:$GL$500,166,FALSE)</f>
        <v>0.11330365974282888</v>
      </c>
      <c r="AD193" s="23">
        <f>VLOOKUP($B193,Data!$A$8:$GL$500,167,FALSE)</f>
        <v>0.116126213592233</v>
      </c>
      <c r="AE193" s="52">
        <f>VLOOKUP($B193,Data!$A$8:$GL$500,168,FALSE)</f>
        <v>0.11214147286821706</v>
      </c>
      <c r="AF193" s="52">
        <f>VLOOKUP($B193,Data!$A$8:$GL$500,169,FALSE)</f>
        <v>0.11046904315196998</v>
      </c>
      <c r="AG193" s="52">
        <f>VLOOKUP($B193,Data!$A$8:$GL$500,170,FALSE)</f>
        <v>0.10528424976700838</v>
      </c>
      <c r="AH193" s="52">
        <f>VLOOKUP($B193,Data!$A$8:$GL$500,171,FALSE)</f>
        <v>0.10383317713214621</v>
      </c>
      <c r="AI193" s="52">
        <f>VLOOKUP($B193,Data!$A$8:$GL$500,172,FALSE)</f>
        <v>9.8745519713261648E-2</v>
      </c>
      <c r="AJ193" s="52">
        <f>VLOOKUP($B193,Data!$A$8:$GL$500,173,FALSE)</f>
        <v>0.10216485507246377</v>
      </c>
      <c r="AK193" s="52">
        <f>VLOOKUP($B193,Data!$A$8:$GL$500,174,FALSE)</f>
        <v>9.6277173913043482E-2</v>
      </c>
    </row>
    <row r="194" spans="1:37">
      <c r="A194" s="1"/>
      <c r="B194" s="17" t="s">
        <v>280</v>
      </c>
      <c r="C194" s="42" t="s">
        <v>516</v>
      </c>
      <c r="D194" t="s">
        <v>505</v>
      </c>
      <c r="E194" s="45" t="s">
        <v>280</v>
      </c>
      <c r="F194" s="45"/>
      <c r="G194" s="45"/>
      <c r="H194" s="23">
        <f>VLOOKUP($B194,Data!$A$8:$GL$500,145,FALSE)</f>
        <v>3.1977128335451077E-2</v>
      </c>
      <c r="I194" s="23">
        <f>VLOOKUP($B194,Data!$A$8:$GL$500,146,FALSE)</f>
        <v>2.8701959786205142E-2</v>
      </c>
      <c r="J194" s="23">
        <f>VLOOKUP($B194,Data!$A$8:$GL$500,147,FALSE)</f>
        <v>2.7252969421278746E-2</v>
      </c>
      <c r="K194" s="23">
        <f>VLOOKUP($B194,Data!$A$8:$GL$500,148,FALSE)</f>
        <v>2.9561270801815431E-2</v>
      </c>
      <c r="L194" s="23">
        <f>VLOOKUP($B194,Data!$A$8:$GL$500,149,FALSE)</f>
        <v>3.0755432036382011E-2</v>
      </c>
      <c r="M194" s="23">
        <f>VLOOKUP($B194,Data!$A$8:$GL$500,150,FALSE)</f>
        <v>2.5035353535353536E-2</v>
      </c>
      <c r="N194" s="23">
        <f>VLOOKUP($B194,Data!$A$8:$GL$500,151,FALSE)</f>
        <v>2.3827286663260092E-2</v>
      </c>
      <c r="O194" s="23">
        <f>VLOOKUP($B194,Data!$A$8:$GL$500,152,FALSE)</f>
        <v>2.4704996233994476E-2</v>
      </c>
      <c r="P194" s="23">
        <f>VLOOKUP($B194,Data!$A$8:$GL$500,153,FALSE)</f>
        <v>2.7367223065250381E-2</v>
      </c>
      <c r="Q194" s="23">
        <f>VLOOKUP($B194,Data!$A$8:$GL$500,154,FALSE)</f>
        <v>2.6116829644879054E-2</v>
      </c>
      <c r="R194" s="23">
        <f>VLOOKUP($B194,Data!$A$8:$GL$500,155,FALSE)</f>
        <v>2.7886850942908808E-2</v>
      </c>
      <c r="S194" s="23">
        <f>VLOOKUP($B194,Data!$A$8:$GL$500,156,FALSE)</f>
        <v>3.5447341513292437E-2</v>
      </c>
      <c r="T194" s="23">
        <f>VLOOKUP($B194,Data!$A$8:$GL$500,157,FALSE)</f>
        <v>4.693467336683417E-2</v>
      </c>
      <c r="U194" s="23">
        <f>VLOOKUP($B194,Data!$A$8:$GL$500,158,FALSE)</f>
        <v>4.264261335933691E-2</v>
      </c>
      <c r="V194" s="23">
        <f>VLOOKUP($B194,Data!$A$8:$GL$500,159,FALSE)</f>
        <v>4.1634362287628617E-2</v>
      </c>
      <c r="W194" s="23">
        <f>VLOOKUP($B194,Data!$A$8:$GL$500,160,FALSE)</f>
        <v>4.4495279593318809E-2</v>
      </c>
      <c r="X194" s="23">
        <f>VLOOKUP($B194,Data!$A$8:$GL$500,161,FALSE)</f>
        <v>4.7035505836575876E-2</v>
      </c>
      <c r="Y194" s="23">
        <f>VLOOKUP($B194,Data!$A$8:$GL$500,162,FALSE)</f>
        <v>3.9558823529411764E-2</v>
      </c>
      <c r="Z194" s="23">
        <f>VLOOKUP($B194,Data!$A$8:$GL$500,163,FALSE)</f>
        <v>3.8199168093956445E-2</v>
      </c>
      <c r="AA194" s="23">
        <f>VLOOKUP($B194,Data!$A$8:$GL$500,164,FALSE)</f>
        <v>3.9901792290694821E-2</v>
      </c>
      <c r="AB194" s="23">
        <f>VLOOKUP($B194,Data!$A$8:$GL$500,165,FALSE)</f>
        <v>4.3525109702584108E-2</v>
      </c>
      <c r="AC194" s="23">
        <f>VLOOKUP($B194,Data!$A$8:$GL$500,166,FALSE)</f>
        <v>3.9047732696897375E-2</v>
      </c>
      <c r="AD194" s="23">
        <f>VLOOKUP($B194,Data!$A$8:$GL$500,167,FALSE)</f>
        <v>4.0175980975029724E-2</v>
      </c>
      <c r="AE194" s="52">
        <f>VLOOKUP($B194,Data!$A$8:$GL$500,168,FALSE)</f>
        <v>4.2182586247359773E-2</v>
      </c>
      <c r="AF194" s="52">
        <f>VLOOKUP($B194,Data!$A$8:$GL$500,169,FALSE)</f>
        <v>4.5287058823529409E-2</v>
      </c>
      <c r="AG194" s="52">
        <f>VLOOKUP($B194,Data!$A$8:$GL$500,170,FALSE)</f>
        <v>4.1009787538792072E-2</v>
      </c>
      <c r="AH194" s="52">
        <f>VLOOKUP($B194,Data!$A$8:$GL$500,171,FALSE)</f>
        <v>3.9884597268016957E-2</v>
      </c>
      <c r="AI194" s="52">
        <f>VLOOKUP($B194,Data!$A$8:$GL$500,172,FALSE)</f>
        <v>4.1534278959810877E-2</v>
      </c>
      <c r="AJ194" s="52">
        <f>VLOOKUP($B194,Data!$A$8:$GL$500,173,FALSE)</f>
        <v>4.4503216583273768E-2</v>
      </c>
      <c r="AK194" s="52">
        <f>VLOOKUP($B194,Data!$A$8:$GL$500,174,FALSE)</f>
        <v>3.8619217081850531E-2</v>
      </c>
    </row>
    <row r="195" spans="1:37">
      <c r="A195" s="1"/>
      <c r="B195" s="17" t="s">
        <v>282</v>
      </c>
      <c r="C195" s="42" t="s">
        <v>516</v>
      </c>
      <c r="D195" t="s">
        <v>0</v>
      </c>
      <c r="E195" s="45" t="s">
        <v>282</v>
      </c>
      <c r="F195" s="45" t="s">
        <v>34</v>
      </c>
      <c r="H195" s="23">
        <f>VLOOKUP($B195,Data!$A$8:$GL$500,145,FALSE)</f>
        <v>2.3333333333333334E-2</v>
      </c>
      <c r="I195" s="23">
        <f>VLOOKUP($B195,Data!$A$8:$GL$500,146,FALSE)</f>
        <v>1.8801742919389977E-2</v>
      </c>
      <c r="J195" s="23">
        <f>VLOOKUP($B195,Data!$A$8:$GL$500,147,FALSE)</f>
        <v>1.7298474945533771E-2</v>
      </c>
      <c r="K195" s="23">
        <f>VLOOKUP($B195,Data!$A$8:$GL$500,148,FALSE)</f>
        <v>2.337995337995338E-2</v>
      </c>
      <c r="L195" s="23">
        <f>VLOOKUP($B195,Data!$A$8:$GL$500,149,FALSE)</f>
        <v>2.2047619047619049E-2</v>
      </c>
      <c r="M195" s="23">
        <f>VLOOKUP($B195,Data!$A$8:$GL$500,150,FALSE)</f>
        <v>1.6801909307875895E-2</v>
      </c>
      <c r="N195" s="23">
        <f>VLOOKUP($B195,Data!$A$8:$GL$500,151,FALSE)</f>
        <v>1.5011990407673861E-2</v>
      </c>
      <c r="O195" s="23">
        <f>VLOOKUP($B195,Data!$A$8:$GL$500,152,FALSE)</f>
        <v>1.7299771167048054E-2</v>
      </c>
      <c r="P195" s="23">
        <f>VLOOKUP($B195,Data!$A$8:$GL$500,153,FALSE)</f>
        <v>1.7751756440281031E-2</v>
      </c>
      <c r="Q195" s="23">
        <f>VLOOKUP($B195,Data!$A$8:$GL$500,154,FALSE)</f>
        <v>1.5170842824601367E-2</v>
      </c>
      <c r="R195" s="23">
        <f>VLOOKUP($B195,Data!$A$8:$GL$500,155,FALSE)</f>
        <v>1.8640776699029128E-2</v>
      </c>
      <c r="S195" s="23">
        <f>VLOOKUP($B195,Data!$A$8:$GL$500,156,FALSE)</f>
        <v>3.0985915492957747E-2</v>
      </c>
      <c r="T195" s="23">
        <f>VLOOKUP($B195,Data!$A$8:$GL$500,157,FALSE)</f>
        <v>3.612244897959184E-2</v>
      </c>
      <c r="U195" s="23">
        <f>VLOOKUP($B195,Data!$A$8:$GL$500,158,FALSE)</f>
        <v>3.0707547169811319E-2</v>
      </c>
      <c r="V195" s="23">
        <f>VLOOKUP($B195,Data!$A$8:$GL$500,159,FALSE)</f>
        <v>2.6902050113895216E-2</v>
      </c>
      <c r="W195" s="23">
        <f>VLOOKUP($B195,Data!$A$8:$GL$500,160,FALSE)</f>
        <v>3.0354609929078014E-2</v>
      </c>
      <c r="X195" s="23">
        <f>VLOOKUP($B195,Data!$A$8:$GL$500,161,FALSE)</f>
        <v>3.339853300733496E-2</v>
      </c>
      <c r="Y195" s="23">
        <f>VLOOKUP($B195,Data!$A$8:$GL$500,162,FALSE)</f>
        <v>2.2714285714285715E-2</v>
      </c>
      <c r="Z195" s="23">
        <f>VLOOKUP($B195,Data!$A$8:$GL$500,163,FALSE)</f>
        <v>2.2976190476190476E-2</v>
      </c>
      <c r="AA195" s="23">
        <f>VLOOKUP($B195,Data!$A$8:$GL$500,164,FALSE)</f>
        <v>2.8857142857142856E-2</v>
      </c>
      <c r="AB195" s="23">
        <f>VLOOKUP($B195,Data!$A$8:$GL$500,165,FALSE)</f>
        <v>3.0415704387990763E-2</v>
      </c>
      <c r="AC195" s="23">
        <f>VLOOKUP($B195,Data!$A$8:$GL$500,166,FALSE)</f>
        <v>2.3225058004640371E-2</v>
      </c>
      <c r="AD195" s="23">
        <f>VLOOKUP($B195,Data!$A$8:$GL$500,167,FALSE)</f>
        <v>2.4761904761904763E-2</v>
      </c>
      <c r="AE195" s="52">
        <f>VLOOKUP($B195,Data!$A$8:$GL$500,168,FALSE)</f>
        <v>3.2373271889400923E-2</v>
      </c>
      <c r="AF195" s="52">
        <f>VLOOKUP($B195,Data!$A$8:$GL$500,169,FALSE)</f>
        <v>3.439635535307517E-2</v>
      </c>
      <c r="AG195" s="52">
        <f>VLOOKUP($B195,Data!$A$8:$GL$500,170,FALSE)</f>
        <v>2.5753424657534246E-2</v>
      </c>
      <c r="AH195" s="52">
        <f>VLOOKUP($B195,Data!$A$8:$GL$500,171,FALSE)</f>
        <v>2.4734411085450346E-2</v>
      </c>
      <c r="AI195" s="52">
        <f>VLOOKUP($B195,Data!$A$8:$GL$500,172,FALSE)</f>
        <v>3.133177570093458E-2</v>
      </c>
      <c r="AJ195" s="52">
        <f>VLOOKUP($B195,Data!$A$8:$GL$500,173,FALSE)</f>
        <v>3.1344743276283615E-2</v>
      </c>
      <c r="AK195" s="52">
        <f>VLOOKUP($B195,Data!$A$8:$GL$500,174,FALSE)</f>
        <v>2.2237762237762238E-2</v>
      </c>
    </row>
    <row r="196" spans="1:37">
      <c r="A196" s="1"/>
      <c r="B196" s="17" t="s">
        <v>283</v>
      </c>
      <c r="C196" s="42" t="s">
        <v>516</v>
      </c>
      <c r="D196" t="s">
        <v>0</v>
      </c>
      <c r="E196" s="45" t="s">
        <v>283</v>
      </c>
      <c r="F196" s="45" t="s">
        <v>19</v>
      </c>
      <c r="H196" s="23">
        <f>VLOOKUP($B196,Data!$A$8:$GL$500,145,FALSE)</f>
        <v>1.0719424460431655E-2</v>
      </c>
      <c r="I196" s="23">
        <f>VLOOKUP($B196,Data!$A$8:$GL$500,146,FALSE)</f>
        <v>1.1114864864864864E-2</v>
      </c>
      <c r="J196" s="23">
        <f>VLOOKUP($B196,Data!$A$8:$GL$500,147,FALSE)</f>
        <v>0.01</v>
      </c>
      <c r="K196" s="23">
        <f>VLOOKUP($B196,Data!$A$8:$GL$500,148,FALSE)</f>
        <v>8.4459459459459464E-3</v>
      </c>
      <c r="L196" s="23">
        <f>VLOOKUP($B196,Data!$A$8:$GL$500,149,FALSE)</f>
        <v>8.5761589403973507E-3</v>
      </c>
      <c r="M196" s="23">
        <f>VLOOKUP($B196,Data!$A$8:$GL$500,150,FALSE)</f>
        <v>6.5986394557823128E-3</v>
      </c>
      <c r="N196" s="23">
        <f>VLOOKUP($B196,Data!$A$8:$GL$500,151,FALSE)</f>
        <v>8.1786941580756015E-3</v>
      </c>
      <c r="O196" s="23">
        <f>VLOOKUP($B196,Data!$A$8:$GL$500,152,FALSE)</f>
        <v>8.2885906040268461E-3</v>
      </c>
      <c r="P196" s="23">
        <f>VLOOKUP($B196,Data!$A$8:$GL$500,153,FALSE)</f>
        <v>8.2653061224489798E-3</v>
      </c>
      <c r="Q196" s="23">
        <f>VLOOKUP($B196,Data!$A$8:$GL$500,154,FALSE)</f>
        <v>7.1875000000000003E-3</v>
      </c>
      <c r="R196" s="23">
        <f>VLOOKUP($B196,Data!$A$8:$GL$500,155,FALSE)</f>
        <v>9.3220338983050852E-3</v>
      </c>
      <c r="S196" s="23">
        <f>VLOOKUP($B196,Data!$A$8:$GL$500,156,FALSE)</f>
        <v>1.391304347826087E-2</v>
      </c>
      <c r="T196" s="23">
        <f>VLOOKUP($B196,Data!$A$8:$GL$500,157,FALSE)</f>
        <v>2.2331081081081082E-2</v>
      </c>
      <c r="U196" s="23">
        <f>VLOOKUP($B196,Data!$A$8:$GL$500,158,FALSE)</f>
        <v>2.1843971631205675E-2</v>
      </c>
      <c r="V196" s="23">
        <f>VLOOKUP($B196,Data!$A$8:$GL$500,159,FALSE)</f>
        <v>2.2572463768115943E-2</v>
      </c>
      <c r="W196" s="23">
        <f>VLOOKUP($B196,Data!$A$8:$GL$500,160,FALSE)</f>
        <v>2.2798507462686569E-2</v>
      </c>
      <c r="X196" s="23">
        <f>VLOOKUP($B196,Data!$A$8:$GL$500,161,FALSE)</f>
        <v>2.3211678832116788E-2</v>
      </c>
      <c r="Y196" s="23">
        <f>VLOOKUP($B196,Data!$A$8:$GL$500,162,FALSE)</f>
        <v>1.7259786476868329E-2</v>
      </c>
      <c r="Z196" s="23">
        <f>VLOOKUP($B196,Data!$A$8:$GL$500,163,FALSE)</f>
        <v>1.5294117647058824E-2</v>
      </c>
      <c r="AA196" s="23">
        <f>VLOOKUP($B196,Data!$A$8:$GL$500,164,FALSE)</f>
        <v>1.603448275862069E-2</v>
      </c>
      <c r="AB196" s="23">
        <f>VLOOKUP($B196,Data!$A$8:$GL$500,165,FALSE)</f>
        <v>2.0069686411149826E-2</v>
      </c>
      <c r="AC196" s="23">
        <f>VLOOKUP($B196,Data!$A$8:$GL$500,166,FALSE)</f>
        <v>1.6254180602006688E-2</v>
      </c>
      <c r="AD196" s="23">
        <f>VLOOKUP($B196,Data!$A$8:$GL$500,167,FALSE)</f>
        <v>1.7869415807560136E-2</v>
      </c>
      <c r="AE196" s="52">
        <f>VLOOKUP($B196,Data!$A$8:$GL$500,168,FALSE)</f>
        <v>1.8590604026845637E-2</v>
      </c>
      <c r="AF196" s="52">
        <f>VLOOKUP($B196,Data!$A$8:$GL$500,169,FALSE)</f>
        <v>2.0381944444444446E-2</v>
      </c>
      <c r="AG196" s="52">
        <f>VLOOKUP($B196,Data!$A$8:$GL$500,170,FALSE)</f>
        <v>2.0259259259259258E-2</v>
      </c>
      <c r="AH196" s="52">
        <f>VLOOKUP($B196,Data!$A$8:$GL$500,171,FALSE)</f>
        <v>1.8381294964028776E-2</v>
      </c>
      <c r="AI196" s="52">
        <f>VLOOKUP($B196,Data!$A$8:$GL$500,172,FALSE)</f>
        <v>1.8014440433212996E-2</v>
      </c>
      <c r="AJ196" s="52">
        <f>VLOOKUP($B196,Data!$A$8:$GL$500,173,FALSE)</f>
        <v>1.8838028169014084E-2</v>
      </c>
      <c r="AK196" s="52">
        <f>VLOOKUP($B196,Data!$A$8:$GL$500,174,FALSE)</f>
        <v>1.6941580756013746E-2</v>
      </c>
    </row>
    <row r="197" spans="1:37">
      <c r="A197" s="1"/>
      <c r="B197" s="17" t="s">
        <v>284</v>
      </c>
      <c r="C197" s="42" t="s">
        <v>517</v>
      </c>
      <c r="D197" t="s">
        <v>0</v>
      </c>
      <c r="E197" s="45" t="s">
        <v>284</v>
      </c>
      <c r="F197" s="45" t="s">
        <v>43</v>
      </c>
      <c r="G197" s="45" t="s">
        <v>506</v>
      </c>
      <c r="H197" s="23">
        <f>VLOOKUP($B197,Data!$A$8:$GL$500,145,FALSE)</f>
        <v>2.9682203389830509E-2</v>
      </c>
      <c r="I197" s="23">
        <f>VLOOKUP($B197,Data!$A$8:$GL$500,146,FALSE)</f>
        <v>2.6194503171247357E-2</v>
      </c>
      <c r="J197" s="23">
        <f>VLOOKUP($B197,Data!$A$8:$GL$500,147,FALSE)</f>
        <v>2.671578947368421E-2</v>
      </c>
      <c r="K197" s="23">
        <f>VLOOKUP($B197,Data!$A$8:$GL$500,148,FALSE)</f>
        <v>2.4303278688524589E-2</v>
      </c>
      <c r="L197" s="23">
        <f>VLOOKUP($B197,Data!$A$8:$GL$500,149,FALSE)</f>
        <v>2.6004098360655738E-2</v>
      </c>
      <c r="M197" s="23">
        <f>VLOOKUP($B197,Data!$A$8:$GL$500,150,FALSE)</f>
        <v>2.154786150712831E-2</v>
      </c>
      <c r="N197" s="23">
        <f>VLOOKUP($B197,Data!$A$8:$GL$500,151,FALSE)</f>
        <v>2.0930232558139535E-2</v>
      </c>
      <c r="O197" s="23">
        <f>VLOOKUP($B197,Data!$A$8:$GL$500,152,FALSE)</f>
        <v>2.1362637362637361E-2</v>
      </c>
      <c r="P197" s="23">
        <f>VLOOKUP($B197,Data!$A$8:$GL$500,153,FALSE)</f>
        <v>2.2117903930131005E-2</v>
      </c>
      <c r="Q197" s="23">
        <f>VLOOKUP($B197,Data!$A$8:$GL$500,154,FALSE)</f>
        <v>2.048832271762208E-2</v>
      </c>
      <c r="R197" s="23">
        <f>VLOOKUP($B197,Data!$A$8:$GL$500,155,FALSE)</f>
        <v>2.4145833333333332E-2</v>
      </c>
      <c r="S197" s="23">
        <f>VLOOKUP($B197,Data!$A$8:$GL$500,156,FALSE)</f>
        <v>3.1901709401709402E-2</v>
      </c>
      <c r="T197" s="23">
        <f>VLOOKUP($B197,Data!$A$8:$GL$500,157,FALSE)</f>
        <v>4.3285123966942146E-2</v>
      </c>
      <c r="U197" s="23">
        <f>VLOOKUP($B197,Data!$A$8:$GL$500,158,FALSE)</f>
        <v>4.5477707006369425E-2</v>
      </c>
      <c r="V197" s="23">
        <f>VLOOKUP($B197,Data!$A$8:$GL$500,159,FALSE)</f>
        <v>4.5499999999999999E-2</v>
      </c>
      <c r="W197" s="23">
        <f>VLOOKUP($B197,Data!$A$8:$GL$500,160,FALSE)</f>
        <v>4.2076612903225806E-2</v>
      </c>
      <c r="X197" s="23">
        <f>VLOOKUP($B197,Data!$A$8:$GL$500,161,FALSE)</f>
        <v>4.6437768240343347E-2</v>
      </c>
      <c r="Y197" s="23">
        <f>VLOOKUP($B197,Data!$A$8:$GL$500,162,FALSE)</f>
        <v>3.9297872340425533E-2</v>
      </c>
      <c r="Z197" s="23">
        <f>VLOOKUP($B197,Data!$A$8:$GL$500,163,FALSE)</f>
        <v>3.7849462365591398E-2</v>
      </c>
      <c r="AA197" s="23">
        <f>VLOOKUP($B197,Data!$A$8:$GL$500,164,FALSE)</f>
        <v>3.7861915367483297E-2</v>
      </c>
      <c r="AB197" s="23">
        <f>VLOOKUP($B197,Data!$A$8:$GL$500,165,FALSE)</f>
        <v>4.1800433839479394E-2</v>
      </c>
      <c r="AC197" s="23">
        <f>VLOOKUP($B197,Data!$A$8:$GL$500,166,FALSE)</f>
        <v>4.1189427312775327E-2</v>
      </c>
      <c r="AD197" s="23">
        <f>VLOOKUP($B197,Data!$A$8:$GL$500,167,FALSE)</f>
        <v>4.6227272727272728E-2</v>
      </c>
      <c r="AE197" s="52">
        <f>VLOOKUP($B197,Data!$A$8:$GL$500,168,FALSE)</f>
        <v>4.2989247311827954E-2</v>
      </c>
      <c r="AF197" s="52">
        <f>VLOOKUP($B197,Data!$A$8:$GL$500,169,FALSE)</f>
        <v>4.6467991169977928E-2</v>
      </c>
      <c r="AG197" s="52">
        <f>VLOOKUP($B197,Data!$A$8:$GL$500,170,FALSE)</f>
        <v>4.0808510638297872E-2</v>
      </c>
      <c r="AH197" s="52">
        <f>VLOOKUP($B197,Data!$A$8:$GL$500,171,FALSE)</f>
        <v>4.0718816067653277E-2</v>
      </c>
      <c r="AI197" s="52">
        <f>VLOOKUP($B197,Data!$A$8:$GL$500,172,FALSE)</f>
        <v>3.7953091684434968E-2</v>
      </c>
      <c r="AJ197" s="52">
        <f>VLOOKUP($B197,Data!$A$8:$GL$500,173,FALSE)</f>
        <v>3.7352342158859471E-2</v>
      </c>
      <c r="AK197" s="52">
        <f>VLOOKUP($B197,Data!$A$8:$GL$500,174,FALSE)</f>
        <v>3.4626556016597511E-2</v>
      </c>
    </row>
    <row r="198" spans="1:37">
      <c r="A198" s="1"/>
      <c r="B198" s="17" t="s">
        <v>285</v>
      </c>
      <c r="C198" s="42" t="s">
        <v>518</v>
      </c>
      <c r="D198" t="s">
        <v>505</v>
      </c>
      <c r="E198" s="45" t="s">
        <v>285</v>
      </c>
      <c r="F198" s="45" t="s">
        <v>38</v>
      </c>
      <c r="G198" s="45" t="s">
        <v>52</v>
      </c>
      <c r="H198" s="23">
        <f>VLOOKUP($B198,Data!$A$8:$GL$500,145,FALSE)</f>
        <v>5.7168508287292814E-2</v>
      </c>
      <c r="I198" s="23">
        <f>VLOOKUP($B198,Data!$A$8:$GL$500,146,FALSE)</f>
        <v>5.11156462585034E-2</v>
      </c>
      <c r="J198" s="23">
        <f>VLOOKUP($B198,Data!$A$8:$GL$500,147,FALSE)</f>
        <v>4.816958277254374E-2</v>
      </c>
      <c r="K198" s="23">
        <f>VLOOKUP($B198,Data!$A$8:$GL$500,148,FALSE)</f>
        <v>4.8284574468085109E-2</v>
      </c>
      <c r="L198" s="23">
        <f>VLOOKUP($B198,Data!$A$8:$GL$500,149,FALSE)</f>
        <v>4.9046997389033946E-2</v>
      </c>
      <c r="M198" s="23">
        <f>VLOOKUP($B198,Data!$A$8:$GL$500,150,FALSE)</f>
        <v>4.6407263294422831E-2</v>
      </c>
      <c r="N198" s="23">
        <f>VLOOKUP($B198,Data!$A$8:$GL$500,151,FALSE)</f>
        <v>4.3036649214659689E-2</v>
      </c>
      <c r="O198" s="23">
        <f>VLOOKUP($B198,Data!$A$8:$GL$500,152,FALSE)</f>
        <v>4.2643229166666664E-2</v>
      </c>
      <c r="P198" s="23">
        <f>VLOOKUP($B198,Data!$A$8:$GL$500,153,FALSE)</f>
        <v>4.4237288135593224E-2</v>
      </c>
      <c r="Q198" s="23">
        <f>VLOOKUP($B198,Data!$A$8:$GL$500,154,FALSE)</f>
        <v>4.2821846553966189E-2</v>
      </c>
      <c r="R198" s="23">
        <f>VLOOKUP($B198,Data!$A$8:$GL$500,155,FALSE)</f>
        <v>4.5826873385012921E-2</v>
      </c>
      <c r="S198" s="23">
        <f>VLOOKUP($B198,Data!$A$8:$GL$500,156,FALSE)</f>
        <v>5.9043250327654E-2</v>
      </c>
      <c r="T198" s="23">
        <f>VLOOKUP($B198,Data!$A$8:$GL$500,157,FALSE)</f>
        <v>7.1116951379763468E-2</v>
      </c>
      <c r="U198" s="23">
        <f>VLOOKUP($B198,Data!$A$8:$GL$500,158,FALSE)</f>
        <v>7.6574440052700921E-2</v>
      </c>
      <c r="V198" s="23">
        <f>VLOOKUP($B198,Data!$A$8:$GL$500,159,FALSE)</f>
        <v>7.9565217391304344E-2</v>
      </c>
      <c r="W198" s="23">
        <f>VLOOKUP($B198,Data!$A$8:$GL$500,160,FALSE)</f>
        <v>8.6454545454545451E-2</v>
      </c>
      <c r="X198" s="23">
        <f>VLOOKUP($B198,Data!$A$8:$GL$500,161,FALSE)</f>
        <v>8.230670103092784E-2</v>
      </c>
      <c r="Y198" s="23">
        <f>VLOOKUP($B198,Data!$A$8:$GL$500,162,FALSE)</f>
        <v>7.5019505851755527E-2</v>
      </c>
      <c r="Z198" s="23">
        <f>VLOOKUP($B198,Data!$A$8:$GL$500,163,FALSE)</f>
        <v>7.703800786369594E-2</v>
      </c>
      <c r="AA198" s="23">
        <f>VLOOKUP($B198,Data!$A$8:$GL$500,164,FALSE)</f>
        <v>7.7042253521126758E-2</v>
      </c>
      <c r="AB198" s="23">
        <f>VLOOKUP($B198,Data!$A$8:$GL$500,165,FALSE)</f>
        <v>8.132903225806451E-2</v>
      </c>
      <c r="AC198" s="23">
        <f>VLOOKUP($B198,Data!$A$8:$GL$500,166,FALSE)</f>
        <v>8.1423027166882281E-2</v>
      </c>
      <c r="AD198" s="23">
        <f>VLOOKUP($B198,Data!$A$8:$GL$500,167,FALSE)</f>
        <v>8.5727391874180867E-2</v>
      </c>
      <c r="AE198" s="52">
        <f>VLOOKUP($B198,Data!$A$8:$GL$500,168,FALSE)</f>
        <v>9.040053404539386E-2</v>
      </c>
      <c r="AF198" s="52">
        <f>VLOOKUP($B198,Data!$A$8:$GL$500,169,FALSE)</f>
        <v>9.4239569313593535E-2</v>
      </c>
      <c r="AG198" s="52">
        <f>VLOOKUP($B198,Data!$A$8:$GL$500,170,FALSE)</f>
        <v>8.8753315649867368E-2</v>
      </c>
      <c r="AH198" s="52">
        <f>VLOOKUP($B198,Data!$A$8:$GL$500,171,FALSE)</f>
        <v>7.9712041884816759E-2</v>
      </c>
      <c r="AI198" s="52">
        <f>VLOOKUP($B198,Data!$A$8:$GL$500,172,FALSE)</f>
        <v>8.3196829590488769E-2</v>
      </c>
      <c r="AJ198" s="52">
        <f>VLOOKUP($B198,Data!$A$8:$GL$500,173,FALSE)</f>
        <v>8.6772486772486779E-2</v>
      </c>
      <c r="AK198" s="52">
        <f>VLOOKUP($B198,Data!$A$8:$GL$500,174,FALSE)</f>
        <v>7.9464052287581702E-2</v>
      </c>
    </row>
    <row r="199" spans="1:37">
      <c r="A199" s="1"/>
      <c r="B199" s="17" t="s">
        <v>286</v>
      </c>
      <c r="C199" s="42" t="s">
        <v>518</v>
      </c>
      <c r="D199" t="s">
        <v>0</v>
      </c>
      <c r="E199" s="45" t="s">
        <v>286</v>
      </c>
      <c r="F199" s="45" t="s">
        <v>32</v>
      </c>
      <c r="G199" s="45" t="s">
        <v>17</v>
      </c>
      <c r="H199" s="23">
        <f>VLOOKUP($B199,Data!$A$8:$GL$500,145,FALSE)</f>
        <v>1.7232000000000001E-2</v>
      </c>
      <c r="I199" s="23">
        <f>VLOOKUP($B199,Data!$A$8:$GL$500,146,FALSE)</f>
        <v>1.7917329093799682E-2</v>
      </c>
      <c r="J199" s="23">
        <f>VLOOKUP($B199,Data!$A$8:$GL$500,147,FALSE)</f>
        <v>2.0080256821829855E-2</v>
      </c>
      <c r="K199" s="23">
        <f>VLOOKUP($B199,Data!$A$8:$GL$500,148,FALSE)</f>
        <v>1.6976000000000002E-2</v>
      </c>
      <c r="L199" s="23">
        <f>VLOOKUP($B199,Data!$A$8:$GL$500,149,FALSE)</f>
        <v>1.6988906497622819E-2</v>
      </c>
      <c r="M199" s="23">
        <f>VLOOKUP($B199,Data!$A$8:$GL$500,150,FALSE)</f>
        <v>1.5504731861198738E-2</v>
      </c>
      <c r="N199" s="23">
        <f>VLOOKUP($B199,Data!$A$8:$GL$500,151,FALSE)</f>
        <v>1.5331230283911671E-2</v>
      </c>
      <c r="O199" s="23">
        <f>VLOOKUP($B199,Data!$A$8:$GL$500,152,FALSE)</f>
        <v>1.2635658914728683E-2</v>
      </c>
      <c r="P199" s="23">
        <f>VLOOKUP($B199,Data!$A$8:$GL$500,153,FALSE)</f>
        <v>1.483974358974359E-2</v>
      </c>
      <c r="Q199" s="23">
        <f>VLOOKUP($B199,Data!$A$8:$GL$500,154,FALSE)</f>
        <v>1.5306799336650082E-2</v>
      </c>
      <c r="R199" s="23">
        <f>VLOOKUP($B199,Data!$A$8:$GL$500,155,FALSE)</f>
        <v>1.8631756756756757E-2</v>
      </c>
      <c r="S199" s="23">
        <f>VLOOKUP($B199,Data!$A$8:$GL$500,156,FALSE)</f>
        <v>2.2848E-2</v>
      </c>
      <c r="T199" s="23">
        <f>VLOOKUP($B199,Data!$A$8:$GL$500,157,FALSE)</f>
        <v>3.3570324574961362E-2</v>
      </c>
      <c r="U199" s="23">
        <f>VLOOKUP($B199,Data!$A$8:$GL$500,158,FALSE)</f>
        <v>3.5939968404423379E-2</v>
      </c>
      <c r="V199" s="23">
        <f>VLOOKUP($B199,Data!$A$8:$GL$500,159,FALSE)</f>
        <v>3.6310832025117742E-2</v>
      </c>
      <c r="W199" s="23">
        <f>VLOOKUP($B199,Data!$A$8:$GL$500,160,FALSE)</f>
        <v>3.4794952681388013E-2</v>
      </c>
      <c r="X199" s="23">
        <f>VLOOKUP($B199,Data!$A$8:$GL$500,161,FALSE)</f>
        <v>3.616852146263911E-2</v>
      </c>
      <c r="Y199" s="23">
        <f>VLOOKUP($B199,Data!$A$8:$GL$500,162,FALSE)</f>
        <v>2.9092284417549168E-2</v>
      </c>
      <c r="Z199" s="23">
        <f>VLOOKUP($B199,Data!$A$8:$GL$500,163,FALSE)</f>
        <v>3.0480480480480479E-2</v>
      </c>
      <c r="AA199" s="23">
        <f>VLOOKUP($B199,Data!$A$8:$GL$500,164,FALSE)</f>
        <v>2.8411497730711045E-2</v>
      </c>
      <c r="AB199" s="23">
        <f>VLOOKUP($B199,Data!$A$8:$GL$500,165,FALSE)</f>
        <v>2.8974358974358974E-2</v>
      </c>
      <c r="AC199" s="23">
        <f>VLOOKUP($B199,Data!$A$8:$GL$500,166,FALSE)</f>
        <v>2.8048048048048047E-2</v>
      </c>
      <c r="AD199" s="23">
        <f>VLOOKUP($B199,Data!$A$8:$GL$500,167,FALSE)</f>
        <v>3.082170542635659E-2</v>
      </c>
      <c r="AE199" s="52">
        <f>VLOOKUP($B199,Data!$A$8:$GL$500,168,FALSE)</f>
        <v>2.9211746522411128E-2</v>
      </c>
      <c r="AF199" s="52">
        <f>VLOOKUP($B199,Data!$A$8:$GL$500,169,FALSE)</f>
        <v>3.1859375000000002E-2</v>
      </c>
      <c r="AG199" s="52">
        <f>VLOOKUP($B199,Data!$A$8:$GL$500,170,FALSE)</f>
        <v>3.106907894736842E-2</v>
      </c>
      <c r="AH199" s="52">
        <f>VLOOKUP($B199,Data!$A$8:$GL$500,171,FALSE)</f>
        <v>3.1577235772357722E-2</v>
      </c>
      <c r="AI199" s="52">
        <f>VLOOKUP($B199,Data!$A$8:$GL$500,172,FALSE)</f>
        <v>3.0828025477707008E-2</v>
      </c>
      <c r="AJ199" s="52">
        <f>VLOOKUP($B199,Data!$A$8:$GL$500,173,FALSE)</f>
        <v>3.1047765793528505E-2</v>
      </c>
      <c r="AK199" s="52">
        <f>VLOOKUP($B199,Data!$A$8:$GL$500,174,FALSE)</f>
        <v>2.6907692307692306E-2</v>
      </c>
    </row>
    <row r="200" spans="1:37">
      <c r="A200" s="1"/>
      <c r="B200" s="17" t="s">
        <v>287</v>
      </c>
      <c r="C200" s="42" t="s">
        <v>516</v>
      </c>
      <c r="D200" t="s">
        <v>0</v>
      </c>
      <c r="E200" s="45" t="s">
        <v>287</v>
      </c>
      <c r="F200" s="45" t="s">
        <v>38</v>
      </c>
      <c r="H200" s="23">
        <f>VLOOKUP($B200,Data!$A$8:$GL$500,145,FALSE)</f>
        <v>1.7012711864406779E-2</v>
      </c>
      <c r="I200" s="23">
        <f>VLOOKUP($B200,Data!$A$8:$GL$500,146,FALSE)</f>
        <v>1.4906832298136646E-2</v>
      </c>
      <c r="J200" s="23">
        <f>VLOOKUP($B200,Data!$A$8:$GL$500,147,FALSE)</f>
        <v>1.4684317718940937E-2</v>
      </c>
      <c r="K200" s="23">
        <f>VLOOKUP($B200,Data!$A$8:$GL$500,148,FALSE)</f>
        <v>1.4288537549407114E-2</v>
      </c>
      <c r="L200" s="23">
        <f>VLOOKUP($B200,Data!$A$8:$GL$500,149,FALSE)</f>
        <v>1.5592885375494071E-2</v>
      </c>
      <c r="M200" s="23">
        <f>VLOOKUP($B200,Data!$A$8:$GL$500,150,FALSE)</f>
        <v>1.5801980198019802E-2</v>
      </c>
      <c r="N200" s="23">
        <f>VLOOKUP($B200,Data!$A$8:$GL$500,151,FALSE)</f>
        <v>1.7027027027027027E-2</v>
      </c>
      <c r="O200" s="23">
        <f>VLOOKUP($B200,Data!$A$8:$GL$500,152,FALSE)</f>
        <v>1.5177453027139874E-2</v>
      </c>
      <c r="P200" s="23">
        <f>VLOOKUP($B200,Data!$A$8:$GL$500,153,FALSE)</f>
        <v>1.4779116465863454E-2</v>
      </c>
      <c r="Q200" s="23">
        <f>VLOOKUP($B200,Data!$A$8:$GL$500,154,FALSE)</f>
        <v>1.5152749490835031E-2</v>
      </c>
      <c r="R200" s="23">
        <f>VLOOKUP($B200,Data!$A$8:$GL$500,155,FALSE)</f>
        <v>1.6793587174348697E-2</v>
      </c>
      <c r="S200" s="23">
        <f>VLOOKUP($B200,Data!$A$8:$GL$500,156,FALSE)</f>
        <v>2.1167315175097276E-2</v>
      </c>
      <c r="T200" s="23">
        <f>VLOOKUP($B200,Data!$A$8:$GL$500,157,FALSE)</f>
        <v>2.9595375722543352E-2</v>
      </c>
      <c r="U200" s="23">
        <f>VLOOKUP($B200,Data!$A$8:$GL$500,158,FALSE)</f>
        <v>2.8700564971751413E-2</v>
      </c>
      <c r="V200" s="23">
        <f>VLOOKUP($B200,Data!$A$8:$GL$500,159,FALSE)</f>
        <v>2.9442307692307691E-2</v>
      </c>
      <c r="W200" s="23">
        <f>VLOOKUP($B200,Data!$A$8:$GL$500,160,FALSE)</f>
        <v>2.9534883720930234E-2</v>
      </c>
      <c r="X200" s="23">
        <f>VLOOKUP($B200,Data!$A$8:$GL$500,161,FALSE)</f>
        <v>3.1539999999999999E-2</v>
      </c>
      <c r="Y200" s="23">
        <f>VLOOKUP($B200,Data!$A$8:$GL$500,162,FALSE)</f>
        <v>2.6732673267326732E-2</v>
      </c>
      <c r="Z200" s="23">
        <f>VLOOKUP($B200,Data!$A$8:$GL$500,163,FALSE)</f>
        <v>2.5839843750000001E-2</v>
      </c>
      <c r="AA200" s="23">
        <f>VLOOKUP($B200,Data!$A$8:$GL$500,164,FALSE)</f>
        <v>2.441532258064516E-2</v>
      </c>
      <c r="AB200" s="23">
        <f>VLOOKUP($B200,Data!$A$8:$GL$500,165,FALSE)</f>
        <v>2.7374749498997996E-2</v>
      </c>
      <c r="AC200" s="23">
        <f>VLOOKUP($B200,Data!$A$8:$GL$500,166,FALSE)</f>
        <v>2.645748987854251E-2</v>
      </c>
      <c r="AD200" s="23">
        <f>VLOOKUP($B200,Data!$A$8:$GL$500,167,FALSE)</f>
        <v>2.8921161825726141E-2</v>
      </c>
      <c r="AE200" s="52">
        <f>VLOOKUP($B200,Data!$A$8:$GL$500,168,FALSE)</f>
        <v>2.7504990019960079E-2</v>
      </c>
      <c r="AF200" s="52">
        <f>VLOOKUP($B200,Data!$A$8:$GL$500,169,FALSE)</f>
        <v>3.0479041916167664E-2</v>
      </c>
      <c r="AG200" s="52">
        <f>VLOOKUP($B200,Data!$A$8:$GL$500,170,FALSE)</f>
        <v>2.9079754601226995E-2</v>
      </c>
      <c r="AH200" s="52">
        <f>VLOOKUP($B200,Data!$A$8:$GL$500,171,FALSE)</f>
        <v>2.9111111111111112E-2</v>
      </c>
      <c r="AI200" s="52">
        <f>VLOOKUP($B200,Data!$A$8:$GL$500,172,FALSE)</f>
        <v>2.6454918032786885E-2</v>
      </c>
      <c r="AJ200" s="52">
        <f>VLOOKUP($B200,Data!$A$8:$GL$500,173,FALSE)</f>
        <v>2.6727642276422763E-2</v>
      </c>
      <c r="AK200" s="52">
        <f>VLOOKUP($B200,Data!$A$8:$GL$500,174,FALSE)</f>
        <v>2.3859649122807018E-2</v>
      </c>
    </row>
    <row r="201" spans="1:37">
      <c r="A201" s="1"/>
      <c r="B201" s="17" t="s">
        <v>289</v>
      </c>
      <c r="C201" s="42" t="s">
        <v>516</v>
      </c>
      <c r="D201" t="s">
        <v>505</v>
      </c>
      <c r="E201" s="45" t="s">
        <v>289</v>
      </c>
      <c r="F201" s="45" t="s">
        <v>38</v>
      </c>
      <c r="G201" s="45" t="s">
        <v>52</v>
      </c>
      <c r="H201" s="23">
        <f>VLOOKUP($B201,Data!$A$8:$GL$500,145,FALSE)</f>
        <v>3.3324742268041239E-2</v>
      </c>
      <c r="I201" s="23">
        <f>VLOOKUP($B201,Data!$A$8:$GL$500,146,FALSE)</f>
        <v>3.2216427640156454E-2</v>
      </c>
      <c r="J201" s="23">
        <f>VLOOKUP($B201,Data!$A$8:$GL$500,147,FALSE)</f>
        <v>3.2219387755102039E-2</v>
      </c>
      <c r="K201" s="23">
        <f>VLOOKUP($B201,Data!$A$8:$GL$500,148,FALSE)</f>
        <v>3.2535031847133758E-2</v>
      </c>
      <c r="L201" s="23">
        <f>VLOOKUP($B201,Data!$A$8:$GL$500,149,FALSE)</f>
        <v>3.3196930946291558E-2</v>
      </c>
      <c r="M201" s="23">
        <f>VLOOKUP($B201,Data!$A$8:$GL$500,150,FALSE)</f>
        <v>2.9961340206185568E-2</v>
      </c>
      <c r="N201" s="23">
        <f>VLOOKUP($B201,Data!$A$8:$GL$500,151,FALSE)</f>
        <v>2.9326424870466321E-2</v>
      </c>
      <c r="O201" s="23">
        <f>VLOOKUP($B201,Data!$A$8:$GL$500,152,FALSE)</f>
        <v>2.8631178707224335E-2</v>
      </c>
      <c r="P201" s="23">
        <f>VLOOKUP($B201,Data!$A$8:$GL$500,153,FALSE)</f>
        <v>3.0025839793281654E-2</v>
      </c>
      <c r="Q201" s="23">
        <f>VLOOKUP($B201,Data!$A$8:$GL$500,154,FALSE)</f>
        <v>2.9370988446726573E-2</v>
      </c>
      <c r="R201" s="23">
        <f>VLOOKUP($B201,Data!$A$8:$GL$500,155,FALSE)</f>
        <v>3.4438775510204078E-2</v>
      </c>
      <c r="S201" s="23">
        <f>VLOOKUP($B201,Data!$A$8:$GL$500,156,FALSE)</f>
        <v>4.7653846153846151E-2</v>
      </c>
      <c r="T201" s="23">
        <f>VLOOKUP($B201,Data!$A$8:$GL$500,157,FALSE)</f>
        <v>6.32166018158236E-2</v>
      </c>
      <c r="U201" s="23">
        <f>VLOOKUP($B201,Data!$A$8:$GL$500,158,FALSE)</f>
        <v>6.389312977099236E-2</v>
      </c>
      <c r="V201" s="23">
        <f>VLOOKUP($B201,Data!$A$8:$GL$500,159,FALSE)</f>
        <v>6.2283870967741933E-2</v>
      </c>
      <c r="W201" s="23">
        <f>VLOOKUP($B201,Data!$A$8:$GL$500,160,FALSE)</f>
        <v>6.372122762148337E-2</v>
      </c>
      <c r="X201" s="23">
        <f>VLOOKUP($B201,Data!$A$8:$GL$500,161,FALSE)</f>
        <v>6.5134443021766963E-2</v>
      </c>
      <c r="Y201" s="23">
        <f>VLOOKUP($B201,Data!$A$8:$GL$500,162,FALSE)</f>
        <v>5.7122762148337593E-2</v>
      </c>
      <c r="Z201" s="23">
        <f>VLOOKUP($B201,Data!$A$8:$GL$500,163,FALSE)</f>
        <v>5.3933588761174968E-2</v>
      </c>
      <c r="AA201" s="23">
        <f>VLOOKUP($B201,Data!$A$8:$GL$500,164,FALSE)</f>
        <v>5.6102564102564104E-2</v>
      </c>
      <c r="AB201" s="23">
        <f>VLOOKUP($B201,Data!$A$8:$GL$500,165,FALSE)</f>
        <v>5.7624521072796933E-2</v>
      </c>
      <c r="AC201" s="23">
        <f>VLOOKUP($B201,Data!$A$8:$GL$500,166,FALSE)</f>
        <v>5.9664948453608251E-2</v>
      </c>
      <c r="AD201" s="23">
        <f>VLOOKUP($B201,Data!$A$8:$GL$500,167,FALSE)</f>
        <v>6.0499999999999998E-2</v>
      </c>
      <c r="AE201" s="52">
        <f>VLOOKUP($B201,Data!$A$8:$GL$500,168,FALSE)</f>
        <v>6.2862644415917837E-2</v>
      </c>
      <c r="AF201" s="52">
        <f>VLOOKUP($B201,Data!$A$8:$GL$500,169,FALSE)</f>
        <v>6.7754838709677426E-2</v>
      </c>
      <c r="AG201" s="52">
        <f>VLOOKUP($B201,Data!$A$8:$GL$500,170,FALSE)</f>
        <v>6.3025641025641024E-2</v>
      </c>
      <c r="AH201" s="52">
        <f>VLOOKUP($B201,Data!$A$8:$GL$500,171,FALSE)</f>
        <v>6.2796391752577313E-2</v>
      </c>
      <c r="AI201" s="52">
        <f>VLOOKUP($B201,Data!$A$8:$GL$500,172,FALSE)</f>
        <v>5.9152759948652121E-2</v>
      </c>
      <c r="AJ201" s="52">
        <f>VLOOKUP($B201,Data!$A$8:$GL$500,173,FALSE)</f>
        <v>6.4287548138639281E-2</v>
      </c>
      <c r="AK201" s="52">
        <f>VLOOKUP($B201,Data!$A$8:$GL$500,174,FALSE)</f>
        <v>5.6876606683804627E-2</v>
      </c>
    </row>
    <row r="202" spans="1:37">
      <c r="A202" s="1"/>
      <c r="B202" s="17" t="s">
        <v>290</v>
      </c>
      <c r="C202" s="42" t="s">
        <v>516</v>
      </c>
      <c r="D202" t="s">
        <v>0</v>
      </c>
      <c r="E202" s="45" t="s">
        <v>290</v>
      </c>
      <c r="F202" s="45" t="s">
        <v>40</v>
      </c>
      <c r="H202" s="23">
        <f>VLOOKUP($B202,Data!$A$8:$GL$500,145,FALSE)</f>
        <v>2.7349397590361445E-2</v>
      </c>
      <c r="I202" s="23">
        <f>VLOOKUP($B202,Data!$A$8:$GL$500,146,FALSE)</f>
        <v>2.4678217821782179E-2</v>
      </c>
      <c r="J202" s="23">
        <f>VLOOKUP($B202,Data!$A$8:$GL$500,147,FALSE)</f>
        <v>2.2903225806451613E-2</v>
      </c>
      <c r="K202" s="23">
        <f>VLOOKUP($B202,Data!$A$8:$GL$500,148,FALSE)</f>
        <v>2.5734597156398104E-2</v>
      </c>
      <c r="L202" s="23">
        <f>VLOOKUP($B202,Data!$A$8:$GL$500,149,FALSE)</f>
        <v>2.8967136150234742E-2</v>
      </c>
      <c r="M202" s="23">
        <f>VLOOKUP($B202,Data!$A$8:$GL$500,150,FALSE)</f>
        <v>2.3111638954869358E-2</v>
      </c>
      <c r="N202" s="23">
        <f>VLOOKUP($B202,Data!$A$8:$GL$500,151,FALSE)</f>
        <v>2.0881670533642691E-2</v>
      </c>
      <c r="O202" s="23">
        <f>VLOOKUP($B202,Data!$A$8:$GL$500,152,FALSE)</f>
        <v>2.1409090909090909E-2</v>
      </c>
      <c r="P202" s="23">
        <f>VLOOKUP($B202,Data!$A$8:$GL$500,153,FALSE)</f>
        <v>2.2104072398190046E-2</v>
      </c>
      <c r="Q202" s="23">
        <f>VLOOKUP($B202,Data!$A$8:$GL$500,154,FALSE)</f>
        <v>2.1255813953488373E-2</v>
      </c>
      <c r="R202" s="23">
        <f>VLOOKUP($B202,Data!$A$8:$GL$500,155,FALSE)</f>
        <v>2.4134615384615386E-2</v>
      </c>
      <c r="S202" s="23">
        <f>VLOOKUP($B202,Data!$A$8:$GL$500,156,FALSE)</f>
        <v>3.4641975308641978E-2</v>
      </c>
      <c r="T202" s="23">
        <f>VLOOKUP($B202,Data!$A$8:$GL$500,157,FALSE)</f>
        <v>4.6997518610421833E-2</v>
      </c>
      <c r="U202" s="23">
        <f>VLOOKUP($B202,Data!$A$8:$GL$500,158,FALSE)</f>
        <v>4.1204819277108437E-2</v>
      </c>
      <c r="V202" s="23">
        <f>VLOOKUP($B202,Data!$A$8:$GL$500,159,FALSE)</f>
        <v>3.7614678899082571E-2</v>
      </c>
      <c r="W202" s="23">
        <f>VLOOKUP($B202,Data!$A$8:$GL$500,160,FALSE)</f>
        <v>4.3114754098360658E-2</v>
      </c>
      <c r="X202" s="23">
        <f>VLOOKUP($B202,Data!$A$8:$GL$500,161,FALSE)</f>
        <v>4.5862068965517241E-2</v>
      </c>
      <c r="Y202" s="23">
        <f>VLOOKUP($B202,Data!$A$8:$GL$500,162,FALSE)</f>
        <v>3.6244019138755981E-2</v>
      </c>
      <c r="Z202" s="23">
        <f>VLOOKUP($B202,Data!$A$8:$GL$500,163,FALSE)</f>
        <v>3.5932642487046633E-2</v>
      </c>
      <c r="AA202" s="23">
        <f>VLOOKUP($B202,Data!$A$8:$GL$500,164,FALSE)</f>
        <v>3.7493796526054592E-2</v>
      </c>
      <c r="AB202" s="23">
        <f>VLOOKUP($B202,Data!$A$8:$GL$500,165,FALSE)</f>
        <v>4.1589242053789728E-2</v>
      </c>
      <c r="AC202" s="23">
        <f>VLOOKUP($B202,Data!$A$8:$GL$500,166,FALSE)</f>
        <v>3.3294392523364483E-2</v>
      </c>
      <c r="AD202" s="23">
        <f>VLOOKUP($B202,Data!$A$8:$GL$500,167,FALSE)</f>
        <v>3.1292517006802724E-2</v>
      </c>
      <c r="AE202" s="52">
        <f>VLOOKUP($B202,Data!$A$8:$GL$500,168,FALSE)</f>
        <v>3.5044642857142858E-2</v>
      </c>
      <c r="AF202" s="52">
        <f>VLOOKUP($B202,Data!$A$8:$GL$500,169,FALSE)</f>
        <v>4.018823529411765E-2</v>
      </c>
      <c r="AG202" s="52">
        <f>VLOOKUP($B202,Data!$A$8:$GL$500,170,FALSE)</f>
        <v>3.5265700483091786E-2</v>
      </c>
      <c r="AH202" s="52">
        <f>VLOOKUP($B202,Data!$A$8:$GL$500,171,FALSE)</f>
        <v>3.1116173120728931E-2</v>
      </c>
      <c r="AI202" s="52">
        <f>VLOOKUP($B202,Data!$A$8:$GL$500,172,FALSE)</f>
        <v>3.4882075471698117E-2</v>
      </c>
      <c r="AJ202" s="52">
        <f>VLOOKUP($B202,Data!$A$8:$GL$500,173,FALSE)</f>
        <v>3.7900943396226412E-2</v>
      </c>
      <c r="AK202" s="52">
        <f>VLOOKUP($B202,Data!$A$8:$GL$500,174,FALSE)</f>
        <v>3.0158730158730159E-2</v>
      </c>
    </row>
    <row r="203" spans="1:37">
      <c r="A203" s="1"/>
      <c r="B203" s="17" t="s">
        <v>291</v>
      </c>
      <c r="C203" s="42" t="s">
        <v>516</v>
      </c>
      <c r="D203" t="s">
        <v>505</v>
      </c>
      <c r="E203" s="45" t="s">
        <v>291</v>
      </c>
      <c r="F203" s="45" t="s">
        <v>50</v>
      </c>
      <c r="H203" s="23">
        <f>VLOOKUP($B203,Data!$A$8:$GL$500,145,FALSE)</f>
        <v>1.4269430051813472E-2</v>
      </c>
      <c r="I203" s="23">
        <f>VLOOKUP($B203,Data!$A$8:$GL$500,146,FALSE)</f>
        <v>1.4244306418219463E-2</v>
      </c>
      <c r="J203" s="23">
        <f>VLOOKUP($B203,Data!$A$8:$GL$500,147,FALSE)</f>
        <v>1.4974772956609485E-2</v>
      </c>
      <c r="K203" s="23">
        <f>VLOOKUP($B203,Data!$A$8:$GL$500,148,FALSE)</f>
        <v>1.3839195979899497E-2</v>
      </c>
      <c r="L203" s="23">
        <f>VLOOKUP($B203,Data!$A$8:$GL$500,149,FALSE)</f>
        <v>1.4261306532663316E-2</v>
      </c>
      <c r="M203" s="23">
        <f>VLOOKUP($B203,Data!$A$8:$GL$500,150,FALSE)</f>
        <v>1.2366336633663367E-2</v>
      </c>
      <c r="N203" s="23">
        <f>VLOOKUP($B203,Data!$A$8:$GL$500,151,FALSE)</f>
        <v>1.1396484375E-2</v>
      </c>
      <c r="O203" s="23">
        <f>VLOOKUP($B203,Data!$A$8:$GL$500,152,FALSE)</f>
        <v>1.0338818973862537E-2</v>
      </c>
      <c r="P203" s="23">
        <f>VLOOKUP($B203,Data!$A$8:$GL$500,153,FALSE)</f>
        <v>1.134980988593156E-2</v>
      </c>
      <c r="Q203" s="23">
        <f>VLOOKUP($B203,Data!$A$8:$GL$500,154,FALSE)</f>
        <v>1.1604584527220631E-2</v>
      </c>
      <c r="R203" s="23">
        <f>VLOOKUP($B203,Data!$A$8:$GL$500,155,FALSE)</f>
        <v>1.5186246418338109E-2</v>
      </c>
      <c r="S203" s="23">
        <f>VLOOKUP($B203,Data!$A$8:$GL$500,156,FALSE)</f>
        <v>1.9461756373937676E-2</v>
      </c>
      <c r="T203" s="23">
        <f>VLOOKUP($B203,Data!$A$8:$GL$500,157,FALSE)</f>
        <v>2.9884393063583814E-2</v>
      </c>
      <c r="U203" s="23">
        <f>VLOOKUP($B203,Data!$A$8:$GL$500,158,FALSE)</f>
        <v>2.9711815561959655E-2</v>
      </c>
      <c r="V203" s="23">
        <f>VLOOKUP($B203,Data!$A$8:$GL$500,159,FALSE)</f>
        <v>3.0258373205741627E-2</v>
      </c>
      <c r="W203" s="23">
        <f>VLOOKUP($B203,Data!$A$8:$GL$500,160,FALSE)</f>
        <v>3.0593385214007781E-2</v>
      </c>
      <c r="X203" s="23">
        <f>VLOOKUP($B203,Data!$A$8:$GL$500,161,FALSE)</f>
        <v>3.127536231884058E-2</v>
      </c>
      <c r="Y203" s="23">
        <f>VLOOKUP($B203,Data!$A$8:$GL$500,162,FALSE)</f>
        <v>2.5791469194312796E-2</v>
      </c>
      <c r="Z203" s="23">
        <f>VLOOKUP($B203,Data!$A$8:$GL$500,163,FALSE)</f>
        <v>2.4985727878211229E-2</v>
      </c>
      <c r="AA203" s="23">
        <f>VLOOKUP($B203,Data!$A$8:$GL$500,164,FALSE)</f>
        <v>2.4838403041825094E-2</v>
      </c>
      <c r="AB203" s="23">
        <f>VLOOKUP($B203,Data!$A$8:$GL$500,165,FALSE)</f>
        <v>2.7745283018867924E-2</v>
      </c>
      <c r="AC203" s="23">
        <f>VLOOKUP($B203,Data!$A$8:$GL$500,166,FALSE)</f>
        <v>2.5690140845070424E-2</v>
      </c>
      <c r="AD203" s="23">
        <f>VLOOKUP($B203,Data!$A$8:$GL$500,167,FALSE)</f>
        <v>2.8969072164948453E-2</v>
      </c>
      <c r="AE203" s="52">
        <f>VLOOKUP($B203,Data!$A$8:$GL$500,168,FALSE)</f>
        <v>2.9680150517403574E-2</v>
      </c>
      <c r="AF203" s="52">
        <f>VLOOKUP($B203,Data!$A$8:$GL$500,169,FALSE)</f>
        <v>3.2961904761904762E-2</v>
      </c>
      <c r="AG203" s="52">
        <f>VLOOKUP($B203,Data!$A$8:$GL$500,170,FALSE)</f>
        <v>3.1523437500000001E-2</v>
      </c>
      <c r="AH203" s="52">
        <f>VLOOKUP($B203,Data!$A$8:$GL$500,171,FALSE)</f>
        <v>3.1920398009950252E-2</v>
      </c>
      <c r="AI203" s="52">
        <f>VLOOKUP($B203,Data!$A$8:$GL$500,172,FALSE)</f>
        <v>3.231299212598425E-2</v>
      </c>
      <c r="AJ203" s="52">
        <f>VLOOKUP($B203,Data!$A$8:$GL$500,173,FALSE)</f>
        <v>3.211822660098522E-2</v>
      </c>
      <c r="AK203" s="52">
        <f>VLOOKUP($B203,Data!$A$8:$GL$500,174,FALSE)</f>
        <v>2.6902654867256636E-2</v>
      </c>
    </row>
    <row r="204" spans="1:37">
      <c r="A204" s="1"/>
      <c r="B204" s="17" t="s">
        <v>292</v>
      </c>
      <c r="C204" s="42" t="s">
        <v>518</v>
      </c>
      <c r="D204" t="s">
        <v>505</v>
      </c>
      <c r="E204" s="45" t="s">
        <v>292</v>
      </c>
      <c r="F204" s="45" t="s">
        <v>41</v>
      </c>
      <c r="H204" s="23">
        <f>VLOOKUP($B204,Data!$A$8:$GL$500,145,FALSE)</f>
        <v>3.9210799584631362E-2</v>
      </c>
      <c r="I204" s="23">
        <f>VLOOKUP($B204,Data!$A$8:$GL$500,146,FALSE)</f>
        <v>3.8619246861924687E-2</v>
      </c>
      <c r="J204" s="23">
        <f>VLOOKUP($B204,Data!$A$8:$GL$500,147,FALSE)</f>
        <v>3.5967246673490279E-2</v>
      </c>
      <c r="K204" s="23">
        <f>VLOOKUP($B204,Data!$A$8:$GL$500,148,FALSE)</f>
        <v>3.7515151515151515E-2</v>
      </c>
      <c r="L204" s="23">
        <f>VLOOKUP($B204,Data!$A$8:$GL$500,149,FALSE)</f>
        <v>3.8239436619718313E-2</v>
      </c>
      <c r="M204" s="23">
        <f>VLOOKUP($B204,Data!$A$8:$GL$500,150,FALSE)</f>
        <v>3.4930417495029821E-2</v>
      </c>
      <c r="N204" s="23">
        <f>VLOOKUP($B204,Data!$A$8:$GL$500,151,FALSE)</f>
        <v>3.4593495934959348E-2</v>
      </c>
      <c r="O204" s="23">
        <f>VLOOKUP($B204,Data!$A$8:$GL$500,152,FALSE)</f>
        <v>3.3309499489274773E-2</v>
      </c>
      <c r="P204" s="23">
        <f>VLOOKUP($B204,Data!$A$8:$GL$500,153,FALSE)</f>
        <v>3.7625383828045034E-2</v>
      </c>
      <c r="Q204" s="23">
        <f>VLOOKUP($B204,Data!$A$8:$GL$500,154,FALSE)</f>
        <v>3.728215767634855E-2</v>
      </c>
      <c r="R204" s="23">
        <f>VLOOKUP($B204,Data!$A$8:$GL$500,155,FALSE)</f>
        <v>4.077479338842975E-2</v>
      </c>
      <c r="S204" s="23">
        <f>VLOOKUP($B204,Data!$A$8:$GL$500,156,FALSE)</f>
        <v>4.9018595041322312E-2</v>
      </c>
      <c r="T204" s="23">
        <f>VLOOKUP($B204,Data!$A$8:$GL$500,157,FALSE)</f>
        <v>5.9641393442622953E-2</v>
      </c>
      <c r="U204" s="23">
        <f>VLOOKUP($B204,Data!$A$8:$GL$500,158,FALSE)</f>
        <v>5.9169199594731513E-2</v>
      </c>
      <c r="V204" s="23">
        <f>VLOOKUP($B204,Data!$A$8:$GL$500,159,FALSE)</f>
        <v>6.0383838383838387E-2</v>
      </c>
      <c r="W204" s="23">
        <f>VLOOKUP($B204,Data!$A$8:$GL$500,160,FALSE)</f>
        <v>5.8705179282868523E-2</v>
      </c>
      <c r="X204" s="23">
        <f>VLOOKUP($B204,Data!$A$8:$GL$500,161,FALSE)</f>
        <v>6.0346878097125869E-2</v>
      </c>
      <c r="Y204" s="23">
        <f>VLOOKUP($B204,Data!$A$8:$GL$500,162,FALSE)</f>
        <v>5.2400774443368832E-2</v>
      </c>
      <c r="Z204" s="23">
        <f>VLOOKUP($B204,Data!$A$8:$GL$500,163,FALSE)</f>
        <v>5.4013605442176871E-2</v>
      </c>
      <c r="AA204" s="23">
        <f>VLOOKUP($B204,Data!$A$8:$GL$500,164,FALSE)</f>
        <v>5.5789473684210528E-2</v>
      </c>
      <c r="AB204" s="23">
        <f>VLOOKUP($B204,Data!$A$8:$GL$500,165,FALSE)</f>
        <v>5.9397473275024294E-2</v>
      </c>
      <c r="AC204" s="23">
        <f>VLOOKUP($B204,Data!$A$8:$GL$500,166,FALSE)</f>
        <v>5.9163424124513621E-2</v>
      </c>
      <c r="AD204" s="23">
        <f>VLOOKUP($B204,Data!$A$8:$GL$500,167,FALSE)</f>
        <v>6.0496108949416344E-2</v>
      </c>
      <c r="AE204" s="52">
        <f>VLOOKUP($B204,Data!$A$8:$GL$500,168,FALSE)</f>
        <v>6.1176470588235297E-2</v>
      </c>
      <c r="AF204" s="52">
        <f>VLOOKUP($B204,Data!$A$8:$GL$500,169,FALSE)</f>
        <v>6.554896142433235E-2</v>
      </c>
      <c r="AG204" s="52">
        <f>VLOOKUP($B204,Data!$A$8:$GL$500,170,FALSE)</f>
        <v>6.4184184184184187E-2</v>
      </c>
      <c r="AH204" s="52">
        <f>VLOOKUP($B204,Data!$A$8:$GL$500,171,FALSE)</f>
        <v>6.3379860418743772E-2</v>
      </c>
      <c r="AI204" s="52">
        <f>VLOOKUP($B204,Data!$A$8:$GL$500,172,FALSE)</f>
        <v>6.2673366834170852E-2</v>
      </c>
      <c r="AJ204" s="52">
        <f>VLOOKUP($B204,Data!$A$8:$GL$500,173,FALSE)</f>
        <v>6.1977687626774851E-2</v>
      </c>
      <c r="AK204" s="52">
        <f>VLOOKUP($B204,Data!$A$8:$GL$500,174,FALSE)</f>
        <v>5.7217659137577002E-2</v>
      </c>
    </row>
    <row r="205" spans="1:37">
      <c r="A205" s="1"/>
      <c r="B205" s="17" t="s">
        <v>293</v>
      </c>
      <c r="C205" s="42" t="s">
        <v>517</v>
      </c>
      <c r="D205" t="s">
        <v>0</v>
      </c>
      <c r="E205" s="45" t="s">
        <v>293</v>
      </c>
      <c r="F205" s="45" t="s">
        <v>28</v>
      </c>
      <c r="H205" s="23">
        <f>VLOOKUP($B205,Data!$A$8:$GL$500,145,FALSE)</f>
        <v>2.3450479233226837E-2</v>
      </c>
      <c r="I205" s="23">
        <f>VLOOKUP($B205,Data!$A$8:$GL$500,146,FALSE)</f>
        <v>2.0410094637223975E-2</v>
      </c>
      <c r="J205" s="23">
        <f>VLOOKUP($B205,Data!$A$8:$GL$500,147,FALSE)</f>
        <v>1.9781931464174455E-2</v>
      </c>
      <c r="K205" s="23">
        <f>VLOOKUP($B205,Data!$A$8:$GL$500,148,FALSE)</f>
        <v>1.9595015576323989E-2</v>
      </c>
      <c r="L205" s="23">
        <f>VLOOKUP($B205,Data!$A$8:$GL$500,149,FALSE)</f>
        <v>2.1656441717791412E-2</v>
      </c>
      <c r="M205" s="23">
        <f>VLOOKUP($B205,Data!$A$8:$GL$500,150,FALSE)</f>
        <v>1.7552870090634443E-2</v>
      </c>
      <c r="N205" s="23">
        <f>VLOOKUP($B205,Data!$A$8:$GL$500,151,FALSE)</f>
        <v>1.6409495548961425E-2</v>
      </c>
      <c r="O205" s="23">
        <f>VLOOKUP($B205,Data!$A$8:$GL$500,152,FALSE)</f>
        <v>1.6436781609195403E-2</v>
      </c>
      <c r="P205" s="23">
        <f>VLOOKUP($B205,Data!$A$8:$GL$500,153,FALSE)</f>
        <v>1.7588235294117648E-2</v>
      </c>
      <c r="Q205" s="23">
        <f>VLOOKUP($B205,Data!$A$8:$GL$500,154,FALSE)</f>
        <v>1.7142857142857144E-2</v>
      </c>
      <c r="R205" s="23">
        <f>VLOOKUP($B205,Data!$A$8:$GL$500,155,FALSE)</f>
        <v>2.2392638036809815E-2</v>
      </c>
      <c r="S205" s="23">
        <f>VLOOKUP($B205,Data!$A$8:$GL$500,156,FALSE)</f>
        <v>3.3383685800604232E-2</v>
      </c>
      <c r="T205" s="23">
        <f>VLOOKUP($B205,Data!$A$8:$GL$500,157,FALSE)</f>
        <v>4.6727272727272728E-2</v>
      </c>
      <c r="U205" s="23">
        <f>VLOOKUP($B205,Data!$A$8:$GL$500,158,FALSE)</f>
        <v>4.6718266253869968E-2</v>
      </c>
      <c r="V205" s="23">
        <f>VLOOKUP($B205,Data!$A$8:$GL$500,159,FALSE)</f>
        <v>4.5933734939759038E-2</v>
      </c>
      <c r="W205" s="23">
        <f>VLOOKUP($B205,Data!$A$8:$GL$500,160,FALSE)</f>
        <v>4.3784615384615387E-2</v>
      </c>
      <c r="X205" s="23">
        <f>VLOOKUP($B205,Data!$A$8:$GL$500,161,FALSE)</f>
        <v>4.5031645569620256E-2</v>
      </c>
      <c r="Y205" s="23">
        <f>VLOOKUP($B205,Data!$A$8:$GL$500,162,FALSE)</f>
        <v>3.615141955835962E-2</v>
      </c>
      <c r="Z205" s="23">
        <f>VLOOKUP($B205,Data!$A$8:$GL$500,163,FALSE)</f>
        <v>3.3892405063291137E-2</v>
      </c>
      <c r="AA205" s="23">
        <f>VLOOKUP($B205,Data!$A$8:$GL$500,164,FALSE)</f>
        <v>3.3398058252427185E-2</v>
      </c>
      <c r="AB205" s="23">
        <f>VLOOKUP($B205,Data!$A$8:$GL$500,165,FALSE)</f>
        <v>3.6032258064516126E-2</v>
      </c>
      <c r="AC205" s="23">
        <f>VLOOKUP($B205,Data!$A$8:$GL$500,166,FALSE)</f>
        <v>3.0582822085889569E-2</v>
      </c>
      <c r="AD205" s="23">
        <f>VLOOKUP($B205,Data!$A$8:$GL$500,167,FALSE)</f>
        <v>3.2151898734177217E-2</v>
      </c>
      <c r="AE205" s="52">
        <f>VLOOKUP($B205,Data!$A$8:$GL$500,168,FALSE)</f>
        <v>3.2000000000000001E-2</v>
      </c>
      <c r="AF205" s="52">
        <f>VLOOKUP($B205,Data!$A$8:$GL$500,169,FALSE)</f>
        <v>3.5366666666666664E-2</v>
      </c>
      <c r="AG205" s="52">
        <f>VLOOKUP($B205,Data!$A$8:$GL$500,170,FALSE)</f>
        <v>3.5069444444444445E-2</v>
      </c>
      <c r="AH205" s="52">
        <f>VLOOKUP($B205,Data!$A$8:$GL$500,171,FALSE)</f>
        <v>3.2956204379562044E-2</v>
      </c>
      <c r="AI205" s="52">
        <f>VLOOKUP($B205,Data!$A$8:$GL$500,172,FALSE)</f>
        <v>3.1834532374100721E-2</v>
      </c>
      <c r="AJ205" s="52">
        <f>VLOOKUP($B205,Data!$A$8:$GL$500,173,FALSE)</f>
        <v>3.3731884057971014E-2</v>
      </c>
      <c r="AK205" s="52">
        <f>VLOOKUP($B205,Data!$A$8:$GL$500,174,FALSE)</f>
        <v>2.8611111111111111E-2</v>
      </c>
    </row>
    <row r="206" spans="1:37">
      <c r="A206" s="1"/>
      <c r="B206" s="17" t="s">
        <v>294</v>
      </c>
      <c r="C206" s="42" t="s">
        <v>517</v>
      </c>
      <c r="D206" t="s">
        <v>0</v>
      </c>
      <c r="E206" s="45" t="s">
        <v>294</v>
      </c>
      <c r="F206" s="45" t="s">
        <v>37</v>
      </c>
      <c r="H206" s="23">
        <f>VLOOKUP($B206,Data!$A$8:$GL$500,145,FALSE)</f>
        <v>2.0367965367965368E-2</v>
      </c>
      <c r="I206" s="23">
        <f>VLOOKUP($B206,Data!$A$8:$GL$500,146,FALSE)</f>
        <v>1.7354838709677418E-2</v>
      </c>
      <c r="J206" s="23">
        <f>VLOOKUP($B206,Data!$A$8:$GL$500,147,FALSE)</f>
        <v>1.8177874186550976E-2</v>
      </c>
      <c r="K206" s="23">
        <f>VLOOKUP($B206,Data!$A$8:$GL$500,148,FALSE)</f>
        <v>1.8544303797468353E-2</v>
      </c>
      <c r="L206" s="23">
        <f>VLOOKUP($B206,Data!$A$8:$GL$500,149,FALSE)</f>
        <v>1.9872068230277186E-2</v>
      </c>
      <c r="M206" s="23">
        <f>VLOOKUP($B206,Data!$A$8:$GL$500,150,FALSE)</f>
        <v>1.7505330490405119E-2</v>
      </c>
      <c r="N206" s="23">
        <f>VLOOKUP($B206,Data!$A$8:$GL$500,151,FALSE)</f>
        <v>1.5920502092050211E-2</v>
      </c>
      <c r="O206" s="23">
        <f>VLOOKUP($B206,Data!$A$8:$GL$500,152,FALSE)</f>
        <v>1.442982456140351E-2</v>
      </c>
      <c r="P206" s="23">
        <f>VLOOKUP($B206,Data!$A$8:$GL$500,153,FALSE)</f>
        <v>1.5516483516483517E-2</v>
      </c>
      <c r="Q206" s="23">
        <f>VLOOKUP($B206,Data!$A$8:$GL$500,154,FALSE)</f>
        <v>1.4920273348519362E-2</v>
      </c>
      <c r="R206" s="23">
        <f>VLOOKUP($B206,Data!$A$8:$GL$500,155,FALSE)</f>
        <v>1.8051948051948052E-2</v>
      </c>
      <c r="S206" s="23">
        <f>VLOOKUP($B206,Data!$A$8:$GL$500,156,FALSE)</f>
        <v>2.7660944206008585E-2</v>
      </c>
      <c r="T206" s="23">
        <f>VLOOKUP($B206,Data!$A$8:$GL$500,157,FALSE)</f>
        <v>3.8312499999999999E-2</v>
      </c>
      <c r="U206" s="23">
        <f>VLOOKUP($B206,Data!$A$8:$GL$500,158,FALSE)</f>
        <v>3.5681818181818183E-2</v>
      </c>
      <c r="V206" s="23">
        <f>VLOOKUP($B206,Data!$A$8:$GL$500,159,FALSE)</f>
        <v>3.5780590717299575E-2</v>
      </c>
      <c r="W206" s="23">
        <f>VLOOKUP($B206,Data!$A$8:$GL$500,160,FALSE)</f>
        <v>3.4480651731160897E-2</v>
      </c>
      <c r="X206" s="23">
        <f>VLOOKUP($B206,Data!$A$8:$GL$500,161,FALSE)</f>
        <v>3.5245901639344261E-2</v>
      </c>
      <c r="Y206" s="23">
        <f>VLOOKUP($B206,Data!$A$8:$GL$500,162,FALSE)</f>
        <v>2.876267748478702E-2</v>
      </c>
      <c r="Z206" s="23">
        <f>VLOOKUP($B206,Data!$A$8:$GL$500,163,FALSE)</f>
        <v>2.9057377049180329E-2</v>
      </c>
      <c r="AA206" s="23">
        <f>VLOOKUP($B206,Data!$A$8:$GL$500,164,FALSE)</f>
        <v>2.9914893617021276E-2</v>
      </c>
      <c r="AB206" s="23">
        <f>VLOOKUP($B206,Data!$A$8:$GL$500,165,FALSE)</f>
        <v>3.3733905579399141E-2</v>
      </c>
      <c r="AC206" s="23">
        <f>VLOOKUP($B206,Data!$A$8:$GL$500,166,FALSE)</f>
        <v>3.0856531049250534E-2</v>
      </c>
      <c r="AD206" s="23">
        <f>VLOOKUP($B206,Data!$A$8:$GL$500,167,FALSE)</f>
        <v>3.2869198312236288E-2</v>
      </c>
      <c r="AE206" s="52">
        <f>VLOOKUP($B206,Data!$A$8:$GL$500,168,FALSE)</f>
        <v>3.4413043478260873E-2</v>
      </c>
      <c r="AF206" s="52">
        <f>VLOOKUP($B206,Data!$A$8:$GL$500,169,FALSE)</f>
        <v>3.9934497816593889E-2</v>
      </c>
      <c r="AG206" s="52">
        <f>VLOOKUP($B206,Data!$A$8:$GL$500,170,FALSE)</f>
        <v>3.6471861471861475E-2</v>
      </c>
      <c r="AH206" s="52">
        <f>VLOOKUP($B206,Data!$A$8:$GL$500,171,FALSE)</f>
        <v>3.3506493506493505E-2</v>
      </c>
      <c r="AI206" s="52">
        <f>VLOOKUP($B206,Data!$A$8:$GL$500,172,FALSE)</f>
        <v>3.6860986547085202E-2</v>
      </c>
      <c r="AJ206" s="52">
        <f>VLOOKUP($B206,Data!$A$8:$GL$500,173,FALSE)</f>
        <v>3.6829268292682925E-2</v>
      </c>
      <c r="AK206" s="52">
        <f>VLOOKUP($B206,Data!$A$8:$GL$500,174,FALSE)</f>
        <v>3.2371364653243848E-2</v>
      </c>
    </row>
    <row r="207" spans="1:37">
      <c r="A207" s="1"/>
      <c r="B207" s="17" t="s">
        <v>295</v>
      </c>
      <c r="C207" s="42" t="s">
        <v>516</v>
      </c>
      <c r="D207" t="s">
        <v>505</v>
      </c>
      <c r="E207" s="45" t="s">
        <v>295</v>
      </c>
      <c r="F207" s="45"/>
      <c r="H207" s="23">
        <f>VLOOKUP($B207,Data!$A$8:$GL$500,145,FALSE)</f>
        <v>1.9591765526866714E-2</v>
      </c>
      <c r="I207" s="23">
        <f>VLOOKUP($B207,Data!$A$8:$GL$500,146,FALSE)</f>
        <v>1.7960111966410078E-2</v>
      </c>
      <c r="J207" s="23">
        <f>VLOOKUP($B207,Data!$A$8:$GL$500,147,FALSE)</f>
        <v>1.9085128929706818E-2</v>
      </c>
      <c r="K207" s="23">
        <f>VLOOKUP($B207,Data!$A$8:$GL$500,148,FALSE)</f>
        <v>2.0246428571428571E-2</v>
      </c>
      <c r="L207" s="23">
        <f>VLOOKUP($B207,Data!$A$8:$GL$500,149,FALSE)</f>
        <v>1.9896206156048677E-2</v>
      </c>
      <c r="M207" s="23">
        <f>VLOOKUP($B207,Data!$A$8:$GL$500,150,FALSE)</f>
        <v>1.6561037090385308E-2</v>
      </c>
      <c r="N207" s="23">
        <f>VLOOKUP($B207,Data!$A$8:$GL$500,151,FALSE)</f>
        <v>1.697208303507516E-2</v>
      </c>
      <c r="O207" s="23">
        <f>VLOOKUP($B207,Data!$A$8:$GL$500,152,FALSE)</f>
        <v>1.728696285506191E-2</v>
      </c>
      <c r="P207" s="23">
        <f>VLOOKUP($B207,Data!$A$8:$GL$500,153,FALSE)</f>
        <v>1.6979606188466948E-2</v>
      </c>
      <c r="Q207" s="23">
        <f>VLOOKUP($B207,Data!$A$8:$GL$500,154,FALSE)</f>
        <v>1.579206181945908E-2</v>
      </c>
      <c r="R207" s="23">
        <f>VLOOKUP($B207,Data!$A$8:$GL$500,155,FALSE)</f>
        <v>1.8703895208548777E-2</v>
      </c>
      <c r="S207" s="23">
        <f>VLOOKUP($B207,Data!$A$8:$GL$500,156,FALSE)</f>
        <v>2.465068493150685E-2</v>
      </c>
      <c r="T207" s="23">
        <f>VLOOKUP($B207,Data!$A$8:$GL$500,157,FALSE)</f>
        <v>3.4646324549237169E-2</v>
      </c>
      <c r="U207" s="23">
        <f>VLOOKUP($B207,Data!$A$8:$GL$500,158,FALSE)</f>
        <v>3.2236933797909408E-2</v>
      </c>
      <c r="V207" s="23">
        <f>VLOOKUP($B207,Data!$A$8:$GL$500,159,FALSE)</f>
        <v>3.3196635120925341E-2</v>
      </c>
      <c r="W207" s="23">
        <f>VLOOKUP($B207,Data!$A$8:$GL$500,160,FALSE)</f>
        <v>3.5907660020986359E-2</v>
      </c>
      <c r="X207" s="23">
        <f>VLOOKUP($B207,Data!$A$8:$GL$500,161,FALSE)</f>
        <v>3.6226940480334147E-2</v>
      </c>
      <c r="Y207" s="23">
        <f>VLOOKUP($B207,Data!$A$8:$GL$500,162,FALSE)</f>
        <v>2.9761245674740484E-2</v>
      </c>
      <c r="Z207" s="23">
        <f>VLOOKUP($B207,Data!$A$8:$GL$500,163,FALSE)</f>
        <v>2.8990250696378832E-2</v>
      </c>
      <c r="AA207" s="23">
        <f>VLOOKUP($B207,Data!$A$8:$GL$500,164,FALSE)</f>
        <v>3.1302535602639806E-2</v>
      </c>
      <c r="AB207" s="23">
        <f>VLOOKUP($B207,Data!$A$8:$GL$500,165,FALSE)</f>
        <v>3.3861316437873989E-2</v>
      </c>
      <c r="AC207" s="23">
        <f>VLOOKUP($B207,Data!$A$8:$GL$500,166,FALSE)</f>
        <v>3.0304835318850736E-2</v>
      </c>
      <c r="AD207" s="23">
        <f>VLOOKUP($B207,Data!$A$8:$GL$500,167,FALSE)</f>
        <v>3.2035428968391802E-2</v>
      </c>
      <c r="AE207" s="52">
        <f>VLOOKUP($B207,Data!$A$8:$GL$500,168,FALSE)</f>
        <v>3.3924879393521706E-2</v>
      </c>
      <c r="AF207" s="52">
        <f>VLOOKUP($B207,Data!$A$8:$GL$500,169,FALSE)</f>
        <v>3.5892002734107996E-2</v>
      </c>
      <c r="AG207" s="52">
        <f>VLOOKUP($B207,Data!$A$8:$GL$500,170,FALSE)</f>
        <v>3.0640495867768593E-2</v>
      </c>
      <c r="AH207" s="52">
        <f>VLOOKUP($B207,Data!$A$8:$GL$500,171,FALSE)</f>
        <v>2.9713016740690126E-2</v>
      </c>
      <c r="AI207" s="52">
        <f>VLOOKUP($B207,Data!$A$8:$GL$500,172,FALSE)</f>
        <v>2.9972705561241895E-2</v>
      </c>
      <c r="AJ207" s="52">
        <f>VLOOKUP($B207,Data!$A$8:$GL$500,173,FALSE)</f>
        <v>2.8665120900960583E-2</v>
      </c>
      <c r="AK207" s="52">
        <f>VLOOKUP($B207,Data!$A$8:$GL$500,174,FALSE)</f>
        <v>2.3872679045092837E-2</v>
      </c>
    </row>
    <row r="208" spans="1:37">
      <c r="A208" s="1"/>
      <c r="B208" s="17" t="s">
        <v>296</v>
      </c>
      <c r="C208" s="42" t="s">
        <v>517</v>
      </c>
      <c r="D208" t="s">
        <v>0</v>
      </c>
      <c r="E208" s="45" t="s">
        <v>296</v>
      </c>
      <c r="F208" s="45" t="s">
        <v>45</v>
      </c>
      <c r="G208" s="45" t="s">
        <v>15</v>
      </c>
      <c r="H208" s="23">
        <f>VLOOKUP($B208,Data!$A$8:$GL$500,145,FALSE)</f>
        <v>3.1151284490960988E-2</v>
      </c>
      <c r="I208" s="23">
        <f>VLOOKUP($B208,Data!$A$8:$GL$500,146,FALSE)</f>
        <v>3.090909090909091E-2</v>
      </c>
      <c r="J208" s="23">
        <f>VLOOKUP($B208,Data!$A$8:$GL$500,147,FALSE)</f>
        <v>3.0219256434699714E-2</v>
      </c>
      <c r="K208" s="23">
        <f>VLOOKUP($B208,Data!$A$8:$GL$500,148,FALSE)</f>
        <v>2.8819702602230483E-2</v>
      </c>
      <c r="L208" s="23">
        <f>VLOOKUP($B208,Data!$A$8:$GL$500,149,FALSE)</f>
        <v>3.3757062146892655E-2</v>
      </c>
      <c r="M208" s="23">
        <f>VLOOKUP($B208,Data!$A$8:$GL$500,150,FALSE)</f>
        <v>2.9990800367985279E-2</v>
      </c>
      <c r="N208" s="23">
        <f>VLOOKUP($B208,Data!$A$8:$GL$500,151,FALSE)</f>
        <v>2.8651583710407241E-2</v>
      </c>
      <c r="O208" s="23">
        <f>VLOOKUP($B208,Data!$A$8:$GL$500,152,FALSE)</f>
        <v>2.4416740872662511E-2</v>
      </c>
      <c r="P208" s="23">
        <f>VLOOKUP($B208,Data!$A$8:$GL$500,153,FALSE)</f>
        <v>2.7087719298245615E-2</v>
      </c>
      <c r="Q208" s="23">
        <f>VLOOKUP($B208,Data!$A$8:$GL$500,154,FALSE)</f>
        <v>2.9452914798206279E-2</v>
      </c>
      <c r="R208" s="23">
        <f>VLOOKUP($B208,Data!$A$8:$GL$500,155,FALSE)</f>
        <v>3.1943957968476357E-2</v>
      </c>
      <c r="S208" s="23">
        <f>VLOOKUP($B208,Data!$A$8:$GL$500,156,FALSE)</f>
        <v>3.7646033129904097E-2</v>
      </c>
      <c r="T208" s="23">
        <f>VLOOKUP($B208,Data!$A$8:$GL$500,157,FALSE)</f>
        <v>5.6654960491659349E-2</v>
      </c>
      <c r="U208" s="23">
        <f>VLOOKUP($B208,Data!$A$8:$GL$500,158,FALSE)</f>
        <v>5.7888888888888886E-2</v>
      </c>
      <c r="V208" s="23">
        <f>VLOOKUP($B208,Data!$A$8:$GL$500,159,FALSE)</f>
        <v>5.8820998278829605E-2</v>
      </c>
      <c r="W208" s="23">
        <f>VLOOKUP($B208,Data!$A$8:$GL$500,160,FALSE)</f>
        <v>5.5924333619948412E-2</v>
      </c>
      <c r="X208" s="23">
        <f>VLOOKUP($B208,Data!$A$8:$GL$500,161,FALSE)</f>
        <v>5.9716814159292038E-2</v>
      </c>
      <c r="Y208" s="23">
        <f>VLOOKUP($B208,Data!$A$8:$GL$500,162,FALSE)</f>
        <v>5.1154529307282419E-2</v>
      </c>
      <c r="Z208" s="23">
        <f>VLOOKUP($B208,Data!$A$8:$GL$500,163,FALSE)</f>
        <v>4.9981949458483756E-2</v>
      </c>
      <c r="AA208" s="23">
        <f>VLOOKUP($B208,Data!$A$8:$GL$500,164,FALSE)</f>
        <v>4.5548387096774196E-2</v>
      </c>
      <c r="AB208" s="23">
        <f>VLOOKUP($B208,Data!$A$8:$GL$500,165,FALSE)</f>
        <v>5.0774021352313167E-2</v>
      </c>
      <c r="AC208" s="23">
        <f>VLOOKUP($B208,Data!$A$8:$GL$500,166,FALSE)</f>
        <v>4.9830810329474624E-2</v>
      </c>
      <c r="AD208" s="23">
        <f>VLOOKUP($B208,Data!$A$8:$GL$500,167,FALSE)</f>
        <v>5.0188509874326749E-2</v>
      </c>
      <c r="AE208" s="52">
        <f>VLOOKUP($B208,Data!$A$8:$GL$500,168,FALSE)</f>
        <v>4.6631393298059966E-2</v>
      </c>
      <c r="AF208" s="52">
        <f>VLOOKUP($B208,Data!$A$8:$GL$500,169,FALSE)</f>
        <v>5.2832469775474955E-2</v>
      </c>
      <c r="AG208" s="52">
        <f>VLOOKUP($B208,Data!$A$8:$GL$500,170,FALSE)</f>
        <v>5.2281167108753315E-2</v>
      </c>
      <c r="AH208" s="52">
        <f>VLOOKUP($B208,Data!$A$8:$GL$500,171,FALSE)</f>
        <v>5.07306338028169E-2</v>
      </c>
      <c r="AI208" s="52">
        <f>VLOOKUP($B208,Data!$A$8:$GL$500,172,FALSE)</f>
        <v>4.8429973238180199E-2</v>
      </c>
      <c r="AJ208" s="52">
        <f>VLOOKUP($B208,Data!$A$8:$GL$500,173,FALSE)</f>
        <v>5.5218181818181819E-2</v>
      </c>
      <c r="AK208" s="52">
        <f>VLOOKUP($B208,Data!$A$8:$GL$500,174,FALSE)</f>
        <v>4.8684668989547035E-2</v>
      </c>
    </row>
    <row r="209" spans="1:37">
      <c r="A209" s="1"/>
      <c r="B209" s="17" t="s">
        <v>15</v>
      </c>
      <c r="C209" s="42" t="s">
        <v>517</v>
      </c>
      <c r="D209" t="s">
        <v>505</v>
      </c>
      <c r="E209" s="45" t="s">
        <v>15</v>
      </c>
      <c r="F209" s="45"/>
      <c r="H209" s="23">
        <f>VLOOKUP($B209,Data!$A$8:$GL$500,145,FALSE)</f>
        <v>2.4878190255220419E-2</v>
      </c>
      <c r="I209" s="23">
        <f>VLOOKUP($B209,Data!$A$8:$GL$500,146,FALSE)</f>
        <v>2.4108996539792388E-2</v>
      </c>
      <c r="J209" s="23">
        <f>VLOOKUP($B209,Data!$A$8:$GL$500,147,FALSE)</f>
        <v>2.3525492468134415E-2</v>
      </c>
      <c r="K209" s="23">
        <f>VLOOKUP($B209,Data!$A$8:$GL$500,148,FALSE)</f>
        <v>2.297159090909091E-2</v>
      </c>
      <c r="L209" s="23">
        <f>VLOOKUP($B209,Data!$A$8:$GL$500,149,FALSE)</f>
        <v>2.5641098216812905E-2</v>
      </c>
      <c r="M209" s="23">
        <f>VLOOKUP($B209,Data!$A$8:$GL$500,150,FALSE)</f>
        <v>2.3324873096446701E-2</v>
      </c>
      <c r="N209" s="23">
        <f>VLOOKUP($B209,Data!$A$8:$GL$500,151,FALSE)</f>
        <v>2.1894297635605006E-2</v>
      </c>
      <c r="O209" s="23">
        <f>VLOOKUP($B209,Data!$A$8:$GL$500,152,FALSE)</f>
        <v>1.905304082199389E-2</v>
      </c>
      <c r="P209" s="23">
        <f>VLOOKUP($B209,Data!$A$8:$GL$500,153,FALSE)</f>
        <v>2.2351800554016619E-2</v>
      </c>
      <c r="Q209" s="23">
        <f>VLOOKUP($B209,Data!$A$8:$GL$500,154,FALSE)</f>
        <v>2.3139013452914799E-2</v>
      </c>
      <c r="R209" s="23">
        <f>VLOOKUP($B209,Data!$A$8:$GL$500,155,FALSE)</f>
        <v>2.5942714126807563E-2</v>
      </c>
      <c r="S209" s="23">
        <f>VLOOKUP($B209,Data!$A$8:$GL$500,156,FALSE)</f>
        <v>3.3464765100671139E-2</v>
      </c>
      <c r="T209" s="23">
        <f>VLOOKUP($B209,Data!$A$8:$GL$500,157,FALSE)</f>
        <v>4.9494695700725851E-2</v>
      </c>
      <c r="U209" s="23">
        <f>VLOOKUP($B209,Data!$A$8:$GL$500,158,FALSE)</f>
        <v>5.093429442750208E-2</v>
      </c>
      <c r="V209" s="23">
        <f>VLOOKUP($B209,Data!$A$8:$GL$500,159,FALSE)</f>
        <v>5.0374197151633625E-2</v>
      </c>
      <c r="W209" s="23">
        <f>VLOOKUP($B209,Data!$A$8:$GL$500,160,FALSE)</f>
        <v>4.6350041539739685E-2</v>
      </c>
      <c r="X209" s="23">
        <f>VLOOKUP($B209,Data!$A$8:$GL$500,161,FALSE)</f>
        <v>4.7877345281433774E-2</v>
      </c>
      <c r="Y209" s="23">
        <f>VLOOKUP($B209,Data!$A$8:$GL$500,162,FALSE)</f>
        <v>4.1353089180877829E-2</v>
      </c>
      <c r="Z209" s="23">
        <f>VLOOKUP($B209,Data!$A$8:$GL$500,163,FALSE)</f>
        <v>3.9665178571428573E-2</v>
      </c>
      <c r="AA209" s="23">
        <f>VLOOKUP($B209,Data!$A$8:$GL$500,164,FALSE)</f>
        <v>3.7141242937853106E-2</v>
      </c>
      <c r="AB209" s="23">
        <f>VLOOKUP($B209,Data!$A$8:$GL$500,165,FALSE)</f>
        <v>4.1548315232525758E-2</v>
      </c>
      <c r="AC209" s="23">
        <f>VLOOKUP($B209,Data!$A$8:$GL$500,166,FALSE)</f>
        <v>4.0514603616133515E-2</v>
      </c>
      <c r="AD209" s="23">
        <f>VLOOKUP($B209,Data!$A$8:$GL$500,167,FALSE)</f>
        <v>4.1511271917617588E-2</v>
      </c>
      <c r="AE209" s="52">
        <f>VLOOKUP($B209,Data!$A$8:$GL$500,168,FALSE)</f>
        <v>3.9767184035476716E-2</v>
      </c>
      <c r="AF209" s="52">
        <f>VLOOKUP($B209,Data!$A$8:$GL$500,169,FALSE)</f>
        <v>4.5749378967706318E-2</v>
      </c>
      <c r="AG209" s="52">
        <f>VLOOKUP($B209,Data!$A$8:$GL$500,170,FALSE)</f>
        <v>4.4457461645746162E-2</v>
      </c>
      <c r="AH209" s="52">
        <f>VLOOKUP($B209,Data!$A$8:$GL$500,171,FALSE)</f>
        <v>4.3773006134969324E-2</v>
      </c>
      <c r="AI209" s="52">
        <f>VLOOKUP($B209,Data!$A$8:$GL$500,172,FALSE)</f>
        <v>4.1488294314381273E-2</v>
      </c>
      <c r="AJ209" s="52">
        <f>VLOOKUP($B209,Data!$A$8:$GL$500,173,FALSE)</f>
        <v>4.6347777152504217E-2</v>
      </c>
      <c r="AK209" s="52">
        <f>VLOOKUP($B209,Data!$A$8:$GL$500,174,FALSE)</f>
        <v>4.1307333150233452E-2</v>
      </c>
    </row>
    <row r="210" spans="1:37">
      <c r="A210" s="1"/>
      <c r="B210" s="17" t="s">
        <v>297</v>
      </c>
      <c r="C210" s="42" t="s">
        <v>516</v>
      </c>
      <c r="D210" t="s">
        <v>505</v>
      </c>
      <c r="E210" s="45" t="s">
        <v>297</v>
      </c>
      <c r="F210" s="45" t="s">
        <v>41</v>
      </c>
      <c r="H210" s="23">
        <f>VLOOKUP($B210,Data!$A$8:$GL$500,145,FALSE)</f>
        <v>3.4926372155287815E-2</v>
      </c>
      <c r="I210" s="23">
        <f>VLOOKUP($B210,Data!$A$8:$GL$500,146,FALSE)</f>
        <v>3.2661290322580645E-2</v>
      </c>
      <c r="J210" s="23">
        <f>VLOOKUP($B210,Data!$A$8:$GL$500,147,FALSE)</f>
        <v>3.1395973154362419E-2</v>
      </c>
      <c r="K210" s="23">
        <f>VLOOKUP($B210,Data!$A$8:$GL$500,148,FALSE)</f>
        <v>3.4580818242790072E-2</v>
      </c>
      <c r="L210" s="23">
        <f>VLOOKUP($B210,Data!$A$8:$GL$500,149,FALSE)</f>
        <v>3.6200403496973774E-2</v>
      </c>
      <c r="M210" s="23">
        <f>VLOOKUP($B210,Data!$A$8:$GL$500,150,FALSE)</f>
        <v>3.089321692411014E-2</v>
      </c>
      <c r="N210" s="23">
        <f>VLOOKUP($B210,Data!$A$8:$GL$500,151,FALSE)</f>
        <v>2.9039359573048699E-2</v>
      </c>
      <c r="O210" s="23">
        <f>VLOOKUP($B210,Data!$A$8:$GL$500,152,FALSE)</f>
        <v>2.9258769027134347E-2</v>
      </c>
      <c r="P210" s="23">
        <f>VLOOKUP($B210,Data!$A$8:$GL$500,153,FALSE)</f>
        <v>3.2955599734923791E-2</v>
      </c>
      <c r="Q210" s="23">
        <f>VLOOKUP($B210,Data!$A$8:$GL$500,154,FALSE)</f>
        <v>3.0650730411686589E-2</v>
      </c>
      <c r="R210" s="23">
        <f>VLOOKUP($B210,Data!$A$8:$GL$500,155,FALSE)</f>
        <v>3.3865602129075183E-2</v>
      </c>
      <c r="S210" s="23">
        <f>VLOOKUP($B210,Data!$A$8:$GL$500,156,FALSE)</f>
        <v>4.3107836570663097E-2</v>
      </c>
      <c r="T210" s="23">
        <f>VLOOKUP($B210,Data!$A$8:$GL$500,157,FALSE)</f>
        <v>5.2762284196547146E-2</v>
      </c>
      <c r="U210" s="23">
        <f>VLOOKUP($B210,Data!$A$8:$GL$500,158,FALSE)</f>
        <v>5.0427807486631018E-2</v>
      </c>
      <c r="V210" s="23">
        <f>VLOOKUP($B210,Data!$A$8:$GL$500,159,FALSE)</f>
        <v>5.1353021978021975E-2</v>
      </c>
      <c r="W210" s="23">
        <f>VLOOKUP($B210,Data!$A$8:$GL$500,160,FALSE)</f>
        <v>5.2396694214876034E-2</v>
      </c>
      <c r="X210" s="23">
        <f>VLOOKUP($B210,Data!$A$8:$GL$500,161,FALSE)</f>
        <v>5.4167812929848694E-2</v>
      </c>
      <c r="Y210" s="23">
        <f>VLOOKUP($B210,Data!$A$8:$GL$500,162,FALSE)</f>
        <v>4.5506241331484051E-2</v>
      </c>
      <c r="Z210" s="23">
        <f>VLOOKUP($B210,Data!$A$8:$GL$500,163,FALSE)</f>
        <v>4.712027491408935E-2</v>
      </c>
      <c r="AA210" s="23">
        <f>VLOOKUP($B210,Data!$A$8:$GL$500,164,FALSE)</f>
        <v>5.0173973556019484E-2</v>
      </c>
      <c r="AB210" s="23">
        <f>VLOOKUP($B210,Data!$A$8:$GL$500,165,FALSE)</f>
        <v>5.5153681200857757E-2</v>
      </c>
      <c r="AC210" s="23">
        <f>VLOOKUP($B210,Data!$A$8:$GL$500,166,FALSE)</f>
        <v>5.0270848182466146E-2</v>
      </c>
      <c r="AD210" s="23">
        <f>VLOOKUP($B210,Data!$A$8:$GL$500,167,FALSE)</f>
        <v>5.4090909090909092E-2</v>
      </c>
      <c r="AE210" s="52">
        <f>VLOOKUP($B210,Data!$A$8:$GL$500,168,FALSE)</f>
        <v>5.7991452991452988E-2</v>
      </c>
      <c r="AF210" s="52">
        <f>VLOOKUP($B210,Data!$A$8:$GL$500,169,FALSE)</f>
        <v>5.9867595818815331E-2</v>
      </c>
      <c r="AG210" s="52">
        <f>VLOOKUP($B210,Data!$A$8:$GL$500,170,FALSE)</f>
        <v>5.727773949000689E-2</v>
      </c>
      <c r="AH210" s="52">
        <f>VLOOKUP($B210,Data!$A$8:$GL$500,171,FALSE)</f>
        <v>5.6648538409245414E-2</v>
      </c>
      <c r="AI210" s="52">
        <f>VLOOKUP($B210,Data!$A$8:$GL$500,172,FALSE)</f>
        <v>5.8151373074346951E-2</v>
      </c>
      <c r="AJ210" s="52">
        <f>VLOOKUP($B210,Data!$A$8:$GL$500,173,FALSE)</f>
        <v>5.6890203813280735E-2</v>
      </c>
      <c r="AK210" s="52">
        <f>VLOOKUP($B210,Data!$A$8:$GL$500,174,FALSE)</f>
        <v>4.979098628347485E-2</v>
      </c>
    </row>
    <row r="211" spans="1:37">
      <c r="A211" s="1"/>
      <c r="B211" s="17" t="s">
        <v>298</v>
      </c>
      <c r="C211" s="42" t="s">
        <v>516</v>
      </c>
      <c r="D211" t="s">
        <v>0</v>
      </c>
      <c r="E211" s="45" t="s">
        <v>298</v>
      </c>
      <c r="F211" s="45" t="s">
        <v>40</v>
      </c>
      <c r="H211" s="23">
        <f>VLOOKUP($B211,Data!$A$8:$GL$500,145,FALSE)</f>
        <v>4.6942771084337351E-2</v>
      </c>
      <c r="I211" s="23">
        <f>VLOOKUP($B211,Data!$A$8:$GL$500,146,FALSE)</f>
        <v>4.5159332321699545E-2</v>
      </c>
      <c r="J211" s="23">
        <f>VLOOKUP($B211,Data!$A$8:$GL$500,147,FALSE)</f>
        <v>4.2979351032448376E-2</v>
      </c>
      <c r="K211" s="23">
        <f>VLOOKUP($B211,Data!$A$8:$GL$500,148,FALSE)</f>
        <v>4.3918918918918921E-2</v>
      </c>
      <c r="L211" s="23">
        <f>VLOOKUP($B211,Data!$A$8:$GL$500,149,FALSE)</f>
        <v>4.3284457478005862E-2</v>
      </c>
      <c r="M211" s="23">
        <f>VLOOKUP($B211,Data!$A$8:$GL$500,150,FALSE)</f>
        <v>3.8017492711370261E-2</v>
      </c>
      <c r="N211" s="23">
        <f>VLOOKUP($B211,Data!$A$8:$GL$500,151,FALSE)</f>
        <v>3.7254601226993866E-2</v>
      </c>
      <c r="O211" s="23">
        <f>VLOOKUP($B211,Data!$A$8:$GL$500,152,FALSE)</f>
        <v>3.5909774436090225E-2</v>
      </c>
      <c r="P211" s="23">
        <f>VLOOKUP($B211,Data!$A$8:$GL$500,153,FALSE)</f>
        <v>4.1302395209580837E-2</v>
      </c>
      <c r="Q211" s="23">
        <f>VLOOKUP($B211,Data!$A$8:$GL$500,154,FALSE)</f>
        <v>4.1539634146341466E-2</v>
      </c>
      <c r="R211" s="23">
        <f>VLOOKUP($B211,Data!$A$8:$GL$500,155,FALSE)</f>
        <v>4.2754946727549467E-2</v>
      </c>
      <c r="S211" s="23">
        <f>VLOOKUP($B211,Data!$A$8:$GL$500,156,FALSE)</f>
        <v>4.6204906204906207E-2</v>
      </c>
      <c r="T211" s="23">
        <f>VLOOKUP($B211,Data!$A$8:$GL$500,157,FALSE)</f>
        <v>5.9323741007194244E-2</v>
      </c>
      <c r="U211" s="23">
        <f>VLOOKUP($B211,Data!$A$8:$GL$500,158,FALSE)</f>
        <v>5.5812417437252314E-2</v>
      </c>
      <c r="V211" s="23">
        <f>VLOOKUP($B211,Data!$A$8:$GL$500,159,FALSE)</f>
        <v>5.5519480519480517E-2</v>
      </c>
      <c r="W211" s="23">
        <f>VLOOKUP($B211,Data!$A$8:$GL$500,160,FALSE)</f>
        <v>5.6113256113256113E-2</v>
      </c>
      <c r="X211" s="23">
        <f>VLOOKUP($B211,Data!$A$8:$GL$500,161,FALSE)</f>
        <v>5.8589420654911836E-2</v>
      </c>
      <c r="Y211" s="23">
        <f>VLOOKUP($B211,Data!$A$8:$GL$500,162,FALSE)</f>
        <v>5.6178428761651134E-2</v>
      </c>
      <c r="Z211" s="23">
        <f>VLOOKUP($B211,Data!$A$8:$GL$500,163,FALSE)</f>
        <v>5.0675159235668787E-2</v>
      </c>
      <c r="AA211" s="23">
        <f>VLOOKUP($B211,Data!$A$8:$GL$500,164,FALSE)</f>
        <v>5.1421121251629724E-2</v>
      </c>
      <c r="AB211" s="23">
        <f>VLOOKUP($B211,Data!$A$8:$GL$500,165,FALSE)</f>
        <v>5.6964980544747079E-2</v>
      </c>
      <c r="AC211" s="23">
        <f>VLOOKUP($B211,Data!$A$8:$GL$500,166,FALSE)</f>
        <v>5.3984962406015038E-2</v>
      </c>
      <c r="AD211" s="23">
        <f>VLOOKUP($B211,Data!$A$8:$GL$500,167,FALSE)</f>
        <v>5.5229244114002478E-2</v>
      </c>
      <c r="AE211" s="52">
        <f>VLOOKUP($B211,Data!$A$8:$GL$500,168,FALSE)</f>
        <v>5.4021871202916162E-2</v>
      </c>
      <c r="AF211" s="52">
        <f>VLOOKUP($B211,Data!$A$8:$GL$500,169,FALSE)</f>
        <v>5.7831474597273856E-2</v>
      </c>
      <c r="AG211" s="52">
        <f>VLOOKUP($B211,Data!$A$8:$GL$500,170,FALSE)</f>
        <v>5.3701923076923078E-2</v>
      </c>
      <c r="AH211" s="52">
        <f>VLOOKUP($B211,Data!$A$8:$GL$500,171,FALSE)</f>
        <v>5.2240762812872467E-2</v>
      </c>
      <c r="AI211" s="52">
        <f>VLOOKUP($B211,Data!$A$8:$GL$500,172,FALSE)</f>
        <v>5.1232227488151656E-2</v>
      </c>
      <c r="AJ211" s="52">
        <f>VLOOKUP($B211,Data!$A$8:$GL$500,173,FALSE)</f>
        <v>5.4125295508274232E-2</v>
      </c>
      <c r="AK211" s="52">
        <f>VLOOKUP($B211,Data!$A$8:$GL$500,174,FALSE)</f>
        <v>5.0996441281138789E-2</v>
      </c>
    </row>
    <row r="212" spans="1:37">
      <c r="A212" s="1"/>
      <c r="B212" s="17" t="s">
        <v>299</v>
      </c>
      <c r="C212" s="42" t="s">
        <v>518</v>
      </c>
      <c r="D212" t="s">
        <v>505</v>
      </c>
      <c r="E212" s="45" t="s">
        <v>299</v>
      </c>
      <c r="F212" s="45" t="s">
        <v>506</v>
      </c>
      <c r="H212" s="23">
        <f>VLOOKUP($B212,Data!$A$8:$GL$500,145,FALSE)</f>
        <v>5.4351198871650214E-2</v>
      </c>
      <c r="I212" s="23">
        <f>VLOOKUP($B212,Data!$A$8:$GL$500,146,FALSE)</f>
        <v>5.5748959778085992E-2</v>
      </c>
      <c r="J212" s="23">
        <f>VLOOKUP($B212,Data!$A$8:$GL$500,147,FALSE)</f>
        <v>5.582880434782609E-2</v>
      </c>
      <c r="K212" s="23">
        <f>VLOOKUP($B212,Data!$A$8:$GL$500,148,FALSE)</f>
        <v>5.3771746694502437E-2</v>
      </c>
      <c r="L212" s="23">
        <f>VLOOKUP($B212,Data!$A$8:$GL$500,149,FALSE)</f>
        <v>5.5600549073438574E-2</v>
      </c>
      <c r="M212" s="23">
        <f>VLOOKUP($B212,Data!$A$8:$GL$500,150,FALSE)</f>
        <v>5.0904109589041097E-2</v>
      </c>
      <c r="N212" s="23">
        <f>VLOOKUP($B212,Data!$A$8:$GL$500,151,FALSE)</f>
        <v>5.2664335664335662E-2</v>
      </c>
      <c r="O212" s="23">
        <f>VLOOKUP($B212,Data!$A$8:$GL$500,152,FALSE)</f>
        <v>5.1194244604316548E-2</v>
      </c>
      <c r="P212" s="23">
        <f>VLOOKUP($B212,Data!$A$8:$GL$500,153,FALSE)</f>
        <v>5.4122807017543857E-2</v>
      </c>
      <c r="Q212" s="23">
        <f>VLOOKUP($B212,Data!$A$8:$GL$500,154,FALSE)</f>
        <v>5.3411513859275055E-2</v>
      </c>
      <c r="R212" s="23">
        <f>VLOOKUP($B212,Data!$A$8:$GL$500,155,FALSE)</f>
        <v>5.6741102581995814E-2</v>
      </c>
      <c r="S212" s="23">
        <f>VLOOKUP($B212,Data!$A$8:$GL$500,156,FALSE)</f>
        <v>6.2435197817189633E-2</v>
      </c>
      <c r="T212" s="23">
        <f>VLOOKUP($B212,Data!$A$8:$GL$500,157,FALSE)</f>
        <v>7.8478854024556621E-2</v>
      </c>
      <c r="U212" s="23">
        <f>VLOOKUP($B212,Data!$A$8:$GL$500,158,FALSE)</f>
        <v>8.0796398891966756E-2</v>
      </c>
      <c r="V212" s="23">
        <f>VLOOKUP($B212,Data!$A$8:$GL$500,159,FALSE)</f>
        <v>8.8073916133617633E-2</v>
      </c>
      <c r="W212" s="23">
        <f>VLOOKUP($B212,Data!$A$8:$GL$500,160,FALSE)</f>
        <v>8.9821173104434909E-2</v>
      </c>
      <c r="X212" s="23">
        <f>VLOOKUP($B212,Data!$A$8:$GL$500,161,FALSE)</f>
        <v>9.0121428571428575E-2</v>
      </c>
      <c r="Y212" s="23">
        <f>VLOOKUP($B212,Data!$A$8:$GL$500,162,FALSE)</f>
        <v>8.1768953068592054E-2</v>
      </c>
      <c r="Z212" s="23">
        <f>VLOOKUP($B212,Data!$A$8:$GL$500,163,FALSE)</f>
        <v>8.2661870503597121E-2</v>
      </c>
      <c r="AA212" s="23">
        <f>VLOOKUP($B212,Data!$A$8:$GL$500,164,FALSE)</f>
        <v>8.2821606254442071E-2</v>
      </c>
      <c r="AB212" s="23">
        <f>VLOOKUP($B212,Data!$A$8:$GL$500,165,FALSE)</f>
        <v>9.197818181818182E-2</v>
      </c>
      <c r="AC212" s="23">
        <f>VLOOKUP($B212,Data!$A$8:$GL$500,166,FALSE)</f>
        <v>9.1021126760563384E-2</v>
      </c>
      <c r="AD212" s="23">
        <f>VLOOKUP($B212,Data!$A$8:$GL$500,167,FALSE)</f>
        <v>9.419710544452102E-2</v>
      </c>
      <c r="AE212" s="52">
        <f>VLOOKUP($B212,Data!$A$8:$GL$500,168,FALSE)</f>
        <v>8.9755775577557761E-2</v>
      </c>
      <c r="AF212" s="52">
        <f>VLOOKUP($B212,Data!$A$8:$GL$500,169,FALSE)</f>
        <v>9.5243348475016226E-2</v>
      </c>
      <c r="AG212" s="52">
        <f>VLOOKUP($B212,Data!$A$8:$GL$500,170,FALSE)</f>
        <v>9.1361867704280161E-2</v>
      </c>
      <c r="AH212" s="52">
        <f>VLOOKUP($B212,Data!$A$8:$GL$500,171,FALSE)</f>
        <v>8.7477763659466329E-2</v>
      </c>
      <c r="AI212" s="52">
        <f>VLOOKUP($B212,Data!$A$8:$GL$500,172,FALSE)</f>
        <v>8.6722472633612366E-2</v>
      </c>
      <c r="AJ212" s="52">
        <f>VLOOKUP($B212,Data!$A$8:$GL$500,173,FALSE)</f>
        <v>9.2697283311772322E-2</v>
      </c>
      <c r="AK212" s="52">
        <f>VLOOKUP($B212,Data!$A$8:$GL$500,174,FALSE)</f>
        <v>8.6027486910994766E-2</v>
      </c>
    </row>
    <row r="213" spans="1:37">
      <c r="A213" s="1"/>
      <c r="B213" s="17" t="s">
        <v>300</v>
      </c>
      <c r="C213" s="42" t="s">
        <v>517</v>
      </c>
      <c r="D213" t="s">
        <v>505</v>
      </c>
      <c r="E213" s="45" t="s">
        <v>300</v>
      </c>
      <c r="F213" s="45"/>
      <c r="H213" s="23">
        <f>VLOOKUP($B213,Data!$A$8:$GL$500,145,FALSE)</f>
        <v>2.4635444385311334E-2</v>
      </c>
      <c r="I213" s="23">
        <f>VLOOKUP($B213,Data!$A$8:$GL$500,146,FALSE)</f>
        <v>2.3936965811965812E-2</v>
      </c>
      <c r="J213" s="23">
        <f>VLOOKUP($B213,Data!$A$8:$GL$500,147,FALSE)</f>
        <v>2.4138940644130955E-2</v>
      </c>
      <c r="K213" s="23">
        <f>VLOOKUP($B213,Data!$A$8:$GL$500,148,FALSE)</f>
        <v>2.2920634920634921E-2</v>
      </c>
      <c r="L213" s="23">
        <f>VLOOKUP($B213,Data!$A$8:$GL$500,149,FALSE)</f>
        <v>2.5778961384820241E-2</v>
      </c>
      <c r="M213" s="23">
        <f>VLOOKUP($B213,Data!$A$8:$GL$500,150,FALSE)</f>
        <v>2.1751786186821911E-2</v>
      </c>
      <c r="N213" s="23">
        <f>VLOOKUP($B213,Data!$A$8:$GL$500,151,FALSE)</f>
        <v>2.0089544377139848E-2</v>
      </c>
      <c r="O213" s="23">
        <f>VLOOKUP($B213,Data!$A$8:$GL$500,152,FALSE)</f>
        <v>1.8741532047941635E-2</v>
      </c>
      <c r="P213" s="23">
        <f>VLOOKUP($B213,Data!$A$8:$GL$500,153,FALSE)</f>
        <v>2.092471997916124E-2</v>
      </c>
      <c r="Q213" s="23">
        <f>VLOOKUP($B213,Data!$A$8:$GL$500,154,FALSE)</f>
        <v>2.0861256544502618E-2</v>
      </c>
      <c r="R213" s="23">
        <f>VLOOKUP($B213,Data!$A$8:$GL$500,155,FALSE)</f>
        <v>2.4888714323121237E-2</v>
      </c>
      <c r="S213" s="23">
        <f>VLOOKUP($B213,Data!$A$8:$GL$500,156,FALSE)</f>
        <v>3.1502335236118319E-2</v>
      </c>
      <c r="T213" s="23">
        <f>VLOOKUP($B213,Data!$A$8:$GL$500,157,FALSE)</f>
        <v>4.2984958506224066E-2</v>
      </c>
      <c r="U213" s="23">
        <f>VLOOKUP($B213,Data!$A$8:$GL$500,158,FALSE)</f>
        <v>4.1749487704918035E-2</v>
      </c>
      <c r="V213" s="23">
        <f>VLOOKUP($B213,Data!$A$8:$GL$500,159,FALSE)</f>
        <v>4.3105413105413104E-2</v>
      </c>
      <c r="W213" s="23">
        <f>VLOOKUP($B213,Data!$A$8:$GL$500,160,FALSE)</f>
        <v>4.3062076160667713E-2</v>
      </c>
      <c r="X213" s="23">
        <f>VLOOKUP($B213,Data!$A$8:$GL$500,161,FALSE)</f>
        <v>4.3783993783993787E-2</v>
      </c>
      <c r="Y213" s="23">
        <f>VLOOKUP($B213,Data!$A$8:$GL$500,162,FALSE)</f>
        <v>3.7573719606828766E-2</v>
      </c>
      <c r="Z213" s="23">
        <f>VLOOKUP($B213,Data!$A$8:$GL$500,163,FALSE)</f>
        <v>3.6640986132511558E-2</v>
      </c>
      <c r="AA213" s="23">
        <f>VLOOKUP($B213,Data!$A$8:$GL$500,164,FALSE)</f>
        <v>3.7543360082837172E-2</v>
      </c>
      <c r="AB213" s="23">
        <f>VLOOKUP($B213,Data!$A$8:$GL$500,165,FALSE)</f>
        <v>4.1596417281348788E-2</v>
      </c>
      <c r="AC213" s="23">
        <f>VLOOKUP($B213,Data!$A$8:$GL$500,166,FALSE)</f>
        <v>4.146926932207861E-2</v>
      </c>
      <c r="AD213" s="23">
        <f>VLOOKUP($B213,Data!$A$8:$GL$500,167,FALSE)</f>
        <v>4.3715717299578058E-2</v>
      </c>
      <c r="AE213" s="52">
        <f>VLOOKUP($B213,Data!$A$8:$GL$500,168,FALSE)</f>
        <v>4.465924158048263E-2</v>
      </c>
      <c r="AF213" s="52">
        <f>VLOOKUP($B213,Data!$A$8:$GL$500,169,FALSE)</f>
        <v>4.7509157509157511E-2</v>
      </c>
      <c r="AG213" s="52">
        <f>VLOOKUP($B213,Data!$A$8:$GL$500,170,FALSE)</f>
        <v>4.3746729461015176E-2</v>
      </c>
      <c r="AH213" s="52">
        <f>VLOOKUP($B213,Data!$A$8:$GL$500,171,FALSE)</f>
        <v>4.2677185721676149E-2</v>
      </c>
      <c r="AI213" s="52">
        <f>VLOOKUP($B213,Data!$A$8:$GL$500,172,FALSE)</f>
        <v>4.0654988575780655E-2</v>
      </c>
      <c r="AJ213" s="52">
        <f>VLOOKUP($B213,Data!$A$8:$GL$500,173,FALSE)</f>
        <v>4.3641290322580642E-2</v>
      </c>
      <c r="AK213" s="52">
        <f>VLOOKUP($B213,Data!$A$8:$GL$500,174,FALSE)</f>
        <v>3.9716662334286459E-2</v>
      </c>
    </row>
    <row r="214" spans="1:37">
      <c r="A214" s="1"/>
      <c r="B214" s="17" t="s">
        <v>301</v>
      </c>
      <c r="C214" s="42" t="s">
        <v>517</v>
      </c>
      <c r="D214" t="s">
        <v>0</v>
      </c>
      <c r="E214" s="45" t="s">
        <v>301</v>
      </c>
      <c r="F214" s="45" t="s">
        <v>28</v>
      </c>
      <c r="H214" s="23">
        <f>VLOOKUP($B214,Data!$A$8:$GL$500,145,FALSE)</f>
        <v>3.2056384742951909E-2</v>
      </c>
      <c r="I214" s="23">
        <f>VLOOKUP($B214,Data!$A$8:$GL$500,146,FALSE)</f>
        <v>3.133223684210526E-2</v>
      </c>
      <c r="J214" s="23">
        <f>VLOOKUP($B214,Data!$A$8:$GL$500,147,FALSE)</f>
        <v>3.3208469055374591E-2</v>
      </c>
      <c r="K214" s="23">
        <f>VLOOKUP($B214,Data!$A$8:$GL$500,148,FALSE)</f>
        <v>3.2244224422442243E-2</v>
      </c>
      <c r="L214" s="23">
        <f>VLOOKUP($B214,Data!$A$8:$GL$500,149,FALSE)</f>
        <v>3.5257234726688104E-2</v>
      </c>
      <c r="M214" s="23">
        <f>VLOOKUP($B214,Data!$A$8:$GL$500,150,FALSE)</f>
        <v>3.1210191082802548E-2</v>
      </c>
      <c r="N214" s="23">
        <f>VLOOKUP($B214,Data!$A$8:$GL$500,151,FALSE)</f>
        <v>3.1180223285486443E-2</v>
      </c>
      <c r="O214" s="23">
        <f>VLOOKUP($B214,Data!$A$8:$GL$500,152,FALSE)</f>
        <v>2.9043760129659642E-2</v>
      </c>
      <c r="P214" s="23">
        <f>VLOOKUP($B214,Data!$A$8:$GL$500,153,FALSE)</f>
        <v>3.1140065146579805E-2</v>
      </c>
      <c r="Q214" s="23">
        <f>VLOOKUP($B214,Data!$A$8:$GL$500,154,FALSE)</f>
        <v>3.0546623794212219E-2</v>
      </c>
      <c r="R214" s="23">
        <f>VLOOKUP($B214,Data!$A$8:$GL$500,155,FALSE)</f>
        <v>3.692182410423453E-2</v>
      </c>
      <c r="S214" s="23">
        <f>VLOOKUP($B214,Data!$A$8:$GL$500,156,FALSE)</f>
        <v>4.3412322274881517E-2</v>
      </c>
      <c r="T214" s="23">
        <f>VLOOKUP($B214,Data!$A$8:$GL$500,157,FALSE)</f>
        <v>6.0615883306320908E-2</v>
      </c>
      <c r="U214" s="23">
        <f>VLOOKUP($B214,Data!$A$8:$GL$500,158,FALSE)</f>
        <v>6.3338762214983718E-2</v>
      </c>
      <c r="V214" s="23">
        <f>VLOOKUP($B214,Data!$A$8:$GL$500,159,FALSE)</f>
        <v>6.4385113268608421E-2</v>
      </c>
      <c r="W214" s="23">
        <f>VLOOKUP($B214,Data!$A$8:$GL$500,160,FALSE)</f>
        <v>5.8525641025641027E-2</v>
      </c>
      <c r="X214" s="23">
        <f>VLOOKUP($B214,Data!$A$8:$GL$500,161,FALSE)</f>
        <v>6.0734094616639478E-2</v>
      </c>
      <c r="Y214" s="23">
        <f>VLOOKUP($B214,Data!$A$8:$GL$500,162,FALSE)</f>
        <v>5.4591503267973858E-2</v>
      </c>
      <c r="Z214" s="23">
        <f>VLOOKUP($B214,Data!$A$8:$GL$500,163,FALSE)</f>
        <v>5.259136212624585E-2</v>
      </c>
      <c r="AA214" s="23">
        <f>VLOOKUP($B214,Data!$A$8:$GL$500,164,FALSE)</f>
        <v>5.1492281303602061E-2</v>
      </c>
      <c r="AB214" s="23">
        <f>VLOOKUP($B214,Data!$A$8:$GL$500,165,FALSE)</f>
        <v>5.2470784641068448E-2</v>
      </c>
      <c r="AC214" s="23">
        <f>VLOOKUP($B214,Data!$A$8:$GL$500,166,FALSE)</f>
        <v>5.1262458471760794E-2</v>
      </c>
      <c r="AD214" s="23">
        <f>VLOOKUP($B214,Data!$A$8:$GL$500,167,FALSE)</f>
        <v>5.4351535836177474E-2</v>
      </c>
      <c r="AE214" s="52">
        <f>VLOOKUP($B214,Data!$A$8:$GL$500,168,FALSE)</f>
        <v>4.9274873524451937E-2</v>
      </c>
      <c r="AF214" s="52">
        <f>VLOOKUP($B214,Data!$A$8:$GL$500,169,FALSE)</f>
        <v>5.1544715447154471E-2</v>
      </c>
      <c r="AG214" s="52">
        <f>VLOOKUP($B214,Data!$A$8:$GL$500,170,FALSE)</f>
        <v>4.65625E-2</v>
      </c>
      <c r="AH214" s="52">
        <f>VLOOKUP($B214,Data!$A$8:$GL$500,171,FALSE)</f>
        <v>4.5404120443740092E-2</v>
      </c>
      <c r="AI214" s="52">
        <f>VLOOKUP($B214,Data!$A$8:$GL$500,172,FALSE)</f>
        <v>4.4519230769230769E-2</v>
      </c>
      <c r="AJ214" s="52">
        <f>VLOOKUP($B214,Data!$A$8:$GL$500,173,FALSE)</f>
        <v>4.9076175040518637E-2</v>
      </c>
      <c r="AK214" s="52">
        <f>VLOOKUP($B214,Data!$A$8:$GL$500,174,FALSE)</f>
        <v>4.6058158319870757E-2</v>
      </c>
    </row>
    <row r="215" spans="1:37">
      <c r="A215" s="1"/>
      <c r="B215" s="17" t="s">
        <v>302</v>
      </c>
      <c r="C215" s="42" t="s">
        <v>517</v>
      </c>
      <c r="D215" t="s">
        <v>0</v>
      </c>
      <c r="E215" s="45" t="s">
        <v>302</v>
      </c>
      <c r="F215" s="45" t="s">
        <v>37</v>
      </c>
      <c r="H215" s="23">
        <f>VLOOKUP($B215,Data!$A$8:$GL$500,145,FALSE)</f>
        <v>2.2562277580071174E-2</v>
      </c>
      <c r="I215" s="23">
        <f>VLOOKUP($B215,Data!$A$8:$GL$500,146,FALSE)</f>
        <v>2.0391459074733095E-2</v>
      </c>
      <c r="J215" s="23">
        <f>VLOOKUP($B215,Data!$A$8:$GL$500,147,FALSE)</f>
        <v>2.1443298969072166E-2</v>
      </c>
      <c r="K215" s="23">
        <f>VLOOKUP($B215,Data!$A$8:$GL$500,148,FALSE)</f>
        <v>1.8655737704918032E-2</v>
      </c>
      <c r="L215" s="23">
        <f>VLOOKUP($B215,Data!$A$8:$GL$500,149,FALSE)</f>
        <v>1.9225589225589226E-2</v>
      </c>
      <c r="M215" s="23">
        <f>VLOOKUP($B215,Data!$A$8:$GL$500,150,FALSE)</f>
        <v>1.8881578947368419E-2</v>
      </c>
      <c r="N215" s="23">
        <f>VLOOKUP($B215,Data!$A$8:$GL$500,151,FALSE)</f>
        <v>1.8566552901023891E-2</v>
      </c>
      <c r="O215" s="23">
        <f>VLOOKUP($B215,Data!$A$8:$GL$500,152,FALSE)</f>
        <v>1.5436241610738255E-2</v>
      </c>
      <c r="P215" s="23">
        <f>VLOOKUP($B215,Data!$A$8:$GL$500,153,FALSE)</f>
        <v>1.7414965986394557E-2</v>
      </c>
      <c r="Q215" s="23">
        <f>VLOOKUP($B215,Data!$A$8:$GL$500,154,FALSE)</f>
        <v>1.8689655172413795E-2</v>
      </c>
      <c r="R215" s="23">
        <f>VLOOKUP($B215,Data!$A$8:$GL$500,155,FALSE)</f>
        <v>2.0687285223367699E-2</v>
      </c>
      <c r="S215" s="23">
        <f>VLOOKUP($B215,Data!$A$8:$GL$500,156,FALSE)</f>
        <v>2.3836065573770493E-2</v>
      </c>
      <c r="T215" s="23">
        <f>VLOOKUP($B215,Data!$A$8:$GL$500,157,FALSE)</f>
        <v>3.2824675324675326E-2</v>
      </c>
      <c r="U215" s="23">
        <f>VLOOKUP($B215,Data!$A$8:$GL$500,158,FALSE)</f>
        <v>3.7945205479452057E-2</v>
      </c>
      <c r="V215" s="23">
        <f>VLOOKUP($B215,Data!$A$8:$GL$500,159,FALSE)</f>
        <v>4.0459363957597173E-2</v>
      </c>
      <c r="W215" s="23">
        <f>VLOOKUP($B215,Data!$A$8:$GL$500,160,FALSE)</f>
        <v>3.5678571428571428E-2</v>
      </c>
      <c r="X215" s="23">
        <f>VLOOKUP($B215,Data!$A$8:$GL$500,161,FALSE)</f>
        <v>3.9498207885304656E-2</v>
      </c>
      <c r="Y215" s="23">
        <f>VLOOKUP($B215,Data!$A$8:$GL$500,162,FALSE)</f>
        <v>3.1860465116279067E-2</v>
      </c>
      <c r="Z215" s="23">
        <f>VLOOKUP($B215,Data!$A$8:$GL$500,163,FALSE)</f>
        <v>3.0302013422818793E-2</v>
      </c>
      <c r="AA215" s="23">
        <f>VLOOKUP($B215,Data!$A$8:$GL$500,164,FALSE)</f>
        <v>2.7804054054054055E-2</v>
      </c>
      <c r="AB215" s="23">
        <f>VLOOKUP($B215,Data!$A$8:$GL$500,165,FALSE)</f>
        <v>3.0309278350515462E-2</v>
      </c>
      <c r="AC215" s="23">
        <f>VLOOKUP($B215,Data!$A$8:$GL$500,166,FALSE)</f>
        <v>3.138888888888889E-2</v>
      </c>
      <c r="AD215" s="23">
        <f>VLOOKUP($B215,Data!$A$8:$GL$500,167,FALSE)</f>
        <v>3.0862619808306711E-2</v>
      </c>
      <c r="AE215" s="52">
        <f>VLOOKUP($B215,Data!$A$8:$GL$500,168,FALSE)</f>
        <v>3.1875000000000001E-2</v>
      </c>
      <c r="AF215" s="52">
        <f>VLOOKUP($B215,Data!$A$8:$GL$500,169,FALSE)</f>
        <v>3.2884615384615387E-2</v>
      </c>
      <c r="AG215" s="52">
        <f>VLOOKUP($B215,Data!$A$8:$GL$500,170,FALSE)</f>
        <v>3.1677852348993292E-2</v>
      </c>
      <c r="AH215" s="52">
        <f>VLOOKUP($B215,Data!$A$8:$GL$500,171,FALSE)</f>
        <v>3.3379790940766547E-2</v>
      </c>
      <c r="AI215" s="52">
        <f>VLOOKUP($B215,Data!$A$8:$GL$500,172,FALSE)</f>
        <v>3.0850340136054422E-2</v>
      </c>
      <c r="AJ215" s="52">
        <f>VLOOKUP($B215,Data!$A$8:$GL$500,173,FALSE)</f>
        <v>3.2543554006968643E-2</v>
      </c>
      <c r="AK215" s="52">
        <f>VLOOKUP($B215,Data!$A$8:$GL$500,174,FALSE)</f>
        <v>2.9391891891891894E-2</v>
      </c>
    </row>
    <row r="216" spans="1:37">
      <c r="A216" s="1"/>
      <c r="B216" s="17" t="s">
        <v>303</v>
      </c>
      <c r="C216" s="42" t="s">
        <v>518</v>
      </c>
      <c r="D216" t="s">
        <v>505</v>
      </c>
      <c r="E216" s="45" t="s">
        <v>303</v>
      </c>
      <c r="F216" s="45" t="s">
        <v>33</v>
      </c>
      <c r="H216" s="23">
        <f>VLOOKUP($B216,Data!$A$8:$GL$500,145,FALSE)</f>
        <v>3.6880382775119618E-2</v>
      </c>
      <c r="I216" s="23">
        <f>VLOOKUP($B216,Data!$A$8:$GL$500,146,FALSE)</f>
        <v>4.1250000000000002E-2</v>
      </c>
      <c r="J216" s="23">
        <f>VLOOKUP($B216,Data!$A$8:$GL$500,147,FALSE)</f>
        <v>4.0019920318725102E-2</v>
      </c>
      <c r="K216" s="23">
        <f>VLOOKUP($B216,Data!$A$8:$GL$500,148,FALSE)</f>
        <v>4.0443548387096774E-2</v>
      </c>
      <c r="L216" s="23">
        <f>VLOOKUP($B216,Data!$A$8:$GL$500,149,FALSE)</f>
        <v>4.3084780388151174E-2</v>
      </c>
      <c r="M216" s="23">
        <f>VLOOKUP($B216,Data!$A$8:$GL$500,150,FALSE)</f>
        <v>4.0374873353596755E-2</v>
      </c>
      <c r="N216" s="23">
        <f>VLOOKUP($B216,Data!$A$8:$GL$500,151,FALSE)</f>
        <v>4.1964107676969092E-2</v>
      </c>
      <c r="O216" s="23">
        <f>VLOOKUP($B216,Data!$A$8:$GL$500,152,FALSE)</f>
        <v>3.5445544554455442E-2</v>
      </c>
      <c r="P216" s="23">
        <f>VLOOKUP($B216,Data!$A$8:$GL$500,153,FALSE)</f>
        <v>3.9641076769690926E-2</v>
      </c>
      <c r="Q216" s="23">
        <f>VLOOKUP($B216,Data!$A$8:$GL$500,154,FALSE)</f>
        <v>4.1611611611611608E-2</v>
      </c>
      <c r="R216" s="23">
        <f>VLOOKUP($B216,Data!$A$8:$GL$500,155,FALSE)</f>
        <v>4.5820745216515607E-2</v>
      </c>
      <c r="S216" s="23">
        <f>VLOOKUP($B216,Data!$A$8:$GL$500,156,FALSE)</f>
        <v>5.1072874493927126E-2</v>
      </c>
      <c r="T216" s="23">
        <f>VLOOKUP($B216,Data!$A$8:$GL$500,157,FALSE)</f>
        <v>6.7697697697697692E-2</v>
      </c>
      <c r="U216" s="23">
        <f>VLOOKUP($B216,Data!$A$8:$GL$500,158,FALSE)</f>
        <v>6.7365269461077848E-2</v>
      </c>
      <c r="V216" s="23">
        <f>VLOOKUP($B216,Data!$A$8:$GL$500,159,FALSE)</f>
        <v>7.2831683168316827E-2</v>
      </c>
      <c r="W216" s="23">
        <f>VLOOKUP($B216,Data!$A$8:$GL$500,160,FALSE)</f>
        <v>6.8928928928928934E-2</v>
      </c>
      <c r="X216" s="23">
        <f>VLOOKUP($B216,Data!$A$8:$GL$500,161,FALSE)</f>
        <v>7.2193927522037224E-2</v>
      </c>
      <c r="Y216" s="23">
        <f>VLOOKUP($B216,Data!$A$8:$GL$500,162,FALSE)</f>
        <v>6.3206997084548106E-2</v>
      </c>
      <c r="Z216" s="23">
        <f>VLOOKUP($B216,Data!$A$8:$GL$500,163,FALSE)</f>
        <v>6.4780058651026387E-2</v>
      </c>
      <c r="AA216" s="23">
        <f>VLOOKUP($B216,Data!$A$8:$GL$500,164,FALSE)</f>
        <v>6.0647969052224374E-2</v>
      </c>
      <c r="AB216" s="23">
        <f>VLOOKUP($B216,Data!$A$8:$GL$500,165,FALSE)</f>
        <v>6.7763671875000001E-2</v>
      </c>
      <c r="AC216" s="23">
        <f>VLOOKUP($B216,Data!$A$8:$GL$500,166,FALSE)</f>
        <v>6.9930555555555551E-2</v>
      </c>
      <c r="AD216" s="23">
        <f>VLOOKUP($B216,Data!$A$8:$GL$500,167,FALSE)</f>
        <v>7.7306532663316579E-2</v>
      </c>
      <c r="AE216" s="52">
        <f>VLOOKUP($B216,Data!$A$8:$GL$500,168,FALSE)</f>
        <v>7.4540918163672656E-2</v>
      </c>
      <c r="AF216" s="52">
        <f>VLOOKUP($B216,Data!$A$8:$GL$500,169,FALSE)</f>
        <v>8.2340425531914896E-2</v>
      </c>
      <c r="AG216" s="52">
        <f>VLOOKUP($B216,Data!$A$8:$GL$500,170,FALSE)</f>
        <v>7.7547547547547543E-2</v>
      </c>
      <c r="AH216" s="52">
        <f>VLOOKUP($B216,Data!$A$8:$GL$500,171,FALSE)</f>
        <v>7.975198412698413E-2</v>
      </c>
      <c r="AI216" s="52">
        <f>VLOOKUP($B216,Data!$A$8:$GL$500,172,FALSE)</f>
        <v>7.5911823647294582E-2</v>
      </c>
      <c r="AJ216" s="52">
        <f>VLOOKUP($B216,Data!$A$8:$GL$500,173,FALSE)</f>
        <v>8.1951951951951957E-2</v>
      </c>
      <c r="AK216" s="52">
        <f>VLOOKUP($B216,Data!$A$8:$GL$500,174,FALSE)</f>
        <v>7.4720558882235527E-2</v>
      </c>
    </row>
    <row r="217" spans="1:37">
      <c r="A217" s="1"/>
      <c r="B217" s="17" t="s">
        <v>305</v>
      </c>
      <c r="C217" s="42" t="s">
        <v>516</v>
      </c>
      <c r="D217" t="s">
        <v>0</v>
      </c>
      <c r="E217" s="45" t="s">
        <v>305</v>
      </c>
      <c r="F217" s="45" t="s">
        <v>507</v>
      </c>
      <c r="H217" s="23">
        <f>VLOOKUP($B217,Data!$A$8:$GL$500,145,FALSE)</f>
        <v>2.394736842105263E-2</v>
      </c>
      <c r="I217" s="23">
        <f>VLOOKUP($B217,Data!$A$8:$GL$500,146,FALSE)</f>
        <v>2.2328042328042329E-2</v>
      </c>
      <c r="J217" s="23">
        <f>VLOOKUP($B217,Data!$A$8:$GL$500,147,FALSE)</f>
        <v>2.4084321475625822E-2</v>
      </c>
      <c r="K217" s="23">
        <f>VLOOKUP($B217,Data!$A$8:$GL$500,148,FALSE)</f>
        <v>2.2574525745257451E-2</v>
      </c>
      <c r="L217" s="23">
        <f>VLOOKUP($B217,Data!$A$8:$GL$500,149,FALSE)</f>
        <v>2.4055555555555556E-2</v>
      </c>
      <c r="M217" s="23">
        <f>VLOOKUP($B217,Data!$A$8:$GL$500,150,FALSE)</f>
        <v>2.1054054054054056E-2</v>
      </c>
      <c r="N217" s="23">
        <f>VLOOKUP($B217,Data!$A$8:$GL$500,151,FALSE)</f>
        <v>1.9741496598639455E-2</v>
      </c>
      <c r="O217" s="23">
        <f>VLOOKUP($B217,Data!$A$8:$GL$500,152,FALSE)</f>
        <v>1.8514986376021798E-2</v>
      </c>
      <c r="P217" s="23">
        <f>VLOOKUP($B217,Data!$A$8:$GL$500,153,FALSE)</f>
        <v>1.9377431906614787E-2</v>
      </c>
      <c r="Q217" s="23">
        <f>VLOOKUP($B217,Data!$A$8:$GL$500,154,FALSE)</f>
        <v>1.9790575916230367E-2</v>
      </c>
      <c r="R217" s="23">
        <f>VLOOKUP($B217,Data!$A$8:$GL$500,155,FALSE)</f>
        <v>2.0558375634517765E-2</v>
      </c>
      <c r="S217" s="23">
        <f>VLOOKUP($B217,Data!$A$8:$GL$500,156,FALSE)</f>
        <v>2.5176767676767676E-2</v>
      </c>
      <c r="T217" s="23">
        <f>VLOOKUP($B217,Data!$A$8:$GL$500,157,FALSE)</f>
        <v>3.4545454545454546E-2</v>
      </c>
      <c r="U217" s="23">
        <f>VLOOKUP($B217,Data!$A$8:$GL$500,158,FALSE)</f>
        <v>3.5632754342431759E-2</v>
      </c>
      <c r="V217" s="23">
        <f>VLOOKUP($B217,Data!$A$8:$GL$500,159,FALSE)</f>
        <v>3.5860349127182042E-2</v>
      </c>
      <c r="W217" s="23">
        <f>VLOOKUP($B217,Data!$A$8:$GL$500,160,FALSE)</f>
        <v>3.4339622641509436E-2</v>
      </c>
      <c r="X217" s="23">
        <f>VLOOKUP($B217,Data!$A$8:$GL$500,161,FALSE)</f>
        <v>3.7122207621550593E-2</v>
      </c>
      <c r="Y217" s="23">
        <f>VLOOKUP($B217,Data!$A$8:$GL$500,162,FALSE)</f>
        <v>3.3040103492884866E-2</v>
      </c>
      <c r="Z217" s="23">
        <f>VLOOKUP($B217,Data!$A$8:$GL$500,163,FALSE)</f>
        <v>3.3837209302325581E-2</v>
      </c>
      <c r="AA217" s="23">
        <f>VLOOKUP($B217,Data!$A$8:$GL$500,164,FALSE)</f>
        <v>3.236907730673317E-2</v>
      </c>
      <c r="AB217" s="23">
        <f>VLOOKUP($B217,Data!$A$8:$GL$500,165,FALSE)</f>
        <v>3.2765957446808512E-2</v>
      </c>
      <c r="AC217" s="23">
        <f>VLOOKUP($B217,Data!$A$8:$GL$500,166,FALSE)</f>
        <v>3.1916859122401844E-2</v>
      </c>
      <c r="AD217" s="23">
        <f>VLOOKUP($B217,Data!$A$8:$GL$500,167,FALSE)</f>
        <v>3.2013729977116705E-2</v>
      </c>
      <c r="AE217" s="52">
        <f>VLOOKUP($B217,Data!$A$8:$GL$500,168,FALSE)</f>
        <v>3.0789177001127394E-2</v>
      </c>
      <c r="AF217" s="52">
        <f>VLOOKUP($B217,Data!$A$8:$GL$500,169,FALSE)</f>
        <v>3.305164319248826E-2</v>
      </c>
      <c r="AG217" s="52">
        <f>VLOOKUP($B217,Data!$A$8:$GL$500,170,FALSE)</f>
        <v>2.9776995305164318E-2</v>
      </c>
      <c r="AH217" s="52">
        <f>VLOOKUP($B217,Data!$A$8:$GL$500,171,FALSE)</f>
        <v>2.7613365155131266E-2</v>
      </c>
      <c r="AI217" s="52">
        <f>VLOOKUP($B217,Data!$A$8:$GL$500,172,FALSE)</f>
        <v>2.6934389140271492E-2</v>
      </c>
      <c r="AJ217" s="52">
        <f>VLOOKUP($B217,Data!$A$8:$GL$500,173,FALSE)</f>
        <v>2.8166666666666666E-2</v>
      </c>
      <c r="AK217" s="52">
        <f>VLOOKUP($B217,Data!$A$8:$GL$500,174,FALSE)</f>
        <v>2.4575892857142859E-2</v>
      </c>
    </row>
    <row r="218" spans="1:37">
      <c r="A218" s="1"/>
      <c r="B218" s="17" t="s">
        <v>18</v>
      </c>
      <c r="C218" s="42" t="s">
        <v>516</v>
      </c>
      <c r="D218" t="s">
        <v>505</v>
      </c>
      <c r="E218" s="45" t="s">
        <v>18</v>
      </c>
      <c r="F218" s="45"/>
      <c r="H218" s="23">
        <f>VLOOKUP($B218,Data!$A$8:$GL$500,145,FALSE)</f>
        <v>1.4294587400177462E-2</v>
      </c>
      <c r="I218" s="23">
        <f>VLOOKUP($B218,Data!$A$8:$GL$500,146,FALSE)</f>
        <v>1.2963512310886978E-2</v>
      </c>
      <c r="J218" s="23">
        <f>VLOOKUP($B218,Data!$A$8:$GL$500,147,FALSE)</f>
        <v>1.3098549866824504E-2</v>
      </c>
      <c r="K218" s="23">
        <f>VLOOKUP($B218,Data!$A$8:$GL$500,148,FALSE)</f>
        <v>1.240381747688637E-2</v>
      </c>
      <c r="L218" s="23">
        <f>VLOOKUP($B218,Data!$A$8:$GL$500,149,FALSE)</f>
        <v>1.3240407673860911E-2</v>
      </c>
      <c r="M218" s="23">
        <f>VLOOKUP($B218,Data!$A$8:$GL$500,150,FALSE)</f>
        <v>1.1805389221556887E-2</v>
      </c>
      <c r="N218" s="23">
        <f>VLOOKUP($B218,Data!$A$8:$GL$500,151,FALSE)</f>
        <v>1.1102764423076924E-2</v>
      </c>
      <c r="O218" s="23">
        <f>VLOOKUP($B218,Data!$A$8:$GL$500,152,FALSE)</f>
        <v>1.0353154240869303E-2</v>
      </c>
      <c r="P218" s="23">
        <f>VLOOKUP($B218,Data!$A$8:$GL$500,153,FALSE)</f>
        <v>1.1304086538461539E-2</v>
      </c>
      <c r="Q218" s="23">
        <f>VLOOKUP($B218,Data!$A$8:$GL$500,154,FALSE)</f>
        <v>1.1680168016801681E-2</v>
      </c>
      <c r="R218" s="23">
        <f>VLOOKUP($B218,Data!$A$8:$GL$500,155,FALSE)</f>
        <v>1.3128524784802613E-2</v>
      </c>
      <c r="S218" s="23">
        <f>VLOOKUP($B218,Data!$A$8:$GL$500,156,FALSE)</f>
        <v>1.7115044247787609E-2</v>
      </c>
      <c r="T218" s="23">
        <f>VLOOKUP($B218,Data!$A$8:$GL$500,157,FALSE)</f>
        <v>2.6871704745166959E-2</v>
      </c>
      <c r="U218" s="23">
        <f>VLOOKUP($B218,Data!$A$8:$GL$500,158,FALSE)</f>
        <v>2.7304270462633451E-2</v>
      </c>
      <c r="V218" s="23">
        <f>VLOOKUP($B218,Data!$A$8:$GL$500,159,FALSE)</f>
        <v>2.7623318385650224E-2</v>
      </c>
      <c r="W218" s="23">
        <f>VLOOKUP($B218,Data!$A$8:$GL$500,160,FALSE)</f>
        <v>2.5323216995447647E-2</v>
      </c>
      <c r="X218" s="23">
        <f>VLOOKUP($B218,Data!$A$8:$GL$500,161,FALSE)</f>
        <v>2.6477483035163479E-2</v>
      </c>
      <c r="Y218" s="23">
        <f>VLOOKUP($B218,Data!$A$8:$GL$500,162,FALSE)</f>
        <v>2.2590546347452424E-2</v>
      </c>
      <c r="Z218" s="23">
        <f>VLOOKUP($B218,Data!$A$8:$GL$500,163,FALSE)</f>
        <v>2.2942437232088182E-2</v>
      </c>
      <c r="AA218" s="23">
        <f>VLOOKUP($B218,Data!$A$8:$GL$500,164,FALSE)</f>
        <v>2.1975535168195719E-2</v>
      </c>
      <c r="AB218" s="23">
        <f>VLOOKUP($B218,Data!$A$8:$GL$500,165,FALSE)</f>
        <v>2.35716431360769E-2</v>
      </c>
      <c r="AC218" s="23">
        <f>VLOOKUP($B218,Data!$A$8:$GL$500,166,FALSE)</f>
        <v>2.2494814814814815E-2</v>
      </c>
      <c r="AD218" s="23">
        <f>VLOOKUP($B218,Data!$A$8:$GL$500,167,FALSE)</f>
        <v>2.3246027074749855E-2</v>
      </c>
      <c r="AE218" s="52">
        <f>VLOOKUP($B218,Data!$A$8:$GL$500,168,FALSE)</f>
        <v>2.2352422907488987E-2</v>
      </c>
      <c r="AF218" s="52">
        <f>VLOOKUP($B218,Data!$A$8:$GL$500,169,FALSE)</f>
        <v>2.3812351543942994E-2</v>
      </c>
      <c r="AG218" s="52">
        <f>VLOOKUP($B218,Data!$A$8:$GL$500,170,FALSE)</f>
        <v>2.0651790957134469E-2</v>
      </c>
      <c r="AH218" s="52">
        <f>VLOOKUP($B218,Data!$A$8:$GL$500,171,FALSE)</f>
        <v>1.9740718915733646E-2</v>
      </c>
      <c r="AI218" s="52">
        <f>VLOOKUP($B218,Data!$A$8:$GL$500,172,FALSE)</f>
        <v>1.8764655418930513E-2</v>
      </c>
      <c r="AJ218" s="52">
        <f>VLOOKUP($B218,Data!$A$8:$GL$500,173,FALSE)</f>
        <v>1.9994359842075579E-2</v>
      </c>
      <c r="AK218" s="52">
        <f>VLOOKUP($B218,Data!$A$8:$GL$500,174,FALSE)</f>
        <v>1.7362103458130895E-2</v>
      </c>
    </row>
    <row r="219" spans="1:37">
      <c r="A219" s="1"/>
      <c r="B219" s="17" t="s">
        <v>307</v>
      </c>
      <c r="C219" s="42" t="s">
        <v>517</v>
      </c>
      <c r="D219" t="s">
        <v>0</v>
      </c>
      <c r="E219" s="45" t="s">
        <v>307</v>
      </c>
      <c r="F219" s="45" t="s">
        <v>14</v>
      </c>
      <c r="H219" s="23">
        <f>VLOOKUP($B219,Data!$A$8:$GL$500,145,FALSE)</f>
        <v>2.7804295942720762E-2</v>
      </c>
      <c r="I219" s="23">
        <f>VLOOKUP($B219,Data!$A$8:$GL$500,146,FALSE)</f>
        <v>2.8038277511961723E-2</v>
      </c>
      <c r="J219" s="23">
        <f>VLOOKUP($B219,Data!$A$8:$GL$500,147,FALSE)</f>
        <v>2.945273631840796E-2</v>
      </c>
      <c r="K219" s="23">
        <f>VLOOKUP($B219,Data!$A$8:$GL$500,148,FALSE)</f>
        <v>2.78125E-2</v>
      </c>
      <c r="L219" s="23">
        <f>VLOOKUP($B219,Data!$A$8:$GL$500,149,FALSE)</f>
        <v>3.1253071253071252E-2</v>
      </c>
      <c r="M219" s="23">
        <f>VLOOKUP($B219,Data!$A$8:$GL$500,150,FALSE)</f>
        <v>2.6146341463414633E-2</v>
      </c>
      <c r="N219" s="23">
        <f>VLOOKUP($B219,Data!$A$8:$GL$500,151,FALSE)</f>
        <v>2.3794749403341288E-2</v>
      </c>
      <c r="O219" s="23">
        <f>VLOOKUP($B219,Data!$A$8:$GL$500,152,FALSE)</f>
        <v>2.2104018912529552E-2</v>
      </c>
      <c r="P219" s="23">
        <f>VLOOKUP($B219,Data!$A$8:$GL$500,153,FALSE)</f>
        <v>2.3192488262910798E-2</v>
      </c>
      <c r="Q219" s="23">
        <f>VLOOKUP($B219,Data!$A$8:$GL$500,154,FALSE)</f>
        <v>2.5148063781321183E-2</v>
      </c>
      <c r="R219" s="23">
        <f>VLOOKUP($B219,Data!$A$8:$GL$500,155,FALSE)</f>
        <v>3.1864406779661014E-2</v>
      </c>
      <c r="S219" s="23">
        <f>VLOOKUP($B219,Data!$A$8:$GL$500,156,FALSE)</f>
        <v>4.0367647058823529E-2</v>
      </c>
      <c r="T219" s="23">
        <f>VLOOKUP($B219,Data!$A$8:$GL$500,157,FALSE)</f>
        <v>4.8683602771362584E-2</v>
      </c>
      <c r="U219" s="23">
        <f>VLOOKUP($B219,Data!$A$8:$GL$500,158,FALSE)</f>
        <v>5.0212765957446809E-2</v>
      </c>
      <c r="V219" s="23">
        <f>VLOOKUP($B219,Data!$A$8:$GL$500,159,FALSE)</f>
        <v>4.9176201372997712E-2</v>
      </c>
      <c r="W219" s="23">
        <f>VLOOKUP($B219,Data!$A$8:$GL$500,160,FALSE)</f>
        <v>5.065533980582524E-2</v>
      </c>
      <c r="X219" s="23">
        <f>VLOOKUP($B219,Data!$A$8:$GL$500,161,FALSE)</f>
        <v>4.8774509803921569E-2</v>
      </c>
      <c r="Y219" s="23">
        <f>VLOOKUP($B219,Data!$A$8:$GL$500,162,FALSE)</f>
        <v>4.3073286052009455E-2</v>
      </c>
      <c r="Z219" s="23">
        <f>VLOOKUP($B219,Data!$A$8:$GL$500,163,FALSE)</f>
        <v>4.1805555555555554E-2</v>
      </c>
      <c r="AA219" s="23">
        <f>VLOOKUP($B219,Data!$A$8:$GL$500,164,FALSE)</f>
        <v>4.1461716937354988E-2</v>
      </c>
      <c r="AB219" s="23">
        <f>VLOOKUP($B219,Data!$A$8:$GL$500,165,FALSE)</f>
        <v>4.464203233256351E-2</v>
      </c>
      <c r="AC219" s="23">
        <f>VLOOKUP($B219,Data!$A$8:$GL$500,166,FALSE)</f>
        <v>4.5443645083932852E-2</v>
      </c>
      <c r="AD219" s="23">
        <f>VLOOKUP($B219,Data!$A$8:$GL$500,167,FALSE)</f>
        <v>5.0190930787589502E-2</v>
      </c>
      <c r="AE219" s="52">
        <f>VLOOKUP($B219,Data!$A$8:$GL$500,168,FALSE)</f>
        <v>4.9883449883449886E-2</v>
      </c>
      <c r="AF219" s="52">
        <f>VLOOKUP($B219,Data!$A$8:$GL$500,169,FALSE)</f>
        <v>5.6065162907268172E-2</v>
      </c>
      <c r="AG219" s="52">
        <f>VLOOKUP($B219,Data!$A$8:$GL$500,170,FALSE)</f>
        <v>5.2790123456790121E-2</v>
      </c>
      <c r="AH219" s="52">
        <f>VLOOKUP($B219,Data!$A$8:$GL$500,171,FALSE)</f>
        <v>5.105263157894737E-2</v>
      </c>
      <c r="AI219" s="52">
        <f>VLOOKUP($B219,Data!$A$8:$GL$500,172,FALSE)</f>
        <v>4.71461716937355E-2</v>
      </c>
      <c r="AJ219" s="52">
        <f>VLOOKUP($B219,Data!$A$8:$GL$500,173,FALSE)</f>
        <v>4.6463700234192037E-2</v>
      </c>
      <c r="AK219" s="52">
        <f>VLOOKUP($B219,Data!$A$8:$GL$500,174,FALSE)</f>
        <v>4.6133004926108376E-2</v>
      </c>
    </row>
    <row r="220" spans="1:37">
      <c r="A220" s="1"/>
      <c r="B220" s="17" t="s">
        <v>309</v>
      </c>
      <c r="C220" s="42" t="s">
        <v>516</v>
      </c>
      <c r="D220" t="s">
        <v>505</v>
      </c>
      <c r="E220" s="45" t="s">
        <v>309</v>
      </c>
      <c r="F220" s="45" t="s">
        <v>32</v>
      </c>
      <c r="H220" s="23">
        <f>VLOOKUP($B220,Data!$A$8:$GL$500,145,FALSE)</f>
        <v>3.5238663484486871E-2</v>
      </c>
      <c r="I220" s="23">
        <f>VLOOKUP($B220,Data!$A$8:$GL$500,146,FALSE)</f>
        <v>3.781176470588235E-2</v>
      </c>
      <c r="J220" s="23">
        <f>VLOOKUP($B220,Data!$A$8:$GL$500,147,FALSE)</f>
        <v>3.3325471698113208E-2</v>
      </c>
      <c r="K220" s="23">
        <f>VLOOKUP($B220,Data!$A$8:$GL$500,148,FALSE)</f>
        <v>3.4322429906542058E-2</v>
      </c>
      <c r="L220" s="23">
        <f>VLOOKUP($B220,Data!$A$8:$GL$500,149,FALSE)</f>
        <v>3.9572748267898382E-2</v>
      </c>
      <c r="M220" s="23">
        <f>VLOOKUP($B220,Data!$A$8:$GL$500,150,FALSE)</f>
        <v>3.6462427745664737E-2</v>
      </c>
      <c r="N220" s="23">
        <f>VLOOKUP($B220,Data!$A$8:$GL$500,151,FALSE)</f>
        <v>3.4959443800695246E-2</v>
      </c>
      <c r="O220" s="23">
        <f>VLOOKUP($B220,Data!$A$8:$GL$500,152,FALSE)</f>
        <v>3.1545667447306788E-2</v>
      </c>
      <c r="P220" s="23">
        <f>VLOOKUP($B220,Data!$A$8:$GL$500,153,FALSE)</f>
        <v>3.5205158264947245E-2</v>
      </c>
      <c r="Q220" s="23">
        <f>VLOOKUP($B220,Data!$A$8:$GL$500,154,FALSE)</f>
        <v>3.4347305389221559E-2</v>
      </c>
      <c r="R220" s="23">
        <f>VLOOKUP($B220,Data!$A$8:$GL$500,155,FALSE)</f>
        <v>3.6176821983273599E-2</v>
      </c>
      <c r="S220" s="23">
        <f>VLOOKUP($B220,Data!$A$8:$GL$500,156,FALSE)</f>
        <v>4.4188235294117646E-2</v>
      </c>
      <c r="T220" s="23">
        <f>VLOOKUP($B220,Data!$A$8:$GL$500,157,FALSE)</f>
        <v>6.5248226950354607E-2</v>
      </c>
      <c r="U220" s="23">
        <f>VLOOKUP($B220,Data!$A$8:$GL$500,158,FALSE)</f>
        <v>6.9194312796208537E-2</v>
      </c>
      <c r="V220" s="23">
        <f>VLOOKUP($B220,Data!$A$8:$GL$500,159,FALSE)</f>
        <v>6.9392857142857145E-2</v>
      </c>
      <c r="W220" s="23">
        <f>VLOOKUP($B220,Data!$A$8:$GL$500,160,FALSE)</f>
        <v>6.6143867924528296E-2</v>
      </c>
      <c r="X220" s="23">
        <f>VLOOKUP($B220,Data!$A$8:$GL$500,161,FALSE)</f>
        <v>6.8231850117096024E-2</v>
      </c>
      <c r="Y220" s="23">
        <f>VLOOKUP($B220,Data!$A$8:$GL$500,162,FALSE)</f>
        <v>6.1899766899766902E-2</v>
      </c>
      <c r="Z220" s="23">
        <f>VLOOKUP($B220,Data!$A$8:$GL$500,163,FALSE)</f>
        <v>5.6720368239355584E-2</v>
      </c>
      <c r="AA220" s="23">
        <f>VLOOKUP($B220,Data!$A$8:$GL$500,164,FALSE)</f>
        <v>5.2956926658905702E-2</v>
      </c>
      <c r="AB220" s="23">
        <f>VLOOKUP($B220,Data!$A$8:$GL$500,165,FALSE)</f>
        <v>6.2835472578763124E-2</v>
      </c>
      <c r="AC220" s="23">
        <f>VLOOKUP($B220,Data!$A$8:$GL$500,166,FALSE)</f>
        <v>6.1945080091533183E-2</v>
      </c>
      <c r="AD220" s="23">
        <f>VLOOKUP($B220,Data!$A$8:$GL$500,167,FALSE)</f>
        <v>6.3458904109589043E-2</v>
      </c>
      <c r="AE220" s="52">
        <f>VLOOKUP($B220,Data!$A$8:$GL$500,168,FALSE)</f>
        <v>5.9567198177676535E-2</v>
      </c>
      <c r="AF220" s="52">
        <f>VLOOKUP($B220,Data!$A$8:$GL$500,169,FALSE)</f>
        <v>7.309551208285385E-2</v>
      </c>
      <c r="AG220" s="52">
        <f>VLOOKUP($B220,Data!$A$8:$GL$500,170,FALSE)</f>
        <v>7.3003492433061701E-2</v>
      </c>
      <c r="AH220" s="52">
        <f>VLOOKUP($B220,Data!$A$8:$GL$500,171,FALSE)</f>
        <v>7.3796728971962613E-2</v>
      </c>
      <c r="AI220" s="52">
        <f>VLOOKUP($B220,Data!$A$8:$GL$500,172,FALSE)</f>
        <v>6.6756126021003503E-2</v>
      </c>
      <c r="AJ220" s="52">
        <f>VLOOKUP($B220,Data!$A$8:$GL$500,173,FALSE)</f>
        <v>7.7086705202312145E-2</v>
      </c>
      <c r="AK220" s="52">
        <f>VLOOKUP($B220,Data!$A$8:$GL$500,174,FALSE)</f>
        <v>6.795686719636776E-2</v>
      </c>
    </row>
    <row r="221" spans="1:37">
      <c r="A221" s="1"/>
      <c r="B221" s="17" t="s">
        <v>310</v>
      </c>
      <c r="C221" s="42" t="s">
        <v>518</v>
      </c>
      <c r="D221" t="s">
        <v>505</v>
      </c>
      <c r="E221" s="45" t="s">
        <v>310</v>
      </c>
      <c r="F221" s="45" t="s">
        <v>34</v>
      </c>
      <c r="H221" s="23">
        <f>VLOOKUP($B221,Data!$A$8:$GL$500,145,FALSE)</f>
        <v>3.2404326123128123E-2</v>
      </c>
      <c r="I221" s="23">
        <f>VLOOKUP($B221,Data!$A$8:$GL$500,146,FALSE)</f>
        <v>3.2726523887973639E-2</v>
      </c>
      <c r="J221" s="23">
        <f>VLOOKUP($B221,Data!$A$8:$GL$500,147,FALSE)</f>
        <v>3.1321370309951059E-2</v>
      </c>
      <c r="K221" s="23">
        <f>VLOOKUP($B221,Data!$A$8:$GL$500,148,FALSE)</f>
        <v>2.6735504368546464E-2</v>
      </c>
      <c r="L221" s="23">
        <f>VLOOKUP($B221,Data!$A$8:$GL$500,149,FALSE)</f>
        <v>3.0901185770750988E-2</v>
      </c>
      <c r="M221" s="23">
        <f>VLOOKUP($B221,Data!$A$8:$GL$500,150,FALSE)</f>
        <v>3.0218579234972679E-2</v>
      </c>
      <c r="N221" s="23">
        <f>VLOOKUP($B221,Data!$A$8:$GL$500,151,FALSE)</f>
        <v>2.5737704918032785E-2</v>
      </c>
      <c r="O221" s="23">
        <f>VLOOKUP($B221,Data!$A$8:$GL$500,152,FALSE)</f>
        <v>2.2862624712202611E-2</v>
      </c>
      <c r="P221" s="23">
        <f>VLOOKUP($B221,Data!$A$8:$GL$500,153,FALSE)</f>
        <v>2.6943366951124904E-2</v>
      </c>
      <c r="Q221" s="23">
        <f>VLOOKUP($B221,Data!$A$8:$GL$500,154,FALSE)</f>
        <v>2.6237393328161364E-2</v>
      </c>
      <c r="R221" s="23">
        <f>VLOOKUP($B221,Data!$A$8:$GL$500,155,FALSE)</f>
        <v>3.0510835913312693E-2</v>
      </c>
      <c r="S221" s="23">
        <f>VLOOKUP($B221,Data!$A$8:$GL$500,156,FALSE)</f>
        <v>3.6244131455399058E-2</v>
      </c>
      <c r="T221" s="23">
        <f>VLOOKUP($B221,Data!$A$8:$GL$500,157,FALSE)</f>
        <v>4.985970381917381E-2</v>
      </c>
      <c r="U221" s="23">
        <f>VLOOKUP($B221,Data!$A$8:$GL$500,158,FALSE)</f>
        <v>5.0291411042944788E-2</v>
      </c>
      <c r="V221" s="23">
        <f>VLOOKUP($B221,Data!$A$8:$GL$500,159,FALSE)</f>
        <v>5.2041284403669723E-2</v>
      </c>
      <c r="W221" s="23">
        <f>VLOOKUP($B221,Data!$A$8:$GL$500,160,FALSE)</f>
        <v>4.5145038167938932E-2</v>
      </c>
      <c r="X221" s="23">
        <f>VLOOKUP($B221,Data!$A$8:$GL$500,161,FALSE)</f>
        <v>4.9877017678708682E-2</v>
      </c>
      <c r="Y221" s="23">
        <f>VLOOKUP($B221,Data!$A$8:$GL$500,162,FALSE)</f>
        <v>4.6464646464646465E-2</v>
      </c>
      <c r="Z221" s="23">
        <f>VLOOKUP($B221,Data!$A$8:$GL$500,163,FALSE)</f>
        <v>4.7543035993740219E-2</v>
      </c>
      <c r="AA221" s="23">
        <f>VLOOKUP($B221,Data!$A$8:$GL$500,164,FALSE)</f>
        <v>4.675632911392405E-2</v>
      </c>
      <c r="AB221" s="23">
        <f>VLOOKUP($B221,Data!$A$8:$GL$500,165,FALSE)</f>
        <v>5.1097178683385577E-2</v>
      </c>
      <c r="AC221" s="23">
        <f>VLOOKUP($B221,Data!$A$8:$GL$500,166,FALSE)</f>
        <v>5.1542130365659779E-2</v>
      </c>
      <c r="AD221" s="23">
        <f>VLOOKUP($B221,Data!$A$8:$GL$500,167,FALSE)</f>
        <v>5.4832424006235385E-2</v>
      </c>
      <c r="AE221" s="52">
        <f>VLOOKUP($B221,Data!$A$8:$GL$500,168,FALSE)</f>
        <v>4.9466357308584688E-2</v>
      </c>
      <c r="AF221" s="52">
        <f>VLOOKUP($B221,Data!$A$8:$GL$500,169,FALSE)</f>
        <v>5.2999999999999999E-2</v>
      </c>
      <c r="AG221" s="52">
        <f>VLOOKUP($B221,Data!$A$8:$GL$500,170,FALSE)</f>
        <v>4.9244142101284957E-2</v>
      </c>
      <c r="AH221" s="52">
        <f>VLOOKUP($B221,Data!$A$8:$GL$500,171,FALSE)</f>
        <v>4.6952949962658704E-2</v>
      </c>
      <c r="AI221" s="52">
        <f>VLOOKUP($B221,Data!$A$8:$GL$500,172,FALSE)</f>
        <v>4.3026022304832712E-2</v>
      </c>
      <c r="AJ221" s="52">
        <f>VLOOKUP($B221,Data!$A$8:$GL$500,173,FALSE)</f>
        <v>4.6153268219383925E-2</v>
      </c>
      <c r="AK221" s="52">
        <f>VLOOKUP($B221,Data!$A$8:$GL$500,174,FALSE)</f>
        <v>4.0380029806259314E-2</v>
      </c>
    </row>
    <row r="222" spans="1:37">
      <c r="A222" s="1"/>
      <c r="B222" s="17" t="s">
        <v>311</v>
      </c>
      <c r="C222" s="42" t="s">
        <v>518</v>
      </c>
      <c r="D222" t="s">
        <v>505</v>
      </c>
      <c r="E222" s="45" t="s">
        <v>311</v>
      </c>
      <c r="F222" s="45" t="s">
        <v>19</v>
      </c>
      <c r="H222" s="23">
        <f>VLOOKUP($B222,Data!$A$8:$GL$500,145,FALSE)</f>
        <v>1.5218068535825545E-2</v>
      </c>
      <c r="I222" s="23">
        <f>VLOOKUP($B222,Data!$A$8:$GL$500,146,FALSE)</f>
        <v>1.4907407407407407E-2</v>
      </c>
      <c r="J222" s="23">
        <f>VLOOKUP($B222,Data!$A$8:$GL$500,147,FALSE)</f>
        <v>1.437403400309119E-2</v>
      </c>
      <c r="K222" s="23">
        <f>VLOOKUP($B222,Data!$A$8:$GL$500,148,FALSE)</f>
        <v>1.3903903903903904E-2</v>
      </c>
      <c r="L222" s="23">
        <f>VLOOKUP($B222,Data!$A$8:$GL$500,149,FALSE)</f>
        <v>1.4298507462686566E-2</v>
      </c>
      <c r="M222" s="23">
        <f>VLOOKUP($B222,Data!$A$8:$GL$500,150,FALSE)</f>
        <v>1.1834586466165413E-2</v>
      </c>
      <c r="N222" s="23">
        <f>VLOOKUP($B222,Data!$A$8:$GL$500,151,FALSE)</f>
        <v>1.1770045385779122E-2</v>
      </c>
      <c r="O222" s="23">
        <f>VLOOKUP($B222,Data!$A$8:$GL$500,152,FALSE)</f>
        <v>1.1193353474320242E-2</v>
      </c>
      <c r="P222" s="23">
        <f>VLOOKUP($B222,Data!$A$8:$GL$500,153,FALSE)</f>
        <v>1.3363499245852187E-2</v>
      </c>
      <c r="Q222" s="23">
        <f>VLOOKUP($B222,Data!$A$8:$GL$500,154,FALSE)</f>
        <v>1.3253731343283582E-2</v>
      </c>
      <c r="R222" s="23">
        <f>VLOOKUP($B222,Data!$A$8:$GL$500,155,FALSE)</f>
        <v>1.6061946902654868E-2</v>
      </c>
      <c r="S222" s="23">
        <f>VLOOKUP($B222,Data!$A$8:$GL$500,156,FALSE)</f>
        <v>2.275659824046921E-2</v>
      </c>
      <c r="T222" s="23">
        <f>VLOOKUP($B222,Data!$A$8:$GL$500,157,FALSE)</f>
        <v>3.4405797101449274E-2</v>
      </c>
      <c r="U222" s="23">
        <f>VLOOKUP($B222,Data!$A$8:$GL$500,158,FALSE)</f>
        <v>3.4300144300144303E-2</v>
      </c>
      <c r="V222" s="23">
        <f>VLOOKUP($B222,Data!$A$8:$GL$500,159,FALSE)</f>
        <v>3.3569364161849712E-2</v>
      </c>
      <c r="W222" s="23">
        <f>VLOOKUP($B222,Data!$A$8:$GL$500,160,FALSE)</f>
        <v>3.2564469914040113E-2</v>
      </c>
      <c r="X222" s="23">
        <f>VLOOKUP($B222,Data!$A$8:$GL$500,161,FALSE)</f>
        <v>3.4920634920634921E-2</v>
      </c>
      <c r="Y222" s="23">
        <f>VLOOKUP($B222,Data!$A$8:$GL$500,162,FALSE)</f>
        <v>2.946685878962536E-2</v>
      </c>
      <c r="Z222" s="23">
        <f>VLOOKUP($B222,Data!$A$8:$GL$500,163,FALSE)</f>
        <v>2.8372093023255815E-2</v>
      </c>
      <c r="AA222" s="23">
        <f>VLOOKUP($B222,Data!$A$8:$GL$500,164,FALSE)</f>
        <v>2.749271137026239E-2</v>
      </c>
      <c r="AB222" s="23">
        <f>VLOOKUP($B222,Data!$A$8:$GL$500,165,FALSE)</f>
        <v>3.0394160583941607E-2</v>
      </c>
      <c r="AC222" s="23">
        <f>VLOOKUP($B222,Data!$A$8:$GL$500,166,FALSE)</f>
        <v>2.600574712643678E-2</v>
      </c>
      <c r="AD222" s="23">
        <f>VLOOKUP($B222,Data!$A$8:$GL$500,167,FALSE)</f>
        <v>2.7274052478134112E-2</v>
      </c>
      <c r="AE222" s="52">
        <f>VLOOKUP($B222,Data!$A$8:$GL$500,168,FALSE)</f>
        <v>2.7369186046511628E-2</v>
      </c>
      <c r="AF222" s="52">
        <f>VLOOKUP($B222,Data!$A$8:$GL$500,169,FALSE)</f>
        <v>3.060294117647059E-2</v>
      </c>
      <c r="AG222" s="52">
        <f>VLOOKUP($B222,Data!$A$8:$GL$500,170,FALSE)</f>
        <v>2.5794947994056464E-2</v>
      </c>
      <c r="AH222" s="52">
        <f>VLOOKUP($B222,Data!$A$8:$GL$500,171,FALSE)</f>
        <v>2.3318584070796459E-2</v>
      </c>
      <c r="AI222" s="52">
        <f>VLOOKUP($B222,Data!$A$8:$GL$500,172,FALSE)</f>
        <v>2.4794721407624634E-2</v>
      </c>
      <c r="AJ222" s="52">
        <f>VLOOKUP($B222,Data!$A$8:$GL$500,173,FALSE)</f>
        <v>2.8820143884892086E-2</v>
      </c>
      <c r="AK222" s="52">
        <f>VLOOKUP($B222,Data!$A$8:$GL$500,174,FALSE)</f>
        <v>2.4245416078984484E-2</v>
      </c>
    </row>
    <row r="223" spans="1:37">
      <c r="A223" s="1"/>
      <c r="B223" s="17" t="s">
        <v>312</v>
      </c>
      <c r="C223" s="42" t="s">
        <v>518</v>
      </c>
      <c r="D223" t="s">
        <v>505</v>
      </c>
      <c r="E223" s="45" t="s">
        <v>312</v>
      </c>
      <c r="F223" s="45" t="s">
        <v>44</v>
      </c>
      <c r="H223" s="23">
        <f>VLOOKUP($B223,Data!$A$8:$GL$500,145,FALSE)</f>
        <v>2.9567723342939483E-2</v>
      </c>
      <c r="I223" s="23">
        <f>VLOOKUP($B223,Data!$A$8:$GL$500,146,FALSE)</f>
        <v>2.6853612167300381E-2</v>
      </c>
      <c r="J223" s="23">
        <f>VLOOKUP($B223,Data!$A$8:$GL$500,147,FALSE)</f>
        <v>2.7010406811731315E-2</v>
      </c>
      <c r="K223" s="23">
        <f>VLOOKUP($B223,Data!$A$8:$GL$500,148,FALSE)</f>
        <v>2.8325358851674642E-2</v>
      </c>
      <c r="L223" s="23">
        <f>VLOOKUP($B223,Data!$A$8:$GL$500,149,FALSE)</f>
        <v>2.8886774500475738E-2</v>
      </c>
      <c r="M223" s="23">
        <f>VLOOKUP($B223,Data!$A$8:$GL$500,150,FALSE)</f>
        <v>2.6615236258437803E-2</v>
      </c>
      <c r="N223" s="23">
        <f>VLOOKUP($B223,Data!$A$8:$GL$500,151,FALSE)</f>
        <v>2.6478468899521532E-2</v>
      </c>
      <c r="O223" s="23">
        <f>VLOOKUP($B223,Data!$A$8:$GL$500,152,FALSE)</f>
        <v>2.5921568627450979E-2</v>
      </c>
      <c r="P223" s="23">
        <f>VLOOKUP($B223,Data!$A$8:$GL$500,153,FALSE)</f>
        <v>2.7880859375000001E-2</v>
      </c>
      <c r="Q223" s="23">
        <f>VLOOKUP($B223,Data!$A$8:$GL$500,154,FALSE)</f>
        <v>2.522944550669216E-2</v>
      </c>
      <c r="R223" s="23">
        <f>VLOOKUP($B223,Data!$A$8:$GL$500,155,FALSE)</f>
        <v>3.0142993326978073E-2</v>
      </c>
      <c r="S223" s="23">
        <f>VLOOKUP($B223,Data!$A$8:$GL$500,156,FALSE)</f>
        <v>3.6720686367969498E-2</v>
      </c>
      <c r="T223" s="23">
        <f>VLOOKUP($B223,Data!$A$8:$GL$500,157,FALSE)</f>
        <v>4.8019138755980864E-2</v>
      </c>
      <c r="U223" s="23">
        <f>VLOOKUP($B223,Data!$A$8:$GL$500,158,FALSE)</f>
        <v>5.040462427745665E-2</v>
      </c>
      <c r="V223" s="23">
        <f>VLOOKUP($B223,Data!$A$8:$GL$500,159,FALSE)</f>
        <v>5.1510516252390059E-2</v>
      </c>
      <c r="W223" s="23">
        <f>VLOOKUP($B223,Data!$A$8:$GL$500,160,FALSE)</f>
        <v>5.0478011472275333E-2</v>
      </c>
      <c r="X223" s="23">
        <f>VLOOKUP($B223,Data!$A$8:$GL$500,161,FALSE)</f>
        <v>5.2560975609756096E-2</v>
      </c>
      <c r="Y223" s="23">
        <f>VLOOKUP($B223,Data!$A$8:$GL$500,162,FALSE)</f>
        <v>4.8250235183443083E-2</v>
      </c>
      <c r="Z223" s="23">
        <f>VLOOKUP($B223,Data!$A$8:$GL$500,163,FALSE)</f>
        <v>4.5191409897292249E-2</v>
      </c>
      <c r="AA223" s="23">
        <f>VLOOKUP($B223,Data!$A$8:$GL$500,164,FALSE)</f>
        <v>4.2117323556370302E-2</v>
      </c>
      <c r="AB223" s="23">
        <f>VLOOKUP($B223,Data!$A$8:$GL$500,165,FALSE)</f>
        <v>4.6134453781512604E-2</v>
      </c>
      <c r="AC223" s="23">
        <f>VLOOKUP($B223,Data!$A$8:$GL$500,166,FALSE)</f>
        <v>4.213174748398902E-2</v>
      </c>
      <c r="AD223" s="23">
        <f>VLOOKUP($B223,Data!$A$8:$GL$500,167,FALSE)</f>
        <v>4.6165755919854279E-2</v>
      </c>
      <c r="AE223" s="52">
        <f>VLOOKUP($B223,Data!$A$8:$GL$500,168,FALSE)</f>
        <v>4.7022624434389142E-2</v>
      </c>
      <c r="AF223" s="52">
        <f>VLOOKUP($B223,Data!$A$8:$GL$500,169,FALSE)</f>
        <v>4.8578993821712269E-2</v>
      </c>
      <c r="AG223" s="52">
        <f>VLOOKUP($B223,Data!$A$8:$GL$500,170,FALSE)</f>
        <v>4.545132743362832E-2</v>
      </c>
      <c r="AH223" s="52">
        <f>VLOOKUP($B223,Data!$A$8:$GL$500,171,FALSE)</f>
        <v>4.4214729370008872E-2</v>
      </c>
      <c r="AI223" s="52">
        <f>VLOOKUP($B223,Data!$A$8:$GL$500,172,FALSE)</f>
        <v>4.4242957746478871E-2</v>
      </c>
      <c r="AJ223" s="52">
        <f>VLOOKUP($B223,Data!$A$8:$GL$500,173,FALSE)</f>
        <v>4.7015985790408527E-2</v>
      </c>
      <c r="AK223" s="52">
        <f>VLOOKUP($B223,Data!$A$8:$GL$500,174,FALSE)</f>
        <v>4.0097431355181574E-2</v>
      </c>
    </row>
    <row r="224" spans="1:37">
      <c r="A224" s="1"/>
      <c r="B224" s="17" t="s">
        <v>314</v>
      </c>
      <c r="C224" s="42" t="s">
        <v>517</v>
      </c>
      <c r="D224" t="s">
        <v>0</v>
      </c>
      <c r="E224" s="45" t="s">
        <v>314</v>
      </c>
      <c r="F224" s="45" t="s">
        <v>14</v>
      </c>
      <c r="H224" s="23">
        <f>VLOOKUP($B224,Data!$A$8:$GL$500,145,FALSE)</f>
        <v>3.7347560975609755E-2</v>
      </c>
      <c r="I224" s="23">
        <f>VLOOKUP($B224,Data!$A$8:$GL$500,146,FALSE)</f>
        <v>3.453055141579732E-2</v>
      </c>
      <c r="J224" s="23">
        <f>VLOOKUP($B224,Data!$A$8:$GL$500,147,FALSE)</f>
        <v>3.2459970887918486E-2</v>
      </c>
      <c r="K224" s="23">
        <f>VLOOKUP($B224,Data!$A$8:$GL$500,148,FALSE)</f>
        <v>3.1792168674698792E-2</v>
      </c>
      <c r="L224" s="23">
        <f>VLOOKUP($B224,Data!$A$8:$GL$500,149,FALSE)</f>
        <v>3.4924012158054712E-2</v>
      </c>
      <c r="M224" s="23">
        <f>VLOOKUP($B224,Data!$A$8:$GL$500,150,FALSE)</f>
        <v>3.2064714946070876E-2</v>
      </c>
      <c r="N224" s="23">
        <f>VLOOKUP($B224,Data!$A$8:$GL$500,151,FALSE)</f>
        <v>3.317262830482115E-2</v>
      </c>
      <c r="O224" s="23">
        <f>VLOOKUP($B224,Data!$A$8:$GL$500,152,FALSE)</f>
        <v>2.9673105497771173E-2</v>
      </c>
      <c r="P224" s="23">
        <f>VLOOKUP($B224,Data!$A$8:$GL$500,153,FALSE)</f>
        <v>3.3046757164404222E-2</v>
      </c>
      <c r="Q224" s="23">
        <f>VLOOKUP($B224,Data!$A$8:$GL$500,154,FALSE)</f>
        <v>3.2110778443113774E-2</v>
      </c>
      <c r="R224" s="23">
        <f>VLOOKUP($B224,Data!$A$8:$GL$500,155,FALSE)</f>
        <v>3.5504587155963302E-2</v>
      </c>
      <c r="S224" s="23">
        <f>VLOOKUP($B224,Data!$A$8:$GL$500,156,FALSE)</f>
        <v>4.1861198738170347E-2</v>
      </c>
      <c r="T224" s="23">
        <f>VLOOKUP($B224,Data!$A$8:$GL$500,157,FALSE)</f>
        <v>5.5675675675675676E-2</v>
      </c>
      <c r="U224" s="23">
        <f>VLOOKUP($B224,Data!$A$8:$GL$500,158,FALSE)</f>
        <v>5.6075949367088609E-2</v>
      </c>
      <c r="V224" s="23">
        <f>VLOOKUP($B224,Data!$A$8:$GL$500,159,FALSE)</f>
        <v>5.7352472089314196E-2</v>
      </c>
      <c r="W224" s="23">
        <f>VLOOKUP($B224,Data!$A$8:$GL$500,160,FALSE)</f>
        <v>5.5770491803278692E-2</v>
      </c>
      <c r="X224" s="23">
        <f>VLOOKUP($B224,Data!$A$8:$GL$500,161,FALSE)</f>
        <v>5.5750798722044727E-2</v>
      </c>
      <c r="Y224" s="23">
        <f>VLOOKUP($B224,Data!$A$8:$GL$500,162,FALSE)</f>
        <v>5.154818325434439E-2</v>
      </c>
      <c r="Z224" s="23">
        <f>VLOOKUP($B224,Data!$A$8:$GL$500,163,FALSE)</f>
        <v>5.0798122065727702E-2</v>
      </c>
      <c r="AA224" s="23">
        <f>VLOOKUP($B224,Data!$A$8:$GL$500,164,FALSE)</f>
        <v>4.4381679389312978E-2</v>
      </c>
      <c r="AB224" s="23">
        <f>VLOOKUP($B224,Data!$A$8:$GL$500,165,FALSE)</f>
        <v>5.1632653061224491E-2</v>
      </c>
      <c r="AC224" s="23">
        <f>VLOOKUP($B224,Data!$A$8:$GL$500,166,FALSE)</f>
        <v>5.3617363344051448E-2</v>
      </c>
      <c r="AD224" s="23">
        <f>VLOOKUP($B224,Data!$A$8:$GL$500,167,FALSE)</f>
        <v>5.8682926829268289E-2</v>
      </c>
      <c r="AE224" s="52">
        <f>VLOOKUP($B224,Data!$A$8:$GL$500,168,FALSE)</f>
        <v>5.2999999999999999E-2</v>
      </c>
      <c r="AF224" s="52">
        <f>VLOOKUP($B224,Data!$A$8:$GL$500,169,FALSE)</f>
        <v>5.6547085201793724E-2</v>
      </c>
      <c r="AG224" s="52">
        <f>VLOOKUP($B224,Data!$A$8:$GL$500,170,FALSE)</f>
        <v>5.046715328467153E-2</v>
      </c>
      <c r="AH224" s="52">
        <f>VLOOKUP($B224,Data!$A$8:$GL$500,171,FALSE)</f>
        <v>4.9124820659971306E-2</v>
      </c>
      <c r="AI224" s="52">
        <f>VLOOKUP($B224,Data!$A$8:$GL$500,172,FALSE)</f>
        <v>4.4786324786324785E-2</v>
      </c>
      <c r="AJ224" s="52">
        <f>VLOOKUP($B224,Data!$A$8:$GL$500,173,FALSE)</f>
        <v>4.8413391557496362E-2</v>
      </c>
      <c r="AK224" s="52">
        <f>VLOOKUP($B224,Data!$A$8:$GL$500,174,FALSE)</f>
        <v>4.9200000000000001E-2</v>
      </c>
    </row>
    <row r="225" spans="1:37">
      <c r="A225" s="1"/>
      <c r="B225" s="17" t="s">
        <v>315</v>
      </c>
      <c r="C225" s="42" t="s">
        <v>516</v>
      </c>
      <c r="D225" t="s">
        <v>0</v>
      </c>
      <c r="E225" s="45" t="s">
        <v>315</v>
      </c>
      <c r="F225" s="45" t="s">
        <v>19</v>
      </c>
      <c r="H225" s="23">
        <f>VLOOKUP($B225,Data!$A$8:$GL$500,145,FALSE)</f>
        <v>1.0607476635514019E-2</v>
      </c>
      <c r="I225" s="23">
        <f>VLOOKUP($B225,Data!$A$8:$GL$500,146,FALSE)</f>
        <v>9.262672811059908E-3</v>
      </c>
      <c r="J225" s="23">
        <f>VLOOKUP($B225,Data!$A$8:$GL$500,147,FALSE)</f>
        <v>8.8127853881278546E-3</v>
      </c>
      <c r="K225" s="23">
        <f>VLOOKUP($B225,Data!$A$8:$GL$500,148,FALSE)</f>
        <v>9.571428571428571E-3</v>
      </c>
      <c r="L225" s="23">
        <f>VLOOKUP($B225,Data!$A$8:$GL$500,149,FALSE)</f>
        <v>8.8732394366197176E-3</v>
      </c>
      <c r="M225" s="23">
        <f>VLOOKUP($B225,Data!$A$8:$GL$500,150,FALSE)</f>
        <v>6.9158878504672894E-3</v>
      </c>
      <c r="N225" s="23">
        <f>VLOOKUP($B225,Data!$A$8:$GL$500,151,FALSE)</f>
        <v>6.8778280542986427E-3</v>
      </c>
      <c r="O225" s="23">
        <f>VLOOKUP($B225,Data!$A$8:$GL$500,152,FALSE)</f>
        <v>6.8442622950819669E-3</v>
      </c>
      <c r="P225" s="23">
        <f>VLOOKUP($B225,Data!$A$8:$GL$500,153,FALSE)</f>
        <v>7.8189300411522639E-3</v>
      </c>
      <c r="Q225" s="23">
        <f>VLOOKUP($B225,Data!$A$8:$GL$500,154,FALSE)</f>
        <v>7.1008403361344534E-3</v>
      </c>
      <c r="R225" s="23">
        <f>VLOOKUP($B225,Data!$A$8:$GL$500,155,FALSE)</f>
        <v>9.6624472573839659E-3</v>
      </c>
      <c r="S225" s="23">
        <f>VLOOKUP($B225,Data!$A$8:$GL$500,156,FALSE)</f>
        <v>1.6103896103896103E-2</v>
      </c>
      <c r="T225" s="23">
        <f>VLOOKUP($B225,Data!$A$8:$GL$500,157,FALSE)</f>
        <v>2.3608695652173915E-2</v>
      </c>
      <c r="U225" s="23">
        <f>VLOOKUP($B225,Data!$A$8:$GL$500,158,FALSE)</f>
        <v>2.2251082251082251E-2</v>
      </c>
      <c r="V225" s="23">
        <f>VLOOKUP($B225,Data!$A$8:$GL$500,159,FALSE)</f>
        <v>2.15695067264574E-2</v>
      </c>
      <c r="W225" s="23">
        <f>VLOOKUP($B225,Data!$A$8:$GL$500,160,FALSE)</f>
        <v>2.3738738738738739E-2</v>
      </c>
      <c r="X225" s="23">
        <f>VLOOKUP($B225,Data!$A$8:$GL$500,161,FALSE)</f>
        <v>2.7104072398190047E-2</v>
      </c>
      <c r="Y225" s="23">
        <f>VLOOKUP($B225,Data!$A$8:$GL$500,162,FALSE)</f>
        <v>2.1132075471698115E-2</v>
      </c>
      <c r="Z225" s="23">
        <f>VLOOKUP($B225,Data!$A$8:$GL$500,163,FALSE)</f>
        <v>1.9317073170731707E-2</v>
      </c>
      <c r="AA225" s="23">
        <f>VLOOKUP($B225,Data!$A$8:$GL$500,164,FALSE)</f>
        <v>2.3509615384615386E-2</v>
      </c>
      <c r="AB225" s="23">
        <f>VLOOKUP($B225,Data!$A$8:$GL$500,165,FALSE)</f>
        <v>2.4029126213592232E-2</v>
      </c>
      <c r="AC225" s="23">
        <f>VLOOKUP($B225,Data!$A$8:$GL$500,166,FALSE)</f>
        <v>1.8396226415094339E-2</v>
      </c>
      <c r="AD225" s="23">
        <f>VLOOKUP($B225,Data!$A$8:$GL$500,167,FALSE)</f>
        <v>1.7361111111111112E-2</v>
      </c>
      <c r="AE225" s="52">
        <f>VLOOKUP($B225,Data!$A$8:$GL$500,168,FALSE)</f>
        <v>2.1400966183574878E-2</v>
      </c>
      <c r="AF225" s="52">
        <f>VLOOKUP($B225,Data!$A$8:$GL$500,169,FALSE)</f>
        <v>2.330188679245283E-2</v>
      </c>
      <c r="AG225" s="52">
        <f>VLOOKUP($B225,Data!$A$8:$GL$500,170,FALSE)</f>
        <v>1.6919431279620853E-2</v>
      </c>
      <c r="AH225" s="52">
        <f>VLOOKUP($B225,Data!$A$8:$GL$500,171,FALSE)</f>
        <v>1.673076923076923E-2</v>
      </c>
      <c r="AI225" s="52">
        <f>VLOOKUP($B225,Data!$A$8:$GL$500,172,FALSE)</f>
        <v>2.0434782608695651E-2</v>
      </c>
      <c r="AJ225" s="52">
        <f>VLOOKUP($B225,Data!$A$8:$GL$500,173,FALSE)</f>
        <v>2.0669856459330144E-2</v>
      </c>
      <c r="AK225" s="52">
        <f>VLOOKUP($B225,Data!$A$8:$GL$500,174,FALSE)</f>
        <v>1.6509433962264151E-2</v>
      </c>
    </row>
    <row r="226" spans="1:37">
      <c r="A226" s="1"/>
      <c r="B226" s="17" t="s">
        <v>316</v>
      </c>
      <c r="C226" s="42" t="s">
        <v>518</v>
      </c>
      <c r="D226" t="s">
        <v>505</v>
      </c>
      <c r="E226" s="45" t="s">
        <v>316</v>
      </c>
      <c r="F226" s="45" t="s">
        <v>48</v>
      </c>
      <c r="H226" s="23">
        <f>VLOOKUP($B226,Data!$A$8:$GL$500,145,FALSE)</f>
        <v>2.8701622971285892E-2</v>
      </c>
      <c r="I226" s="23">
        <f>VLOOKUP($B226,Data!$A$8:$GL$500,146,FALSE)</f>
        <v>3.0736196319018406E-2</v>
      </c>
      <c r="J226" s="23">
        <f>VLOOKUP($B226,Data!$A$8:$GL$500,147,FALSE)</f>
        <v>2.9007263922518161E-2</v>
      </c>
      <c r="K226" s="23">
        <f>VLOOKUP($B226,Data!$A$8:$GL$500,148,FALSE)</f>
        <v>2.6099635479951398E-2</v>
      </c>
      <c r="L226" s="23">
        <f>VLOOKUP($B226,Data!$A$8:$GL$500,149,FALSE)</f>
        <v>2.6927784577723379E-2</v>
      </c>
      <c r="M226" s="23">
        <f>VLOOKUP($B226,Data!$A$8:$GL$500,150,FALSE)</f>
        <v>2.402948402948403E-2</v>
      </c>
      <c r="N226" s="23">
        <f>VLOOKUP($B226,Data!$A$8:$GL$500,151,FALSE)</f>
        <v>2.4902676399026765E-2</v>
      </c>
      <c r="O226" s="23">
        <f>VLOOKUP($B226,Data!$A$8:$GL$500,152,FALSE)</f>
        <v>2.1190184049079755E-2</v>
      </c>
      <c r="P226" s="23">
        <f>VLOOKUP($B226,Data!$A$8:$GL$500,153,FALSE)</f>
        <v>2.0683760683760682E-2</v>
      </c>
      <c r="Q226" s="23">
        <f>VLOOKUP($B226,Data!$A$8:$GL$500,154,FALSE)</f>
        <v>1.9903846153846154E-2</v>
      </c>
      <c r="R226" s="23">
        <f>VLOOKUP($B226,Data!$A$8:$GL$500,155,FALSE)</f>
        <v>2.4180522565320665E-2</v>
      </c>
      <c r="S226" s="23">
        <f>VLOOKUP($B226,Data!$A$8:$GL$500,156,FALSE)</f>
        <v>2.9372781065088758E-2</v>
      </c>
      <c r="T226" s="23">
        <f>VLOOKUP($B226,Data!$A$8:$GL$500,157,FALSE)</f>
        <v>4.4869976359338058E-2</v>
      </c>
      <c r="U226" s="23">
        <f>VLOOKUP($B226,Data!$A$8:$GL$500,158,FALSE)</f>
        <v>4.8992974238875879E-2</v>
      </c>
      <c r="V226" s="23">
        <f>VLOOKUP($B226,Data!$A$8:$GL$500,159,FALSE)</f>
        <v>4.9684947491248542E-2</v>
      </c>
      <c r="W226" s="23">
        <f>VLOOKUP($B226,Data!$A$8:$GL$500,160,FALSE)</f>
        <v>4.6359393232205365E-2</v>
      </c>
      <c r="X226" s="23">
        <f>VLOOKUP($B226,Data!$A$8:$GL$500,161,FALSE)</f>
        <v>4.8886283704572098E-2</v>
      </c>
      <c r="Y226" s="23">
        <f>VLOOKUP($B226,Data!$A$8:$GL$500,162,FALSE)</f>
        <v>4.5142857142857144E-2</v>
      </c>
      <c r="Z226" s="23">
        <f>VLOOKUP($B226,Data!$A$8:$GL$500,163,FALSE)</f>
        <v>4.4794685990338166E-2</v>
      </c>
      <c r="AA226" s="23">
        <f>VLOOKUP($B226,Data!$A$8:$GL$500,164,FALSE)</f>
        <v>4.1769696969696971E-2</v>
      </c>
      <c r="AB226" s="23">
        <f>VLOOKUP($B226,Data!$A$8:$GL$500,165,FALSE)</f>
        <v>4.4946619217081853E-2</v>
      </c>
      <c r="AC226" s="23">
        <f>VLOOKUP($B226,Data!$A$8:$GL$500,166,FALSE)</f>
        <v>4.2073897497020264E-2</v>
      </c>
      <c r="AD226" s="23">
        <f>VLOOKUP($B226,Data!$A$8:$GL$500,167,FALSE)</f>
        <v>4.43957345971564E-2</v>
      </c>
      <c r="AE226" s="52">
        <f>VLOOKUP($B226,Data!$A$8:$GL$500,168,FALSE)</f>
        <v>4.2311265969802558E-2</v>
      </c>
      <c r="AF226" s="52">
        <f>VLOOKUP($B226,Data!$A$8:$GL$500,169,FALSE)</f>
        <v>4.4895833333333336E-2</v>
      </c>
      <c r="AG226" s="52">
        <f>VLOOKUP($B226,Data!$A$8:$GL$500,170,FALSE)</f>
        <v>4.2747380675203728E-2</v>
      </c>
      <c r="AH226" s="52">
        <f>VLOOKUP($B226,Data!$A$8:$GL$500,171,FALSE)</f>
        <v>4.3274647887323943E-2</v>
      </c>
      <c r="AI226" s="52">
        <f>VLOOKUP($B226,Data!$A$8:$GL$500,172,FALSE)</f>
        <v>4.1843640606767797E-2</v>
      </c>
      <c r="AJ226" s="52">
        <f>VLOOKUP($B226,Data!$A$8:$GL$500,173,FALSE)</f>
        <v>4.3088757396449705E-2</v>
      </c>
      <c r="AK226" s="52">
        <f>VLOOKUP($B226,Data!$A$8:$GL$500,174,FALSE)</f>
        <v>3.5347222222222224E-2</v>
      </c>
    </row>
    <row r="227" spans="1:37">
      <c r="A227" s="1"/>
      <c r="B227" s="17" t="s">
        <v>317</v>
      </c>
      <c r="C227" s="42" t="s">
        <v>518</v>
      </c>
      <c r="D227" t="s">
        <v>505</v>
      </c>
      <c r="E227" s="45" t="s">
        <v>317</v>
      </c>
      <c r="F227" s="45" t="s">
        <v>42</v>
      </c>
      <c r="H227" s="23">
        <f>VLOOKUP($B227,Data!$A$8:$GL$500,145,FALSE)</f>
        <v>3.7889750215331613E-2</v>
      </c>
      <c r="I227" s="23">
        <f>VLOOKUP($B227,Data!$A$8:$GL$500,146,FALSE)</f>
        <v>3.896027049873204E-2</v>
      </c>
      <c r="J227" s="23">
        <f>VLOOKUP($B227,Data!$A$8:$GL$500,147,FALSE)</f>
        <v>3.8422391857506365E-2</v>
      </c>
      <c r="K227" s="23">
        <f>VLOOKUP($B227,Data!$A$8:$GL$500,148,FALSE)</f>
        <v>3.5778688524590166E-2</v>
      </c>
      <c r="L227" s="23">
        <f>VLOOKUP($B227,Data!$A$8:$GL$500,149,FALSE)</f>
        <v>3.4398034398034398E-2</v>
      </c>
      <c r="M227" s="23">
        <f>VLOOKUP($B227,Data!$A$8:$GL$500,150,FALSE)</f>
        <v>3.2897585345545377E-2</v>
      </c>
      <c r="N227" s="23">
        <f>VLOOKUP($B227,Data!$A$8:$GL$500,151,FALSE)</f>
        <v>3.1271676300578033E-2</v>
      </c>
      <c r="O227" s="23">
        <f>VLOOKUP($B227,Data!$A$8:$GL$500,152,FALSE)</f>
        <v>2.9883817427385891E-2</v>
      </c>
      <c r="P227" s="23">
        <f>VLOOKUP($B227,Data!$A$8:$GL$500,153,FALSE)</f>
        <v>3.0384937238493726E-2</v>
      </c>
      <c r="Q227" s="23">
        <f>VLOOKUP($B227,Data!$A$8:$GL$500,154,FALSE)</f>
        <v>3.1242798353909466E-2</v>
      </c>
      <c r="R227" s="23">
        <f>VLOOKUP($B227,Data!$A$8:$GL$500,155,FALSE)</f>
        <v>3.4802259887005652E-2</v>
      </c>
      <c r="S227" s="23">
        <f>VLOOKUP($B227,Data!$A$8:$GL$500,156,FALSE)</f>
        <v>3.9247999999999998E-2</v>
      </c>
      <c r="T227" s="23">
        <f>VLOOKUP($B227,Data!$A$8:$GL$500,157,FALSE)</f>
        <v>4.8759936406995233E-2</v>
      </c>
      <c r="U227" s="23">
        <f>VLOOKUP($B227,Data!$A$8:$GL$500,158,FALSE)</f>
        <v>5.4012738853503182E-2</v>
      </c>
      <c r="V227" s="23">
        <f>VLOOKUP($B227,Data!$A$8:$GL$500,159,FALSE)</f>
        <v>5.5545816733067729E-2</v>
      </c>
      <c r="W227" s="23">
        <f>VLOOKUP($B227,Data!$A$8:$GL$500,160,FALSE)</f>
        <v>5.1687306501547986E-2</v>
      </c>
      <c r="X227" s="23">
        <f>VLOOKUP($B227,Data!$A$8:$GL$500,161,FALSE)</f>
        <v>5.6027178257394082E-2</v>
      </c>
      <c r="Y227" s="23">
        <f>VLOOKUP($B227,Data!$A$8:$GL$500,162,FALSE)</f>
        <v>5.1577287066246057E-2</v>
      </c>
      <c r="Z227" s="23">
        <f>VLOOKUP($B227,Data!$A$8:$GL$500,163,FALSE)</f>
        <v>5.0524256651017216E-2</v>
      </c>
      <c r="AA227" s="23">
        <f>VLOOKUP($B227,Data!$A$8:$GL$500,164,FALSE)</f>
        <v>4.9905213270142183E-2</v>
      </c>
      <c r="AB227" s="23">
        <f>VLOOKUP($B227,Data!$A$8:$GL$500,165,FALSE)</f>
        <v>5.2189440993788819E-2</v>
      </c>
      <c r="AC227" s="23">
        <f>VLOOKUP($B227,Data!$A$8:$GL$500,166,FALSE)</f>
        <v>5.3532182103610673E-2</v>
      </c>
      <c r="AD227" s="23">
        <f>VLOOKUP($B227,Data!$A$8:$GL$500,167,FALSE)</f>
        <v>6.0349761526232115E-2</v>
      </c>
      <c r="AE227" s="52">
        <f>VLOOKUP($B227,Data!$A$8:$GL$500,168,FALSE)</f>
        <v>5.7122416534181243E-2</v>
      </c>
      <c r="AF227" s="52">
        <f>VLOOKUP($B227,Data!$A$8:$GL$500,169,FALSE)</f>
        <v>5.5993740219092335E-2</v>
      </c>
      <c r="AG227" s="52">
        <f>VLOOKUP($B227,Data!$A$8:$GL$500,170,FALSE)</f>
        <v>5.1190661478599221E-2</v>
      </c>
      <c r="AH227" s="52">
        <f>VLOOKUP($B227,Data!$A$8:$GL$500,171,FALSE)</f>
        <v>5.0483870967741935E-2</v>
      </c>
      <c r="AI227" s="52">
        <f>VLOOKUP($B227,Data!$A$8:$GL$500,172,FALSE)</f>
        <v>5.0514198004604757E-2</v>
      </c>
      <c r="AJ227" s="52">
        <f>VLOOKUP($B227,Data!$A$8:$GL$500,173,FALSE)</f>
        <v>4.9306273062730624E-2</v>
      </c>
      <c r="AK227" s="52">
        <f>VLOOKUP($B227,Data!$A$8:$GL$500,174,FALSE)</f>
        <v>4.4425749817117777E-2</v>
      </c>
    </row>
    <row r="228" spans="1:37">
      <c r="A228" s="1"/>
      <c r="B228" s="17" t="s">
        <v>318</v>
      </c>
      <c r="C228" s="42" t="s">
        <v>517</v>
      </c>
      <c r="D228" t="s">
        <v>505</v>
      </c>
      <c r="E228" s="45" t="s">
        <v>318</v>
      </c>
      <c r="F228" s="45" t="s">
        <v>47</v>
      </c>
      <c r="H228" s="23">
        <f>VLOOKUP($B228,Data!$A$8:$GL$500,145,FALSE)</f>
        <v>5.2507987220447284E-2</v>
      </c>
      <c r="I228" s="23">
        <f>VLOOKUP($B228,Data!$A$8:$GL$500,146,FALSE)</f>
        <v>4.9345047923322685E-2</v>
      </c>
      <c r="J228" s="23">
        <f>VLOOKUP($B228,Data!$A$8:$GL$500,147,FALSE)</f>
        <v>4.8704581358609791E-2</v>
      </c>
      <c r="K228" s="23">
        <f>VLOOKUP($B228,Data!$A$8:$GL$500,148,FALSE)</f>
        <v>4.98116169544741E-2</v>
      </c>
      <c r="L228" s="23">
        <f>VLOOKUP($B228,Data!$A$8:$GL$500,149,FALSE)</f>
        <v>5.1802507836990593E-2</v>
      </c>
      <c r="M228" s="23">
        <f>VLOOKUP($B228,Data!$A$8:$GL$500,150,FALSE)</f>
        <v>4.6697674418604652E-2</v>
      </c>
      <c r="N228" s="23">
        <f>VLOOKUP($B228,Data!$A$8:$GL$500,151,FALSE)</f>
        <v>4.6608832807570978E-2</v>
      </c>
      <c r="O228" s="23">
        <f>VLOOKUP($B228,Data!$A$8:$GL$500,152,FALSE)</f>
        <v>4.9377990430622007E-2</v>
      </c>
      <c r="P228" s="23">
        <f>VLOOKUP($B228,Data!$A$8:$GL$500,153,FALSE)</f>
        <v>5.2303921568627454E-2</v>
      </c>
      <c r="Q228" s="23">
        <f>VLOOKUP($B228,Data!$A$8:$GL$500,154,FALSE)</f>
        <v>5.0016181229773464E-2</v>
      </c>
      <c r="R228" s="23">
        <f>VLOOKUP($B228,Data!$A$8:$GL$500,155,FALSE)</f>
        <v>5.6758508914100489E-2</v>
      </c>
      <c r="S228" s="23">
        <f>VLOOKUP($B228,Data!$A$8:$GL$500,156,FALSE)</f>
        <v>6.5977198697068404E-2</v>
      </c>
      <c r="T228" s="23">
        <f>VLOOKUP($B228,Data!$A$8:$GL$500,157,FALSE)</f>
        <v>7.9301948051948054E-2</v>
      </c>
      <c r="U228" s="23">
        <f>VLOOKUP($B228,Data!$A$8:$GL$500,158,FALSE)</f>
        <v>8.2791461412151074E-2</v>
      </c>
      <c r="V228" s="23">
        <f>VLOOKUP($B228,Data!$A$8:$GL$500,159,FALSE)</f>
        <v>8.5364238410596024E-2</v>
      </c>
      <c r="W228" s="23">
        <f>VLOOKUP($B228,Data!$A$8:$GL$500,160,FALSE)</f>
        <v>8.8826446280991733E-2</v>
      </c>
      <c r="X228" s="23">
        <f>VLOOKUP($B228,Data!$A$8:$GL$500,161,FALSE)</f>
        <v>8.9068627450980389E-2</v>
      </c>
      <c r="Y228" s="23">
        <f>VLOOKUP($B228,Data!$A$8:$GL$500,162,FALSE)</f>
        <v>8.3175122749590838E-2</v>
      </c>
      <c r="Z228" s="23">
        <f>VLOOKUP($B228,Data!$A$8:$GL$500,163,FALSE)</f>
        <v>8.2910569105691057E-2</v>
      </c>
      <c r="AA228" s="23">
        <f>VLOOKUP($B228,Data!$A$8:$GL$500,164,FALSE)</f>
        <v>8.5964343598055104E-2</v>
      </c>
      <c r="AB228" s="23">
        <f>VLOOKUP($B228,Data!$A$8:$GL$500,165,FALSE)</f>
        <v>9.0441176470588233E-2</v>
      </c>
      <c r="AC228" s="23">
        <f>VLOOKUP($B228,Data!$A$8:$GL$500,166,FALSE)</f>
        <v>8.7667785234899334E-2</v>
      </c>
      <c r="AD228" s="23">
        <f>VLOOKUP($B228,Data!$A$8:$GL$500,167,FALSE)</f>
        <v>9.2387312186978293E-2</v>
      </c>
      <c r="AE228" s="52">
        <f>VLOOKUP($B228,Data!$A$8:$GL$500,168,FALSE)</f>
        <v>9.1633333333333331E-2</v>
      </c>
      <c r="AF228" s="52">
        <f>VLOOKUP($B228,Data!$A$8:$GL$500,169,FALSE)</f>
        <v>9.6282894736842109E-2</v>
      </c>
      <c r="AG228" s="52">
        <f>VLOOKUP($B228,Data!$A$8:$GL$500,170,FALSE)</f>
        <v>8.7868589743589742E-2</v>
      </c>
      <c r="AH228" s="52">
        <f>VLOOKUP($B228,Data!$A$8:$GL$500,171,FALSE)</f>
        <v>9.072115384615384E-2</v>
      </c>
      <c r="AI228" s="52">
        <f>VLOOKUP($B228,Data!$A$8:$GL$500,172,FALSE)</f>
        <v>9.171428571428572E-2</v>
      </c>
      <c r="AJ228" s="52">
        <f>VLOOKUP($B228,Data!$A$8:$GL$500,173,FALSE)</f>
        <v>9.1343999999999995E-2</v>
      </c>
      <c r="AK228" s="52">
        <f>VLOOKUP($B228,Data!$A$8:$GL$500,174,FALSE)</f>
        <v>8.3392568659127628E-2</v>
      </c>
    </row>
    <row r="229" spans="1:37">
      <c r="A229" s="1"/>
      <c r="B229" s="17" t="s">
        <v>319</v>
      </c>
      <c r="C229" s="42" t="s">
        <v>517</v>
      </c>
      <c r="D229" t="s">
        <v>0</v>
      </c>
      <c r="E229" s="45" t="s">
        <v>319</v>
      </c>
      <c r="F229" s="45" t="s">
        <v>31</v>
      </c>
      <c r="G229" s="45" t="s">
        <v>16</v>
      </c>
      <c r="H229" s="23">
        <f>VLOOKUP($B229,Data!$A$8:$GL$500,145,FALSE)</f>
        <v>3.7696202531645573E-2</v>
      </c>
      <c r="I229" s="23">
        <f>VLOOKUP($B229,Data!$A$8:$GL$500,146,FALSE)</f>
        <v>3.2738693467336683E-2</v>
      </c>
      <c r="J229" s="23">
        <f>VLOOKUP($B229,Data!$A$8:$GL$500,147,FALSE)</f>
        <v>3.0985221674876846E-2</v>
      </c>
      <c r="K229" s="23">
        <f>VLOOKUP($B229,Data!$A$8:$GL$500,148,FALSE)</f>
        <v>2.6904761904761904E-2</v>
      </c>
      <c r="L229" s="23">
        <f>VLOOKUP($B229,Data!$A$8:$GL$500,149,FALSE)</f>
        <v>2.9583333333333333E-2</v>
      </c>
      <c r="M229" s="23">
        <f>VLOOKUP($B229,Data!$A$8:$GL$500,150,FALSE)</f>
        <v>2.5855855855855855E-2</v>
      </c>
      <c r="N229" s="23">
        <f>VLOOKUP($B229,Data!$A$8:$GL$500,151,FALSE)</f>
        <v>2.489795918367347E-2</v>
      </c>
      <c r="O229" s="23">
        <f>VLOOKUP($B229,Data!$A$8:$GL$500,152,FALSE)</f>
        <v>2.1655328798185942E-2</v>
      </c>
      <c r="P229" s="23">
        <f>VLOOKUP($B229,Data!$A$8:$GL$500,153,FALSE)</f>
        <v>2.5741176470588236E-2</v>
      </c>
      <c r="Q229" s="23">
        <f>VLOOKUP($B229,Data!$A$8:$GL$500,154,FALSE)</f>
        <v>2.7194244604316548E-2</v>
      </c>
      <c r="R229" s="23">
        <f>VLOOKUP($B229,Data!$A$8:$GL$500,155,FALSE)</f>
        <v>3.2068126520681264E-2</v>
      </c>
      <c r="S229" s="23">
        <f>VLOOKUP($B229,Data!$A$8:$GL$500,156,FALSE)</f>
        <v>4.4275184275184273E-2</v>
      </c>
      <c r="T229" s="23">
        <f>VLOOKUP($B229,Data!$A$8:$GL$500,157,FALSE)</f>
        <v>6.7201946472019464E-2</v>
      </c>
      <c r="U229" s="23">
        <f>VLOOKUP($B229,Data!$A$8:$GL$500,158,FALSE)</f>
        <v>7.0376884422110556E-2</v>
      </c>
      <c r="V229" s="23">
        <f>VLOOKUP($B229,Data!$A$8:$GL$500,159,FALSE)</f>
        <v>6.4441747572815539E-2</v>
      </c>
      <c r="W229" s="23">
        <f>VLOOKUP($B229,Data!$A$8:$GL$500,160,FALSE)</f>
        <v>5.7826086956521743E-2</v>
      </c>
      <c r="X229" s="23">
        <f>VLOOKUP($B229,Data!$A$8:$GL$500,161,FALSE)</f>
        <v>6.2382133995037219E-2</v>
      </c>
      <c r="Y229" s="23">
        <f>VLOOKUP($B229,Data!$A$8:$GL$500,162,FALSE)</f>
        <v>5.2687651331719126E-2</v>
      </c>
      <c r="Z229" s="23">
        <f>VLOOKUP($B229,Data!$A$8:$GL$500,163,FALSE)</f>
        <v>5.3144963144963142E-2</v>
      </c>
      <c r="AA229" s="23">
        <f>VLOOKUP($B229,Data!$A$8:$GL$500,164,FALSE)</f>
        <v>4.9456790123456787E-2</v>
      </c>
      <c r="AB229" s="23">
        <f>VLOOKUP($B229,Data!$A$8:$GL$500,165,FALSE)</f>
        <v>5.4101941747572817E-2</v>
      </c>
      <c r="AC229" s="23">
        <f>VLOOKUP($B229,Data!$A$8:$GL$500,166,FALSE)</f>
        <v>5.0653266331658293E-2</v>
      </c>
      <c r="AD229" s="23">
        <f>VLOOKUP($B229,Data!$A$8:$GL$500,167,FALSE)</f>
        <v>5.5265822784810126E-2</v>
      </c>
      <c r="AE229" s="52">
        <f>VLOOKUP($B229,Data!$A$8:$GL$500,168,FALSE)</f>
        <v>5.1055276381909549E-2</v>
      </c>
      <c r="AF229" s="52">
        <f>VLOOKUP($B229,Data!$A$8:$GL$500,169,FALSE)</f>
        <v>5.1204819277108432E-2</v>
      </c>
      <c r="AG229" s="52">
        <f>VLOOKUP($B229,Data!$A$8:$GL$500,170,FALSE)</f>
        <v>4.5710900473933648E-2</v>
      </c>
      <c r="AH229" s="52">
        <f>VLOOKUP($B229,Data!$A$8:$GL$500,171,FALSE)</f>
        <v>4.3995381062355655E-2</v>
      </c>
      <c r="AI229" s="52">
        <f>VLOOKUP($B229,Data!$A$8:$GL$500,172,FALSE)</f>
        <v>4.1666666666666664E-2</v>
      </c>
      <c r="AJ229" s="52">
        <f>VLOOKUP($B229,Data!$A$8:$GL$500,173,FALSE)</f>
        <v>4.6721311475409838E-2</v>
      </c>
      <c r="AK229" s="52">
        <f>VLOOKUP($B229,Data!$A$8:$GL$500,174,FALSE)</f>
        <v>3.9037558685446012E-2</v>
      </c>
    </row>
    <row r="230" spans="1:37">
      <c r="A230" s="1"/>
      <c r="B230" s="17" t="s">
        <v>320</v>
      </c>
      <c r="C230" s="42" t="s">
        <v>518</v>
      </c>
      <c r="D230" t="s">
        <v>0</v>
      </c>
      <c r="E230" s="45" t="s">
        <v>320</v>
      </c>
      <c r="F230" s="45" t="s">
        <v>26</v>
      </c>
      <c r="H230" s="23">
        <f>VLOOKUP($B230,Data!$A$8:$GL$500,145,FALSE)</f>
        <v>1.1459968602825745E-2</v>
      </c>
      <c r="I230" s="23">
        <f>VLOOKUP($B230,Data!$A$8:$GL$500,146,FALSE)</f>
        <v>1.0775193798449613E-2</v>
      </c>
      <c r="J230" s="23">
        <f>VLOOKUP($B230,Data!$A$8:$GL$500,147,FALSE)</f>
        <v>1.073959938366718E-2</v>
      </c>
      <c r="K230" s="23">
        <f>VLOOKUP($B230,Data!$A$8:$GL$500,148,FALSE)</f>
        <v>1.0015723270440251E-2</v>
      </c>
      <c r="L230" s="23">
        <f>VLOOKUP($B230,Data!$A$8:$GL$500,149,FALSE)</f>
        <v>1.0870917573872473E-2</v>
      </c>
      <c r="M230" s="23">
        <f>VLOOKUP($B230,Data!$A$8:$GL$500,150,FALSE)</f>
        <v>1.013953488372093E-2</v>
      </c>
      <c r="N230" s="23">
        <f>VLOOKUP($B230,Data!$A$8:$GL$500,151,FALSE)</f>
        <v>9.8286604361370721E-3</v>
      </c>
      <c r="O230" s="23">
        <f>VLOOKUP($B230,Data!$A$8:$GL$500,152,FALSE)</f>
        <v>8.8288288288288289E-3</v>
      </c>
      <c r="P230" s="23">
        <f>VLOOKUP($B230,Data!$A$8:$GL$500,153,FALSE)</f>
        <v>9.2738275340393337E-3</v>
      </c>
      <c r="Q230" s="23">
        <f>VLOOKUP($B230,Data!$A$8:$GL$500,154,FALSE)</f>
        <v>9.7014925373134324E-3</v>
      </c>
      <c r="R230" s="23">
        <f>VLOOKUP($B230,Data!$A$8:$GL$500,155,FALSE)</f>
        <v>1.1516034985422741E-2</v>
      </c>
      <c r="S230" s="23">
        <f>VLOOKUP($B230,Data!$A$8:$GL$500,156,FALSE)</f>
        <v>1.6387283236994218E-2</v>
      </c>
      <c r="T230" s="23">
        <f>VLOOKUP($B230,Data!$A$8:$GL$500,157,FALSE)</f>
        <v>2.4818577648766327E-2</v>
      </c>
      <c r="U230" s="23">
        <f>VLOOKUP($B230,Data!$A$8:$GL$500,158,FALSE)</f>
        <v>2.6275071633237824E-2</v>
      </c>
      <c r="V230" s="23">
        <f>VLOOKUP($B230,Data!$A$8:$GL$500,159,FALSE)</f>
        <v>2.8055555555555556E-2</v>
      </c>
      <c r="W230" s="23">
        <f>VLOOKUP($B230,Data!$A$8:$GL$500,160,FALSE)</f>
        <v>2.6633093525179855E-2</v>
      </c>
      <c r="X230" s="23">
        <f>VLOOKUP($B230,Data!$A$8:$GL$500,161,FALSE)</f>
        <v>2.7299270072992699E-2</v>
      </c>
      <c r="Y230" s="23">
        <f>VLOOKUP($B230,Data!$A$8:$GL$500,162,FALSE)</f>
        <v>2.3808823529411764E-2</v>
      </c>
      <c r="Z230" s="23">
        <f>VLOOKUP($B230,Data!$A$8:$GL$500,163,FALSE)</f>
        <v>2.2616690240452618E-2</v>
      </c>
      <c r="AA230" s="23">
        <f>VLOOKUP($B230,Data!$A$8:$GL$500,164,FALSE)</f>
        <v>2.2064606741573033E-2</v>
      </c>
      <c r="AB230" s="23">
        <f>VLOOKUP($B230,Data!$A$8:$GL$500,165,FALSE)</f>
        <v>2.4411347517730497E-2</v>
      </c>
      <c r="AC230" s="23">
        <f>VLOOKUP($B230,Data!$A$8:$GL$500,166,FALSE)</f>
        <v>2.1922544951590593E-2</v>
      </c>
      <c r="AD230" s="23">
        <f>VLOOKUP($B230,Data!$A$8:$GL$500,167,FALSE)</f>
        <v>2.2517385257301809E-2</v>
      </c>
      <c r="AE230" s="52">
        <f>VLOOKUP($B230,Data!$A$8:$GL$500,168,FALSE)</f>
        <v>2.2580645161290321E-2</v>
      </c>
      <c r="AF230" s="52">
        <f>VLOOKUP($B230,Data!$A$8:$GL$500,169,FALSE)</f>
        <v>2.4405874499332444E-2</v>
      </c>
      <c r="AG230" s="52">
        <f>VLOOKUP($B230,Data!$A$8:$GL$500,170,FALSE)</f>
        <v>2.2805369127516777E-2</v>
      </c>
      <c r="AH230" s="52">
        <f>VLOOKUP($B230,Data!$A$8:$GL$500,171,FALSE)</f>
        <v>2.273972602739726E-2</v>
      </c>
      <c r="AI230" s="52">
        <f>VLOOKUP($B230,Data!$A$8:$GL$500,172,FALSE)</f>
        <v>2.1432545201668984E-2</v>
      </c>
      <c r="AJ230" s="52">
        <f>VLOOKUP($B230,Data!$A$8:$GL$500,173,FALSE)</f>
        <v>2.1999999999999999E-2</v>
      </c>
      <c r="AK230" s="52">
        <f>VLOOKUP($B230,Data!$A$8:$GL$500,174,FALSE)</f>
        <v>1.8937329700272478E-2</v>
      </c>
    </row>
    <row r="231" spans="1:37">
      <c r="A231" s="1"/>
      <c r="B231" s="17" t="s">
        <v>323</v>
      </c>
      <c r="C231" s="42" t="s">
        <v>517</v>
      </c>
      <c r="D231" t="s">
        <v>0</v>
      </c>
      <c r="E231" s="45" t="s">
        <v>323</v>
      </c>
      <c r="F231" s="45" t="s">
        <v>14</v>
      </c>
      <c r="G231" s="45" t="str">
        <f>""</f>
        <v/>
      </c>
      <c r="H231" s="23">
        <f>VLOOKUP($B231,Data!$A$8:$GL$500,145,FALSE)</f>
        <v>8.953068592057762E-3</v>
      </c>
      <c r="I231" s="23">
        <f>VLOOKUP($B231,Data!$A$8:$GL$500,146,FALSE)</f>
        <v>7.2084805653710249E-3</v>
      </c>
      <c r="J231" s="23">
        <f>VLOOKUP($B231,Data!$A$8:$GL$500,147,FALSE)</f>
        <v>7.4558303886925791E-3</v>
      </c>
      <c r="K231" s="23">
        <f>VLOOKUP($B231,Data!$A$8:$GL$500,148,FALSE)</f>
        <v>8.4098939929328625E-3</v>
      </c>
      <c r="L231" s="23">
        <f>VLOOKUP($B231,Data!$A$8:$GL$500,149,FALSE)</f>
        <v>8.9285714285714281E-3</v>
      </c>
      <c r="M231" s="23">
        <f>VLOOKUP($B231,Data!$A$8:$GL$500,150,FALSE)</f>
        <v>8.0068728522336777E-3</v>
      </c>
      <c r="N231" s="23">
        <f>VLOOKUP($B231,Data!$A$8:$GL$500,151,FALSE)</f>
        <v>7.7516778523489937E-3</v>
      </c>
      <c r="O231" s="23">
        <f>VLOOKUP($B231,Data!$A$8:$GL$500,152,FALSE)</f>
        <v>7.5932203389830512E-3</v>
      </c>
      <c r="P231" s="23">
        <f>VLOOKUP($B231,Data!$A$8:$GL$500,153,FALSE)</f>
        <v>8.088737201365187E-3</v>
      </c>
      <c r="Q231" s="23">
        <f>VLOOKUP($B231,Data!$A$8:$GL$500,154,FALSE)</f>
        <v>8.6287625418060201E-3</v>
      </c>
      <c r="R231" s="23">
        <f>VLOOKUP($B231,Data!$A$8:$GL$500,155,FALSE)</f>
        <v>1.1111111111111112E-2</v>
      </c>
      <c r="S231" s="23">
        <f>VLOOKUP($B231,Data!$A$8:$GL$500,156,FALSE)</f>
        <v>1.4131944444444445E-2</v>
      </c>
      <c r="T231" s="23">
        <f>VLOOKUP($B231,Data!$A$8:$GL$500,157,FALSE)</f>
        <v>1.9351535836177474E-2</v>
      </c>
      <c r="U231" s="23">
        <f>VLOOKUP($B231,Data!$A$8:$GL$500,158,FALSE)</f>
        <v>1.9280575539568346E-2</v>
      </c>
      <c r="V231" s="23">
        <f>VLOOKUP($B231,Data!$A$8:$GL$500,159,FALSE)</f>
        <v>1.9615384615384614E-2</v>
      </c>
      <c r="W231" s="23">
        <f>VLOOKUP($B231,Data!$A$8:$GL$500,160,FALSE)</f>
        <v>1.8482758620689654E-2</v>
      </c>
      <c r="X231" s="23">
        <f>VLOOKUP($B231,Data!$A$8:$GL$500,161,FALSE)</f>
        <v>1.9828178694158077E-2</v>
      </c>
      <c r="Y231" s="23">
        <f>VLOOKUP($B231,Data!$A$8:$GL$500,162,FALSE)</f>
        <v>1.4641638225255972E-2</v>
      </c>
      <c r="Z231" s="23">
        <f>VLOOKUP($B231,Data!$A$8:$GL$500,163,FALSE)</f>
        <v>1.416382252559727E-2</v>
      </c>
      <c r="AA231" s="23">
        <f>VLOOKUP($B231,Data!$A$8:$GL$500,164,FALSE)</f>
        <v>1.3879598662207358E-2</v>
      </c>
      <c r="AB231" s="23">
        <f>VLOOKUP($B231,Data!$A$8:$GL$500,165,FALSE)</f>
        <v>1.618881118881119E-2</v>
      </c>
      <c r="AC231" s="23">
        <f>VLOOKUP($B231,Data!$A$8:$GL$500,166,FALSE)</f>
        <v>1.4135593220338983E-2</v>
      </c>
      <c r="AD231" s="23">
        <f>VLOOKUP($B231,Data!$A$8:$GL$500,167,FALSE)</f>
        <v>1.7541528239202658E-2</v>
      </c>
      <c r="AE231" s="52">
        <f>VLOOKUP($B231,Data!$A$8:$GL$500,168,FALSE)</f>
        <v>1.7697368421052632E-2</v>
      </c>
      <c r="AF231" s="52">
        <f>VLOOKUP($B231,Data!$A$8:$GL$500,169,FALSE)</f>
        <v>1.770700636942675E-2</v>
      </c>
      <c r="AG231" s="52">
        <f>VLOOKUP($B231,Data!$A$8:$GL$500,170,FALSE)</f>
        <v>1.5064102564102564E-2</v>
      </c>
      <c r="AH231" s="52">
        <f>VLOOKUP($B231,Data!$A$8:$GL$500,171,FALSE)</f>
        <v>1.6131147540983607E-2</v>
      </c>
      <c r="AI231" s="52">
        <f>VLOOKUP($B231,Data!$A$8:$GL$500,172,FALSE)</f>
        <v>1.5929487179487181E-2</v>
      </c>
      <c r="AJ231" s="52">
        <f>VLOOKUP($B231,Data!$A$8:$GL$500,173,FALSE)</f>
        <v>1.5288461538461539E-2</v>
      </c>
      <c r="AK231" s="52">
        <f>VLOOKUP($B231,Data!$A$8:$GL$500,174,FALSE)</f>
        <v>1.3010033444816053E-2</v>
      </c>
    </row>
    <row r="232" spans="1:37">
      <c r="A232" s="1"/>
      <c r="B232" s="17" t="s">
        <v>324</v>
      </c>
      <c r="C232" s="42" t="s">
        <v>518</v>
      </c>
      <c r="D232" t="s">
        <v>505</v>
      </c>
      <c r="E232" s="45" t="s">
        <v>324</v>
      </c>
      <c r="F232" s="45" t="s">
        <v>42</v>
      </c>
      <c r="G232" s="45" t="str">
        <f>""</f>
        <v/>
      </c>
      <c r="H232" s="23">
        <f>VLOOKUP($B232,Data!$A$8:$GL$500,145,FALSE)</f>
        <v>1.7176591375770021E-2</v>
      </c>
      <c r="I232" s="23">
        <f>VLOOKUP($B232,Data!$A$8:$GL$500,146,FALSE)</f>
        <v>1.6248715313463516E-2</v>
      </c>
      <c r="J232" s="23">
        <f>VLOOKUP($B232,Data!$A$8:$GL$500,147,FALSE)</f>
        <v>1.5945399393326593E-2</v>
      </c>
      <c r="K232" s="23">
        <f>VLOOKUP($B232,Data!$A$8:$GL$500,148,FALSE)</f>
        <v>1.527638190954774E-2</v>
      </c>
      <c r="L232" s="23">
        <f>VLOOKUP($B232,Data!$A$8:$GL$500,149,FALSE)</f>
        <v>1.4155069582504971E-2</v>
      </c>
      <c r="M232" s="23">
        <f>VLOOKUP($B232,Data!$A$8:$GL$500,150,FALSE)</f>
        <v>1.1986027944111776E-2</v>
      </c>
      <c r="N232" s="23">
        <f>VLOOKUP($B232,Data!$A$8:$GL$500,151,FALSE)</f>
        <v>1.1720747295968535E-2</v>
      </c>
      <c r="O232" s="23">
        <f>VLOOKUP($B232,Data!$A$8:$GL$500,152,FALSE)</f>
        <v>1.0626223091976517E-2</v>
      </c>
      <c r="P232" s="23">
        <f>VLOOKUP($B232,Data!$A$8:$GL$500,153,FALSE)</f>
        <v>1.1464393179538616E-2</v>
      </c>
      <c r="Q232" s="23">
        <f>VLOOKUP($B232,Data!$A$8:$GL$500,154,FALSE)</f>
        <v>1.0964566929133859E-2</v>
      </c>
      <c r="R232" s="23">
        <f>VLOOKUP($B232,Data!$A$8:$GL$500,155,FALSE)</f>
        <v>1.2976791120080726E-2</v>
      </c>
      <c r="S232" s="23">
        <f>VLOOKUP($B232,Data!$A$8:$GL$500,156,FALSE)</f>
        <v>1.5872382851445661E-2</v>
      </c>
      <c r="T232" s="23">
        <f>VLOOKUP($B232,Data!$A$8:$GL$500,157,FALSE)</f>
        <v>2.3693239152371343E-2</v>
      </c>
      <c r="U232" s="23">
        <f>VLOOKUP($B232,Data!$A$8:$GL$500,158,FALSE)</f>
        <v>2.5501002004008014E-2</v>
      </c>
      <c r="V232" s="23">
        <f>VLOOKUP($B232,Data!$A$8:$GL$500,159,FALSE)</f>
        <v>2.6546906187624751E-2</v>
      </c>
      <c r="W232" s="23">
        <f>VLOOKUP($B232,Data!$A$8:$GL$500,160,FALSE)</f>
        <v>2.3981854838709678E-2</v>
      </c>
      <c r="X232" s="23">
        <f>VLOOKUP($B232,Data!$A$8:$GL$500,161,FALSE)</f>
        <v>2.3893280632411067E-2</v>
      </c>
      <c r="Y232" s="23">
        <f>VLOOKUP($B232,Data!$A$8:$GL$500,162,FALSE)</f>
        <v>2.0371819960861057E-2</v>
      </c>
      <c r="Z232" s="23">
        <f>VLOOKUP($B232,Data!$A$8:$GL$500,163,FALSE)</f>
        <v>2.102439024390244E-2</v>
      </c>
      <c r="AA232" s="23">
        <f>VLOOKUP($B232,Data!$A$8:$GL$500,164,FALSE)</f>
        <v>1.9931372549019607E-2</v>
      </c>
      <c r="AB232" s="23">
        <f>VLOOKUP($B232,Data!$A$8:$GL$500,165,FALSE)</f>
        <v>2.0098425196850393E-2</v>
      </c>
      <c r="AC232" s="23">
        <f>VLOOKUP($B232,Data!$A$8:$GL$500,166,FALSE)</f>
        <v>1.9095477386934675E-2</v>
      </c>
      <c r="AD232" s="23">
        <f>VLOOKUP($B232,Data!$A$8:$GL$500,167,FALSE)</f>
        <v>2.0840840840840841E-2</v>
      </c>
      <c r="AE232" s="52">
        <f>VLOOKUP($B232,Data!$A$8:$GL$500,168,FALSE)</f>
        <v>1.9851190476190477E-2</v>
      </c>
      <c r="AF232" s="52">
        <f>VLOOKUP($B232,Data!$A$8:$GL$500,169,FALSE)</f>
        <v>2.0158887785501491E-2</v>
      </c>
      <c r="AG232" s="52">
        <f>VLOOKUP($B232,Data!$A$8:$GL$500,170,FALSE)</f>
        <v>1.802747791952895E-2</v>
      </c>
      <c r="AH232" s="52">
        <f>VLOOKUP($B232,Data!$A$8:$GL$500,171,FALSE)</f>
        <v>1.8390243902439023E-2</v>
      </c>
      <c r="AI232" s="52">
        <f>VLOOKUP($B232,Data!$A$8:$GL$500,172,FALSE)</f>
        <v>1.8463740458015267E-2</v>
      </c>
      <c r="AJ232" s="52">
        <f>VLOOKUP($B232,Data!$A$8:$GL$500,173,FALSE)</f>
        <v>1.9304511278195487E-2</v>
      </c>
      <c r="AK232" s="52">
        <f>VLOOKUP($B232,Data!$A$8:$GL$500,174,FALSE)</f>
        <v>1.7832699619771863E-2</v>
      </c>
    </row>
    <row r="233" spans="1:37">
      <c r="A233" s="1"/>
      <c r="B233" s="17" t="s">
        <v>325</v>
      </c>
      <c r="C233" s="42" t="s">
        <v>516</v>
      </c>
      <c r="D233" t="s">
        <v>0</v>
      </c>
      <c r="E233" s="45" t="s">
        <v>325</v>
      </c>
      <c r="F233" s="45" t="s">
        <v>509</v>
      </c>
      <c r="G233" s="45" t="str">
        <f>""</f>
        <v/>
      </c>
      <c r="H233" s="23">
        <f>VLOOKUP($B233,Data!$A$8:$GL$500,145,FALSE)</f>
        <v>1.6244541484716157E-2</v>
      </c>
      <c r="I233" s="23">
        <f>VLOOKUP($B233,Data!$A$8:$GL$500,146,FALSE)</f>
        <v>1.44E-2</v>
      </c>
      <c r="J233" s="23">
        <f>VLOOKUP($B233,Data!$A$8:$GL$500,147,FALSE)</f>
        <v>1.563876651982379E-2</v>
      </c>
      <c r="K233" s="23">
        <f>VLOOKUP($B233,Data!$A$8:$GL$500,148,FALSE)</f>
        <v>1.4999999999999999E-2</v>
      </c>
      <c r="L233" s="23">
        <f>VLOOKUP($B233,Data!$A$8:$GL$500,149,FALSE)</f>
        <v>1.5531914893617021E-2</v>
      </c>
      <c r="M233" s="23">
        <f>VLOOKUP($B233,Data!$A$8:$GL$500,150,FALSE)</f>
        <v>1.3012552301255231E-2</v>
      </c>
      <c r="N233" s="23">
        <f>VLOOKUP($B233,Data!$A$8:$GL$500,151,FALSE)</f>
        <v>1.2520325203252032E-2</v>
      </c>
      <c r="O233" s="23">
        <f>VLOOKUP($B233,Data!$A$8:$GL$500,152,FALSE)</f>
        <v>1.2857142857142857E-2</v>
      </c>
      <c r="P233" s="23">
        <f>VLOOKUP($B233,Data!$A$8:$GL$500,153,FALSE)</f>
        <v>1.23109243697479E-2</v>
      </c>
      <c r="Q233" s="23">
        <f>VLOOKUP($B233,Data!$A$8:$GL$500,154,FALSE)</f>
        <v>1.0983606557377049E-2</v>
      </c>
      <c r="R233" s="23">
        <f>VLOOKUP($B233,Data!$A$8:$GL$500,155,FALSE)</f>
        <v>1.4920634920634921E-2</v>
      </c>
      <c r="S233" s="23">
        <f>VLOOKUP($B233,Data!$A$8:$GL$500,156,FALSE)</f>
        <v>1.9760956175298806E-2</v>
      </c>
      <c r="T233" s="23">
        <f>VLOOKUP($B233,Data!$A$8:$GL$500,157,FALSE)</f>
        <v>2.7265306122448981E-2</v>
      </c>
      <c r="U233" s="23">
        <f>VLOOKUP($B233,Data!$A$8:$GL$500,158,FALSE)</f>
        <v>2.3800000000000002E-2</v>
      </c>
      <c r="V233" s="23">
        <f>VLOOKUP($B233,Data!$A$8:$GL$500,159,FALSE)</f>
        <v>2.4448979591836735E-2</v>
      </c>
      <c r="W233" s="23">
        <f>VLOOKUP($B233,Data!$A$8:$GL$500,160,FALSE)</f>
        <v>2.496E-2</v>
      </c>
      <c r="X233" s="23">
        <f>VLOOKUP($B233,Data!$A$8:$GL$500,161,FALSE)</f>
        <v>2.328125E-2</v>
      </c>
      <c r="Y233" s="23">
        <f>VLOOKUP($B233,Data!$A$8:$GL$500,162,FALSE)</f>
        <v>2.0039682539682541E-2</v>
      </c>
      <c r="Z233" s="23">
        <f>VLOOKUP($B233,Data!$A$8:$GL$500,163,FALSE)</f>
        <v>2.0276679841897235E-2</v>
      </c>
      <c r="AA233" s="23">
        <f>VLOOKUP($B233,Data!$A$8:$GL$500,164,FALSE)</f>
        <v>2.3157894736842106E-2</v>
      </c>
      <c r="AB233" s="23">
        <f>VLOOKUP($B233,Data!$A$8:$GL$500,165,FALSE)</f>
        <v>2.7672413793103447E-2</v>
      </c>
      <c r="AC233" s="23">
        <f>VLOOKUP($B233,Data!$A$8:$GL$500,166,FALSE)</f>
        <v>2.5022624434389139E-2</v>
      </c>
      <c r="AD233" s="23">
        <f>VLOOKUP($B233,Data!$A$8:$GL$500,167,FALSE)</f>
        <v>2.5909090909090909E-2</v>
      </c>
      <c r="AE233" s="52">
        <f>VLOOKUP($B233,Data!$A$8:$GL$500,168,FALSE)</f>
        <v>2.7672413793103447E-2</v>
      </c>
      <c r="AF233" s="52">
        <f>VLOOKUP($B233,Data!$A$8:$GL$500,169,FALSE)</f>
        <v>2.75E-2</v>
      </c>
      <c r="AG233" s="52">
        <f>VLOOKUP($B233,Data!$A$8:$GL$500,170,FALSE)</f>
        <v>2.3333333333333334E-2</v>
      </c>
      <c r="AH233" s="52">
        <f>VLOOKUP($B233,Data!$A$8:$GL$500,171,FALSE)</f>
        <v>2.1846153846153845E-2</v>
      </c>
      <c r="AI233" s="52">
        <f>VLOOKUP($B233,Data!$A$8:$GL$500,172,FALSE)</f>
        <v>2.3786008230452675E-2</v>
      </c>
      <c r="AJ233" s="52">
        <f>VLOOKUP($B233,Data!$A$8:$GL$500,173,FALSE)</f>
        <v>2.3855421686746987E-2</v>
      </c>
      <c r="AK233" s="52">
        <f>VLOOKUP($B233,Data!$A$8:$GL$500,174,FALSE)</f>
        <v>1.9717741935483871E-2</v>
      </c>
    </row>
    <row r="234" spans="1:37">
      <c r="A234" s="1"/>
      <c r="B234" s="17" t="s">
        <v>326</v>
      </c>
      <c r="C234" s="42" t="s">
        <v>518</v>
      </c>
      <c r="D234" t="s">
        <v>505</v>
      </c>
      <c r="E234" s="45" t="s">
        <v>326</v>
      </c>
      <c r="F234" s="45" t="s">
        <v>33</v>
      </c>
      <c r="G234" s="45" t="str">
        <f>""</f>
        <v/>
      </c>
      <c r="H234" s="23">
        <f>VLOOKUP($B234,Data!$A$8:$GL$500,145,FALSE)</f>
        <v>4.1431451612903229E-2</v>
      </c>
      <c r="I234" s="23">
        <f>VLOOKUP($B234,Data!$A$8:$GL$500,146,FALSE)</f>
        <v>4.4032258064516126E-2</v>
      </c>
      <c r="J234" s="23">
        <f>VLOOKUP($B234,Data!$A$8:$GL$500,147,FALSE)</f>
        <v>4.0330661322645289E-2</v>
      </c>
      <c r="K234" s="23">
        <f>VLOOKUP($B234,Data!$A$8:$GL$500,148,FALSE)</f>
        <v>3.8732251521298174E-2</v>
      </c>
      <c r="L234" s="23">
        <f>VLOOKUP($B234,Data!$A$8:$GL$500,149,FALSE)</f>
        <v>4.2717842323651452E-2</v>
      </c>
      <c r="M234" s="23">
        <f>VLOOKUP($B234,Data!$A$8:$GL$500,150,FALSE)</f>
        <v>3.8962264150943393E-2</v>
      </c>
      <c r="N234" s="23">
        <f>VLOOKUP($B234,Data!$A$8:$GL$500,151,FALSE)</f>
        <v>4.0330843116328709E-2</v>
      </c>
      <c r="O234" s="23">
        <f>VLOOKUP($B234,Data!$A$8:$GL$500,152,FALSE)</f>
        <v>3.6928799149840597E-2</v>
      </c>
      <c r="P234" s="23">
        <f>VLOOKUP($B234,Data!$A$8:$GL$500,153,FALSE)</f>
        <v>4.2660944206008584E-2</v>
      </c>
      <c r="Q234" s="23">
        <f>VLOOKUP($B234,Data!$A$8:$GL$500,154,FALSE)</f>
        <v>4.2705005324813632E-2</v>
      </c>
      <c r="R234" s="23">
        <f>VLOOKUP($B234,Data!$A$8:$GL$500,155,FALSE)</f>
        <v>4.6010416666666665E-2</v>
      </c>
      <c r="S234" s="23">
        <f>VLOOKUP($B234,Data!$A$8:$GL$500,156,FALSE)</f>
        <v>5.4327122153209111E-2</v>
      </c>
      <c r="T234" s="23">
        <f>VLOOKUP($B234,Data!$A$8:$GL$500,157,FALSE)</f>
        <v>7.4155440414507778E-2</v>
      </c>
      <c r="U234" s="23">
        <f>VLOOKUP($B234,Data!$A$8:$GL$500,158,FALSE)</f>
        <v>7.5035897435897433E-2</v>
      </c>
      <c r="V234" s="23">
        <f>VLOOKUP($B234,Data!$A$8:$GL$500,159,FALSE)</f>
        <v>7.9638429752066114E-2</v>
      </c>
      <c r="W234" s="23">
        <f>VLOOKUP($B234,Data!$A$8:$GL$500,160,FALSE)</f>
        <v>7.6959669079627716E-2</v>
      </c>
      <c r="X234" s="23">
        <f>VLOOKUP($B234,Data!$A$8:$GL$500,161,FALSE)</f>
        <v>7.8034979423868306E-2</v>
      </c>
      <c r="Y234" s="23">
        <f>VLOOKUP($B234,Data!$A$8:$GL$500,162,FALSE)</f>
        <v>7.2470713525026625E-2</v>
      </c>
      <c r="Z234" s="23">
        <f>VLOOKUP($B234,Data!$A$8:$GL$500,163,FALSE)</f>
        <v>7.3593582887700529E-2</v>
      </c>
      <c r="AA234" s="23">
        <f>VLOOKUP($B234,Data!$A$8:$GL$500,164,FALSE)</f>
        <v>7.058886509635974E-2</v>
      </c>
      <c r="AB234" s="23">
        <f>VLOOKUP($B234,Data!$A$8:$GL$500,165,FALSE)</f>
        <v>7.5414893617021278E-2</v>
      </c>
      <c r="AC234" s="23">
        <f>VLOOKUP($B234,Data!$A$8:$GL$500,166,FALSE)</f>
        <v>7.5521920668058462E-2</v>
      </c>
      <c r="AD234" s="23">
        <f>VLOOKUP($B234,Data!$A$8:$GL$500,167,FALSE)</f>
        <v>8.216931216931217E-2</v>
      </c>
      <c r="AE234" s="52">
        <f>VLOOKUP($B234,Data!$A$8:$GL$500,168,FALSE)</f>
        <v>7.9595744680851066E-2</v>
      </c>
      <c r="AF234" s="52">
        <f>VLOOKUP($B234,Data!$A$8:$GL$500,169,FALSE)</f>
        <v>8.6552094522019341E-2</v>
      </c>
      <c r="AG234" s="52">
        <f>VLOOKUP($B234,Data!$A$8:$GL$500,170,FALSE)</f>
        <v>8.1747052518756705E-2</v>
      </c>
      <c r="AH234" s="52">
        <f>VLOOKUP($B234,Data!$A$8:$GL$500,171,FALSE)</f>
        <v>8.1245937161430123E-2</v>
      </c>
      <c r="AI234" s="52">
        <f>VLOOKUP($B234,Data!$A$8:$GL$500,172,FALSE)</f>
        <v>7.8037486218302102E-2</v>
      </c>
      <c r="AJ234" s="52">
        <f>VLOOKUP($B234,Data!$A$8:$GL$500,173,FALSE)</f>
        <v>8.3882091212458293E-2</v>
      </c>
      <c r="AK234" s="52">
        <f>VLOOKUP($B234,Data!$A$8:$GL$500,174,FALSE)</f>
        <v>7.5873893805309733E-2</v>
      </c>
    </row>
    <row r="235" spans="1:37">
      <c r="A235" s="1"/>
      <c r="B235" s="17" t="s">
        <v>327</v>
      </c>
      <c r="C235" s="42" t="s">
        <v>517</v>
      </c>
      <c r="D235" t="s">
        <v>0</v>
      </c>
      <c r="E235" s="45" t="s">
        <v>327</v>
      </c>
      <c r="F235" s="45" t="s">
        <v>35</v>
      </c>
      <c r="G235" s="45" t="str">
        <f>""</f>
        <v/>
      </c>
      <c r="H235" s="23">
        <f>VLOOKUP($B235,Data!$A$8:$GL$500,145,FALSE)</f>
        <v>1.5216284987277354E-2</v>
      </c>
      <c r="I235" s="23">
        <f>VLOOKUP($B235,Data!$A$8:$GL$500,146,FALSE)</f>
        <v>1.2656641604010026E-2</v>
      </c>
      <c r="J235" s="23">
        <f>VLOOKUP($B235,Data!$A$8:$GL$500,147,FALSE)</f>
        <v>1.3538461538461539E-2</v>
      </c>
      <c r="K235" s="23">
        <f>VLOOKUP($B235,Data!$A$8:$GL$500,148,FALSE)</f>
        <v>1.3582089552238805E-2</v>
      </c>
      <c r="L235" s="23">
        <f>VLOOKUP($B235,Data!$A$8:$GL$500,149,FALSE)</f>
        <v>1.5077319587628866E-2</v>
      </c>
      <c r="M235" s="23">
        <f>VLOOKUP($B235,Data!$A$8:$GL$500,150,FALSE)</f>
        <v>1.1908396946564885E-2</v>
      </c>
      <c r="N235" s="23">
        <f>VLOOKUP($B235,Data!$A$8:$GL$500,151,FALSE)</f>
        <v>1.0765432098765432E-2</v>
      </c>
      <c r="O235" s="23">
        <f>VLOOKUP($B235,Data!$A$8:$GL$500,152,FALSE)</f>
        <v>1.0802005012531328E-2</v>
      </c>
      <c r="P235" s="23">
        <f>VLOOKUP($B235,Data!$A$8:$GL$500,153,FALSE)</f>
        <v>1.1793611793611793E-2</v>
      </c>
      <c r="Q235" s="23">
        <f>VLOOKUP($B235,Data!$A$8:$GL$500,154,FALSE)</f>
        <v>1.2208121827411168E-2</v>
      </c>
      <c r="R235" s="23">
        <f>VLOOKUP($B235,Data!$A$8:$GL$500,155,FALSE)</f>
        <v>1.4772727272727272E-2</v>
      </c>
      <c r="S235" s="23">
        <f>VLOOKUP($B235,Data!$A$8:$GL$500,156,FALSE)</f>
        <v>2.1155778894472361E-2</v>
      </c>
      <c r="T235" s="23">
        <f>VLOOKUP($B235,Data!$A$8:$GL$500,157,FALSE)</f>
        <v>2.9097560975609758E-2</v>
      </c>
      <c r="U235" s="23">
        <f>VLOOKUP($B235,Data!$A$8:$GL$500,158,FALSE)</f>
        <v>3.0515970515970516E-2</v>
      </c>
      <c r="V235" s="23">
        <f>VLOOKUP($B235,Data!$A$8:$GL$500,159,FALSE)</f>
        <v>3.0346534653465346E-2</v>
      </c>
      <c r="W235" s="23">
        <f>VLOOKUP($B235,Data!$A$8:$GL$500,160,FALSE)</f>
        <v>2.9296482412060301E-2</v>
      </c>
      <c r="X235" s="23">
        <f>VLOOKUP($B235,Data!$A$8:$GL$500,161,FALSE)</f>
        <v>3.0147783251231526E-2</v>
      </c>
      <c r="Y235" s="23">
        <f>VLOOKUP($B235,Data!$A$8:$GL$500,162,FALSE)</f>
        <v>2.3966346153846154E-2</v>
      </c>
      <c r="Z235" s="23">
        <f>VLOOKUP($B235,Data!$A$8:$GL$500,163,FALSE)</f>
        <v>2.5223529411764707E-2</v>
      </c>
      <c r="AA235" s="23">
        <f>VLOOKUP($B235,Data!$A$8:$GL$500,164,FALSE)</f>
        <v>2.3644859813084111E-2</v>
      </c>
      <c r="AB235" s="23">
        <f>VLOOKUP($B235,Data!$A$8:$GL$500,165,FALSE)</f>
        <v>2.5105882352941176E-2</v>
      </c>
      <c r="AC235" s="23">
        <f>VLOOKUP($B235,Data!$A$8:$GL$500,166,FALSE)</f>
        <v>2.5607940446650126E-2</v>
      </c>
      <c r="AD235" s="23">
        <f>VLOOKUP($B235,Data!$A$8:$GL$500,167,FALSE)</f>
        <v>2.8251231527093596E-2</v>
      </c>
      <c r="AE235" s="52">
        <f>VLOOKUP($B235,Data!$A$8:$GL$500,168,FALSE)</f>
        <v>2.8064516129032258E-2</v>
      </c>
      <c r="AF235" s="52">
        <f>VLOOKUP($B235,Data!$A$8:$GL$500,169,FALSE)</f>
        <v>3.1288659793814434E-2</v>
      </c>
      <c r="AG235" s="52">
        <f>VLOOKUP($B235,Data!$A$8:$GL$500,170,FALSE)</f>
        <v>2.7227722772277228E-2</v>
      </c>
      <c r="AH235" s="52">
        <f>VLOOKUP($B235,Data!$A$8:$GL$500,171,FALSE)</f>
        <v>2.8387909319899245E-2</v>
      </c>
      <c r="AI235" s="52">
        <f>VLOOKUP($B235,Data!$A$8:$GL$500,172,FALSE)</f>
        <v>2.7237163814180929E-2</v>
      </c>
      <c r="AJ235" s="52">
        <f>VLOOKUP($B235,Data!$A$8:$GL$500,173,FALSE)</f>
        <v>2.7799511002444988E-2</v>
      </c>
      <c r="AK235" s="52">
        <f>VLOOKUP($B235,Data!$A$8:$GL$500,174,FALSE)</f>
        <v>2.4075829383886256E-2</v>
      </c>
    </row>
    <row r="236" spans="1:37">
      <c r="A236" s="1"/>
      <c r="B236" s="17" t="s">
        <v>328</v>
      </c>
      <c r="C236" s="42" t="s">
        <v>517</v>
      </c>
      <c r="D236" t="s">
        <v>0</v>
      </c>
      <c r="E236" s="45" t="s">
        <v>328</v>
      </c>
      <c r="F236" s="45" t="s">
        <v>14</v>
      </c>
      <c r="G236" s="45" t="str">
        <f>""</f>
        <v/>
      </c>
      <c r="H236" s="23">
        <f>VLOOKUP($B236,Data!$A$8:$GL$500,145,FALSE)</f>
        <v>2.4129032258064516E-2</v>
      </c>
      <c r="I236" s="23">
        <f>VLOOKUP($B236,Data!$A$8:$GL$500,146,FALSE)</f>
        <v>2.3117283950617285E-2</v>
      </c>
      <c r="J236" s="23">
        <f>VLOOKUP($B236,Data!$A$8:$GL$500,147,FALSE)</f>
        <v>2.1999999999999999E-2</v>
      </c>
      <c r="K236" s="23">
        <f>VLOOKUP($B236,Data!$A$8:$GL$500,148,FALSE)</f>
        <v>2.032051282051282E-2</v>
      </c>
      <c r="L236" s="23">
        <f>VLOOKUP($B236,Data!$A$8:$GL$500,149,FALSE)</f>
        <v>2.3516129032258064E-2</v>
      </c>
      <c r="M236" s="23">
        <f>VLOOKUP($B236,Data!$A$8:$GL$500,150,FALSE)</f>
        <v>2.0326797385620914E-2</v>
      </c>
      <c r="N236" s="23">
        <f>VLOOKUP($B236,Data!$A$8:$GL$500,151,FALSE)</f>
        <v>2.3741496598639455E-2</v>
      </c>
      <c r="O236" s="23">
        <f>VLOOKUP($B236,Data!$A$8:$GL$500,152,FALSE)</f>
        <v>1.8695652173913044E-2</v>
      </c>
      <c r="P236" s="23">
        <f>VLOOKUP($B236,Data!$A$8:$GL$500,153,FALSE)</f>
        <v>2.122857142857143E-2</v>
      </c>
      <c r="Q236" s="23">
        <f>VLOOKUP($B236,Data!$A$8:$GL$500,154,FALSE)</f>
        <v>2.2538226299694191E-2</v>
      </c>
      <c r="R236" s="23">
        <f>VLOOKUP($B236,Data!$A$8:$GL$500,155,FALSE)</f>
        <v>2.8125000000000001E-2</v>
      </c>
      <c r="S236" s="23">
        <f>VLOOKUP($B236,Data!$A$8:$GL$500,156,FALSE)</f>
        <v>3.9874608150470219E-2</v>
      </c>
      <c r="T236" s="23">
        <f>VLOOKUP($B236,Data!$A$8:$GL$500,157,FALSE)</f>
        <v>5.8000000000000003E-2</v>
      </c>
      <c r="U236" s="23">
        <f>VLOOKUP($B236,Data!$A$8:$GL$500,158,FALSE)</f>
        <v>5.9898305084745765E-2</v>
      </c>
      <c r="V236" s="23">
        <f>VLOOKUP($B236,Data!$A$8:$GL$500,159,FALSE)</f>
        <v>5.7433333333333336E-2</v>
      </c>
      <c r="W236" s="23">
        <f>VLOOKUP($B236,Data!$A$8:$GL$500,160,FALSE)</f>
        <v>5.4652777777777779E-2</v>
      </c>
      <c r="X236" s="23">
        <f>VLOOKUP($B236,Data!$A$8:$GL$500,161,FALSE)</f>
        <v>5.3286713286713284E-2</v>
      </c>
      <c r="Y236" s="23">
        <f>VLOOKUP($B236,Data!$A$8:$GL$500,162,FALSE)</f>
        <v>4.4027303754266209E-2</v>
      </c>
      <c r="Z236" s="23">
        <f>VLOOKUP($B236,Data!$A$8:$GL$500,163,FALSE)</f>
        <v>4.2310231023102308E-2</v>
      </c>
      <c r="AA236" s="23">
        <f>VLOOKUP($B236,Data!$A$8:$GL$500,164,FALSE)</f>
        <v>4.1204013377926424E-2</v>
      </c>
      <c r="AB236" s="23">
        <f>VLOOKUP($B236,Data!$A$8:$GL$500,165,FALSE)</f>
        <v>4.5876623376623377E-2</v>
      </c>
      <c r="AC236" s="23">
        <f>VLOOKUP($B236,Data!$A$8:$GL$500,166,FALSE)</f>
        <v>4.3714285714285712E-2</v>
      </c>
      <c r="AD236" s="23">
        <f>VLOOKUP($B236,Data!$A$8:$GL$500,167,FALSE)</f>
        <v>5.2343750000000001E-2</v>
      </c>
      <c r="AE236" s="52">
        <f>VLOOKUP($B236,Data!$A$8:$GL$500,168,FALSE)</f>
        <v>5.1815286624203823E-2</v>
      </c>
      <c r="AF236" s="52">
        <f>VLOOKUP($B236,Data!$A$8:$GL$500,169,FALSE)</f>
        <v>5.2208955223880596E-2</v>
      </c>
      <c r="AG236" s="52">
        <f>VLOOKUP($B236,Data!$A$8:$GL$500,170,FALSE)</f>
        <v>4.7072463768115941E-2</v>
      </c>
      <c r="AH236" s="52">
        <f>VLOOKUP($B236,Data!$A$8:$GL$500,171,FALSE)</f>
        <v>4.6893491124260354E-2</v>
      </c>
      <c r="AI236" s="52">
        <f>VLOOKUP($B236,Data!$A$8:$GL$500,172,FALSE)</f>
        <v>4.305084745762712E-2</v>
      </c>
      <c r="AJ236" s="52">
        <f>VLOOKUP($B236,Data!$A$8:$GL$500,173,FALSE)</f>
        <v>4.1301939058171748E-2</v>
      </c>
      <c r="AK236" s="52">
        <f>VLOOKUP($B236,Data!$A$8:$GL$500,174,FALSE)</f>
        <v>4.1280487804878051E-2</v>
      </c>
    </row>
    <row r="237" spans="1:37">
      <c r="A237" s="1"/>
      <c r="B237" s="17" t="s">
        <v>329</v>
      </c>
      <c r="C237" s="42" t="s">
        <v>517</v>
      </c>
      <c r="D237" t="s">
        <v>0</v>
      </c>
      <c r="E237" s="45" t="s">
        <v>329</v>
      </c>
      <c r="F237" s="45" t="s">
        <v>35</v>
      </c>
      <c r="G237" s="45" t="str">
        <f>""</f>
        <v/>
      </c>
      <c r="H237" s="23">
        <f>VLOOKUP($B237,Data!$A$8:$GL$500,145,FALSE)</f>
        <v>2.3887468030690535E-2</v>
      </c>
      <c r="I237" s="23">
        <f>VLOOKUP($B237,Data!$A$8:$GL$500,146,FALSE)</f>
        <v>2.0024449877750611E-2</v>
      </c>
      <c r="J237" s="23">
        <f>VLOOKUP($B237,Data!$A$8:$GL$500,147,FALSE)</f>
        <v>2.0100250626566417E-2</v>
      </c>
      <c r="K237" s="23">
        <f>VLOOKUP($B237,Data!$A$8:$GL$500,148,FALSE)</f>
        <v>2.0470297029702971E-2</v>
      </c>
      <c r="L237" s="23">
        <f>VLOOKUP($B237,Data!$A$8:$GL$500,149,FALSE)</f>
        <v>2.074074074074074E-2</v>
      </c>
      <c r="M237" s="23">
        <f>VLOOKUP($B237,Data!$A$8:$GL$500,150,FALSE)</f>
        <v>1.9086294416243654E-2</v>
      </c>
      <c r="N237" s="23">
        <f>VLOOKUP($B237,Data!$A$8:$GL$500,151,FALSE)</f>
        <v>1.8656330749354005E-2</v>
      </c>
      <c r="O237" s="23">
        <f>VLOOKUP($B237,Data!$A$8:$GL$500,152,FALSE)</f>
        <v>2.0439276485788114E-2</v>
      </c>
      <c r="P237" s="23">
        <f>VLOOKUP($B237,Data!$A$8:$GL$500,153,FALSE)</f>
        <v>2.2864864864864866E-2</v>
      </c>
      <c r="Q237" s="23">
        <f>VLOOKUP($B237,Data!$A$8:$GL$500,154,FALSE)</f>
        <v>1.7959697732997482E-2</v>
      </c>
      <c r="R237" s="23">
        <f>VLOOKUP($B237,Data!$A$8:$GL$500,155,FALSE)</f>
        <v>2.1174934725848565E-2</v>
      </c>
      <c r="S237" s="23">
        <f>VLOOKUP($B237,Data!$A$8:$GL$500,156,FALSE)</f>
        <v>3.0870712401055409E-2</v>
      </c>
      <c r="T237" s="23">
        <f>VLOOKUP($B237,Data!$A$8:$GL$500,157,FALSE)</f>
        <v>3.9973474801061011E-2</v>
      </c>
      <c r="U237" s="23">
        <f>VLOOKUP($B237,Data!$A$8:$GL$500,158,FALSE)</f>
        <v>3.9835616438356161E-2</v>
      </c>
      <c r="V237" s="23">
        <f>VLOOKUP($B237,Data!$A$8:$GL$500,159,FALSE)</f>
        <v>3.9295392953929538E-2</v>
      </c>
      <c r="W237" s="23">
        <f>VLOOKUP($B237,Data!$A$8:$GL$500,160,FALSE)</f>
        <v>4.1155913978494621E-2</v>
      </c>
      <c r="X237" s="23">
        <f>VLOOKUP($B237,Data!$A$8:$GL$500,161,FALSE)</f>
        <v>4.3222222222222224E-2</v>
      </c>
      <c r="Y237" s="23">
        <f>VLOOKUP($B237,Data!$A$8:$GL$500,162,FALSE)</f>
        <v>3.7071823204419888E-2</v>
      </c>
      <c r="Z237" s="23">
        <f>VLOOKUP($B237,Data!$A$8:$GL$500,163,FALSE)</f>
        <v>3.5824468085106385E-2</v>
      </c>
      <c r="AA237" s="23">
        <f>VLOOKUP($B237,Data!$A$8:$GL$500,164,FALSE)</f>
        <v>3.8583106267029973E-2</v>
      </c>
      <c r="AB237" s="23">
        <f>VLOOKUP($B237,Data!$A$8:$GL$500,165,FALSE)</f>
        <v>3.8288770053475939E-2</v>
      </c>
      <c r="AC237" s="23">
        <f>VLOOKUP($B237,Data!$A$8:$GL$500,166,FALSE)</f>
        <v>3.6925207756232689E-2</v>
      </c>
      <c r="AD237" s="23">
        <f>VLOOKUP($B237,Data!$A$8:$GL$500,167,FALSE)</f>
        <v>4.124260355029586E-2</v>
      </c>
      <c r="AE237" s="52">
        <f>VLOOKUP($B237,Data!$A$8:$GL$500,168,FALSE)</f>
        <v>4.3303571428571427E-2</v>
      </c>
      <c r="AF237" s="52">
        <f>VLOOKUP($B237,Data!$A$8:$GL$500,169,FALSE)</f>
        <v>4.2625698324022347E-2</v>
      </c>
      <c r="AG237" s="52">
        <f>VLOOKUP($B237,Data!$A$8:$GL$500,170,FALSE)</f>
        <v>3.7805555555555558E-2</v>
      </c>
      <c r="AH237" s="52">
        <f>VLOOKUP($B237,Data!$A$8:$GL$500,171,FALSE)</f>
        <v>3.6639566395663958E-2</v>
      </c>
      <c r="AI237" s="52">
        <f>VLOOKUP($B237,Data!$A$8:$GL$500,172,FALSE)</f>
        <v>3.8933333333333334E-2</v>
      </c>
      <c r="AJ237" s="52">
        <f>VLOOKUP($B237,Data!$A$8:$GL$500,173,FALSE)</f>
        <v>3.8196721311475411E-2</v>
      </c>
      <c r="AK237" s="52">
        <f>VLOOKUP($B237,Data!$A$8:$GL$500,174,FALSE)</f>
        <v>3.22972972972973E-2</v>
      </c>
    </row>
    <row r="238" spans="1:37">
      <c r="A238" s="1"/>
      <c r="B238" s="17" t="s">
        <v>330</v>
      </c>
      <c r="C238" s="42" t="s">
        <v>518</v>
      </c>
      <c r="D238" t="s">
        <v>505</v>
      </c>
      <c r="E238" s="45" t="s">
        <v>330</v>
      </c>
      <c r="F238" s="45" t="s">
        <v>43</v>
      </c>
      <c r="G238" s="45" t="str">
        <f>""</f>
        <v/>
      </c>
      <c r="H238" s="23">
        <f>VLOOKUP($B238,Data!$A$8:$GL$500,145,FALSE)</f>
        <v>3.8796068796068797E-2</v>
      </c>
      <c r="I238" s="23">
        <f>VLOOKUP($B238,Data!$A$8:$GL$500,146,FALSE)</f>
        <v>3.5108153078202996E-2</v>
      </c>
      <c r="J238" s="23">
        <f>VLOOKUP($B238,Data!$A$8:$GL$500,147,FALSE)</f>
        <v>3.3681592039800992E-2</v>
      </c>
      <c r="K238" s="23">
        <f>VLOOKUP($B238,Data!$A$8:$GL$500,148,FALSE)</f>
        <v>3.3000000000000002E-2</v>
      </c>
      <c r="L238" s="23">
        <f>VLOOKUP($B238,Data!$A$8:$GL$500,149,FALSE)</f>
        <v>3.490049751243781E-2</v>
      </c>
      <c r="M238" s="23">
        <f>VLOOKUP($B238,Data!$A$8:$GL$500,150,FALSE)</f>
        <v>3.151540383014155E-2</v>
      </c>
      <c r="N238" s="23">
        <f>VLOOKUP($B238,Data!$A$8:$GL$500,151,FALSE)</f>
        <v>3.1862416107382552E-2</v>
      </c>
      <c r="O238" s="23">
        <f>VLOOKUP($B238,Data!$A$8:$GL$500,152,FALSE)</f>
        <v>3.0092827004219409E-2</v>
      </c>
      <c r="P238" s="23">
        <f>VLOOKUP($B238,Data!$A$8:$GL$500,153,FALSE)</f>
        <v>3.2995815899581588E-2</v>
      </c>
      <c r="Q238" s="23">
        <f>VLOOKUP($B238,Data!$A$8:$GL$500,154,FALSE)</f>
        <v>3.317991631799163E-2</v>
      </c>
      <c r="R238" s="23">
        <f>VLOOKUP($B238,Data!$A$8:$GL$500,155,FALSE)</f>
        <v>3.8991735537190084E-2</v>
      </c>
      <c r="S238" s="23">
        <f>VLOOKUP($B238,Data!$A$8:$GL$500,156,FALSE)</f>
        <v>5.0772391125718984E-2</v>
      </c>
      <c r="T238" s="23">
        <f>VLOOKUP($B238,Data!$A$8:$GL$500,157,FALSE)</f>
        <v>6.8543209876543207E-2</v>
      </c>
      <c r="U238" s="23">
        <f>VLOOKUP($B238,Data!$A$8:$GL$500,158,FALSE)</f>
        <v>6.9463850528025992E-2</v>
      </c>
      <c r="V238" s="23">
        <f>VLOOKUP($B238,Data!$A$8:$GL$500,159,FALSE)</f>
        <v>7.2951360263808745E-2</v>
      </c>
      <c r="W238" s="23">
        <f>VLOOKUP($B238,Data!$A$8:$GL$500,160,FALSE)</f>
        <v>7.2211138819617618E-2</v>
      </c>
      <c r="X238" s="23">
        <f>VLOOKUP($B238,Data!$A$8:$GL$500,161,FALSE)</f>
        <v>7.2334983498349839E-2</v>
      </c>
      <c r="Y238" s="23">
        <f>VLOOKUP($B238,Data!$A$8:$GL$500,162,FALSE)</f>
        <v>6.1481178396072013E-2</v>
      </c>
      <c r="Z238" s="23">
        <f>VLOOKUP($B238,Data!$A$8:$GL$500,163,FALSE)</f>
        <v>6.0287120590648072E-2</v>
      </c>
      <c r="AA238" s="23">
        <f>VLOOKUP($B238,Data!$A$8:$GL$500,164,FALSE)</f>
        <v>6.0509868421052632E-2</v>
      </c>
      <c r="AB238" s="23">
        <f>VLOOKUP($B238,Data!$A$8:$GL$500,165,FALSE)</f>
        <v>6.4794069192751241E-2</v>
      </c>
      <c r="AC238" s="23">
        <f>VLOOKUP($B238,Data!$A$8:$GL$500,166,FALSE)</f>
        <v>6.646269907795474E-2</v>
      </c>
      <c r="AD238" s="23">
        <f>VLOOKUP($B238,Data!$A$8:$GL$500,167,FALSE)</f>
        <v>7.0847315436241606E-2</v>
      </c>
      <c r="AE238" s="52">
        <f>VLOOKUP($B238,Data!$A$8:$GL$500,168,FALSE)</f>
        <v>6.8473029045643147E-2</v>
      </c>
      <c r="AF238" s="52">
        <f>VLOOKUP($B238,Data!$A$8:$GL$500,169,FALSE)</f>
        <v>7.3558333333333337E-2</v>
      </c>
      <c r="AG238" s="52">
        <f>VLOOKUP($B238,Data!$A$8:$GL$500,170,FALSE)</f>
        <v>6.9835390946502054E-2</v>
      </c>
      <c r="AH238" s="52">
        <f>VLOOKUP($B238,Data!$A$8:$GL$500,171,FALSE)</f>
        <v>7.0180475799835926E-2</v>
      </c>
      <c r="AI238" s="52">
        <f>VLOOKUP($B238,Data!$A$8:$GL$500,172,FALSE)</f>
        <v>7.1627712854757927E-2</v>
      </c>
      <c r="AJ238" s="52">
        <f>VLOOKUP($B238,Data!$A$8:$GL$500,173,FALSE)</f>
        <v>7.3402489626556017E-2</v>
      </c>
      <c r="AK238" s="52">
        <f>VLOOKUP($B238,Data!$A$8:$GL$500,174,FALSE)</f>
        <v>6.8453177257525089E-2</v>
      </c>
    </row>
    <row r="239" spans="1:37">
      <c r="A239" s="1"/>
      <c r="B239" s="17" t="s">
        <v>331</v>
      </c>
      <c r="C239" s="42" t="s">
        <v>517</v>
      </c>
      <c r="D239" t="s">
        <v>0</v>
      </c>
      <c r="E239" s="45" t="s">
        <v>331</v>
      </c>
      <c r="F239" s="45" t="s">
        <v>28</v>
      </c>
      <c r="G239" s="45" t="str">
        <f>""</f>
        <v/>
      </c>
      <c r="H239" s="23">
        <f>VLOOKUP($B239,Data!$A$8:$GL$500,145,FALSE)</f>
        <v>2.2008281573498965E-2</v>
      </c>
      <c r="I239" s="23">
        <f>VLOOKUP($B239,Data!$A$8:$GL$500,146,FALSE)</f>
        <v>2.1384297520661157E-2</v>
      </c>
      <c r="J239" s="23">
        <f>VLOOKUP($B239,Data!$A$8:$GL$500,147,FALSE)</f>
        <v>2.0727650727650728E-2</v>
      </c>
      <c r="K239" s="23">
        <f>VLOOKUP($B239,Data!$A$8:$GL$500,148,FALSE)</f>
        <v>1.978448275862069E-2</v>
      </c>
      <c r="L239" s="23">
        <f>VLOOKUP($B239,Data!$A$8:$GL$500,149,FALSE)</f>
        <v>2.4285714285714285E-2</v>
      </c>
      <c r="M239" s="23">
        <f>VLOOKUP($B239,Data!$A$8:$GL$500,150,FALSE)</f>
        <v>2.141649048625793E-2</v>
      </c>
      <c r="N239" s="23">
        <f>VLOOKUP($B239,Data!$A$8:$GL$500,151,FALSE)</f>
        <v>2.10351966873706E-2</v>
      </c>
      <c r="O239" s="23">
        <f>VLOOKUP($B239,Data!$A$8:$GL$500,152,FALSE)</f>
        <v>2.0189873417721518E-2</v>
      </c>
      <c r="P239" s="23">
        <f>VLOOKUP($B239,Data!$A$8:$GL$500,153,FALSE)</f>
        <v>2.3375796178343948E-2</v>
      </c>
      <c r="Q239" s="23">
        <f>VLOOKUP($B239,Data!$A$8:$GL$500,154,FALSE)</f>
        <v>2.344226579520697E-2</v>
      </c>
      <c r="R239" s="23">
        <f>VLOOKUP($B239,Data!$A$8:$GL$500,155,FALSE)</f>
        <v>2.6419213973799125E-2</v>
      </c>
      <c r="S239" s="23">
        <f>VLOOKUP($B239,Data!$A$8:$GL$500,156,FALSE)</f>
        <v>2.9615384615384616E-2</v>
      </c>
      <c r="T239" s="23">
        <f>VLOOKUP($B239,Data!$A$8:$GL$500,157,FALSE)</f>
        <v>4.6126914660831513E-2</v>
      </c>
      <c r="U239" s="23">
        <f>VLOOKUP($B239,Data!$A$8:$GL$500,158,FALSE)</f>
        <v>4.7843137254901962E-2</v>
      </c>
      <c r="V239" s="23">
        <f>VLOOKUP($B239,Data!$A$8:$GL$500,159,FALSE)</f>
        <v>4.7792494481236202E-2</v>
      </c>
      <c r="W239" s="23">
        <f>VLOOKUP($B239,Data!$A$8:$GL$500,160,FALSE)</f>
        <v>4.2719101123595504E-2</v>
      </c>
      <c r="X239" s="23">
        <f>VLOOKUP($B239,Data!$A$8:$GL$500,161,FALSE)</f>
        <v>4.6200873362445417E-2</v>
      </c>
      <c r="Y239" s="23">
        <f>VLOOKUP($B239,Data!$A$8:$GL$500,162,FALSE)</f>
        <v>4.231121281464531E-2</v>
      </c>
      <c r="Z239" s="23">
        <f>VLOOKUP($B239,Data!$A$8:$GL$500,163,FALSE)</f>
        <v>4.1233183856502244E-2</v>
      </c>
      <c r="AA239" s="23">
        <f>VLOOKUP($B239,Data!$A$8:$GL$500,164,FALSE)</f>
        <v>3.5955555555555553E-2</v>
      </c>
      <c r="AB239" s="23">
        <f>VLOOKUP($B239,Data!$A$8:$GL$500,165,FALSE)</f>
        <v>3.8109890109890111E-2</v>
      </c>
      <c r="AC239" s="23">
        <f>VLOOKUP($B239,Data!$A$8:$GL$500,166,FALSE)</f>
        <v>3.6034858387799566E-2</v>
      </c>
      <c r="AD239" s="23">
        <f>VLOOKUP($B239,Data!$A$8:$GL$500,167,FALSE)</f>
        <v>3.5490196078431374E-2</v>
      </c>
      <c r="AE239" s="52">
        <f>VLOOKUP($B239,Data!$A$8:$GL$500,168,FALSE)</f>
        <v>2.9626373626373628E-2</v>
      </c>
      <c r="AF239" s="52">
        <f>VLOOKUP($B239,Data!$A$8:$GL$500,169,FALSE)</f>
        <v>3.4803493449781661E-2</v>
      </c>
      <c r="AG239" s="52">
        <f>VLOOKUP($B239,Data!$A$8:$GL$500,170,FALSE)</f>
        <v>3.0146750524109013E-2</v>
      </c>
      <c r="AH239" s="52">
        <f>VLOOKUP($B239,Data!$A$8:$GL$500,171,FALSE)</f>
        <v>2.9029535864978903E-2</v>
      </c>
      <c r="AI239" s="52">
        <f>VLOOKUP($B239,Data!$A$8:$GL$500,172,FALSE)</f>
        <v>2.6232179226069248E-2</v>
      </c>
      <c r="AJ239" s="52">
        <f>VLOOKUP($B239,Data!$A$8:$GL$500,173,FALSE)</f>
        <v>3.0102669404517453E-2</v>
      </c>
      <c r="AK239" s="52">
        <f>VLOOKUP($B239,Data!$A$8:$GL$500,174,FALSE)</f>
        <v>2.9144602851323829E-2</v>
      </c>
    </row>
    <row r="240" spans="1:37">
      <c r="A240" s="1"/>
      <c r="B240" s="17" t="s">
        <v>332</v>
      </c>
      <c r="C240" s="42" t="s">
        <v>518</v>
      </c>
      <c r="D240" t="s">
        <v>0</v>
      </c>
      <c r="E240" s="45" t="s">
        <v>332</v>
      </c>
      <c r="F240" s="45" t="s">
        <v>30</v>
      </c>
      <c r="G240" s="45" t="str">
        <f>""</f>
        <v/>
      </c>
      <c r="H240" s="23">
        <f>VLOOKUP($B240,Data!$A$8:$GL$500,145,FALSE)</f>
        <v>1.3160377358490566E-2</v>
      </c>
      <c r="I240" s="23">
        <f>VLOOKUP($B240,Data!$A$8:$GL$500,146,FALSE)</f>
        <v>1.2271662763466043E-2</v>
      </c>
      <c r="J240" s="23">
        <f>VLOOKUP($B240,Data!$A$8:$GL$500,147,FALSE)</f>
        <v>1.2343387470997679E-2</v>
      </c>
      <c r="K240" s="23">
        <f>VLOOKUP($B240,Data!$A$8:$GL$500,148,FALSE)</f>
        <v>1.0844444444444445E-2</v>
      </c>
      <c r="L240" s="23">
        <f>VLOOKUP($B240,Data!$A$8:$GL$500,149,FALSE)</f>
        <v>1.0065217391304348E-2</v>
      </c>
      <c r="M240" s="23">
        <f>VLOOKUP($B240,Data!$A$8:$GL$500,150,FALSE)</f>
        <v>7.8540772532188843E-3</v>
      </c>
      <c r="N240" s="23">
        <f>VLOOKUP($B240,Data!$A$8:$GL$500,151,FALSE)</f>
        <v>7.3175965665236049E-3</v>
      </c>
      <c r="O240" s="23">
        <f>VLOOKUP($B240,Data!$A$8:$GL$500,152,FALSE)</f>
        <v>6.6738197424892707E-3</v>
      </c>
      <c r="P240" s="23">
        <f>VLOOKUP($B240,Data!$A$8:$GL$500,153,FALSE)</f>
        <v>6.9639065817409763E-3</v>
      </c>
      <c r="Q240" s="23">
        <f>VLOOKUP($B240,Data!$A$8:$GL$500,154,FALSE)</f>
        <v>7.6940639269406389E-3</v>
      </c>
      <c r="R240" s="23">
        <f>VLOOKUP($B240,Data!$A$8:$GL$500,155,FALSE)</f>
        <v>9.4835680751173702E-3</v>
      </c>
      <c r="S240" s="23">
        <f>VLOOKUP($B240,Data!$A$8:$GL$500,156,FALSE)</f>
        <v>1.3686746987951807E-2</v>
      </c>
      <c r="T240" s="23">
        <f>VLOOKUP($B240,Data!$A$8:$GL$500,157,FALSE)</f>
        <v>2.4311224489795918E-2</v>
      </c>
      <c r="U240" s="23">
        <f>VLOOKUP($B240,Data!$A$8:$GL$500,158,FALSE)</f>
        <v>2.2580645161290321E-2</v>
      </c>
      <c r="V240" s="23">
        <f>VLOOKUP($B240,Data!$A$8:$GL$500,159,FALSE)</f>
        <v>2.244943820224719E-2</v>
      </c>
      <c r="W240" s="23">
        <f>VLOOKUP($B240,Data!$A$8:$GL$500,160,FALSE)</f>
        <v>2.1443965517241381E-2</v>
      </c>
      <c r="X240" s="23">
        <f>VLOOKUP($B240,Data!$A$8:$GL$500,161,FALSE)</f>
        <v>2.2139830508474578E-2</v>
      </c>
      <c r="Y240" s="23">
        <f>VLOOKUP($B240,Data!$A$8:$GL$500,162,FALSE)</f>
        <v>1.9369369369369369E-2</v>
      </c>
      <c r="Z240" s="23">
        <f>VLOOKUP($B240,Data!$A$8:$GL$500,163,FALSE)</f>
        <v>2.0022988505747127E-2</v>
      </c>
      <c r="AA240" s="23">
        <f>VLOOKUP($B240,Data!$A$8:$GL$500,164,FALSE)</f>
        <v>1.9544419134396356E-2</v>
      </c>
      <c r="AB240" s="23">
        <f>VLOOKUP($B240,Data!$A$8:$GL$500,165,FALSE)</f>
        <v>1.9851063829787234E-2</v>
      </c>
      <c r="AC240" s="23">
        <f>VLOOKUP($B240,Data!$A$8:$GL$500,166,FALSE)</f>
        <v>1.947136563876652E-2</v>
      </c>
      <c r="AD240" s="23">
        <f>VLOOKUP($B240,Data!$A$8:$GL$500,167,FALSE)</f>
        <v>1.9672489082969431E-2</v>
      </c>
      <c r="AE240" s="52">
        <f>VLOOKUP($B240,Data!$A$8:$GL$500,168,FALSE)</f>
        <v>1.8463203463203463E-2</v>
      </c>
      <c r="AF240" s="52">
        <f>VLOOKUP($B240,Data!$A$8:$GL$500,169,FALSE)</f>
        <v>1.9661733615221989E-2</v>
      </c>
      <c r="AG240" s="52">
        <f>VLOOKUP($B240,Data!$A$8:$GL$500,170,FALSE)</f>
        <v>1.7283702213279677E-2</v>
      </c>
      <c r="AH240" s="52">
        <f>VLOOKUP($B240,Data!$A$8:$GL$500,171,FALSE)</f>
        <v>1.6659836065573769E-2</v>
      </c>
      <c r="AI240" s="52">
        <f>VLOOKUP($B240,Data!$A$8:$GL$500,172,FALSE)</f>
        <v>1.5696969696969695E-2</v>
      </c>
      <c r="AJ240" s="52">
        <f>VLOOKUP($B240,Data!$A$8:$GL$500,173,FALSE)</f>
        <v>1.6960167714884695E-2</v>
      </c>
      <c r="AK240" s="52">
        <f>VLOOKUP($B240,Data!$A$8:$GL$500,174,FALSE)</f>
        <v>1.4188376753507015E-2</v>
      </c>
    </row>
    <row r="241" spans="1:37">
      <c r="A241" s="1"/>
      <c r="B241" s="17" t="s">
        <v>333</v>
      </c>
      <c r="C241" s="42" t="s">
        <v>517</v>
      </c>
      <c r="D241" t="s">
        <v>0</v>
      </c>
      <c r="E241" s="45" t="s">
        <v>333</v>
      </c>
      <c r="F241" s="45" t="s">
        <v>506</v>
      </c>
      <c r="G241" s="45" t="str">
        <f>""</f>
        <v/>
      </c>
      <c r="H241" s="23">
        <f>VLOOKUP($B241,Data!$A$8:$GL$500,145,FALSE)</f>
        <v>1.2800000000000001E-2</v>
      </c>
      <c r="I241" s="23">
        <f>VLOOKUP($B241,Data!$A$8:$GL$500,146,FALSE)</f>
        <v>1.2429577464788732E-2</v>
      </c>
      <c r="J241" s="23">
        <f>VLOOKUP($B241,Data!$A$8:$GL$500,147,FALSE)</f>
        <v>1.3493975903614458E-2</v>
      </c>
      <c r="K241" s="23">
        <f>VLOOKUP($B241,Data!$A$8:$GL$500,148,FALSE)</f>
        <v>1.1959459459459459E-2</v>
      </c>
      <c r="L241" s="23">
        <f>VLOOKUP($B241,Data!$A$8:$GL$500,149,FALSE)</f>
        <v>1.2421052631578947E-2</v>
      </c>
      <c r="M241" s="23">
        <f>VLOOKUP($B241,Data!$A$8:$GL$500,150,FALSE)</f>
        <v>1.1714285714285714E-2</v>
      </c>
      <c r="N241" s="23">
        <f>VLOOKUP($B241,Data!$A$8:$GL$500,151,FALSE)</f>
        <v>1.1267605633802818E-2</v>
      </c>
      <c r="O241" s="23">
        <f>VLOOKUP($B241,Data!$A$8:$GL$500,152,FALSE)</f>
        <v>9.8591549295774655E-3</v>
      </c>
      <c r="P241" s="23">
        <f>VLOOKUP($B241,Data!$A$8:$GL$500,153,FALSE)</f>
        <v>1.0842293906810036E-2</v>
      </c>
      <c r="Q241" s="23">
        <f>VLOOKUP($B241,Data!$A$8:$GL$500,154,FALSE)</f>
        <v>1.1346499102333932E-2</v>
      </c>
      <c r="R241" s="23">
        <f>VLOOKUP($B241,Data!$A$8:$GL$500,155,FALSE)</f>
        <v>1.4991023339317774E-2</v>
      </c>
      <c r="S241" s="23">
        <f>VLOOKUP($B241,Data!$A$8:$GL$500,156,FALSE)</f>
        <v>1.8598949211908931E-2</v>
      </c>
      <c r="T241" s="23">
        <f>VLOOKUP($B241,Data!$A$8:$GL$500,157,FALSE)</f>
        <v>2.5128205128205128E-2</v>
      </c>
      <c r="U241" s="23">
        <f>VLOOKUP($B241,Data!$A$8:$GL$500,158,FALSE)</f>
        <v>2.392554991539763E-2</v>
      </c>
      <c r="V241" s="23">
        <f>VLOOKUP($B241,Data!$A$8:$GL$500,159,FALSE)</f>
        <v>2.5058430717863105E-2</v>
      </c>
      <c r="W241" s="23">
        <f>VLOOKUP($B241,Data!$A$8:$GL$500,160,FALSE)</f>
        <v>2.4075342465753425E-2</v>
      </c>
      <c r="X241" s="23">
        <f>VLOOKUP($B241,Data!$A$8:$GL$500,161,FALSE)</f>
        <v>2.5224137931034483E-2</v>
      </c>
      <c r="Y241" s="23">
        <f>VLOOKUP($B241,Data!$A$8:$GL$500,162,FALSE)</f>
        <v>2.1822742474916387E-2</v>
      </c>
      <c r="Z241" s="23">
        <f>VLOOKUP($B241,Data!$A$8:$GL$500,163,FALSE)</f>
        <v>2.24190800681431E-2</v>
      </c>
      <c r="AA241" s="23">
        <f>VLOOKUP($B241,Data!$A$8:$GL$500,164,FALSE)</f>
        <v>2.3053691275167786E-2</v>
      </c>
      <c r="AB241" s="23">
        <f>VLOOKUP($B241,Data!$A$8:$GL$500,165,FALSE)</f>
        <v>2.4594127806563039E-2</v>
      </c>
      <c r="AC241" s="23">
        <f>VLOOKUP($B241,Data!$A$8:$GL$500,166,FALSE)</f>
        <v>2.440207972270364E-2</v>
      </c>
      <c r="AD241" s="23">
        <f>VLOOKUP($B241,Data!$A$8:$GL$500,167,FALSE)</f>
        <v>2.7293906810035844E-2</v>
      </c>
      <c r="AE241" s="52">
        <f>VLOOKUP($B241,Data!$A$8:$GL$500,168,FALSE)</f>
        <v>2.782051282051282E-2</v>
      </c>
      <c r="AF241" s="52">
        <f>VLOOKUP($B241,Data!$A$8:$GL$500,169,FALSE)</f>
        <v>2.6718480138169257E-2</v>
      </c>
      <c r="AG241" s="52">
        <f>VLOOKUP($B241,Data!$A$8:$GL$500,170,FALSE)</f>
        <v>2.3862433862433863E-2</v>
      </c>
      <c r="AH241" s="52">
        <f>VLOOKUP($B241,Data!$A$8:$GL$500,171,FALSE)</f>
        <v>2.421792618629174E-2</v>
      </c>
      <c r="AI241" s="52">
        <f>VLOOKUP($B241,Data!$A$8:$GL$500,172,FALSE)</f>
        <v>2.3939393939393941E-2</v>
      </c>
      <c r="AJ241" s="52">
        <f>VLOOKUP($B241,Data!$A$8:$GL$500,173,FALSE)</f>
        <v>2.5248618784530386E-2</v>
      </c>
      <c r="AK241" s="52">
        <f>VLOOKUP($B241,Data!$A$8:$GL$500,174,FALSE)</f>
        <v>2.2043795620437956E-2</v>
      </c>
    </row>
    <row r="242" spans="1:37">
      <c r="A242" s="1"/>
      <c r="B242" s="17" t="s">
        <v>334</v>
      </c>
      <c r="C242" s="42" t="s">
        <v>517</v>
      </c>
      <c r="D242" t="s">
        <v>0</v>
      </c>
      <c r="E242" s="45" t="s">
        <v>334</v>
      </c>
      <c r="F242" s="45" t="s">
        <v>30</v>
      </c>
      <c r="G242" s="45" t="str">
        <f>""</f>
        <v/>
      </c>
      <c r="H242" s="23">
        <f>VLOOKUP($B242,Data!$A$8:$GL$500,145,FALSE)</f>
        <v>1.625968992248062E-2</v>
      </c>
      <c r="I242" s="23">
        <f>VLOOKUP($B242,Data!$A$8:$GL$500,146,FALSE)</f>
        <v>1.4669260700389104E-2</v>
      </c>
      <c r="J242" s="23">
        <f>VLOOKUP($B242,Data!$A$8:$GL$500,147,FALSE)</f>
        <v>1.4679611650485437E-2</v>
      </c>
      <c r="K242" s="23">
        <f>VLOOKUP($B242,Data!$A$8:$GL$500,148,FALSE)</f>
        <v>1.4429133858267716E-2</v>
      </c>
      <c r="L242" s="23">
        <f>VLOOKUP($B242,Data!$A$8:$GL$500,149,FALSE)</f>
        <v>1.5975855130784707E-2</v>
      </c>
      <c r="M242" s="23">
        <f>VLOOKUP($B242,Data!$A$8:$GL$500,150,FALSE)</f>
        <v>1.589068825910931E-2</v>
      </c>
      <c r="N242" s="23">
        <f>VLOOKUP($B242,Data!$A$8:$GL$500,151,FALSE)</f>
        <v>1.3467741935483871E-2</v>
      </c>
      <c r="O242" s="23">
        <f>VLOOKUP($B242,Data!$A$8:$GL$500,152,FALSE)</f>
        <v>1.2186234817813765E-2</v>
      </c>
      <c r="P242" s="23">
        <f>VLOOKUP($B242,Data!$A$8:$GL$500,153,FALSE)</f>
        <v>1.4347826086956521E-2</v>
      </c>
      <c r="Q242" s="23">
        <f>VLOOKUP($B242,Data!$A$8:$GL$500,154,FALSE)</f>
        <v>1.6567460317460318E-2</v>
      </c>
      <c r="R242" s="23">
        <f>VLOOKUP($B242,Data!$A$8:$GL$500,155,FALSE)</f>
        <v>1.8353658536585365E-2</v>
      </c>
      <c r="S242" s="23">
        <f>VLOOKUP($B242,Data!$A$8:$GL$500,156,FALSE)</f>
        <v>2.2941176470588236E-2</v>
      </c>
      <c r="T242" s="23">
        <f>VLOOKUP($B242,Data!$A$8:$GL$500,157,FALSE)</f>
        <v>3.5524752475247522E-2</v>
      </c>
      <c r="U242" s="23">
        <f>VLOOKUP($B242,Data!$A$8:$GL$500,158,FALSE)</f>
        <v>3.6905222437137328E-2</v>
      </c>
      <c r="V242" s="23">
        <f>VLOOKUP($B242,Data!$A$8:$GL$500,159,FALSE)</f>
        <v>3.5426944971536999E-2</v>
      </c>
      <c r="W242" s="23">
        <f>VLOOKUP($B242,Data!$A$8:$GL$500,160,FALSE)</f>
        <v>3.4304267161410017E-2</v>
      </c>
      <c r="X242" s="23">
        <f>VLOOKUP($B242,Data!$A$8:$GL$500,161,FALSE)</f>
        <v>3.4233009708737862E-2</v>
      </c>
      <c r="Y242" s="23">
        <f>VLOOKUP($B242,Data!$A$8:$GL$500,162,FALSE)</f>
        <v>2.9468503937007874E-2</v>
      </c>
      <c r="Z242" s="23">
        <f>VLOOKUP($B242,Data!$A$8:$GL$500,163,FALSE)</f>
        <v>3.0623742454728372E-2</v>
      </c>
      <c r="AA242" s="23">
        <f>VLOOKUP($B242,Data!$A$8:$GL$500,164,FALSE)</f>
        <v>3.0883534136546185E-2</v>
      </c>
      <c r="AB242" s="23">
        <f>VLOOKUP($B242,Data!$A$8:$GL$500,165,FALSE)</f>
        <v>3.3785425101214572E-2</v>
      </c>
      <c r="AC242" s="23">
        <f>VLOOKUP($B242,Data!$A$8:$GL$500,166,FALSE)</f>
        <v>3.4729458917835673E-2</v>
      </c>
      <c r="AD242" s="23">
        <f>VLOOKUP($B242,Data!$A$8:$GL$500,167,FALSE)</f>
        <v>3.456862745098039E-2</v>
      </c>
      <c r="AE242" s="52">
        <f>VLOOKUP($B242,Data!$A$8:$GL$500,168,FALSE)</f>
        <v>3.1862745098039214E-2</v>
      </c>
      <c r="AF242" s="52">
        <f>VLOOKUP($B242,Data!$A$8:$GL$500,169,FALSE)</f>
        <v>3.3641618497109824E-2</v>
      </c>
      <c r="AG242" s="52">
        <f>VLOOKUP($B242,Data!$A$8:$GL$500,170,FALSE)</f>
        <v>3.0632411067193676E-2</v>
      </c>
      <c r="AH242" s="52">
        <f>VLOOKUP($B242,Data!$A$8:$GL$500,171,FALSE)</f>
        <v>3.059548254620123E-2</v>
      </c>
      <c r="AI242" s="52">
        <f>VLOOKUP($B242,Data!$A$8:$GL$500,172,FALSE)</f>
        <v>3.13125E-2</v>
      </c>
      <c r="AJ242" s="52">
        <f>VLOOKUP($B242,Data!$A$8:$GL$500,173,FALSE)</f>
        <v>3.3140495867768592E-2</v>
      </c>
      <c r="AK242" s="52">
        <f>VLOOKUP($B242,Data!$A$8:$GL$500,174,FALSE)</f>
        <v>2.8755274261603375E-2</v>
      </c>
    </row>
    <row r="243" spans="1:37">
      <c r="A243" s="1"/>
      <c r="B243" s="17" t="s">
        <v>335</v>
      </c>
      <c r="C243" s="42" t="s">
        <v>516</v>
      </c>
      <c r="D243" t="s">
        <v>505</v>
      </c>
      <c r="E243" s="45" t="s">
        <v>335</v>
      </c>
      <c r="F243" s="45" t="s">
        <v>32</v>
      </c>
      <c r="G243" s="45" t="str">
        <f>""</f>
        <v/>
      </c>
      <c r="H243" s="23">
        <f>VLOOKUP($B243,Data!$A$8:$GL$500,145,FALSE)</f>
        <v>9.2432432432432432E-3</v>
      </c>
      <c r="I243" s="23">
        <f>VLOOKUP($B243,Data!$A$8:$GL$500,146,FALSE)</f>
        <v>8.2222222222222228E-3</v>
      </c>
      <c r="J243" s="23">
        <f>VLOOKUP($B243,Data!$A$8:$GL$500,147,FALSE)</f>
        <v>8.5875706214689259E-3</v>
      </c>
      <c r="K243" s="23">
        <f>VLOOKUP($B243,Data!$A$8:$GL$500,148,FALSE)</f>
        <v>7.8770949720670391E-3</v>
      </c>
      <c r="L243" s="23">
        <f>VLOOKUP($B243,Data!$A$8:$GL$500,149,FALSE)</f>
        <v>8.8000000000000005E-3</v>
      </c>
      <c r="M243" s="23">
        <f>VLOOKUP($B243,Data!$A$8:$GL$500,150,FALSE)</f>
        <v>7.7840909090909089E-3</v>
      </c>
      <c r="N243" s="23">
        <f>VLOOKUP($B243,Data!$A$8:$GL$500,151,FALSE)</f>
        <v>8.0337078651685385E-3</v>
      </c>
      <c r="O243" s="23">
        <f>VLOOKUP($B243,Data!$A$8:$GL$500,152,FALSE)</f>
        <v>7.068965517241379E-3</v>
      </c>
      <c r="P243" s="23">
        <f>VLOOKUP($B243,Data!$A$8:$GL$500,153,FALSE)</f>
        <v>8.959537572254336E-3</v>
      </c>
      <c r="Q243" s="23">
        <f>VLOOKUP($B243,Data!$A$8:$GL$500,154,FALSE)</f>
        <v>7.7192982456140355E-3</v>
      </c>
      <c r="R243" s="23">
        <f>VLOOKUP($B243,Data!$A$8:$GL$500,155,FALSE)</f>
        <v>9.8235294117647066E-3</v>
      </c>
      <c r="S243" s="23">
        <f>VLOOKUP($B243,Data!$A$8:$GL$500,156,FALSE)</f>
        <v>1.3273809523809525E-2</v>
      </c>
      <c r="T243" s="23">
        <f>VLOOKUP($B243,Data!$A$8:$GL$500,157,FALSE)</f>
        <v>2.1812865497076023E-2</v>
      </c>
      <c r="U243" s="23">
        <f>VLOOKUP($B243,Data!$A$8:$GL$500,158,FALSE)</f>
        <v>2.2790697674418603E-2</v>
      </c>
      <c r="V243" s="23">
        <f>VLOOKUP($B243,Data!$A$8:$GL$500,159,FALSE)</f>
        <v>2.2470588235294117E-2</v>
      </c>
      <c r="W243" s="23">
        <f>VLOOKUP($B243,Data!$A$8:$GL$500,160,FALSE)</f>
        <v>2.1600000000000001E-2</v>
      </c>
      <c r="X243" s="23">
        <f>VLOOKUP($B243,Data!$A$8:$GL$500,161,FALSE)</f>
        <v>2.2732558139534884E-2</v>
      </c>
      <c r="Y243" s="23">
        <f>VLOOKUP($B243,Data!$A$8:$GL$500,162,FALSE)</f>
        <v>1.8546511627906978E-2</v>
      </c>
      <c r="Z243" s="23">
        <f>VLOOKUP($B243,Data!$A$8:$GL$500,163,FALSE)</f>
        <v>1.6802325581395348E-2</v>
      </c>
      <c r="AA243" s="23">
        <f>VLOOKUP($B243,Data!$A$8:$GL$500,164,FALSE)</f>
        <v>1.7745664739884395E-2</v>
      </c>
      <c r="AB243" s="23">
        <f>VLOOKUP($B243,Data!$A$8:$GL$500,165,FALSE)</f>
        <v>1.8448275862068965E-2</v>
      </c>
      <c r="AC243" s="23">
        <f>VLOOKUP($B243,Data!$A$8:$GL$500,166,FALSE)</f>
        <v>1.84E-2</v>
      </c>
      <c r="AD243" s="23">
        <f>VLOOKUP($B243,Data!$A$8:$GL$500,167,FALSE)</f>
        <v>1.8693181818181817E-2</v>
      </c>
      <c r="AE243" s="52">
        <f>VLOOKUP($B243,Data!$A$8:$GL$500,168,FALSE)</f>
        <v>1.7954545454545456E-2</v>
      </c>
      <c r="AF243" s="52">
        <f>VLOOKUP($B243,Data!$A$8:$GL$500,169,FALSE)</f>
        <v>1.8843930635838151E-2</v>
      </c>
      <c r="AG243" s="52">
        <f>VLOOKUP($B243,Data!$A$8:$GL$500,170,FALSE)</f>
        <v>1.8620689655172412E-2</v>
      </c>
      <c r="AH243" s="52">
        <f>VLOOKUP($B243,Data!$A$8:$GL$500,171,FALSE)</f>
        <v>1.8181818181818181E-2</v>
      </c>
      <c r="AI243" s="52">
        <f>VLOOKUP($B243,Data!$A$8:$GL$500,172,FALSE)</f>
        <v>1.7117647058823529E-2</v>
      </c>
      <c r="AJ243" s="52">
        <f>VLOOKUP($B243,Data!$A$8:$GL$500,173,FALSE)</f>
        <v>1.807017543859649E-2</v>
      </c>
      <c r="AK243" s="52">
        <f>VLOOKUP($B243,Data!$A$8:$GL$500,174,FALSE)</f>
        <v>1.713450292397661E-2</v>
      </c>
    </row>
    <row r="244" spans="1:37">
      <c r="A244" s="1"/>
      <c r="B244" s="17" t="s">
        <v>336</v>
      </c>
      <c r="C244" s="42" t="s">
        <v>516</v>
      </c>
      <c r="D244" t="s">
        <v>0</v>
      </c>
      <c r="E244" s="45" t="s">
        <v>336</v>
      </c>
      <c r="F244" s="45" t="s">
        <v>509</v>
      </c>
      <c r="G244" s="45" t="str">
        <f>""</f>
        <v/>
      </c>
      <c r="H244" s="23">
        <f>VLOOKUP($B244,Data!$A$8:$GL$500,145,FALSE)</f>
        <v>1.5797665369649806E-2</v>
      </c>
      <c r="I244" s="23">
        <f>VLOOKUP($B244,Data!$A$8:$GL$500,146,FALSE)</f>
        <v>1.2653846153846154E-2</v>
      </c>
      <c r="J244" s="23">
        <f>VLOOKUP($B244,Data!$A$8:$GL$500,147,FALSE)</f>
        <v>1.4377510040160642E-2</v>
      </c>
      <c r="K244" s="23">
        <f>VLOOKUP($B244,Data!$A$8:$GL$500,148,FALSE)</f>
        <v>1.5991902834008098E-2</v>
      </c>
      <c r="L244" s="23">
        <f>VLOOKUP($B244,Data!$A$8:$GL$500,149,FALSE)</f>
        <v>1.4696356275303643E-2</v>
      </c>
      <c r="M244" s="23">
        <f>VLOOKUP($B244,Data!$A$8:$GL$500,150,FALSE)</f>
        <v>1.2226720647773279E-2</v>
      </c>
      <c r="N244" s="23">
        <f>VLOOKUP($B244,Data!$A$8:$GL$500,151,FALSE)</f>
        <v>1.159533073929961E-2</v>
      </c>
      <c r="O244" s="23">
        <f>VLOOKUP($B244,Data!$A$8:$GL$500,152,FALSE)</f>
        <v>1.4487179487179487E-2</v>
      </c>
      <c r="P244" s="23">
        <f>VLOOKUP($B244,Data!$A$8:$GL$500,153,FALSE)</f>
        <v>1.3292682926829268E-2</v>
      </c>
      <c r="Q244" s="23">
        <f>VLOOKUP($B244,Data!$A$8:$GL$500,154,FALSE)</f>
        <v>1.2181069958847737E-2</v>
      </c>
      <c r="R244" s="23">
        <f>VLOOKUP($B244,Data!$A$8:$GL$500,155,FALSE)</f>
        <v>1.5867768595041323E-2</v>
      </c>
      <c r="S244" s="23">
        <f>VLOOKUP($B244,Data!$A$8:$GL$500,156,FALSE)</f>
        <v>2.104E-2</v>
      </c>
      <c r="T244" s="23">
        <f>VLOOKUP($B244,Data!$A$8:$GL$500,157,FALSE)</f>
        <v>2.9023437499999999E-2</v>
      </c>
      <c r="U244" s="23">
        <f>VLOOKUP($B244,Data!$A$8:$GL$500,158,FALSE)</f>
        <v>2.7833333333333335E-2</v>
      </c>
      <c r="V244" s="23">
        <f>VLOOKUP($B244,Data!$A$8:$GL$500,159,FALSE)</f>
        <v>2.5458167330677291E-2</v>
      </c>
      <c r="W244" s="23">
        <f>VLOOKUP($B244,Data!$A$8:$GL$500,160,FALSE)</f>
        <v>2.9259259259259259E-2</v>
      </c>
      <c r="X244" s="23">
        <f>VLOOKUP($B244,Data!$A$8:$GL$500,161,FALSE)</f>
        <v>2.917562724014337E-2</v>
      </c>
      <c r="Y244" s="23">
        <f>VLOOKUP($B244,Data!$A$8:$GL$500,162,FALSE)</f>
        <v>2.1000000000000001E-2</v>
      </c>
      <c r="Z244" s="23">
        <f>VLOOKUP($B244,Data!$A$8:$GL$500,163,FALSE)</f>
        <v>2.2014925373134327E-2</v>
      </c>
      <c r="AA244" s="23">
        <f>VLOOKUP($B244,Data!$A$8:$GL$500,164,FALSE)</f>
        <v>2.5038167938931297E-2</v>
      </c>
      <c r="AB244" s="23">
        <f>VLOOKUP($B244,Data!$A$8:$GL$500,165,FALSE)</f>
        <v>2.7461538461538461E-2</v>
      </c>
      <c r="AC244" s="23">
        <f>VLOOKUP($B244,Data!$A$8:$GL$500,166,FALSE)</f>
        <v>2.1948529411764707E-2</v>
      </c>
      <c r="AD244" s="23">
        <f>VLOOKUP($B244,Data!$A$8:$GL$500,167,FALSE)</f>
        <v>2.1740740740740741E-2</v>
      </c>
      <c r="AE244" s="52">
        <f>VLOOKUP($B244,Data!$A$8:$GL$500,168,FALSE)</f>
        <v>2.5648854961832061E-2</v>
      </c>
      <c r="AF244" s="52">
        <f>VLOOKUP($B244,Data!$A$8:$GL$500,169,FALSE)</f>
        <v>2.9921568627450979E-2</v>
      </c>
      <c r="AG244" s="52">
        <f>VLOOKUP($B244,Data!$A$8:$GL$500,170,FALSE)</f>
        <v>2.376E-2</v>
      </c>
      <c r="AH244" s="52">
        <f>VLOOKUP($B244,Data!$A$8:$GL$500,171,FALSE)</f>
        <v>2.3120300751879701E-2</v>
      </c>
      <c r="AI244" s="52">
        <f>VLOOKUP($B244,Data!$A$8:$GL$500,172,FALSE)</f>
        <v>2.6029962546816478E-2</v>
      </c>
      <c r="AJ244" s="52">
        <f>VLOOKUP($B244,Data!$A$8:$GL$500,173,FALSE)</f>
        <v>2.4115523465703972E-2</v>
      </c>
      <c r="AK244" s="52">
        <f>VLOOKUP($B244,Data!$A$8:$GL$500,174,FALSE)</f>
        <v>1.7374100719424461E-2</v>
      </c>
    </row>
    <row r="245" spans="1:37">
      <c r="A245" s="1"/>
      <c r="B245" s="17" t="s">
        <v>337</v>
      </c>
      <c r="C245" s="42" t="s">
        <v>518</v>
      </c>
      <c r="D245" t="s">
        <v>505</v>
      </c>
      <c r="E245" s="45" t="s">
        <v>337</v>
      </c>
      <c r="F245" s="45" t="s">
        <v>33</v>
      </c>
      <c r="G245" s="45" t="str">
        <f>""</f>
        <v/>
      </c>
      <c r="H245" s="23">
        <f>VLOOKUP($B245,Data!$A$8:$GL$500,145,FALSE)</f>
        <v>3.9285033365109627E-2</v>
      </c>
      <c r="I245" s="23">
        <f>VLOOKUP($B245,Data!$A$8:$GL$500,146,FALSE)</f>
        <v>3.8475046210720884E-2</v>
      </c>
      <c r="J245" s="23">
        <f>VLOOKUP($B245,Data!$A$8:$GL$500,147,FALSE)</f>
        <v>3.9317972350230414E-2</v>
      </c>
      <c r="K245" s="23">
        <f>VLOOKUP($B245,Data!$A$8:$GL$500,148,FALSE)</f>
        <v>3.6895604395604395E-2</v>
      </c>
      <c r="L245" s="23">
        <f>VLOOKUP($B245,Data!$A$8:$GL$500,149,FALSE)</f>
        <v>4.0826446280991732E-2</v>
      </c>
      <c r="M245" s="23">
        <f>VLOOKUP($B245,Data!$A$8:$GL$500,150,FALSE)</f>
        <v>3.7393715341959337E-2</v>
      </c>
      <c r="N245" s="23">
        <f>VLOOKUP($B245,Data!$A$8:$GL$500,151,FALSE)</f>
        <v>3.5955882352941178E-2</v>
      </c>
      <c r="O245" s="23">
        <f>VLOOKUP($B245,Data!$A$8:$GL$500,152,FALSE)</f>
        <v>3.3447004608294931E-2</v>
      </c>
      <c r="P245" s="23">
        <f>VLOOKUP($B245,Data!$A$8:$GL$500,153,FALSE)</f>
        <v>3.5241128298453141E-2</v>
      </c>
      <c r="Q245" s="23">
        <f>VLOOKUP($B245,Data!$A$8:$GL$500,154,FALSE)</f>
        <v>3.5140271493212673E-2</v>
      </c>
      <c r="R245" s="23">
        <f>VLOOKUP($B245,Data!$A$8:$GL$500,155,FALSE)</f>
        <v>4.1266968325791853E-2</v>
      </c>
      <c r="S245" s="23">
        <f>VLOOKUP($B245,Data!$A$8:$GL$500,156,FALSE)</f>
        <v>4.9622119815668206E-2</v>
      </c>
      <c r="T245" s="23">
        <f>VLOOKUP($B245,Data!$A$8:$GL$500,157,FALSE)</f>
        <v>6.4042163153070583E-2</v>
      </c>
      <c r="U245" s="23">
        <f>VLOOKUP($B245,Data!$A$8:$GL$500,158,FALSE)</f>
        <v>6.7198156682027652E-2</v>
      </c>
      <c r="V245" s="23">
        <f>VLOOKUP($B245,Data!$A$8:$GL$500,159,FALSE)</f>
        <v>7.0587695133149678E-2</v>
      </c>
      <c r="W245" s="23">
        <f>VLOOKUP($B245,Data!$A$8:$GL$500,160,FALSE)</f>
        <v>7.3407821229050277E-2</v>
      </c>
      <c r="X245" s="23">
        <f>VLOOKUP($B245,Data!$A$8:$GL$500,161,FALSE)</f>
        <v>7.2497704315886133E-2</v>
      </c>
      <c r="Y245" s="23">
        <f>VLOOKUP($B245,Data!$A$8:$GL$500,162,FALSE)</f>
        <v>6.6905417814508719E-2</v>
      </c>
      <c r="Z245" s="23">
        <f>VLOOKUP($B245,Data!$A$8:$GL$500,163,FALSE)</f>
        <v>6.696660482374768E-2</v>
      </c>
      <c r="AA245" s="23">
        <f>VLOOKUP($B245,Data!$A$8:$GL$500,164,FALSE)</f>
        <v>6.2202166064981947E-2</v>
      </c>
      <c r="AB245" s="23">
        <f>VLOOKUP($B245,Data!$A$8:$GL$500,165,FALSE)</f>
        <v>6.4240790655884991E-2</v>
      </c>
      <c r="AC245" s="23">
        <f>VLOOKUP($B245,Data!$A$8:$GL$500,166,FALSE)</f>
        <v>6.4739629302736093E-2</v>
      </c>
      <c r="AD245" s="23">
        <f>VLOOKUP($B245,Data!$A$8:$GL$500,167,FALSE)</f>
        <v>6.9626411815812334E-2</v>
      </c>
      <c r="AE245" s="52">
        <f>VLOOKUP($B245,Data!$A$8:$GL$500,168,FALSE)</f>
        <v>6.9956483899042646E-2</v>
      </c>
      <c r="AF245" s="52">
        <f>VLOOKUP($B245,Data!$A$8:$GL$500,169,FALSE)</f>
        <v>7.4773123909249561E-2</v>
      </c>
      <c r="AG245" s="52">
        <f>VLOOKUP($B245,Data!$A$8:$GL$500,170,FALSE)</f>
        <v>7.0500431406384817E-2</v>
      </c>
      <c r="AH245" s="52">
        <f>VLOOKUP($B245,Data!$A$8:$GL$500,171,FALSE)</f>
        <v>7.2484742807323449E-2</v>
      </c>
      <c r="AI245" s="52">
        <f>VLOOKUP($B245,Data!$A$8:$GL$500,172,FALSE)</f>
        <v>6.9939759036144578E-2</v>
      </c>
      <c r="AJ245" s="52">
        <f>VLOOKUP($B245,Data!$A$8:$GL$500,173,FALSE)</f>
        <v>7.3350649350649347E-2</v>
      </c>
      <c r="AK245" s="52">
        <f>VLOOKUP($B245,Data!$A$8:$GL$500,174,FALSE)</f>
        <v>7.069625761531767E-2</v>
      </c>
    </row>
    <row r="246" spans="1:37">
      <c r="A246" s="1"/>
      <c r="B246" s="17" t="s">
        <v>338</v>
      </c>
      <c r="C246" s="42" t="s">
        <v>518</v>
      </c>
      <c r="D246" t="s">
        <v>505</v>
      </c>
      <c r="E246" s="45" t="s">
        <v>338</v>
      </c>
      <c r="F246" s="45" t="s">
        <v>24</v>
      </c>
      <c r="G246" s="45" t="str">
        <f>""</f>
        <v/>
      </c>
      <c r="H246" s="23">
        <f>VLOOKUP($B246,Data!$A$8:$GL$500,145,FALSE)</f>
        <v>7.0828025477707002E-2</v>
      </c>
      <c r="I246" s="23">
        <f>VLOOKUP($B246,Data!$A$8:$GL$500,146,FALSE)</f>
        <v>6.8978451715881878E-2</v>
      </c>
      <c r="J246" s="23">
        <f>VLOOKUP($B246,Data!$A$8:$GL$500,147,FALSE)</f>
        <v>7.1787709497206698E-2</v>
      </c>
      <c r="K246" s="23">
        <f>VLOOKUP($B246,Data!$A$8:$GL$500,148,FALSE)</f>
        <v>6.9463299131807418E-2</v>
      </c>
      <c r="L246" s="23">
        <f>VLOOKUP($B246,Data!$A$8:$GL$500,149,FALSE)</f>
        <v>6.9863453815261045E-2</v>
      </c>
      <c r="M246" s="23">
        <f>VLOOKUP($B246,Data!$A$8:$GL$500,150,FALSE)</f>
        <v>6.2434575733544807E-2</v>
      </c>
      <c r="N246" s="23">
        <f>VLOOKUP($B246,Data!$A$8:$GL$500,151,FALSE)</f>
        <v>6.0139860139860141E-2</v>
      </c>
      <c r="O246" s="23">
        <f>VLOOKUP($B246,Data!$A$8:$GL$500,152,FALSE)</f>
        <v>5.721207307386815E-2</v>
      </c>
      <c r="P246" s="23">
        <f>VLOOKUP($B246,Data!$A$8:$GL$500,153,FALSE)</f>
        <v>5.628994544037412E-2</v>
      </c>
      <c r="Q246" s="23">
        <f>VLOOKUP($B246,Data!$A$8:$GL$500,154,FALSE)</f>
        <v>5.8229740361919746E-2</v>
      </c>
      <c r="R246" s="23">
        <f>VLOOKUP($B246,Data!$A$8:$GL$500,155,FALSE)</f>
        <v>6.606544293695131E-2</v>
      </c>
      <c r="S246" s="23">
        <f>VLOOKUP($B246,Data!$A$8:$GL$500,156,FALSE)</f>
        <v>7.74488188976378E-2</v>
      </c>
      <c r="T246" s="23">
        <f>VLOOKUP($B246,Data!$A$8:$GL$500,157,FALSE)</f>
        <v>9.7496038034865298E-2</v>
      </c>
      <c r="U246" s="23">
        <f>VLOOKUP($B246,Data!$A$8:$GL$500,158,FALSE)</f>
        <v>0.10045206547155106</v>
      </c>
      <c r="V246" s="23">
        <f>VLOOKUP($B246,Data!$A$8:$GL$500,159,FALSE)</f>
        <v>0.10666666666666667</v>
      </c>
      <c r="W246" s="23">
        <f>VLOOKUP($B246,Data!$A$8:$GL$500,160,FALSE)</f>
        <v>0.105</v>
      </c>
      <c r="X246" s="23">
        <f>VLOOKUP($B246,Data!$A$8:$GL$500,161,FALSE)</f>
        <v>0.10313455657492354</v>
      </c>
      <c r="Y246" s="23">
        <f>VLOOKUP($B246,Data!$A$8:$GL$500,162,FALSE)</f>
        <v>9.4953632148377126E-2</v>
      </c>
      <c r="Z246" s="23">
        <f>VLOOKUP($B246,Data!$A$8:$GL$500,163,FALSE)</f>
        <v>9.6903633491311217E-2</v>
      </c>
      <c r="AA246" s="23">
        <f>VLOOKUP($B246,Data!$A$8:$GL$500,164,FALSE)</f>
        <v>9.7128325508607199E-2</v>
      </c>
      <c r="AB246" s="23">
        <f>VLOOKUP($B246,Data!$A$8:$GL$500,165,FALSE)</f>
        <v>9.9754035357417364E-2</v>
      </c>
      <c r="AC246" s="23">
        <f>VLOOKUP($B246,Data!$A$8:$GL$500,166,FALSE)</f>
        <v>0.10433412135539795</v>
      </c>
      <c r="AD246" s="23">
        <f>VLOOKUP($B246,Data!$A$8:$GL$500,167,FALSE)</f>
        <v>0.10388931008339651</v>
      </c>
      <c r="AE246" s="52">
        <f>VLOOKUP($B246,Data!$A$8:$GL$500,168,FALSE)</f>
        <v>0.10103448275862069</v>
      </c>
      <c r="AF246" s="52">
        <f>VLOOKUP($B246,Data!$A$8:$GL$500,169,FALSE)</f>
        <v>0.1043037037037037</v>
      </c>
      <c r="AG246" s="52">
        <f>VLOOKUP($B246,Data!$A$8:$GL$500,170,FALSE)</f>
        <v>0.1002061855670103</v>
      </c>
      <c r="AH246" s="52">
        <f>VLOOKUP($B246,Data!$A$8:$GL$500,171,FALSE)</f>
        <v>0.10043699927166788</v>
      </c>
      <c r="AI246" s="52">
        <f>VLOOKUP($B246,Data!$A$8:$GL$500,172,FALSE)</f>
        <v>9.6640115858073861E-2</v>
      </c>
      <c r="AJ246" s="52">
        <f>VLOOKUP($B246,Data!$A$8:$GL$500,173,FALSE)</f>
        <v>0.1041080680977054</v>
      </c>
      <c r="AK246" s="52">
        <f>VLOOKUP($B246,Data!$A$8:$GL$500,174,FALSE)</f>
        <v>9.5922401171303073E-2</v>
      </c>
    </row>
    <row r="247" spans="1:37">
      <c r="A247" s="1"/>
      <c r="B247" s="17" t="s">
        <v>339</v>
      </c>
      <c r="C247" s="42" t="s">
        <v>516</v>
      </c>
      <c r="D247" t="s">
        <v>0</v>
      </c>
      <c r="E247" s="45" t="s">
        <v>339</v>
      </c>
      <c r="F247" s="45" t="s">
        <v>509</v>
      </c>
      <c r="G247" s="45" t="str">
        <f>""</f>
        <v/>
      </c>
      <c r="H247" s="23">
        <f>VLOOKUP($B247,Data!$A$8:$GL$500,145,FALSE)</f>
        <v>3.833333333333333E-2</v>
      </c>
      <c r="I247" s="23">
        <f>VLOOKUP($B247,Data!$A$8:$GL$500,146,FALSE)</f>
        <v>3.2923976608187133E-2</v>
      </c>
      <c r="J247" s="23">
        <f>VLOOKUP($B247,Data!$A$8:$GL$500,147,FALSE)</f>
        <v>3.3865877712031561E-2</v>
      </c>
      <c r="K247" s="23">
        <f>VLOOKUP($B247,Data!$A$8:$GL$500,148,FALSE)</f>
        <v>4.1643002028397567E-2</v>
      </c>
      <c r="L247" s="23">
        <f>VLOOKUP($B247,Data!$A$8:$GL$500,149,FALSE)</f>
        <v>3.9566929133858265E-2</v>
      </c>
      <c r="M247" s="23">
        <f>VLOOKUP($B247,Data!$A$8:$GL$500,150,FALSE)</f>
        <v>3.105708245243129E-2</v>
      </c>
      <c r="N247" s="23">
        <f>VLOOKUP($B247,Data!$A$8:$GL$500,151,FALSE)</f>
        <v>3.4213973799126635E-2</v>
      </c>
      <c r="O247" s="23">
        <f>VLOOKUP($B247,Data!$A$8:$GL$500,152,FALSE)</f>
        <v>3.8747203579418348E-2</v>
      </c>
      <c r="P247" s="23">
        <f>VLOOKUP($B247,Data!$A$8:$GL$500,153,FALSE)</f>
        <v>3.5271966527196649E-2</v>
      </c>
      <c r="Q247" s="23">
        <f>VLOOKUP($B247,Data!$A$8:$GL$500,154,FALSE)</f>
        <v>3.1041666666666665E-2</v>
      </c>
      <c r="R247" s="23">
        <f>VLOOKUP($B247,Data!$A$8:$GL$500,155,FALSE)</f>
        <v>3.2425447316103383E-2</v>
      </c>
      <c r="S247" s="23">
        <f>VLOOKUP($B247,Data!$A$8:$GL$500,156,FALSE)</f>
        <v>4.5304182509505707E-2</v>
      </c>
      <c r="T247" s="23">
        <f>VLOOKUP($B247,Data!$A$8:$GL$500,157,FALSE)</f>
        <v>5.9034205231388331E-2</v>
      </c>
      <c r="U247" s="23">
        <f>VLOOKUP($B247,Data!$A$8:$GL$500,158,FALSE)</f>
        <v>5.0417495029821076E-2</v>
      </c>
      <c r="V247" s="23">
        <f>VLOOKUP($B247,Data!$A$8:$GL$500,159,FALSE)</f>
        <v>5.0750507099391481E-2</v>
      </c>
      <c r="W247" s="23">
        <f>VLOOKUP($B247,Data!$A$8:$GL$500,160,FALSE)</f>
        <v>6.8361702127659574E-2</v>
      </c>
      <c r="X247" s="23">
        <f>VLOOKUP($B247,Data!$A$8:$GL$500,161,FALSE)</f>
        <v>6.9334763948497857E-2</v>
      </c>
      <c r="Y247" s="23">
        <f>VLOOKUP($B247,Data!$A$8:$GL$500,162,FALSE)</f>
        <v>5.3713080168776371E-2</v>
      </c>
      <c r="Z247" s="23">
        <f>VLOOKUP($B247,Data!$A$8:$GL$500,163,FALSE)</f>
        <v>4.9324894514767931E-2</v>
      </c>
      <c r="AA247" s="23">
        <f>VLOOKUP($B247,Data!$A$8:$GL$500,164,FALSE)</f>
        <v>6.0702127659574466E-2</v>
      </c>
      <c r="AB247" s="23">
        <f>VLOOKUP($B247,Data!$A$8:$GL$500,165,FALSE)</f>
        <v>5.880081300813008E-2</v>
      </c>
      <c r="AC247" s="23">
        <f>VLOOKUP($B247,Data!$A$8:$GL$500,166,FALSE)</f>
        <v>5.0356394129979033E-2</v>
      </c>
      <c r="AD247" s="23">
        <f>VLOOKUP($B247,Data!$A$8:$GL$500,167,FALSE)</f>
        <v>5.2230919765166341E-2</v>
      </c>
      <c r="AE247" s="52">
        <f>VLOOKUP($B247,Data!$A$8:$GL$500,168,FALSE)</f>
        <v>5.8100558659217878E-2</v>
      </c>
      <c r="AF247" s="52">
        <f>VLOOKUP($B247,Data!$A$8:$GL$500,169,FALSE)</f>
        <v>6.0914285714285712E-2</v>
      </c>
      <c r="AG247" s="52">
        <f>VLOOKUP($B247,Data!$A$8:$GL$500,170,FALSE)</f>
        <v>5.1274131274131274E-2</v>
      </c>
      <c r="AH247" s="52">
        <f>VLOOKUP($B247,Data!$A$8:$GL$500,171,FALSE)</f>
        <v>5.3875502008032129E-2</v>
      </c>
      <c r="AI247" s="52">
        <f>VLOOKUP($B247,Data!$A$8:$GL$500,172,FALSE)</f>
        <v>6.5669456066945603E-2</v>
      </c>
      <c r="AJ247" s="52">
        <f>VLOOKUP($B247,Data!$A$8:$GL$500,173,FALSE)</f>
        <v>6.0060000000000002E-2</v>
      </c>
      <c r="AK247" s="52">
        <f>VLOOKUP($B247,Data!$A$8:$GL$500,174,FALSE)</f>
        <v>4.7117647058823528E-2</v>
      </c>
    </row>
    <row r="248" spans="1:37">
      <c r="A248" s="1"/>
      <c r="B248" s="17" t="s">
        <v>341</v>
      </c>
      <c r="C248" s="42" t="s">
        <v>516</v>
      </c>
      <c r="D248" t="s">
        <v>0</v>
      </c>
      <c r="E248" s="45" t="s">
        <v>341</v>
      </c>
      <c r="F248" s="45" t="s">
        <v>34</v>
      </c>
      <c r="H248" s="23">
        <f>VLOOKUP($B248,Data!$A$8:$GL$500,145,FALSE)</f>
        <v>1.8442776735459663E-2</v>
      </c>
      <c r="I248" s="23">
        <f>VLOOKUP($B248,Data!$A$8:$GL$500,146,FALSE)</f>
        <v>1.8250950570342206E-2</v>
      </c>
      <c r="J248" s="23">
        <f>VLOOKUP($B248,Data!$A$8:$GL$500,147,FALSE)</f>
        <v>1.9864603481624759E-2</v>
      </c>
      <c r="K248" s="23">
        <f>VLOOKUP($B248,Data!$A$8:$GL$500,148,FALSE)</f>
        <v>1.9830508474576271E-2</v>
      </c>
      <c r="L248" s="23">
        <f>VLOOKUP($B248,Data!$A$8:$GL$500,149,FALSE)</f>
        <v>2.1041666666666667E-2</v>
      </c>
      <c r="M248" s="23">
        <f>VLOOKUP($B248,Data!$A$8:$GL$500,150,FALSE)</f>
        <v>1.8192090395480226E-2</v>
      </c>
      <c r="N248" s="23">
        <f>VLOOKUP($B248,Data!$A$8:$GL$500,151,FALSE)</f>
        <v>1.6685499058380415E-2</v>
      </c>
      <c r="O248" s="23">
        <f>VLOOKUP($B248,Data!$A$8:$GL$500,152,FALSE)</f>
        <v>1.7165354330708663E-2</v>
      </c>
      <c r="P248" s="23">
        <f>VLOOKUP($B248,Data!$A$8:$GL$500,153,FALSE)</f>
        <v>2.0176125244618395E-2</v>
      </c>
      <c r="Q248" s="23">
        <f>VLOOKUP($B248,Data!$A$8:$GL$500,154,FALSE)</f>
        <v>1.5786516853932585E-2</v>
      </c>
      <c r="R248" s="23">
        <f>VLOOKUP($B248,Data!$A$8:$GL$500,155,FALSE)</f>
        <v>1.8574040219378429E-2</v>
      </c>
      <c r="S248" s="23">
        <f>VLOOKUP($B248,Data!$A$8:$GL$500,156,FALSE)</f>
        <v>2.8957952468007312E-2</v>
      </c>
      <c r="T248" s="23">
        <f>VLOOKUP($B248,Data!$A$8:$GL$500,157,FALSE)</f>
        <v>3.8833922261484098E-2</v>
      </c>
      <c r="U248" s="23">
        <f>VLOOKUP($B248,Data!$A$8:$GL$500,158,FALSE)</f>
        <v>3.8385321100917434E-2</v>
      </c>
      <c r="V248" s="23">
        <f>VLOOKUP($B248,Data!$A$8:$GL$500,159,FALSE)</f>
        <v>3.6386861313868611E-2</v>
      </c>
      <c r="W248" s="23">
        <f>VLOOKUP($B248,Data!$A$8:$GL$500,160,FALSE)</f>
        <v>3.876865671641791E-2</v>
      </c>
      <c r="X248" s="23">
        <f>VLOOKUP($B248,Data!$A$8:$GL$500,161,FALSE)</f>
        <v>4.1811320754716982E-2</v>
      </c>
      <c r="Y248" s="23">
        <f>VLOOKUP($B248,Data!$A$8:$GL$500,162,FALSE)</f>
        <v>3.4696673189823876E-2</v>
      </c>
      <c r="Z248" s="23">
        <f>VLOOKUP($B248,Data!$A$8:$GL$500,163,FALSE)</f>
        <v>3.5679513184584177E-2</v>
      </c>
      <c r="AA248" s="23">
        <f>VLOOKUP($B248,Data!$A$8:$GL$500,164,FALSE)</f>
        <v>3.8083832335329339E-2</v>
      </c>
      <c r="AB248" s="23">
        <f>VLOOKUP($B248,Data!$A$8:$GL$500,165,FALSE)</f>
        <v>4.3121149897330596E-2</v>
      </c>
      <c r="AC248" s="23">
        <f>VLOOKUP($B248,Data!$A$8:$GL$500,166,FALSE)</f>
        <v>3.5329341317365266E-2</v>
      </c>
      <c r="AD248" s="23">
        <f>VLOOKUP($B248,Data!$A$8:$GL$500,167,FALSE)</f>
        <v>3.9017341040462429E-2</v>
      </c>
      <c r="AE248" s="52">
        <f>VLOOKUP($B248,Data!$A$8:$GL$500,168,FALSE)</f>
        <v>4.1860465116279069E-2</v>
      </c>
      <c r="AF248" s="52">
        <f>VLOOKUP($B248,Data!$A$8:$GL$500,169,FALSE)</f>
        <v>4.4727626459143972E-2</v>
      </c>
      <c r="AG248" s="52">
        <f>VLOOKUP($B248,Data!$A$8:$GL$500,170,FALSE)</f>
        <v>3.570093457943925E-2</v>
      </c>
      <c r="AH248" s="52">
        <f>VLOOKUP($B248,Data!$A$8:$GL$500,171,FALSE)</f>
        <v>3.579961464354528E-2</v>
      </c>
      <c r="AI248" s="52">
        <f>VLOOKUP($B248,Data!$A$8:$GL$500,172,FALSE)</f>
        <v>3.8385826771653545E-2</v>
      </c>
      <c r="AJ248" s="52">
        <f>VLOOKUP($B248,Data!$A$8:$GL$500,173,FALSE)</f>
        <v>3.9260628465804068E-2</v>
      </c>
      <c r="AK248" s="52">
        <f>VLOOKUP($B248,Data!$A$8:$GL$500,174,FALSE)</f>
        <v>3.2792792792792791E-2</v>
      </c>
    </row>
    <row r="249" spans="1:37">
      <c r="A249" s="1"/>
      <c r="B249" s="17" t="s">
        <v>342</v>
      </c>
      <c r="C249" s="42" t="s">
        <v>518</v>
      </c>
      <c r="D249" t="s">
        <v>505</v>
      </c>
      <c r="E249" s="45" t="s">
        <v>342</v>
      </c>
      <c r="F249" s="45" t="s">
        <v>39</v>
      </c>
      <c r="H249" s="23">
        <f>VLOOKUP($B249,Data!$A$8:$GL$500,145,FALSE)</f>
        <v>4.0895283772981614E-2</v>
      </c>
      <c r="I249" s="23">
        <f>VLOOKUP($B249,Data!$A$8:$GL$500,146,FALSE)</f>
        <v>3.8183279742765273E-2</v>
      </c>
      <c r="J249" s="23">
        <f>VLOOKUP($B249,Data!$A$8:$GL$500,147,FALSE)</f>
        <v>3.9693548387096773E-2</v>
      </c>
      <c r="K249" s="23">
        <f>VLOOKUP($B249,Data!$A$8:$GL$500,148,FALSE)</f>
        <v>4.0250606305578009E-2</v>
      </c>
      <c r="L249" s="23">
        <f>VLOOKUP($B249,Data!$A$8:$GL$500,149,FALSE)</f>
        <v>4.1791767554479421E-2</v>
      </c>
      <c r="M249" s="23">
        <f>VLOOKUP($B249,Data!$A$8:$GL$500,150,FALSE)</f>
        <v>3.7998379254457051E-2</v>
      </c>
      <c r="N249" s="23">
        <f>VLOOKUP($B249,Data!$A$8:$GL$500,151,FALSE)</f>
        <v>3.8636728147554131E-2</v>
      </c>
      <c r="O249" s="23">
        <f>VLOOKUP($B249,Data!$A$8:$GL$500,152,FALSE)</f>
        <v>3.963621665319321E-2</v>
      </c>
      <c r="P249" s="23">
        <f>VLOOKUP($B249,Data!$A$8:$GL$500,153,FALSE)</f>
        <v>4.1584875301689458E-2</v>
      </c>
      <c r="Q249" s="23">
        <f>VLOOKUP($B249,Data!$A$8:$GL$500,154,FALSE)</f>
        <v>4.0008058017727638E-2</v>
      </c>
      <c r="R249" s="23">
        <f>VLOOKUP($B249,Data!$A$8:$GL$500,155,FALSE)</f>
        <v>4.5426731078904992E-2</v>
      </c>
      <c r="S249" s="23">
        <f>VLOOKUP($B249,Data!$A$8:$GL$500,156,FALSE)</f>
        <v>5.1900237529691209E-2</v>
      </c>
      <c r="T249" s="23">
        <f>VLOOKUP($B249,Data!$A$8:$GL$500,157,FALSE)</f>
        <v>6.1287051482059283E-2</v>
      </c>
      <c r="U249" s="23">
        <f>VLOOKUP($B249,Data!$A$8:$GL$500,158,FALSE)</f>
        <v>6.5983037779491133E-2</v>
      </c>
      <c r="V249" s="23">
        <f>VLOOKUP($B249,Data!$A$8:$GL$500,159,FALSE)</f>
        <v>6.6838858905165763E-2</v>
      </c>
      <c r="W249" s="23">
        <f>VLOOKUP($B249,Data!$A$8:$GL$500,160,FALSE)</f>
        <v>6.5220417633410674E-2</v>
      </c>
      <c r="X249" s="23">
        <f>VLOOKUP($B249,Data!$A$8:$GL$500,161,FALSE)</f>
        <v>6.7645186953062847E-2</v>
      </c>
      <c r="Y249" s="23">
        <f>VLOOKUP($B249,Data!$A$8:$GL$500,162,FALSE)</f>
        <v>6.2242617717478049E-2</v>
      </c>
      <c r="Z249" s="23">
        <f>VLOOKUP($B249,Data!$A$8:$GL$500,163,FALSE)</f>
        <v>6.266147859922179E-2</v>
      </c>
      <c r="AA249" s="23">
        <f>VLOOKUP($B249,Data!$A$8:$GL$500,164,FALSE)</f>
        <v>6.2001539645881447E-2</v>
      </c>
      <c r="AB249" s="23">
        <f>VLOOKUP($B249,Data!$A$8:$GL$500,165,FALSE)</f>
        <v>6.4392097264437689E-2</v>
      </c>
      <c r="AC249" s="23">
        <f>VLOOKUP($B249,Data!$A$8:$GL$500,166,FALSE)</f>
        <v>6.3729323308270677E-2</v>
      </c>
      <c r="AD249" s="23">
        <f>VLOOKUP($B249,Data!$A$8:$GL$500,167,FALSE)</f>
        <v>6.8903576982892692E-2</v>
      </c>
      <c r="AE249" s="52">
        <f>VLOOKUP($B249,Data!$A$8:$GL$500,168,FALSE)</f>
        <v>6.8412322274881518E-2</v>
      </c>
      <c r="AF249" s="52">
        <f>VLOOKUP($B249,Data!$A$8:$GL$500,169,FALSE)</f>
        <v>7.1271585557299844E-2</v>
      </c>
      <c r="AG249" s="52">
        <f>VLOOKUP($B249,Data!$A$8:$GL$500,170,FALSE)</f>
        <v>6.8497615262321149E-2</v>
      </c>
      <c r="AH249" s="52">
        <f>VLOOKUP($B249,Data!$A$8:$GL$500,171,FALSE)</f>
        <v>6.818979266347687E-2</v>
      </c>
      <c r="AI249" s="52">
        <f>VLOOKUP($B249,Data!$A$8:$GL$500,172,FALSE)</f>
        <v>6.5415360501567404E-2</v>
      </c>
      <c r="AJ249" s="52">
        <f>VLOOKUP($B249,Data!$A$8:$GL$500,173,FALSE)</f>
        <v>6.5301016419077401E-2</v>
      </c>
      <c r="AK249" s="52">
        <f>VLOOKUP($B249,Data!$A$8:$GL$500,174,FALSE)</f>
        <v>5.7328714395688991E-2</v>
      </c>
    </row>
    <row r="250" spans="1:37">
      <c r="A250" s="1"/>
      <c r="B250" s="17" t="s">
        <v>343</v>
      </c>
      <c r="C250" s="42" t="s">
        <v>516</v>
      </c>
      <c r="D250" t="s">
        <v>0</v>
      </c>
      <c r="E250" s="45" t="s">
        <v>343</v>
      </c>
      <c r="F250" s="45" t="s">
        <v>36</v>
      </c>
      <c r="G250" s="45" t="s">
        <v>509</v>
      </c>
      <c r="H250" s="23">
        <f>VLOOKUP($B250,Data!$A$8:$GL$500,145,FALSE)</f>
        <v>2.2564102564102566E-2</v>
      </c>
      <c r="I250" s="23">
        <f>VLOOKUP($B250,Data!$A$8:$GL$500,146,FALSE)</f>
        <v>2.3367875647668394E-2</v>
      </c>
      <c r="J250" s="23">
        <f>VLOOKUP($B250,Data!$A$8:$GL$500,147,FALSE)</f>
        <v>2.425531914893617E-2</v>
      </c>
      <c r="K250" s="23">
        <f>VLOOKUP($B250,Data!$A$8:$GL$500,148,FALSE)</f>
        <v>2.3013333333333334E-2</v>
      </c>
      <c r="L250" s="23">
        <f>VLOOKUP($B250,Data!$A$8:$GL$500,149,FALSE)</f>
        <v>2.3143631436314364E-2</v>
      </c>
      <c r="M250" s="23">
        <f>VLOOKUP($B250,Data!$A$8:$GL$500,150,FALSE)</f>
        <v>1.9322916666666665E-2</v>
      </c>
      <c r="N250" s="23">
        <f>VLOOKUP($B250,Data!$A$8:$GL$500,151,FALSE)</f>
        <v>1.7550505050505049E-2</v>
      </c>
      <c r="O250" s="23">
        <f>VLOOKUP($B250,Data!$A$8:$GL$500,152,FALSE)</f>
        <v>1.7063291139240506E-2</v>
      </c>
      <c r="P250" s="23">
        <f>VLOOKUP($B250,Data!$A$8:$GL$500,153,FALSE)</f>
        <v>1.8716049382716048E-2</v>
      </c>
      <c r="Q250" s="23">
        <f>VLOOKUP($B250,Data!$A$8:$GL$500,154,FALSE)</f>
        <v>1.6872037914691943E-2</v>
      </c>
      <c r="R250" s="23">
        <f>VLOOKUP($B250,Data!$A$8:$GL$500,155,FALSE)</f>
        <v>2.0542452830188681E-2</v>
      </c>
      <c r="S250" s="23">
        <f>VLOOKUP($B250,Data!$A$8:$GL$500,156,FALSE)</f>
        <v>2.5753424657534246E-2</v>
      </c>
      <c r="T250" s="23">
        <f>VLOOKUP($B250,Data!$A$8:$GL$500,157,FALSE)</f>
        <v>4.0303030303030306E-2</v>
      </c>
      <c r="U250" s="23">
        <f>VLOOKUP($B250,Data!$A$8:$GL$500,158,FALSE)</f>
        <v>4.1766169154228858E-2</v>
      </c>
      <c r="V250" s="23">
        <f>VLOOKUP($B250,Data!$A$8:$GL$500,159,FALSE)</f>
        <v>4.4135338345864659E-2</v>
      </c>
      <c r="W250" s="23">
        <f>VLOOKUP($B250,Data!$A$8:$GL$500,160,FALSE)</f>
        <v>4.2205128205128208E-2</v>
      </c>
      <c r="X250" s="23">
        <f>VLOOKUP($B250,Data!$A$8:$GL$500,161,FALSE)</f>
        <v>4.3029556650246305E-2</v>
      </c>
      <c r="Y250" s="23">
        <f>VLOOKUP($B250,Data!$A$8:$GL$500,162,FALSE)</f>
        <v>3.6213592233009712E-2</v>
      </c>
      <c r="Z250" s="23">
        <f>VLOOKUP($B250,Data!$A$8:$GL$500,163,FALSE)</f>
        <v>3.4676258992805756E-2</v>
      </c>
      <c r="AA250" s="23">
        <f>VLOOKUP($B250,Data!$A$8:$GL$500,164,FALSE)</f>
        <v>3.3913043478260872E-2</v>
      </c>
      <c r="AB250" s="23">
        <f>VLOOKUP($B250,Data!$A$8:$GL$500,165,FALSE)</f>
        <v>3.7853773584905659E-2</v>
      </c>
      <c r="AC250" s="23">
        <f>VLOOKUP($B250,Data!$A$8:$GL$500,166,FALSE)</f>
        <v>3.4709976798143853E-2</v>
      </c>
      <c r="AD250" s="23">
        <f>VLOOKUP($B250,Data!$A$8:$GL$500,167,FALSE)</f>
        <v>3.7069767441860468E-2</v>
      </c>
      <c r="AE250" s="52">
        <f>VLOOKUP($B250,Data!$A$8:$GL$500,168,FALSE)</f>
        <v>3.7009345794392523E-2</v>
      </c>
      <c r="AF250" s="52">
        <f>VLOOKUP($B250,Data!$A$8:$GL$500,169,FALSE)</f>
        <v>3.8239277652370202E-2</v>
      </c>
      <c r="AG250" s="52">
        <f>VLOOKUP($B250,Data!$A$8:$GL$500,170,FALSE)</f>
        <v>3.42152466367713E-2</v>
      </c>
      <c r="AH250" s="52">
        <f>VLOOKUP($B250,Data!$A$8:$GL$500,171,FALSE)</f>
        <v>3.185682326621924E-2</v>
      </c>
      <c r="AI250" s="52">
        <f>VLOOKUP($B250,Data!$A$8:$GL$500,172,FALSE)</f>
        <v>2.8752834467120181E-2</v>
      </c>
      <c r="AJ250" s="52">
        <f>VLOOKUP($B250,Data!$A$8:$GL$500,173,FALSE)</f>
        <v>3.16628701594533E-2</v>
      </c>
      <c r="AK250" s="52">
        <f>VLOOKUP($B250,Data!$A$8:$GL$500,174,FALSE)</f>
        <v>2.8390804597701151E-2</v>
      </c>
    </row>
    <row r="251" spans="1:37">
      <c r="A251" s="1"/>
      <c r="B251" s="17" t="s">
        <v>344</v>
      </c>
      <c r="C251" s="42" t="s">
        <v>517</v>
      </c>
      <c r="D251" t="s">
        <v>0</v>
      </c>
      <c r="E251" s="45" t="s">
        <v>344</v>
      </c>
      <c r="F251" s="45" t="s">
        <v>35</v>
      </c>
      <c r="H251" s="23">
        <f>VLOOKUP($B251,Data!$A$8:$GL$500,145,FALSE)</f>
        <v>1.3550863723608446E-2</v>
      </c>
      <c r="I251" s="23">
        <f>VLOOKUP($B251,Data!$A$8:$GL$500,146,FALSE)</f>
        <v>1.376923076923077E-2</v>
      </c>
      <c r="J251" s="23">
        <f>VLOOKUP($B251,Data!$A$8:$GL$500,147,FALSE)</f>
        <v>1.2936936936936937E-2</v>
      </c>
      <c r="K251" s="23">
        <f>VLOOKUP($B251,Data!$A$8:$GL$500,148,FALSE)</f>
        <v>1.2320143884892087E-2</v>
      </c>
      <c r="L251" s="23">
        <f>VLOOKUP($B251,Data!$A$8:$GL$500,149,FALSE)</f>
        <v>1.18783542039356E-2</v>
      </c>
      <c r="M251" s="23">
        <f>VLOOKUP($B251,Data!$A$8:$GL$500,150,FALSE)</f>
        <v>9.4310344827586209E-3</v>
      </c>
      <c r="N251" s="23">
        <f>VLOOKUP($B251,Data!$A$8:$GL$500,151,FALSE)</f>
        <v>8.9619377162629757E-3</v>
      </c>
      <c r="O251" s="23">
        <f>VLOOKUP($B251,Data!$A$8:$GL$500,152,FALSE)</f>
        <v>8.1863560732113143E-3</v>
      </c>
      <c r="P251" s="23">
        <f>VLOOKUP($B251,Data!$A$8:$GL$500,153,FALSE)</f>
        <v>8.5809682804674457E-3</v>
      </c>
      <c r="Q251" s="23">
        <f>VLOOKUP($B251,Data!$A$8:$GL$500,154,FALSE)</f>
        <v>8.7964601769911499E-3</v>
      </c>
      <c r="R251" s="23">
        <f>VLOOKUP($B251,Data!$A$8:$GL$500,155,FALSE)</f>
        <v>1.2075812274368231E-2</v>
      </c>
      <c r="S251" s="23">
        <f>VLOOKUP($B251,Data!$A$8:$GL$500,156,FALSE)</f>
        <v>1.7303370786516854E-2</v>
      </c>
      <c r="T251" s="23">
        <f>VLOOKUP($B251,Data!$A$8:$GL$500,157,FALSE)</f>
        <v>2.7767175572519082E-2</v>
      </c>
      <c r="U251" s="23">
        <f>VLOOKUP($B251,Data!$A$8:$GL$500,158,FALSE)</f>
        <v>2.6958955223880598E-2</v>
      </c>
      <c r="V251" s="23">
        <f>VLOOKUP($B251,Data!$A$8:$GL$500,159,FALSE)</f>
        <v>2.6054545454545455E-2</v>
      </c>
      <c r="W251" s="23">
        <f>VLOOKUP($B251,Data!$A$8:$GL$500,160,FALSE)</f>
        <v>2.4823321554770319E-2</v>
      </c>
      <c r="X251" s="23">
        <f>VLOOKUP($B251,Data!$A$8:$GL$500,161,FALSE)</f>
        <v>2.5701906412478336E-2</v>
      </c>
      <c r="Y251" s="23">
        <f>VLOOKUP($B251,Data!$A$8:$GL$500,162,FALSE)</f>
        <v>2.1654929577464788E-2</v>
      </c>
      <c r="Z251" s="23">
        <f>VLOOKUP($B251,Data!$A$8:$GL$500,163,FALSE)</f>
        <v>2.2098540145985401E-2</v>
      </c>
      <c r="AA251" s="23">
        <f>VLOOKUP($B251,Data!$A$8:$GL$500,164,FALSE)</f>
        <v>2.2232645403377112E-2</v>
      </c>
      <c r="AB251" s="23">
        <f>VLOOKUP($B251,Data!$A$8:$GL$500,165,FALSE)</f>
        <v>2.3211678832116788E-2</v>
      </c>
      <c r="AC251" s="23">
        <f>VLOOKUP($B251,Data!$A$8:$GL$500,166,FALSE)</f>
        <v>2.1173380035026269E-2</v>
      </c>
      <c r="AD251" s="23">
        <f>VLOOKUP($B251,Data!$A$8:$GL$500,167,FALSE)</f>
        <v>2.2824561403508772E-2</v>
      </c>
      <c r="AE251" s="52">
        <f>VLOOKUP($B251,Data!$A$8:$GL$500,168,FALSE)</f>
        <v>2.3220640569395018E-2</v>
      </c>
      <c r="AF251" s="52">
        <f>VLOOKUP($B251,Data!$A$8:$GL$500,169,FALSE)</f>
        <v>2.5242369838420108E-2</v>
      </c>
      <c r="AG251" s="52">
        <f>VLOOKUP($B251,Data!$A$8:$GL$500,170,FALSE)</f>
        <v>2.3801498127340823E-2</v>
      </c>
      <c r="AH251" s="52">
        <f>VLOOKUP($B251,Data!$A$8:$GL$500,171,FALSE)</f>
        <v>2.231053604436229E-2</v>
      </c>
      <c r="AI251" s="52">
        <f>VLOOKUP($B251,Data!$A$8:$GL$500,172,FALSE)</f>
        <v>2.1611721611721611E-2</v>
      </c>
      <c r="AJ251" s="52">
        <f>VLOOKUP($B251,Data!$A$8:$GL$500,173,FALSE)</f>
        <v>2.1561938958707359E-2</v>
      </c>
      <c r="AK251" s="52">
        <f>VLOOKUP($B251,Data!$A$8:$GL$500,174,FALSE)</f>
        <v>1.8230088495575222E-2</v>
      </c>
    </row>
    <row r="252" spans="1:37">
      <c r="A252" s="1"/>
      <c r="B252" s="17" t="s">
        <v>345</v>
      </c>
      <c r="C252" s="42" t="s">
        <v>518</v>
      </c>
      <c r="D252" t="s">
        <v>505</v>
      </c>
      <c r="E252" s="45" t="s">
        <v>345</v>
      </c>
      <c r="F252" s="45" t="s">
        <v>43</v>
      </c>
      <c r="H252" s="23">
        <f>VLOOKUP($B252,Data!$A$8:$GL$500,145,FALSE)</f>
        <v>3.9176987614862165E-2</v>
      </c>
      <c r="I252" s="23">
        <f>VLOOKUP($B252,Data!$A$8:$GL$500,146,FALSE)</f>
        <v>3.7635858786195957E-2</v>
      </c>
      <c r="J252" s="23">
        <f>VLOOKUP($B252,Data!$A$8:$GL$500,147,FALSE)</f>
        <v>3.9128205128205126E-2</v>
      </c>
      <c r="K252" s="23">
        <f>VLOOKUP($B252,Data!$A$8:$GL$500,148,FALSE)</f>
        <v>3.6678529062870703E-2</v>
      </c>
      <c r="L252" s="23">
        <f>VLOOKUP($B252,Data!$A$8:$GL$500,149,FALSE)</f>
        <v>3.6927924379677041E-2</v>
      </c>
      <c r="M252" s="23">
        <f>VLOOKUP($B252,Data!$A$8:$GL$500,150,FALSE)</f>
        <v>3.3801100628930818E-2</v>
      </c>
      <c r="N252" s="23">
        <f>VLOOKUP($B252,Data!$A$8:$GL$500,151,FALSE)</f>
        <v>3.2340590979782272E-2</v>
      </c>
      <c r="O252" s="23">
        <f>VLOOKUP($B252,Data!$A$8:$GL$500,152,FALSE)</f>
        <v>2.9399847094801222E-2</v>
      </c>
      <c r="P252" s="23">
        <f>VLOOKUP($B252,Data!$A$8:$GL$500,153,FALSE)</f>
        <v>3.1945718654434248E-2</v>
      </c>
      <c r="Q252" s="23">
        <f>VLOOKUP($B252,Data!$A$8:$GL$500,154,FALSE)</f>
        <v>3.2489531785306433E-2</v>
      </c>
      <c r="R252" s="23">
        <f>VLOOKUP($B252,Data!$A$8:$GL$500,155,FALSE)</f>
        <v>3.715102974828375E-2</v>
      </c>
      <c r="S252" s="23">
        <f>VLOOKUP($B252,Data!$A$8:$GL$500,156,FALSE)</f>
        <v>4.2638888888888886E-2</v>
      </c>
      <c r="T252" s="23">
        <f>VLOOKUP($B252,Data!$A$8:$GL$500,157,FALSE)</f>
        <v>5.3819648093841641E-2</v>
      </c>
      <c r="U252" s="23">
        <f>VLOOKUP($B252,Data!$A$8:$GL$500,158,FALSE)</f>
        <v>5.5804701627486436E-2</v>
      </c>
      <c r="V252" s="23">
        <f>VLOOKUP($B252,Data!$A$8:$GL$500,159,FALSE)</f>
        <v>6.1200736648250459E-2</v>
      </c>
      <c r="W252" s="23">
        <f>VLOOKUP($B252,Data!$A$8:$GL$500,160,FALSE)</f>
        <v>6.0619634191862636E-2</v>
      </c>
      <c r="X252" s="23">
        <f>VLOOKUP($B252,Data!$A$8:$GL$500,161,FALSE)</f>
        <v>6.1910280373831776E-2</v>
      </c>
      <c r="Y252" s="23">
        <f>VLOOKUP($B252,Data!$A$8:$GL$500,162,FALSE)</f>
        <v>5.6882681564245807E-2</v>
      </c>
      <c r="Z252" s="23">
        <f>VLOOKUP($B252,Data!$A$8:$GL$500,163,FALSE)</f>
        <v>5.7164291072768193E-2</v>
      </c>
      <c r="AA252" s="23">
        <f>VLOOKUP($B252,Data!$A$8:$GL$500,164,FALSE)</f>
        <v>5.497962208225269E-2</v>
      </c>
      <c r="AB252" s="23">
        <f>VLOOKUP($B252,Data!$A$8:$GL$500,165,FALSE)</f>
        <v>5.8442321822189565E-2</v>
      </c>
      <c r="AC252" s="23">
        <f>VLOOKUP($B252,Data!$A$8:$GL$500,166,FALSE)</f>
        <v>5.9749447310243183E-2</v>
      </c>
      <c r="AD252" s="23">
        <f>VLOOKUP($B252,Data!$A$8:$GL$500,167,FALSE)</f>
        <v>6.4071117561683599E-2</v>
      </c>
      <c r="AE252" s="52">
        <f>VLOOKUP($B252,Data!$A$8:$GL$500,168,FALSE)</f>
        <v>6.2857142857142861E-2</v>
      </c>
      <c r="AF252" s="52">
        <f>VLOOKUP($B252,Data!$A$8:$GL$500,169,FALSE)</f>
        <v>6.6250000000000003E-2</v>
      </c>
      <c r="AG252" s="52">
        <f>VLOOKUP($B252,Data!$A$8:$GL$500,170,FALSE)</f>
        <v>6.4054545454545461E-2</v>
      </c>
      <c r="AH252" s="52">
        <f>VLOOKUP($B252,Data!$A$8:$GL$500,171,FALSE)</f>
        <v>6.2503566333808838E-2</v>
      </c>
      <c r="AI252" s="52">
        <f>VLOOKUP($B252,Data!$A$8:$GL$500,172,FALSE)</f>
        <v>5.9753347427766029E-2</v>
      </c>
      <c r="AJ252" s="52">
        <f>VLOOKUP($B252,Data!$A$8:$GL$500,173,FALSE)</f>
        <v>6.0312925170068026E-2</v>
      </c>
      <c r="AK252" s="52">
        <f>VLOOKUP($B252,Data!$A$8:$GL$500,174,FALSE)</f>
        <v>5.7187392942788629E-2</v>
      </c>
    </row>
    <row r="253" spans="1:37">
      <c r="A253" s="1"/>
      <c r="B253" s="17" t="s">
        <v>346</v>
      </c>
      <c r="C253" s="42" t="s">
        <v>517</v>
      </c>
      <c r="D253" t="s">
        <v>0</v>
      </c>
      <c r="E253" s="45" t="s">
        <v>346</v>
      </c>
      <c r="F253" s="45" t="s">
        <v>35</v>
      </c>
      <c r="H253" s="23">
        <f>VLOOKUP($B253,Data!$A$8:$GL$500,145,FALSE)</f>
        <v>4.1000000000000002E-2</v>
      </c>
      <c r="I253" s="23">
        <f>VLOOKUP($B253,Data!$A$8:$GL$500,146,FALSE)</f>
        <v>4.018099547511312E-2</v>
      </c>
      <c r="J253" s="23">
        <f>VLOOKUP($B253,Data!$A$8:$GL$500,147,FALSE)</f>
        <v>3.9638826185101582E-2</v>
      </c>
      <c r="K253" s="23">
        <f>VLOOKUP($B253,Data!$A$8:$GL$500,148,FALSE)</f>
        <v>3.9379157427937919E-2</v>
      </c>
      <c r="L253" s="23">
        <f>VLOOKUP($B253,Data!$A$8:$GL$500,149,FALSE)</f>
        <v>3.9978401727861768E-2</v>
      </c>
      <c r="M253" s="23">
        <f>VLOOKUP($B253,Data!$A$8:$GL$500,150,FALSE)</f>
        <v>3.6414253897550111E-2</v>
      </c>
      <c r="N253" s="23">
        <f>VLOOKUP($B253,Data!$A$8:$GL$500,151,FALSE)</f>
        <v>3.3413043478260872E-2</v>
      </c>
      <c r="O253" s="23">
        <f>VLOOKUP($B253,Data!$A$8:$GL$500,152,FALSE)</f>
        <v>2.8592132505175984E-2</v>
      </c>
      <c r="P253" s="23">
        <f>VLOOKUP($B253,Data!$A$8:$GL$500,153,FALSE)</f>
        <v>2.9852631578947367E-2</v>
      </c>
      <c r="Q253" s="23">
        <f>VLOOKUP($B253,Data!$A$8:$GL$500,154,FALSE)</f>
        <v>2.9117043121149898E-2</v>
      </c>
      <c r="R253" s="23">
        <f>VLOOKUP($B253,Data!$A$8:$GL$500,155,FALSE)</f>
        <v>3.2702127659574469E-2</v>
      </c>
      <c r="S253" s="23">
        <f>VLOOKUP($B253,Data!$A$8:$GL$500,156,FALSE)</f>
        <v>4.2367256637168144E-2</v>
      </c>
      <c r="T253" s="23">
        <f>VLOOKUP($B253,Data!$A$8:$GL$500,157,FALSE)</f>
        <v>5.4017660044150109E-2</v>
      </c>
      <c r="U253" s="23">
        <f>VLOOKUP($B253,Data!$A$8:$GL$500,158,FALSE)</f>
        <v>5.0989247311827954E-2</v>
      </c>
      <c r="V253" s="23">
        <f>VLOOKUP($B253,Data!$A$8:$GL$500,159,FALSE)</f>
        <v>5.0872340425531917E-2</v>
      </c>
      <c r="W253" s="23">
        <f>VLOOKUP($B253,Data!$A$8:$GL$500,160,FALSE)</f>
        <v>5.5369978858350953E-2</v>
      </c>
      <c r="X253" s="23">
        <f>VLOOKUP($B253,Data!$A$8:$GL$500,161,FALSE)</f>
        <v>5.9244060475161987E-2</v>
      </c>
      <c r="Y253" s="23">
        <f>VLOOKUP($B253,Data!$A$8:$GL$500,162,FALSE)</f>
        <v>5.1670235546038543E-2</v>
      </c>
      <c r="Z253" s="23">
        <f>VLOOKUP($B253,Data!$A$8:$GL$500,163,FALSE)</f>
        <v>4.9031578947368419E-2</v>
      </c>
      <c r="AA253" s="23">
        <f>VLOOKUP($B253,Data!$A$8:$GL$500,164,FALSE)</f>
        <v>5.1185031185031184E-2</v>
      </c>
      <c r="AB253" s="23">
        <f>VLOOKUP($B253,Data!$A$8:$GL$500,165,FALSE)</f>
        <v>5.0759753593429158E-2</v>
      </c>
      <c r="AC253" s="23">
        <f>VLOOKUP($B253,Data!$A$8:$GL$500,166,FALSE)</f>
        <v>5.1048218029350105E-2</v>
      </c>
      <c r="AD253" s="23">
        <f>VLOOKUP($B253,Data!$A$8:$GL$500,167,FALSE)</f>
        <v>5.5E-2</v>
      </c>
      <c r="AE253" s="52">
        <f>VLOOKUP($B253,Data!$A$8:$GL$500,168,FALSE)</f>
        <v>5.7896907216494847E-2</v>
      </c>
      <c r="AF253" s="52">
        <f>VLOOKUP($B253,Data!$A$8:$GL$500,169,FALSE)</f>
        <v>5.9503105590062111E-2</v>
      </c>
      <c r="AG253" s="52">
        <f>VLOOKUP($B253,Data!$A$8:$GL$500,170,FALSE)</f>
        <v>5.7037815126050419E-2</v>
      </c>
      <c r="AH253" s="52">
        <f>VLOOKUP($B253,Data!$A$8:$GL$500,171,FALSE)</f>
        <v>5.6181434599156116E-2</v>
      </c>
      <c r="AI253" s="52">
        <f>VLOOKUP($B253,Data!$A$8:$GL$500,172,FALSE)</f>
        <v>5.909090909090909E-2</v>
      </c>
      <c r="AJ253" s="52">
        <f>VLOOKUP($B253,Data!$A$8:$GL$500,173,FALSE)</f>
        <v>5.8898305084745764E-2</v>
      </c>
      <c r="AK253" s="52">
        <f>VLOOKUP($B253,Data!$A$8:$GL$500,174,FALSE)</f>
        <v>5.2617021276595746E-2</v>
      </c>
    </row>
    <row r="254" spans="1:37">
      <c r="A254" s="1"/>
      <c r="B254" s="17" t="s">
        <v>348</v>
      </c>
      <c r="C254" s="42" t="s">
        <v>516</v>
      </c>
      <c r="D254" t="s">
        <v>505</v>
      </c>
      <c r="E254" s="45" t="s">
        <v>348</v>
      </c>
      <c r="F254" s="45" t="s">
        <v>49</v>
      </c>
      <c r="H254" s="23">
        <f>VLOOKUP($B254,Data!$A$8:$GL$500,145,FALSE)</f>
        <v>2.0007189072609632E-2</v>
      </c>
      <c r="I254" s="23">
        <f>VLOOKUP($B254,Data!$A$8:$GL$500,146,FALSE)</f>
        <v>1.8984660336011688E-2</v>
      </c>
      <c r="J254" s="23">
        <f>VLOOKUP($B254,Data!$A$8:$GL$500,147,FALSE)</f>
        <v>1.92675852066715E-2</v>
      </c>
      <c r="K254" s="23">
        <f>VLOOKUP($B254,Data!$A$8:$GL$500,148,FALSE)</f>
        <v>1.8851744186046512E-2</v>
      </c>
      <c r="L254" s="23">
        <f>VLOOKUP($B254,Data!$A$8:$GL$500,149,FALSE)</f>
        <v>1.9450072358900145E-2</v>
      </c>
      <c r="M254" s="23">
        <f>VLOOKUP($B254,Data!$A$8:$GL$500,150,FALSE)</f>
        <v>1.7919075144508672E-2</v>
      </c>
      <c r="N254" s="23">
        <f>VLOOKUP($B254,Data!$A$8:$GL$500,151,FALSE)</f>
        <v>1.7994121969140339E-2</v>
      </c>
      <c r="O254" s="23">
        <f>VLOOKUP($B254,Data!$A$8:$GL$500,152,FALSE)</f>
        <v>1.6513493800145877E-2</v>
      </c>
      <c r="P254" s="23">
        <f>VLOOKUP($B254,Data!$A$8:$GL$500,153,FALSE)</f>
        <v>1.7556363636363637E-2</v>
      </c>
      <c r="Q254" s="23">
        <f>VLOOKUP($B254,Data!$A$8:$GL$500,154,FALSE)</f>
        <v>1.7501820830298616E-2</v>
      </c>
      <c r="R254" s="23">
        <f>VLOOKUP($B254,Data!$A$8:$GL$500,155,FALSE)</f>
        <v>2.0277169948942377E-2</v>
      </c>
      <c r="S254" s="23">
        <f>VLOOKUP($B254,Data!$A$8:$GL$500,156,FALSE)</f>
        <v>2.6085693536673928E-2</v>
      </c>
      <c r="T254" s="23">
        <f>VLOOKUP($B254,Data!$A$8:$GL$500,157,FALSE)</f>
        <v>3.6902017291066284E-2</v>
      </c>
      <c r="U254" s="23">
        <f>VLOOKUP($B254,Data!$A$8:$GL$500,158,FALSE)</f>
        <v>3.5806451612903224E-2</v>
      </c>
      <c r="V254" s="23">
        <f>VLOOKUP($B254,Data!$A$8:$GL$500,159,FALSE)</f>
        <v>3.4564606741573037E-2</v>
      </c>
      <c r="W254" s="23">
        <f>VLOOKUP($B254,Data!$A$8:$GL$500,160,FALSE)</f>
        <v>3.3765867418899857E-2</v>
      </c>
      <c r="X254" s="23">
        <f>VLOOKUP($B254,Data!$A$8:$GL$500,161,FALSE)</f>
        <v>3.6544169611307423E-2</v>
      </c>
      <c r="Y254" s="23">
        <f>VLOOKUP($B254,Data!$A$8:$GL$500,162,FALSE)</f>
        <v>3.1231630510846747E-2</v>
      </c>
      <c r="Z254" s="23">
        <f>VLOOKUP($B254,Data!$A$8:$GL$500,163,FALSE)</f>
        <v>3.2157142857142856E-2</v>
      </c>
      <c r="AA254" s="23">
        <f>VLOOKUP($B254,Data!$A$8:$GL$500,164,FALSE)</f>
        <v>3.2843905915894513E-2</v>
      </c>
      <c r="AB254" s="23">
        <f>VLOOKUP($B254,Data!$A$8:$GL$500,165,FALSE)</f>
        <v>3.4710920770877944E-2</v>
      </c>
      <c r="AC254" s="23">
        <f>VLOOKUP($B254,Data!$A$8:$GL$500,166,FALSE)</f>
        <v>3.3532763532763535E-2</v>
      </c>
      <c r="AD254" s="23">
        <f>VLOOKUP($B254,Data!$A$8:$GL$500,167,FALSE)</f>
        <v>3.4893767705382439E-2</v>
      </c>
      <c r="AE254" s="52">
        <f>VLOOKUP($B254,Data!$A$8:$GL$500,168,FALSE)</f>
        <v>3.4819020581973031E-2</v>
      </c>
      <c r="AF254" s="52">
        <f>VLOOKUP($B254,Data!$A$8:$GL$500,169,FALSE)</f>
        <v>3.6250875963559914E-2</v>
      </c>
      <c r="AG254" s="52">
        <f>VLOOKUP($B254,Data!$A$8:$GL$500,170,FALSE)</f>
        <v>3.3295774647887327E-2</v>
      </c>
      <c r="AH254" s="52">
        <f>VLOOKUP($B254,Data!$A$8:$GL$500,171,FALSE)</f>
        <v>3.3952347582340572E-2</v>
      </c>
      <c r="AI254" s="52">
        <f>VLOOKUP($B254,Data!$A$8:$GL$500,172,FALSE)</f>
        <v>3.2621222768798315E-2</v>
      </c>
      <c r="AJ254" s="52">
        <f>VLOOKUP($B254,Data!$A$8:$GL$500,173,FALSE)</f>
        <v>3.3298826777087648E-2</v>
      </c>
      <c r="AK254" s="52">
        <f>VLOOKUP($B254,Data!$A$8:$GL$500,174,FALSE)</f>
        <v>2.9930891499654458E-2</v>
      </c>
    </row>
    <row r="255" spans="1:37">
      <c r="A255" s="1"/>
      <c r="B255" s="17" t="s">
        <v>349</v>
      </c>
      <c r="C255" s="42" t="s">
        <v>516</v>
      </c>
      <c r="D255" t="s">
        <v>505</v>
      </c>
      <c r="E255" s="45" t="s">
        <v>349</v>
      </c>
      <c r="F255" s="45" t="s">
        <v>48</v>
      </c>
      <c r="H255" s="23">
        <f>VLOOKUP($B255,Data!$A$8:$GL$500,145,FALSE)</f>
        <v>3.0846645367412141E-2</v>
      </c>
      <c r="I255" s="23">
        <f>VLOOKUP($B255,Data!$A$8:$GL$500,146,FALSE)</f>
        <v>3.6923076923076927E-2</v>
      </c>
      <c r="J255" s="23">
        <f>VLOOKUP($B255,Data!$A$8:$GL$500,147,FALSE)</f>
        <v>3.7255520504731861E-2</v>
      </c>
      <c r="K255" s="23">
        <f>VLOOKUP($B255,Data!$A$8:$GL$500,148,FALSE)</f>
        <v>3.2775193798449613E-2</v>
      </c>
      <c r="L255" s="23">
        <f>VLOOKUP($B255,Data!$A$8:$GL$500,149,FALSE)</f>
        <v>3.2732919254658384E-2</v>
      </c>
      <c r="M255" s="23">
        <f>VLOOKUP($B255,Data!$A$8:$GL$500,150,FALSE)</f>
        <v>2.9214175654853621E-2</v>
      </c>
      <c r="N255" s="23">
        <f>VLOOKUP($B255,Data!$A$8:$GL$500,151,FALSE)</f>
        <v>2.9154929577464787E-2</v>
      </c>
      <c r="O255" s="23">
        <f>VLOOKUP($B255,Data!$A$8:$GL$500,152,FALSE)</f>
        <v>2.5627009646302251E-2</v>
      </c>
      <c r="P255" s="23">
        <f>VLOOKUP($B255,Data!$A$8:$GL$500,153,FALSE)</f>
        <v>2.5942492012779553E-2</v>
      </c>
      <c r="Q255" s="23">
        <f>VLOOKUP($B255,Data!$A$8:$GL$500,154,FALSE)</f>
        <v>2.4094488188976377E-2</v>
      </c>
      <c r="R255" s="23">
        <f>VLOOKUP($B255,Data!$A$8:$GL$500,155,FALSE)</f>
        <v>2.6246153846153846E-2</v>
      </c>
      <c r="S255" s="23">
        <f>VLOOKUP($B255,Data!$A$8:$GL$500,156,FALSE)</f>
        <v>3.0168453292496171E-2</v>
      </c>
      <c r="T255" s="23">
        <f>VLOOKUP($B255,Data!$A$8:$GL$500,157,FALSE)</f>
        <v>4.5951293759512936E-2</v>
      </c>
      <c r="U255" s="23">
        <f>VLOOKUP($B255,Data!$A$8:$GL$500,158,FALSE)</f>
        <v>5.2584615384615382E-2</v>
      </c>
      <c r="V255" s="23">
        <f>VLOOKUP($B255,Data!$A$8:$GL$500,159,FALSE)</f>
        <v>5.1199400299850074E-2</v>
      </c>
      <c r="W255" s="23">
        <f>VLOOKUP($B255,Data!$A$8:$GL$500,160,FALSE)</f>
        <v>4.8552238805970149E-2</v>
      </c>
      <c r="X255" s="23">
        <f>VLOOKUP($B255,Data!$A$8:$GL$500,161,FALSE)</f>
        <v>5.2210682492581602E-2</v>
      </c>
      <c r="Y255" s="23">
        <f>VLOOKUP($B255,Data!$A$8:$GL$500,162,FALSE)</f>
        <v>4.736842105263158E-2</v>
      </c>
      <c r="Z255" s="23">
        <f>VLOOKUP($B255,Data!$A$8:$GL$500,163,FALSE)</f>
        <v>4.8207831325301202E-2</v>
      </c>
      <c r="AA255" s="23">
        <f>VLOOKUP($B255,Data!$A$8:$GL$500,164,FALSE)</f>
        <v>4.5486322188449849E-2</v>
      </c>
      <c r="AB255" s="23">
        <f>VLOOKUP($B255,Data!$A$8:$GL$500,165,FALSE)</f>
        <v>5.0515151515151513E-2</v>
      </c>
      <c r="AC255" s="23">
        <f>VLOOKUP($B255,Data!$A$8:$GL$500,166,FALSE)</f>
        <v>4.710294117647059E-2</v>
      </c>
      <c r="AD255" s="23">
        <f>VLOOKUP($B255,Data!$A$8:$GL$500,167,FALSE)</f>
        <v>5.088626292466765E-2</v>
      </c>
      <c r="AE255" s="52">
        <f>VLOOKUP($B255,Data!$A$8:$GL$500,168,FALSE)</f>
        <v>4.8527696793002915E-2</v>
      </c>
      <c r="AF255" s="52">
        <f>VLOOKUP($B255,Data!$A$8:$GL$500,169,FALSE)</f>
        <v>4.9840579710144925E-2</v>
      </c>
      <c r="AG255" s="52">
        <f>VLOOKUP($B255,Data!$A$8:$GL$500,170,FALSE)</f>
        <v>4.8275862068965517E-2</v>
      </c>
      <c r="AH255" s="52">
        <f>VLOOKUP($B255,Data!$A$8:$GL$500,171,FALSE)</f>
        <v>4.8292329956584661E-2</v>
      </c>
      <c r="AI255" s="52">
        <f>VLOOKUP($B255,Data!$A$8:$GL$500,172,FALSE)</f>
        <v>4.8218390804597701E-2</v>
      </c>
      <c r="AJ255" s="52">
        <f>VLOOKUP($B255,Data!$A$8:$GL$500,173,FALSE)</f>
        <v>0.05</v>
      </c>
      <c r="AK255" s="52">
        <f>VLOOKUP($B255,Data!$A$8:$GL$500,174,FALSE)</f>
        <v>4.4573863636363634E-2</v>
      </c>
    </row>
    <row r="256" spans="1:37">
      <c r="A256" s="1"/>
      <c r="B256" s="17" t="s">
        <v>350</v>
      </c>
      <c r="C256" s="42" t="s">
        <v>518</v>
      </c>
      <c r="D256" t="s">
        <v>505</v>
      </c>
      <c r="E256" s="45" t="s">
        <v>350</v>
      </c>
      <c r="F256" s="45" t="s">
        <v>31</v>
      </c>
      <c r="H256" s="23">
        <f>VLOOKUP($B256,Data!$A$8:$GL$500,145,FALSE)</f>
        <v>2.8085106382978724E-2</v>
      </c>
      <c r="I256" s="23">
        <f>VLOOKUP($B256,Data!$A$8:$GL$500,146,FALSE)</f>
        <v>2.6971544715447153E-2</v>
      </c>
      <c r="J256" s="23">
        <f>VLOOKUP($B256,Data!$A$8:$GL$500,147,FALSE)</f>
        <v>2.77079107505071E-2</v>
      </c>
      <c r="K256" s="23">
        <f>VLOOKUP($B256,Data!$A$8:$GL$500,148,FALSE)</f>
        <v>2.6061507936507935E-2</v>
      </c>
      <c r="L256" s="23">
        <f>VLOOKUP($B256,Data!$A$8:$GL$500,149,FALSE)</f>
        <v>2.6451292246520874E-2</v>
      </c>
      <c r="M256" s="23">
        <f>VLOOKUP($B256,Data!$A$8:$GL$500,150,FALSE)</f>
        <v>2.4703557312252964E-2</v>
      </c>
      <c r="N256" s="23">
        <f>VLOOKUP($B256,Data!$A$8:$GL$500,151,FALSE)</f>
        <v>2.5734406438631792E-2</v>
      </c>
      <c r="O256" s="23">
        <f>VLOOKUP($B256,Data!$A$8:$GL$500,152,FALSE)</f>
        <v>2.409278350515464E-2</v>
      </c>
      <c r="P256" s="23">
        <f>VLOOKUP($B256,Data!$A$8:$GL$500,153,FALSE)</f>
        <v>2.5513733468972535E-2</v>
      </c>
      <c r="Q256" s="23">
        <f>VLOOKUP($B256,Data!$A$8:$GL$500,154,FALSE)</f>
        <v>2.6213197969543148E-2</v>
      </c>
      <c r="R256" s="23">
        <f>VLOOKUP($B256,Data!$A$8:$GL$500,155,FALSE)</f>
        <v>3.1205311542390195E-2</v>
      </c>
      <c r="S256" s="23">
        <f>VLOOKUP($B256,Data!$A$8:$GL$500,156,FALSE)</f>
        <v>3.803643724696356E-2</v>
      </c>
      <c r="T256" s="23">
        <f>VLOOKUP($B256,Data!$A$8:$GL$500,157,FALSE)</f>
        <v>5.2710472279260782E-2</v>
      </c>
      <c r="U256" s="23">
        <f>VLOOKUP($B256,Data!$A$8:$GL$500,158,FALSE)</f>
        <v>5.5125E-2</v>
      </c>
      <c r="V256" s="23">
        <f>VLOOKUP($B256,Data!$A$8:$GL$500,159,FALSE)</f>
        <v>5.8361344537815128E-2</v>
      </c>
      <c r="W256" s="23">
        <f>VLOOKUP($B256,Data!$A$8:$GL$500,160,FALSE)</f>
        <v>5.6476906552094523E-2</v>
      </c>
      <c r="X256" s="23">
        <f>VLOOKUP($B256,Data!$A$8:$GL$500,161,FALSE)</f>
        <v>5.789301310043668E-2</v>
      </c>
      <c r="Y256" s="23">
        <f>VLOOKUP($B256,Data!$A$8:$GL$500,162,FALSE)</f>
        <v>5.0161812297734629E-2</v>
      </c>
      <c r="Z256" s="23">
        <f>VLOOKUP($B256,Data!$A$8:$GL$500,163,FALSE)</f>
        <v>4.9674620390455532E-2</v>
      </c>
      <c r="AA256" s="23">
        <f>VLOOKUP($B256,Data!$A$8:$GL$500,164,FALSE)</f>
        <v>4.7254273504273504E-2</v>
      </c>
      <c r="AB256" s="23">
        <f>VLOOKUP($B256,Data!$A$8:$GL$500,165,FALSE)</f>
        <v>4.9643231899265478E-2</v>
      </c>
      <c r="AC256" s="23">
        <f>VLOOKUP($B256,Data!$A$8:$GL$500,166,FALSE)</f>
        <v>4.7962184873949577E-2</v>
      </c>
      <c r="AD256" s="23">
        <f>VLOOKUP($B256,Data!$A$8:$GL$500,167,FALSE)</f>
        <v>4.9373072970195275E-2</v>
      </c>
      <c r="AE256" s="52">
        <f>VLOOKUP($B256,Data!$A$8:$GL$500,168,FALSE)</f>
        <v>4.7409638554216871E-2</v>
      </c>
      <c r="AF256" s="52">
        <f>VLOOKUP($B256,Data!$A$8:$GL$500,169,FALSE)</f>
        <v>4.8860000000000001E-2</v>
      </c>
      <c r="AG256" s="52">
        <f>VLOOKUP($B256,Data!$A$8:$GL$500,170,FALSE)</f>
        <v>4.5224775224775228E-2</v>
      </c>
      <c r="AH256" s="52">
        <f>VLOOKUP($B256,Data!$A$8:$GL$500,171,FALSE)</f>
        <v>4.3921951219512194E-2</v>
      </c>
      <c r="AI256" s="52">
        <f>VLOOKUP($B256,Data!$A$8:$GL$500,172,FALSE)</f>
        <v>4.1341341341341341E-2</v>
      </c>
      <c r="AJ256" s="52">
        <f>VLOOKUP($B256,Data!$A$8:$GL$500,173,FALSE)</f>
        <v>4.3031809145129225E-2</v>
      </c>
      <c r="AK256" s="52">
        <f>VLOOKUP($B256,Data!$A$8:$GL$500,174,FALSE)</f>
        <v>3.823818897637795E-2</v>
      </c>
    </row>
    <row r="257" spans="1:37">
      <c r="A257" s="1"/>
      <c r="B257" s="17" t="s">
        <v>351</v>
      </c>
      <c r="C257" s="42" t="s">
        <v>516</v>
      </c>
      <c r="D257" t="s">
        <v>505</v>
      </c>
      <c r="E257" s="45" t="s">
        <v>351</v>
      </c>
      <c r="F257" s="45"/>
      <c r="H257" s="23">
        <f>VLOOKUP($B257,Data!$A$8:$GL$500,145,FALSE)</f>
        <v>1.6587658357172047E-2</v>
      </c>
      <c r="I257" s="23">
        <f>VLOOKUP($B257,Data!$A$8:$GL$500,146,FALSE)</f>
        <v>1.5321661237785016E-2</v>
      </c>
      <c r="J257" s="23">
        <f>VLOOKUP($B257,Data!$A$8:$GL$500,147,FALSE)</f>
        <v>1.5849514563106796E-2</v>
      </c>
      <c r="K257" s="23">
        <f>VLOOKUP($B257,Data!$A$8:$GL$500,148,FALSE)</f>
        <v>1.6302146618063992E-2</v>
      </c>
      <c r="L257" s="23">
        <f>VLOOKUP($B257,Data!$A$8:$GL$500,149,FALSE)</f>
        <v>1.5901374292643492E-2</v>
      </c>
      <c r="M257" s="23">
        <f>VLOOKUP($B257,Data!$A$8:$GL$500,150,FALSE)</f>
        <v>1.3374849337083166E-2</v>
      </c>
      <c r="N257" s="23">
        <f>VLOOKUP($B257,Data!$A$8:$GL$500,151,FALSE)</f>
        <v>1.2824701195219123E-2</v>
      </c>
      <c r="O257" s="23">
        <f>VLOOKUP($B257,Data!$A$8:$GL$500,152,FALSE)</f>
        <v>1.2199842022116904E-2</v>
      </c>
      <c r="P257" s="23">
        <f>VLOOKUP($B257,Data!$A$8:$GL$500,153,FALSE)</f>
        <v>1.3751483973090622E-2</v>
      </c>
      <c r="Q257" s="23">
        <f>VLOOKUP($B257,Data!$A$8:$GL$500,154,FALSE)</f>
        <v>1.3130914826498422E-2</v>
      </c>
      <c r="R257" s="23">
        <f>VLOOKUP($B257,Data!$A$8:$GL$500,155,FALSE)</f>
        <v>1.5533411488862838E-2</v>
      </c>
      <c r="S257" s="23">
        <f>VLOOKUP($B257,Data!$A$8:$GL$500,156,FALSE)</f>
        <v>2.1760094080752645E-2</v>
      </c>
      <c r="T257" s="23">
        <f>VLOOKUP($B257,Data!$A$8:$GL$500,157,FALSE)</f>
        <v>3.1730090231463316E-2</v>
      </c>
      <c r="U257" s="23">
        <f>VLOOKUP($B257,Data!$A$8:$GL$500,158,FALSE)</f>
        <v>3.1178557351202209E-2</v>
      </c>
      <c r="V257" s="23">
        <f>VLOOKUP($B257,Data!$A$8:$GL$500,159,FALSE)</f>
        <v>3.0531535105117018E-2</v>
      </c>
      <c r="W257" s="23">
        <f>VLOOKUP($B257,Data!$A$8:$GL$500,160,FALSE)</f>
        <v>2.9762479871175522E-2</v>
      </c>
      <c r="X257" s="23">
        <f>VLOOKUP($B257,Data!$A$8:$GL$500,161,FALSE)</f>
        <v>3.2879455346415697E-2</v>
      </c>
      <c r="Y257" s="23">
        <f>VLOOKUP($B257,Data!$A$8:$GL$500,162,FALSE)</f>
        <v>2.6844426623897355E-2</v>
      </c>
      <c r="Z257" s="23">
        <f>VLOOKUP($B257,Data!$A$8:$GL$500,163,FALSE)</f>
        <v>2.6751618122977345E-2</v>
      </c>
      <c r="AA257" s="23">
        <f>VLOOKUP($B257,Data!$A$8:$GL$500,164,FALSE)</f>
        <v>2.6376695929768556E-2</v>
      </c>
      <c r="AB257" s="23">
        <f>VLOOKUP($B257,Data!$A$8:$GL$500,165,FALSE)</f>
        <v>3.052999178307313E-2</v>
      </c>
      <c r="AC257" s="23">
        <f>VLOOKUP($B257,Data!$A$8:$GL$500,166,FALSE)</f>
        <v>2.6890618598934862E-2</v>
      </c>
      <c r="AD257" s="23">
        <f>VLOOKUP($B257,Data!$A$8:$GL$500,167,FALSE)</f>
        <v>2.9434959349593497E-2</v>
      </c>
      <c r="AE257" s="52">
        <f>VLOOKUP($B257,Data!$A$8:$GL$500,168,FALSE)</f>
        <v>2.9854073773814348E-2</v>
      </c>
      <c r="AF257" s="52">
        <f>VLOOKUP($B257,Data!$A$8:$GL$500,169,FALSE)</f>
        <v>3.2941176470588238E-2</v>
      </c>
      <c r="AG257" s="52">
        <f>VLOOKUP($B257,Data!$A$8:$GL$500,170,FALSE)</f>
        <v>2.8003246753246752E-2</v>
      </c>
      <c r="AH257" s="52">
        <f>VLOOKUP($B257,Data!$A$8:$GL$500,171,FALSE)</f>
        <v>2.8350730688935281E-2</v>
      </c>
      <c r="AI257" s="52">
        <f>VLOOKUP($B257,Data!$A$8:$GL$500,172,FALSE)</f>
        <v>2.7966804979253111E-2</v>
      </c>
      <c r="AJ257" s="52">
        <f>VLOOKUP($B257,Data!$A$8:$GL$500,173,FALSE)</f>
        <v>2.9796499796499797E-2</v>
      </c>
      <c r="AK257" s="52">
        <f>VLOOKUP($B257,Data!$A$8:$GL$500,174,FALSE)</f>
        <v>2.515751211631664E-2</v>
      </c>
    </row>
    <row r="258" spans="1:37">
      <c r="A258" s="1"/>
      <c r="B258" s="17" t="s">
        <v>353</v>
      </c>
      <c r="C258" s="42" t="s">
        <v>517</v>
      </c>
      <c r="D258" t="s">
        <v>0</v>
      </c>
      <c r="E258" s="45" t="s">
        <v>510</v>
      </c>
      <c r="F258" s="45" t="s">
        <v>54</v>
      </c>
      <c r="H258" s="23">
        <f>VLOOKUP($B258,Data!$A$8:$GL$500,145,FALSE)</f>
        <v>1.3099041533546326E-2</v>
      </c>
      <c r="I258" s="23">
        <f>VLOOKUP($B258,Data!$A$8:$GL$500,146,FALSE)</f>
        <v>1.1666666666666667E-2</v>
      </c>
      <c r="J258" s="23">
        <f>VLOOKUP($B258,Data!$A$8:$GL$500,147,FALSE)</f>
        <v>1.1019830028328612E-2</v>
      </c>
      <c r="K258" s="23">
        <f>VLOOKUP($B258,Data!$A$8:$GL$500,148,FALSE)</f>
        <v>9.3877551020408161E-3</v>
      </c>
      <c r="L258" s="23">
        <f>VLOOKUP($B258,Data!$A$8:$GL$500,149,FALSE)</f>
        <v>9.4782608695652172E-3</v>
      </c>
      <c r="M258" s="23">
        <f>VLOOKUP($B258,Data!$A$8:$GL$500,150,FALSE)</f>
        <v>8.4097859327217118E-3</v>
      </c>
      <c r="N258" s="23">
        <f>VLOOKUP($B258,Data!$A$8:$GL$500,151,FALSE)</f>
        <v>9.1447368421052628E-3</v>
      </c>
      <c r="O258" s="23">
        <f>VLOOKUP($B258,Data!$A$8:$GL$500,152,FALSE)</f>
        <v>8.2142857142857139E-3</v>
      </c>
      <c r="P258" s="23">
        <f>VLOOKUP($B258,Data!$A$8:$GL$500,153,FALSE)</f>
        <v>8.4905660377358489E-3</v>
      </c>
      <c r="Q258" s="23">
        <f>VLOOKUP($B258,Data!$A$8:$GL$500,154,FALSE)</f>
        <v>8.9473684210526309E-3</v>
      </c>
      <c r="R258" s="23">
        <f>VLOOKUP($B258,Data!$A$8:$GL$500,155,FALSE)</f>
        <v>1.0601265822784809E-2</v>
      </c>
      <c r="S258" s="23">
        <f>VLOOKUP($B258,Data!$A$8:$GL$500,156,FALSE)</f>
        <v>1.3730886850152906E-2</v>
      </c>
      <c r="T258" s="23">
        <f>VLOOKUP($B258,Data!$A$8:$GL$500,157,FALSE)</f>
        <v>2.3021806853582554E-2</v>
      </c>
      <c r="U258" s="23">
        <f>VLOOKUP($B258,Data!$A$8:$GL$500,158,FALSE)</f>
        <v>2.5718954248366014E-2</v>
      </c>
      <c r="V258" s="23">
        <f>VLOOKUP($B258,Data!$A$8:$GL$500,159,FALSE)</f>
        <v>2.4056603773584907E-2</v>
      </c>
      <c r="W258" s="23">
        <f>VLOOKUP($B258,Data!$A$8:$GL$500,160,FALSE)</f>
        <v>2.2300319488817891E-2</v>
      </c>
      <c r="X258" s="23">
        <f>VLOOKUP($B258,Data!$A$8:$GL$500,161,FALSE)</f>
        <v>2.5436893203883496E-2</v>
      </c>
      <c r="Y258" s="23">
        <f>VLOOKUP($B258,Data!$A$8:$GL$500,162,FALSE)</f>
        <v>2.038709677419355E-2</v>
      </c>
      <c r="Z258" s="23">
        <f>VLOOKUP($B258,Data!$A$8:$GL$500,163,FALSE)</f>
        <v>1.8980891719745221E-2</v>
      </c>
      <c r="AA258" s="23">
        <f>VLOOKUP($B258,Data!$A$8:$GL$500,164,FALSE)</f>
        <v>1.8993506493506493E-2</v>
      </c>
      <c r="AB258" s="23">
        <f>VLOOKUP($B258,Data!$A$8:$GL$500,165,FALSE)</f>
        <v>1.9310344827586208E-2</v>
      </c>
      <c r="AC258" s="23">
        <f>VLOOKUP($B258,Data!$A$8:$GL$500,166,FALSE)</f>
        <v>1.5755813953488372E-2</v>
      </c>
      <c r="AD258" s="23">
        <f>VLOOKUP($B258,Data!$A$8:$GL$500,167,FALSE)</f>
        <v>1.7002967359050446E-2</v>
      </c>
      <c r="AE258" s="52">
        <f>VLOOKUP($B258,Data!$A$8:$GL$500,168,FALSE)</f>
        <v>1.8124999999999999E-2</v>
      </c>
      <c r="AF258" s="52">
        <f>VLOOKUP($B258,Data!$A$8:$GL$500,169,FALSE)</f>
        <v>1.9760479041916169E-2</v>
      </c>
      <c r="AG258" s="52">
        <f>VLOOKUP($B258,Data!$A$8:$GL$500,170,FALSE)</f>
        <v>1.6916167664670658E-2</v>
      </c>
      <c r="AH258" s="52">
        <f>VLOOKUP($B258,Data!$A$8:$GL$500,171,FALSE)</f>
        <v>1.717579250720461E-2</v>
      </c>
      <c r="AI258" s="52">
        <f>VLOOKUP($B258,Data!$A$8:$GL$500,172,FALSE)</f>
        <v>1.7542372881355933E-2</v>
      </c>
      <c r="AJ258" s="52">
        <f>VLOOKUP($B258,Data!$A$8:$GL$500,173,FALSE)</f>
        <v>1.7625698324022346E-2</v>
      </c>
      <c r="AK258" s="52">
        <f>VLOOKUP($B258,Data!$A$8:$GL$500,174,FALSE)</f>
        <v>1.5536723163841809E-2</v>
      </c>
    </row>
    <row r="259" spans="1:37">
      <c r="A259" s="1"/>
      <c r="B259" s="17" t="s">
        <v>354</v>
      </c>
      <c r="C259" s="42" t="s">
        <v>516</v>
      </c>
      <c r="D259" t="s">
        <v>0</v>
      </c>
      <c r="E259" s="45" t="s">
        <v>354</v>
      </c>
      <c r="F259" s="45" t="s">
        <v>32</v>
      </c>
      <c r="H259" s="23">
        <f>VLOOKUP($B259,Data!$A$8:$GL$500,145,FALSE)</f>
        <v>1.0039946737683089E-2</v>
      </c>
      <c r="I259" s="23">
        <f>VLOOKUP($B259,Data!$A$8:$GL$500,146,FALSE)</f>
        <v>1.0565517241379311E-2</v>
      </c>
      <c r="J259" s="23">
        <f>VLOOKUP($B259,Data!$A$8:$GL$500,147,FALSE)</f>
        <v>1.0013774104683196E-2</v>
      </c>
      <c r="K259" s="23">
        <f>VLOOKUP($B259,Data!$A$8:$GL$500,148,FALSE)</f>
        <v>1.0427586206896551E-2</v>
      </c>
      <c r="L259" s="23">
        <f>VLOOKUP($B259,Data!$A$8:$GL$500,149,FALSE)</f>
        <v>1.0972972972972972E-2</v>
      </c>
      <c r="M259" s="23">
        <f>VLOOKUP($B259,Data!$A$8:$GL$500,150,FALSE)</f>
        <v>9.2952127659574474E-3</v>
      </c>
      <c r="N259" s="23">
        <f>VLOOKUP($B259,Data!$A$8:$GL$500,151,FALSE)</f>
        <v>9.1402116402116394E-3</v>
      </c>
      <c r="O259" s="23">
        <f>VLOOKUP($B259,Data!$A$8:$GL$500,152,FALSE)</f>
        <v>8.070652173913043E-3</v>
      </c>
      <c r="P259" s="23">
        <f>VLOOKUP($B259,Data!$A$8:$GL$500,153,FALSE)</f>
        <v>8.7193460490463219E-3</v>
      </c>
      <c r="Q259" s="23">
        <f>VLOOKUP($B259,Data!$A$8:$GL$500,154,FALSE)</f>
        <v>9.1339648173207038E-3</v>
      </c>
      <c r="R259" s="23">
        <f>VLOOKUP($B259,Data!$A$8:$GL$500,155,FALSE)</f>
        <v>1.0906593406593407E-2</v>
      </c>
      <c r="S259" s="23">
        <f>VLOOKUP($B259,Data!$A$8:$GL$500,156,FALSE)</f>
        <v>1.4056224899598393E-2</v>
      </c>
      <c r="T259" s="23">
        <f>VLOOKUP($B259,Data!$A$8:$GL$500,157,FALSE)</f>
        <v>2.0857519788918207E-2</v>
      </c>
      <c r="U259" s="23">
        <f>VLOOKUP($B259,Data!$A$8:$GL$500,158,FALSE)</f>
        <v>2.1769436997319036E-2</v>
      </c>
      <c r="V259" s="23">
        <f>VLOOKUP($B259,Data!$A$8:$GL$500,159,FALSE)</f>
        <v>2.0947368421052631E-2</v>
      </c>
      <c r="W259" s="23">
        <f>VLOOKUP($B259,Data!$A$8:$GL$500,160,FALSE)</f>
        <v>1.944223107569721E-2</v>
      </c>
      <c r="X259" s="23">
        <f>VLOOKUP($B259,Data!$A$8:$GL$500,161,FALSE)</f>
        <v>2.0362903225806452E-2</v>
      </c>
      <c r="Y259" s="23">
        <f>VLOOKUP($B259,Data!$A$8:$GL$500,162,FALSE)</f>
        <v>1.6405835543766577E-2</v>
      </c>
      <c r="Z259" s="23">
        <f>VLOOKUP($B259,Data!$A$8:$GL$500,163,FALSE)</f>
        <v>1.6189189189189188E-2</v>
      </c>
      <c r="AA259" s="23">
        <f>VLOOKUP($B259,Data!$A$8:$GL$500,164,FALSE)</f>
        <v>1.7057220708446865E-2</v>
      </c>
      <c r="AB259" s="23">
        <f>VLOOKUP($B259,Data!$A$8:$GL$500,165,FALSE)</f>
        <v>1.7283621837549935E-2</v>
      </c>
      <c r="AC259" s="23">
        <f>VLOOKUP($B259,Data!$A$8:$GL$500,166,FALSE)</f>
        <v>1.5428571428571429E-2</v>
      </c>
      <c r="AD259" s="23">
        <f>VLOOKUP($B259,Data!$A$8:$GL$500,167,FALSE)</f>
        <v>1.599236641221374E-2</v>
      </c>
      <c r="AE259" s="52">
        <f>VLOOKUP($B259,Data!$A$8:$GL$500,168,FALSE)</f>
        <v>1.6141235813366961E-2</v>
      </c>
      <c r="AF259" s="52">
        <f>VLOOKUP($B259,Data!$A$8:$GL$500,169,FALSE)</f>
        <v>1.7679487179487179E-2</v>
      </c>
      <c r="AG259" s="52">
        <f>VLOOKUP($B259,Data!$A$8:$GL$500,170,FALSE)</f>
        <v>1.5940721649484537E-2</v>
      </c>
      <c r="AH259" s="52">
        <f>VLOOKUP($B259,Data!$A$8:$GL$500,171,FALSE)</f>
        <v>1.7647058823529412E-2</v>
      </c>
      <c r="AI259" s="52">
        <f>VLOOKUP($B259,Data!$A$8:$GL$500,172,FALSE)</f>
        <v>1.6246786632390747E-2</v>
      </c>
      <c r="AJ259" s="52">
        <f>VLOOKUP($B259,Data!$A$8:$GL$500,173,FALSE)</f>
        <v>1.6572528883183568E-2</v>
      </c>
      <c r="AK259" s="52">
        <f>VLOOKUP($B259,Data!$A$8:$GL$500,174,FALSE)</f>
        <v>1.4507227332457294E-2</v>
      </c>
    </row>
    <row r="260" spans="1:37">
      <c r="A260" s="1"/>
      <c r="B260" s="17" t="s">
        <v>355</v>
      </c>
      <c r="C260" s="42" t="s">
        <v>517</v>
      </c>
      <c r="D260" t="s">
        <v>0</v>
      </c>
      <c r="E260" s="45" t="s">
        <v>355</v>
      </c>
      <c r="F260" s="45" t="s">
        <v>506</v>
      </c>
      <c r="H260" s="23">
        <f>VLOOKUP($B260,Data!$A$8:$GL$500,145,FALSE)</f>
        <v>1.5782178217821782E-2</v>
      </c>
      <c r="I260" s="23">
        <f>VLOOKUP($B260,Data!$A$8:$GL$500,146,FALSE)</f>
        <v>1.400390625E-2</v>
      </c>
      <c r="J260" s="23">
        <f>VLOOKUP($B260,Data!$A$8:$GL$500,147,FALSE)</f>
        <v>1.4391217564870259E-2</v>
      </c>
      <c r="K260" s="23">
        <f>VLOOKUP($B260,Data!$A$8:$GL$500,148,FALSE)</f>
        <v>1.3630705394190871E-2</v>
      </c>
      <c r="L260" s="23">
        <f>VLOOKUP($B260,Data!$A$8:$GL$500,149,FALSE)</f>
        <v>1.4488517745302715E-2</v>
      </c>
      <c r="M260" s="23">
        <f>VLOOKUP($B260,Data!$A$8:$GL$500,150,FALSE)</f>
        <v>1.3041575492341357E-2</v>
      </c>
      <c r="N260" s="23">
        <f>VLOOKUP($B260,Data!$A$8:$GL$500,151,FALSE)</f>
        <v>1.2272727272727272E-2</v>
      </c>
      <c r="O260" s="23">
        <f>VLOOKUP($B260,Data!$A$8:$GL$500,152,FALSE)</f>
        <v>1.1745689655172413E-2</v>
      </c>
      <c r="P260" s="23">
        <f>VLOOKUP($B260,Data!$A$8:$GL$500,153,FALSE)</f>
        <v>1.2282608695652173E-2</v>
      </c>
      <c r="Q260" s="23">
        <f>VLOOKUP($B260,Data!$A$8:$GL$500,154,FALSE)</f>
        <v>1.365546218487395E-2</v>
      </c>
      <c r="R260" s="23">
        <f>VLOOKUP($B260,Data!$A$8:$GL$500,155,FALSE)</f>
        <v>1.7564655172413794E-2</v>
      </c>
      <c r="S260" s="23">
        <f>VLOOKUP($B260,Data!$A$8:$GL$500,156,FALSE)</f>
        <v>2.3839662447257385E-2</v>
      </c>
      <c r="T260" s="23">
        <f>VLOOKUP($B260,Data!$A$8:$GL$500,157,FALSE)</f>
        <v>3.4947145877378433E-2</v>
      </c>
      <c r="U260" s="23">
        <f>VLOOKUP($B260,Data!$A$8:$GL$500,158,FALSE)</f>
        <v>3.4795081967213114E-2</v>
      </c>
      <c r="V260" s="23">
        <f>VLOOKUP($B260,Data!$A$8:$GL$500,159,FALSE)</f>
        <v>3.2475442043222003E-2</v>
      </c>
      <c r="W260" s="23">
        <f>VLOOKUP($B260,Data!$A$8:$GL$500,160,FALSE)</f>
        <v>3.2328767123287673E-2</v>
      </c>
      <c r="X260" s="23">
        <f>VLOOKUP($B260,Data!$A$8:$GL$500,161,FALSE)</f>
        <v>3.3250000000000002E-2</v>
      </c>
      <c r="Y260" s="23">
        <f>VLOOKUP($B260,Data!$A$8:$GL$500,162,FALSE)</f>
        <v>2.7064579256360077E-2</v>
      </c>
      <c r="Z260" s="23">
        <f>VLOOKUP($B260,Data!$A$8:$GL$500,163,FALSE)</f>
        <v>2.6506986027944112E-2</v>
      </c>
      <c r="AA260" s="23">
        <f>VLOOKUP($B260,Data!$A$8:$GL$500,164,FALSE)</f>
        <v>2.3882113821138213E-2</v>
      </c>
      <c r="AB260" s="23">
        <f>VLOOKUP($B260,Data!$A$8:$GL$500,165,FALSE)</f>
        <v>2.5326732673267328E-2</v>
      </c>
      <c r="AC260" s="23">
        <f>VLOOKUP($B260,Data!$A$8:$GL$500,166,FALSE)</f>
        <v>2.3215686274509803E-2</v>
      </c>
      <c r="AD260" s="23">
        <f>VLOOKUP($B260,Data!$A$8:$GL$500,167,FALSE)</f>
        <v>2.8138075313807531E-2</v>
      </c>
      <c r="AE260" s="52">
        <f>VLOOKUP($B260,Data!$A$8:$GL$500,168,FALSE)</f>
        <v>2.7360824742268041E-2</v>
      </c>
      <c r="AF260" s="52">
        <f>VLOOKUP($B260,Data!$A$8:$GL$500,169,FALSE)</f>
        <v>3.3091684434968016E-2</v>
      </c>
      <c r="AG260" s="52">
        <f>VLOOKUP($B260,Data!$A$8:$GL$500,170,FALSE)</f>
        <v>2.8833693304535637E-2</v>
      </c>
      <c r="AH260" s="52">
        <f>VLOOKUP($B260,Data!$A$8:$GL$500,171,FALSE)</f>
        <v>2.810924369747899E-2</v>
      </c>
      <c r="AI260" s="52">
        <f>VLOOKUP($B260,Data!$A$8:$GL$500,172,FALSE)</f>
        <v>2.7592190889370934E-2</v>
      </c>
      <c r="AJ260" s="52">
        <f>VLOOKUP($B260,Data!$A$8:$GL$500,173,FALSE)</f>
        <v>2.8931623931623931E-2</v>
      </c>
      <c r="AK260" s="52">
        <f>VLOOKUP($B260,Data!$A$8:$GL$500,174,FALSE)</f>
        <v>2.5011389521640091E-2</v>
      </c>
    </row>
    <row r="261" spans="1:37">
      <c r="A261" s="1"/>
      <c r="B261" s="17" t="s">
        <v>356</v>
      </c>
      <c r="C261" s="42" t="s">
        <v>518</v>
      </c>
      <c r="D261" t="s">
        <v>505</v>
      </c>
      <c r="E261" s="45" t="s">
        <v>356</v>
      </c>
      <c r="F261" s="45" t="s">
        <v>50</v>
      </c>
      <c r="H261" s="23">
        <f>VLOOKUP($B261,Data!$A$8:$GL$500,145,FALSE)</f>
        <v>1.2075606276747504E-2</v>
      </c>
      <c r="I261" s="23">
        <f>VLOOKUP($B261,Data!$A$8:$GL$500,146,FALSE)</f>
        <v>1.2562634216177523E-2</v>
      </c>
      <c r="J261" s="23">
        <f>VLOOKUP($B261,Data!$A$8:$GL$500,147,FALSE)</f>
        <v>1.2959770114942528E-2</v>
      </c>
      <c r="K261" s="23">
        <f>VLOOKUP($B261,Data!$A$8:$GL$500,148,FALSE)</f>
        <v>1.1220723917672109E-2</v>
      </c>
      <c r="L261" s="23">
        <f>VLOOKUP($B261,Data!$A$8:$GL$500,149,FALSE)</f>
        <v>1.1910511363636364E-2</v>
      </c>
      <c r="M261" s="23">
        <f>VLOOKUP($B261,Data!$A$8:$GL$500,150,FALSE)</f>
        <v>9.8501070663811561E-3</v>
      </c>
      <c r="N261" s="23">
        <f>VLOOKUP($B261,Data!$A$8:$GL$500,151,FALSE)</f>
        <v>9.1784702549575076E-3</v>
      </c>
      <c r="O261" s="23">
        <f>VLOOKUP($B261,Data!$A$8:$GL$500,152,FALSE)</f>
        <v>7.7175463623395148E-3</v>
      </c>
      <c r="P261" s="23">
        <f>VLOOKUP($B261,Data!$A$8:$GL$500,153,FALSE)</f>
        <v>8.8159771754636237E-3</v>
      </c>
      <c r="Q261" s="23">
        <f>VLOOKUP($B261,Data!$A$8:$GL$500,154,FALSE)</f>
        <v>9.1307420494699653E-3</v>
      </c>
      <c r="R261" s="23">
        <f>VLOOKUP($B261,Data!$A$8:$GL$500,155,FALSE)</f>
        <v>1.189801699716714E-2</v>
      </c>
      <c r="S261" s="23">
        <f>VLOOKUP($B261,Data!$A$8:$GL$500,156,FALSE)</f>
        <v>1.6117729502452698E-2</v>
      </c>
      <c r="T261" s="23">
        <f>VLOOKUP($B261,Data!$A$8:$GL$500,157,FALSE)</f>
        <v>2.5998608211551845E-2</v>
      </c>
      <c r="U261" s="23">
        <f>VLOOKUP($B261,Data!$A$8:$GL$500,158,FALSE)</f>
        <v>2.7404795486600846E-2</v>
      </c>
      <c r="V261" s="23">
        <f>VLOOKUP($B261,Data!$A$8:$GL$500,159,FALSE)</f>
        <v>2.6827195467422096E-2</v>
      </c>
      <c r="W261" s="23">
        <f>VLOOKUP($B261,Data!$A$8:$GL$500,160,FALSE)</f>
        <v>2.400990099009901E-2</v>
      </c>
      <c r="X261" s="23">
        <f>VLOOKUP($B261,Data!$A$8:$GL$500,161,FALSE)</f>
        <v>2.5359712230215829E-2</v>
      </c>
      <c r="Y261" s="23">
        <f>VLOOKUP($B261,Data!$A$8:$GL$500,162,FALSE)</f>
        <v>2.2122507122507122E-2</v>
      </c>
      <c r="Z261" s="23">
        <f>VLOOKUP($B261,Data!$A$8:$GL$500,163,FALSE)</f>
        <v>2.2206405693950177E-2</v>
      </c>
      <c r="AA261" s="23">
        <f>VLOOKUP($B261,Data!$A$8:$GL$500,164,FALSE)</f>
        <v>2.1339031339031339E-2</v>
      </c>
      <c r="AB261" s="23">
        <f>VLOOKUP($B261,Data!$A$8:$GL$500,165,FALSE)</f>
        <v>2.4608327452364149E-2</v>
      </c>
      <c r="AC261" s="23">
        <f>VLOOKUP($B261,Data!$A$8:$GL$500,166,FALSE)</f>
        <v>2.3576537911301858E-2</v>
      </c>
      <c r="AD261" s="23">
        <f>VLOOKUP($B261,Data!$A$8:$GL$500,167,FALSE)</f>
        <v>2.677809388335704E-2</v>
      </c>
      <c r="AE261" s="52">
        <f>VLOOKUP($B261,Data!$A$8:$GL$500,168,FALSE)</f>
        <v>2.5252669039145907E-2</v>
      </c>
      <c r="AF261" s="52">
        <f>VLOOKUP($B261,Data!$A$8:$GL$500,169,FALSE)</f>
        <v>2.8710134656272146E-2</v>
      </c>
      <c r="AG261" s="52">
        <f>VLOOKUP($B261,Data!$A$8:$GL$500,170,FALSE)</f>
        <v>2.5875785066294486E-2</v>
      </c>
      <c r="AH261" s="52">
        <f>VLOOKUP($B261,Data!$A$8:$GL$500,171,FALSE)</f>
        <v>2.5189263592567103E-2</v>
      </c>
      <c r="AI261" s="52">
        <f>VLOOKUP($B261,Data!$A$8:$GL$500,172,FALSE)</f>
        <v>2.3603851444291609E-2</v>
      </c>
      <c r="AJ261" s="52">
        <f>VLOOKUP($B261,Data!$A$8:$GL$500,173,FALSE)</f>
        <v>2.4055749128919862E-2</v>
      </c>
      <c r="AK261" s="52">
        <f>VLOOKUP($B261,Data!$A$8:$GL$500,174,FALSE)</f>
        <v>2.0965034965034966E-2</v>
      </c>
    </row>
    <row r="262" spans="1:37">
      <c r="A262" s="1"/>
      <c r="B262" s="17" t="s">
        <v>357</v>
      </c>
      <c r="C262" s="42" t="s">
        <v>516</v>
      </c>
      <c r="D262" t="s">
        <v>0</v>
      </c>
      <c r="E262" s="45" t="s">
        <v>357</v>
      </c>
      <c r="F262" s="45" t="s">
        <v>34</v>
      </c>
      <c r="H262" s="23">
        <f>VLOOKUP($B262,Data!$A$8:$GL$500,145,FALSE)</f>
        <v>1.2233502538071065E-2</v>
      </c>
      <c r="I262" s="23">
        <f>VLOOKUP($B262,Data!$A$8:$GL$500,146,FALSE)</f>
        <v>1.1418092909535452E-2</v>
      </c>
      <c r="J262" s="23">
        <f>VLOOKUP($B262,Data!$A$8:$GL$500,147,FALSE)</f>
        <v>1.174757281553398E-2</v>
      </c>
      <c r="K262" s="23">
        <f>VLOOKUP($B262,Data!$A$8:$GL$500,148,FALSE)</f>
        <v>1.2112676056338029E-2</v>
      </c>
      <c r="L262" s="23">
        <f>VLOOKUP($B262,Data!$A$8:$GL$500,149,FALSE)</f>
        <v>1.3438256658595642E-2</v>
      </c>
      <c r="M262" s="23">
        <f>VLOOKUP($B262,Data!$A$8:$GL$500,150,FALSE)</f>
        <v>1.0714285714285714E-2</v>
      </c>
      <c r="N262" s="23">
        <f>VLOOKUP($B262,Data!$A$8:$GL$500,151,FALSE)</f>
        <v>9.808153477218225E-3</v>
      </c>
      <c r="O262" s="23">
        <f>VLOOKUP($B262,Data!$A$8:$GL$500,152,FALSE)</f>
        <v>1.1012048192771084E-2</v>
      </c>
      <c r="P262" s="23">
        <f>VLOOKUP($B262,Data!$A$8:$GL$500,153,FALSE)</f>
        <v>1.0816831683168316E-2</v>
      </c>
      <c r="Q262" s="23">
        <f>VLOOKUP($B262,Data!$A$8:$GL$500,154,FALSE)</f>
        <v>1.0461538461538461E-2</v>
      </c>
      <c r="R262" s="23">
        <f>VLOOKUP($B262,Data!$A$8:$GL$500,155,FALSE)</f>
        <v>1.350383631713555E-2</v>
      </c>
      <c r="S262" s="23">
        <f>VLOOKUP($B262,Data!$A$8:$GL$500,156,FALSE)</f>
        <v>2.0892388451443568E-2</v>
      </c>
      <c r="T262" s="23">
        <f>VLOOKUP($B262,Data!$A$8:$GL$500,157,FALSE)</f>
        <v>2.7957559681697611E-2</v>
      </c>
      <c r="U262" s="23">
        <f>VLOOKUP($B262,Data!$A$8:$GL$500,158,FALSE)</f>
        <v>2.5257731958762887E-2</v>
      </c>
      <c r="V262" s="23">
        <f>VLOOKUP($B262,Data!$A$8:$GL$500,159,FALSE)</f>
        <v>2.4260204081632653E-2</v>
      </c>
      <c r="W262" s="23">
        <f>VLOOKUP($B262,Data!$A$8:$GL$500,160,FALSE)</f>
        <v>2.256997455470738E-2</v>
      </c>
      <c r="X262" s="23">
        <f>VLOOKUP($B262,Data!$A$8:$GL$500,161,FALSE)</f>
        <v>2.4470284237726098E-2</v>
      </c>
      <c r="Y262" s="23">
        <f>VLOOKUP($B262,Data!$A$8:$GL$500,162,FALSE)</f>
        <v>1.8496240601503761E-2</v>
      </c>
      <c r="Z262" s="23">
        <f>VLOOKUP($B262,Data!$A$8:$GL$500,163,FALSE)</f>
        <v>1.9211822660098521E-2</v>
      </c>
      <c r="AA262" s="23">
        <f>VLOOKUP($B262,Data!$A$8:$GL$500,164,FALSE)</f>
        <v>2.0710659898477157E-2</v>
      </c>
      <c r="AB262" s="23">
        <f>VLOOKUP($B262,Data!$A$8:$GL$500,165,FALSE)</f>
        <v>2.2519083969465649E-2</v>
      </c>
      <c r="AC262" s="23">
        <f>VLOOKUP($B262,Data!$A$8:$GL$500,166,FALSE)</f>
        <v>1.8984771573604061E-2</v>
      </c>
      <c r="AD262" s="23">
        <f>VLOOKUP($B262,Data!$A$8:$GL$500,167,FALSE)</f>
        <v>2.1792929292929294E-2</v>
      </c>
      <c r="AE262" s="52">
        <f>VLOOKUP($B262,Data!$A$8:$GL$500,168,FALSE)</f>
        <v>2.0733496332518336E-2</v>
      </c>
      <c r="AF262" s="52">
        <f>VLOOKUP($B262,Data!$A$8:$GL$500,169,FALSE)</f>
        <v>2.1095571095571097E-2</v>
      </c>
      <c r="AG262" s="52">
        <f>VLOOKUP($B262,Data!$A$8:$GL$500,170,FALSE)</f>
        <v>1.759124087591241E-2</v>
      </c>
      <c r="AH262" s="52">
        <f>VLOOKUP($B262,Data!$A$8:$GL$500,171,FALSE)</f>
        <v>1.7985074626865671E-2</v>
      </c>
      <c r="AI262" s="52">
        <f>VLOOKUP($B262,Data!$A$8:$GL$500,172,FALSE)</f>
        <v>1.8312958435207825E-2</v>
      </c>
      <c r="AJ262" s="52">
        <f>VLOOKUP($B262,Data!$A$8:$GL$500,173,FALSE)</f>
        <v>1.8606965174129353E-2</v>
      </c>
      <c r="AK262" s="52">
        <f>VLOOKUP($B262,Data!$A$8:$GL$500,174,FALSE)</f>
        <v>1.525E-2</v>
      </c>
    </row>
    <row r="263" spans="1:37">
      <c r="A263" s="1"/>
      <c r="B263" s="17" t="s">
        <v>358</v>
      </c>
      <c r="C263" s="42" t="s">
        <v>516</v>
      </c>
      <c r="D263" t="s">
        <v>0</v>
      </c>
      <c r="E263" s="45" t="s">
        <v>358</v>
      </c>
      <c r="F263" s="45" t="s">
        <v>38</v>
      </c>
      <c r="H263" s="23">
        <f>VLOOKUP($B263,Data!$A$8:$GL$500,145,FALSE)</f>
        <v>2.2622107969151671E-2</v>
      </c>
      <c r="I263" s="23">
        <f>VLOOKUP($B263,Data!$A$8:$GL$500,146,FALSE)</f>
        <v>2.1319796954314719E-2</v>
      </c>
      <c r="J263" s="23">
        <f>VLOOKUP($B263,Data!$A$8:$GL$500,147,FALSE)</f>
        <v>2.3164556962025316E-2</v>
      </c>
      <c r="K263" s="23">
        <f>VLOOKUP($B263,Data!$A$8:$GL$500,148,FALSE)</f>
        <v>2.3400000000000001E-2</v>
      </c>
      <c r="L263" s="23">
        <f>VLOOKUP($B263,Data!$A$8:$GL$500,149,FALSE)</f>
        <v>2.3488372093023256E-2</v>
      </c>
      <c r="M263" s="23">
        <f>VLOOKUP($B263,Data!$A$8:$GL$500,150,FALSE)</f>
        <v>2.2872340425531913E-2</v>
      </c>
      <c r="N263" s="23">
        <f>VLOOKUP($B263,Data!$A$8:$GL$500,151,FALSE)</f>
        <v>2.3861892583120204E-2</v>
      </c>
      <c r="O263" s="23">
        <f>VLOOKUP($B263,Data!$A$8:$GL$500,152,FALSE)</f>
        <v>1.9824561403508772E-2</v>
      </c>
      <c r="P263" s="23">
        <f>VLOOKUP($B263,Data!$A$8:$GL$500,153,FALSE)</f>
        <v>1.9800995024875621E-2</v>
      </c>
      <c r="Q263" s="23">
        <f>VLOOKUP($B263,Data!$A$8:$GL$500,154,FALSE)</f>
        <v>2.0325814536340851E-2</v>
      </c>
      <c r="R263" s="23">
        <f>VLOOKUP($B263,Data!$A$8:$GL$500,155,FALSE)</f>
        <v>2.3333333333333334E-2</v>
      </c>
      <c r="S263" s="23">
        <f>VLOOKUP($B263,Data!$A$8:$GL$500,156,FALSE)</f>
        <v>3.1912144702842378E-2</v>
      </c>
      <c r="T263" s="23">
        <f>VLOOKUP($B263,Data!$A$8:$GL$500,157,FALSE)</f>
        <v>4.405759162303665E-2</v>
      </c>
      <c r="U263" s="23">
        <f>VLOOKUP($B263,Data!$A$8:$GL$500,158,FALSE)</f>
        <v>4.4631043256997453E-2</v>
      </c>
      <c r="V263" s="23">
        <f>VLOOKUP($B263,Data!$A$8:$GL$500,159,FALSE)</f>
        <v>4.1974358974358972E-2</v>
      </c>
      <c r="W263" s="23">
        <f>VLOOKUP($B263,Data!$A$8:$GL$500,160,FALSE)</f>
        <v>4.3156565656565657E-2</v>
      </c>
      <c r="X263" s="23">
        <f>VLOOKUP($B263,Data!$A$8:$GL$500,161,FALSE)</f>
        <v>4.4450000000000003E-2</v>
      </c>
      <c r="Y263" s="23">
        <f>VLOOKUP($B263,Data!$A$8:$GL$500,162,FALSE)</f>
        <v>3.8329177057356612E-2</v>
      </c>
      <c r="Z263" s="23">
        <f>VLOOKUP($B263,Data!$A$8:$GL$500,163,FALSE)</f>
        <v>3.4759615384615382E-2</v>
      </c>
      <c r="AA263" s="23">
        <f>VLOOKUP($B263,Data!$A$8:$GL$500,164,FALSE)</f>
        <v>3.3710843373493976E-2</v>
      </c>
      <c r="AB263" s="23">
        <f>VLOOKUP($B263,Data!$A$8:$GL$500,165,FALSE)</f>
        <v>3.7004716981132078E-2</v>
      </c>
      <c r="AC263" s="23">
        <f>VLOOKUP($B263,Data!$A$8:$GL$500,166,FALSE)</f>
        <v>3.4568764568764572E-2</v>
      </c>
      <c r="AD263" s="23">
        <f>VLOOKUP($B263,Data!$A$8:$GL$500,167,FALSE)</f>
        <v>3.683168316831683E-2</v>
      </c>
      <c r="AE263" s="52">
        <f>VLOOKUP($B263,Data!$A$8:$GL$500,168,FALSE)</f>
        <v>3.6642512077294687E-2</v>
      </c>
      <c r="AF263" s="52">
        <f>VLOOKUP($B263,Data!$A$8:$GL$500,169,FALSE)</f>
        <v>4.2329113924050636E-2</v>
      </c>
      <c r="AG263" s="52">
        <f>VLOOKUP($B263,Data!$A$8:$GL$500,170,FALSE)</f>
        <v>4.0133333333333333E-2</v>
      </c>
      <c r="AH263" s="52">
        <f>VLOOKUP($B263,Data!$A$8:$GL$500,171,FALSE)</f>
        <v>3.7506493506493509E-2</v>
      </c>
      <c r="AI263" s="52">
        <f>VLOOKUP($B263,Data!$A$8:$GL$500,172,FALSE)</f>
        <v>3.7479892761394101E-2</v>
      </c>
      <c r="AJ263" s="52">
        <f>VLOOKUP($B263,Data!$A$8:$GL$500,173,FALSE)</f>
        <v>3.8987012987012987E-2</v>
      </c>
      <c r="AK263" s="52">
        <f>VLOOKUP($B263,Data!$A$8:$GL$500,174,FALSE)</f>
        <v>3.7043701799485858E-2</v>
      </c>
    </row>
    <row r="264" spans="1:37">
      <c r="A264" s="1"/>
      <c r="B264" s="17" t="s">
        <v>359</v>
      </c>
      <c r="C264" s="42" t="s">
        <v>516</v>
      </c>
      <c r="D264" t="s">
        <v>0</v>
      </c>
      <c r="E264" s="45" t="s">
        <v>359</v>
      </c>
      <c r="F264" s="45" t="s">
        <v>38</v>
      </c>
      <c r="G264" s="45" t="str">
        <f>""</f>
        <v/>
      </c>
      <c r="H264" s="23">
        <f>VLOOKUP($B264,Data!$A$8:$GL$500,145,FALSE)</f>
        <v>2.0324675324675325E-2</v>
      </c>
      <c r="I264" s="23">
        <f>VLOOKUP($B264,Data!$A$8:$GL$500,146,FALSE)</f>
        <v>1.7559808612440192E-2</v>
      </c>
      <c r="J264" s="23">
        <f>VLOOKUP($B264,Data!$A$8:$GL$500,147,FALSE)</f>
        <v>1.7582938388625593E-2</v>
      </c>
      <c r="K264" s="23">
        <f>VLOOKUP($B264,Data!$A$8:$GL$500,148,FALSE)</f>
        <v>1.779503105590062E-2</v>
      </c>
      <c r="L264" s="23">
        <f>VLOOKUP($B264,Data!$A$8:$GL$500,149,FALSE)</f>
        <v>1.9334389857369256E-2</v>
      </c>
      <c r="M264" s="23">
        <f>VLOOKUP($B264,Data!$A$8:$GL$500,150,FALSE)</f>
        <v>1.6401273885350318E-2</v>
      </c>
      <c r="N264" s="23">
        <f>VLOOKUP($B264,Data!$A$8:$GL$500,151,FALSE)</f>
        <v>1.7697063369397217E-2</v>
      </c>
      <c r="O264" s="23">
        <f>VLOOKUP($B264,Data!$A$8:$GL$500,152,FALSE)</f>
        <v>1.5763239875389409E-2</v>
      </c>
      <c r="P264" s="23">
        <f>VLOOKUP($B264,Data!$A$8:$GL$500,153,FALSE)</f>
        <v>1.5981735159817351E-2</v>
      </c>
      <c r="Q264" s="23">
        <f>VLOOKUP($B264,Data!$A$8:$GL$500,154,FALSE)</f>
        <v>1.6641679160419792E-2</v>
      </c>
      <c r="R264" s="23">
        <f>VLOOKUP($B264,Data!$A$8:$GL$500,155,FALSE)</f>
        <v>2.1990881458966566E-2</v>
      </c>
      <c r="S264" s="23">
        <f>VLOOKUP($B264,Data!$A$8:$GL$500,156,FALSE)</f>
        <v>2.7345679012345678E-2</v>
      </c>
      <c r="T264" s="23">
        <f>VLOOKUP($B264,Data!$A$8:$GL$500,157,FALSE)</f>
        <v>4.1899529042386183E-2</v>
      </c>
      <c r="U264" s="23">
        <f>VLOOKUP($B264,Data!$A$8:$GL$500,158,FALSE)</f>
        <v>3.986003110419907E-2</v>
      </c>
      <c r="V264" s="23">
        <f>VLOOKUP($B264,Data!$A$8:$GL$500,159,FALSE)</f>
        <v>3.7881996974281393E-2</v>
      </c>
      <c r="W264" s="23">
        <f>VLOOKUP($B264,Data!$A$8:$GL$500,160,FALSE)</f>
        <v>3.8438438438438437E-2</v>
      </c>
      <c r="X264" s="23">
        <f>VLOOKUP($B264,Data!$A$8:$GL$500,161,FALSE)</f>
        <v>4.0151975683890576E-2</v>
      </c>
      <c r="Y264" s="23">
        <f>VLOOKUP($B264,Data!$A$8:$GL$500,162,FALSE)</f>
        <v>3.3027522935779818E-2</v>
      </c>
      <c r="Z264" s="23">
        <f>VLOOKUP($B264,Data!$A$8:$GL$500,163,FALSE)</f>
        <v>3.211567732115677E-2</v>
      </c>
      <c r="AA264" s="23">
        <f>VLOOKUP($B264,Data!$A$8:$GL$500,164,FALSE)</f>
        <v>3.1526479750778817E-2</v>
      </c>
      <c r="AB264" s="23">
        <f>VLOOKUP($B264,Data!$A$8:$GL$500,165,FALSE)</f>
        <v>3.2819722650231122E-2</v>
      </c>
      <c r="AC264" s="23">
        <f>VLOOKUP($B264,Data!$A$8:$GL$500,166,FALSE)</f>
        <v>3.1068702290076335E-2</v>
      </c>
      <c r="AD264" s="23">
        <f>VLOOKUP($B264,Data!$A$8:$GL$500,167,FALSE)</f>
        <v>3.3046757164404222E-2</v>
      </c>
      <c r="AE264" s="52">
        <f>VLOOKUP($B264,Data!$A$8:$GL$500,168,FALSE)</f>
        <v>3.0725689404934687E-2</v>
      </c>
      <c r="AF264" s="52">
        <f>VLOOKUP($B264,Data!$A$8:$GL$500,169,FALSE)</f>
        <v>3.4441219158200288E-2</v>
      </c>
      <c r="AG264" s="52">
        <f>VLOOKUP($B264,Data!$A$8:$GL$500,170,FALSE)</f>
        <v>3.2750000000000001E-2</v>
      </c>
      <c r="AH264" s="52">
        <f>VLOOKUP($B264,Data!$A$8:$GL$500,171,FALSE)</f>
        <v>3.2222222222222222E-2</v>
      </c>
      <c r="AI264" s="52">
        <f>VLOOKUP($B264,Data!$A$8:$GL$500,172,FALSE)</f>
        <v>3.0283159463487332E-2</v>
      </c>
      <c r="AJ264" s="52">
        <f>VLOOKUP($B264,Data!$A$8:$GL$500,173,FALSE)</f>
        <v>3.3654970760233917E-2</v>
      </c>
      <c r="AK264" s="52">
        <f>VLOOKUP($B264,Data!$A$8:$GL$500,174,FALSE)</f>
        <v>3.0791788856304986E-2</v>
      </c>
    </row>
    <row r="265" spans="1:37">
      <c r="A265" s="1"/>
      <c r="B265" s="17" t="s">
        <v>360</v>
      </c>
      <c r="C265" s="42" t="s">
        <v>516</v>
      </c>
      <c r="D265" t="s">
        <v>0</v>
      </c>
      <c r="E265" s="45" t="s">
        <v>360</v>
      </c>
      <c r="F265" s="45" t="s">
        <v>13</v>
      </c>
      <c r="G265" s="45" t="str">
        <f>""</f>
        <v/>
      </c>
      <c r="H265" s="23">
        <f>VLOOKUP($B265,Data!$A$8:$GL$500,145,FALSE)</f>
        <v>1.0661322645290581E-2</v>
      </c>
      <c r="I265" s="23">
        <f>VLOOKUP($B265,Data!$A$8:$GL$500,146,FALSE)</f>
        <v>9.0101010101010098E-3</v>
      </c>
      <c r="J265" s="23">
        <f>VLOOKUP($B265,Data!$A$8:$GL$500,147,FALSE)</f>
        <v>9.275653923541247E-3</v>
      </c>
      <c r="K265" s="23">
        <f>VLOOKUP($B265,Data!$A$8:$GL$500,148,FALSE)</f>
        <v>9.4855967078189309E-3</v>
      </c>
      <c r="L265" s="23">
        <f>VLOOKUP($B265,Data!$A$8:$GL$500,149,FALSE)</f>
        <v>1.0529531568228105E-2</v>
      </c>
      <c r="M265" s="23">
        <f>VLOOKUP($B265,Data!$A$8:$GL$500,150,FALSE)</f>
        <v>6.9230769230769233E-3</v>
      </c>
      <c r="N265" s="23">
        <f>VLOOKUP($B265,Data!$A$8:$GL$500,151,FALSE)</f>
        <v>7.5692963752665241E-3</v>
      </c>
      <c r="O265" s="23">
        <f>VLOOKUP($B265,Data!$A$8:$GL$500,152,FALSE)</f>
        <v>7.4321503131524009E-3</v>
      </c>
      <c r="P265" s="23">
        <f>VLOOKUP($B265,Data!$A$8:$GL$500,153,FALSE)</f>
        <v>8.2991803278688516E-3</v>
      </c>
      <c r="Q265" s="23">
        <f>VLOOKUP($B265,Data!$A$8:$GL$500,154,FALSE)</f>
        <v>7.5560081466395108E-3</v>
      </c>
      <c r="R265" s="23">
        <f>VLOOKUP($B265,Data!$A$8:$GL$500,155,FALSE)</f>
        <v>8.21917808219178E-3</v>
      </c>
      <c r="S265" s="23">
        <f>VLOOKUP($B265,Data!$A$8:$GL$500,156,FALSE)</f>
        <v>1.201195219123506E-2</v>
      </c>
      <c r="T265" s="23">
        <f>VLOOKUP($B265,Data!$A$8:$GL$500,157,FALSE)</f>
        <v>1.8707070707070707E-2</v>
      </c>
      <c r="U265" s="23">
        <f>VLOOKUP($B265,Data!$A$8:$GL$500,158,FALSE)</f>
        <v>1.6069246435845213E-2</v>
      </c>
      <c r="V265" s="23">
        <f>VLOOKUP($B265,Data!$A$8:$GL$500,159,FALSE)</f>
        <v>1.6280991735537192E-2</v>
      </c>
      <c r="W265" s="23">
        <f>VLOOKUP($B265,Data!$A$8:$GL$500,160,FALSE)</f>
        <v>1.6016096579476863E-2</v>
      </c>
      <c r="X265" s="23">
        <f>VLOOKUP($B265,Data!$A$8:$GL$500,161,FALSE)</f>
        <v>1.846790890269151E-2</v>
      </c>
      <c r="Y265" s="23">
        <f>VLOOKUP($B265,Data!$A$8:$GL$500,162,FALSE)</f>
        <v>1.4547325102880659E-2</v>
      </c>
      <c r="Z265" s="23">
        <f>VLOOKUP($B265,Data!$A$8:$GL$500,163,FALSE)</f>
        <v>1.5183673469387754E-2</v>
      </c>
      <c r="AA265" s="23">
        <f>VLOOKUP($B265,Data!$A$8:$GL$500,164,FALSE)</f>
        <v>1.5835051546391754E-2</v>
      </c>
      <c r="AB265" s="23">
        <f>VLOOKUP($B265,Data!$A$8:$GL$500,165,FALSE)</f>
        <v>1.7479508196721311E-2</v>
      </c>
      <c r="AC265" s="23">
        <f>VLOOKUP($B265,Data!$A$8:$GL$500,166,FALSE)</f>
        <v>1.4729458917835671E-2</v>
      </c>
      <c r="AD265" s="23">
        <f>VLOOKUP($B265,Data!$A$8:$GL$500,167,FALSE)</f>
        <v>1.7254098360655737E-2</v>
      </c>
      <c r="AE265" s="52">
        <f>VLOOKUP($B265,Data!$A$8:$GL$500,168,FALSE)</f>
        <v>1.9184100418410042E-2</v>
      </c>
      <c r="AF265" s="52">
        <f>VLOOKUP($B265,Data!$A$8:$GL$500,169,FALSE)</f>
        <v>2.1095041322314049E-2</v>
      </c>
      <c r="AG265" s="52">
        <f>VLOOKUP($B265,Data!$A$8:$GL$500,170,FALSE)</f>
        <v>1.6916666666666667E-2</v>
      </c>
      <c r="AH265" s="52">
        <f>VLOOKUP($B265,Data!$A$8:$GL$500,171,FALSE)</f>
        <v>1.6082474226804123E-2</v>
      </c>
      <c r="AI265" s="52">
        <f>VLOOKUP($B265,Data!$A$8:$GL$500,172,FALSE)</f>
        <v>1.6666666666666666E-2</v>
      </c>
      <c r="AJ265" s="52">
        <f>VLOOKUP($B265,Data!$A$8:$GL$500,173,FALSE)</f>
        <v>1.693227091633466E-2</v>
      </c>
      <c r="AK265" s="52">
        <f>VLOOKUP($B265,Data!$A$8:$GL$500,174,FALSE)</f>
        <v>1.3552894211576846E-2</v>
      </c>
    </row>
    <row r="266" spans="1:37">
      <c r="A266" s="1"/>
      <c r="B266" s="17" t="s">
        <v>362</v>
      </c>
      <c r="C266" s="42" t="s">
        <v>516</v>
      </c>
      <c r="D266" t="s">
        <v>0</v>
      </c>
      <c r="E266" s="45" t="s">
        <v>362</v>
      </c>
      <c r="F266" s="45" t="s">
        <v>40</v>
      </c>
      <c r="G266" s="45" t="str">
        <f>""</f>
        <v/>
      </c>
      <c r="H266" s="23">
        <f>VLOOKUP($B266,Data!$A$8:$GL$500,145,FALSE)</f>
        <v>1.824817518248175E-2</v>
      </c>
      <c r="I266" s="23">
        <f>VLOOKUP($B266,Data!$A$8:$GL$500,146,FALSE)</f>
        <v>1.6130198915009043E-2</v>
      </c>
      <c r="J266" s="23">
        <f>VLOOKUP($B266,Data!$A$8:$GL$500,147,FALSE)</f>
        <v>1.5664939550949913E-2</v>
      </c>
      <c r="K266" s="23">
        <f>VLOOKUP($B266,Data!$A$8:$GL$500,148,FALSE)</f>
        <v>1.5281090289608177E-2</v>
      </c>
      <c r="L266" s="23">
        <f>VLOOKUP($B266,Data!$A$8:$GL$500,149,FALSE)</f>
        <v>1.626057529610829E-2</v>
      </c>
      <c r="M266" s="23">
        <f>VLOOKUP($B266,Data!$A$8:$GL$500,150,FALSE)</f>
        <v>1.2686567164179104E-2</v>
      </c>
      <c r="N266" s="23">
        <f>VLOOKUP($B266,Data!$A$8:$GL$500,151,FALSE)</f>
        <v>1.3238731218697829E-2</v>
      </c>
      <c r="O266" s="23">
        <f>VLOOKUP($B266,Data!$A$8:$GL$500,152,FALSE)</f>
        <v>1.3264604810996564E-2</v>
      </c>
      <c r="P266" s="23">
        <f>VLOOKUP($B266,Data!$A$8:$GL$500,153,FALSE)</f>
        <v>1.3951473136915077E-2</v>
      </c>
      <c r="Q266" s="23">
        <f>VLOOKUP($B266,Data!$A$8:$GL$500,154,FALSE)</f>
        <v>1.3642732049036778E-2</v>
      </c>
      <c r="R266" s="23">
        <f>VLOOKUP($B266,Data!$A$8:$GL$500,155,FALSE)</f>
        <v>1.6425992779783394E-2</v>
      </c>
      <c r="S266" s="23">
        <f>VLOOKUP($B266,Data!$A$8:$GL$500,156,FALSE)</f>
        <v>2.0634057971014492E-2</v>
      </c>
      <c r="T266" s="23">
        <f>VLOOKUP($B266,Data!$A$8:$GL$500,157,FALSE)</f>
        <v>3.0896309314586996E-2</v>
      </c>
      <c r="U266" s="23">
        <f>VLOOKUP($B266,Data!$A$8:$GL$500,158,FALSE)</f>
        <v>2.8730158730158731E-2</v>
      </c>
      <c r="V266" s="23">
        <f>VLOOKUP($B266,Data!$A$8:$GL$500,159,FALSE)</f>
        <v>2.9390862944162436E-2</v>
      </c>
      <c r="W266" s="23">
        <f>VLOOKUP($B266,Data!$A$8:$GL$500,160,FALSE)</f>
        <v>2.7611202635914333E-2</v>
      </c>
      <c r="X266" s="23">
        <f>VLOOKUP($B266,Data!$A$8:$GL$500,161,FALSE)</f>
        <v>3.0362068965517242E-2</v>
      </c>
      <c r="Y266" s="23">
        <f>VLOOKUP($B266,Data!$A$8:$GL$500,162,FALSE)</f>
        <v>2.4948096885813148E-2</v>
      </c>
      <c r="Z266" s="23">
        <f>VLOOKUP($B266,Data!$A$8:$GL$500,163,FALSE)</f>
        <v>2.4455958549222799E-2</v>
      </c>
      <c r="AA266" s="23">
        <f>VLOOKUP($B266,Data!$A$8:$GL$500,164,FALSE)</f>
        <v>2.3140916808149406E-2</v>
      </c>
      <c r="AB266" s="23">
        <f>VLOOKUP($B266,Data!$A$8:$GL$500,165,FALSE)</f>
        <v>2.5049833887043189E-2</v>
      </c>
      <c r="AC266" s="23">
        <f>VLOOKUP($B266,Data!$A$8:$GL$500,166,FALSE)</f>
        <v>2.3189792663476875E-2</v>
      </c>
      <c r="AD266" s="23">
        <f>VLOOKUP($B266,Data!$A$8:$GL$500,167,FALSE)</f>
        <v>2.5833333333333333E-2</v>
      </c>
      <c r="AE266" s="52">
        <f>VLOOKUP($B266,Data!$A$8:$GL$500,168,FALSE)</f>
        <v>2.5976821192052982E-2</v>
      </c>
      <c r="AF266" s="52">
        <f>VLOOKUP($B266,Data!$A$8:$GL$500,169,FALSE)</f>
        <v>2.7278582930756842E-2</v>
      </c>
      <c r="AG266" s="52">
        <f>VLOOKUP($B266,Data!$A$8:$GL$500,170,FALSE)</f>
        <v>2.4878048780487806E-2</v>
      </c>
      <c r="AH266" s="52">
        <f>VLOOKUP($B266,Data!$A$8:$GL$500,171,FALSE)</f>
        <v>2.3506289308176102E-2</v>
      </c>
      <c r="AI266" s="52">
        <f>VLOOKUP($B266,Data!$A$8:$GL$500,172,FALSE)</f>
        <v>2.3028919330289194E-2</v>
      </c>
      <c r="AJ266" s="52">
        <f>VLOOKUP($B266,Data!$A$8:$GL$500,173,FALSE)</f>
        <v>2.4088145896656536E-2</v>
      </c>
      <c r="AK266" s="52">
        <f>VLOOKUP($B266,Data!$A$8:$GL$500,174,FALSE)</f>
        <v>2.1343750000000002E-2</v>
      </c>
    </row>
    <row r="267" spans="1:37">
      <c r="A267" s="1"/>
      <c r="B267" s="17" t="s">
        <v>363</v>
      </c>
      <c r="C267" s="42" t="s">
        <v>517</v>
      </c>
      <c r="D267" t="s">
        <v>0</v>
      </c>
      <c r="E267" s="45" t="s">
        <v>363</v>
      </c>
      <c r="F267" s="45" t="s">
        <v>45</v>
      </c>
      <c r="G267" s="45" t="s">
        <v>15</v>
      </c>
      <c r="H267" s="23">
        <f>VLOOKUP($B267,Data!$A$8:$GL$500,145,FALSE)</f>
        <v>9.2943548387096776E-3</v>
      </c>
      <c r="I267" s="23">
        <f>VLOOKUP($B267,Data!$A$8:$GL$500,146,FALSE)</f>
        <v>8.91566265060241E-3</v>
      </c>
      <c r="J267" s="23">
        <f>VLOOKUP($B267,Data!$A$8:$GL$500,147,FALSE)</f>
        <v>9.0650406504065046E-3</v>
      </c>
      <c r="K267" s="23">
        <f>VLOOKUP($B267,Data!$A$8:$GL$500,148,FALSE)</f>
        <v>8.7701612903225805E-3</v>
      </c>
      <c r="L267" s="23">
        <f>VLOOKUP($B267,Data!$A$8:$GL$500,149,FALSE)</f>
        <v>9.4693877551020409E-3</v>
      </c>
      <c r="M267" s="23">
        <f>VLOOKUP($B267,Data!$A$8:$GL$500,150,FALSE)</f>
        <v>8.5567010309278348E-3</v>
      </c>
      <c r="N267" s="23">
        <f>VLOOKUP($B267,Data!$A$8:$GL$500,151,FALSE)</f>
        <v>8.4362139917695481E-3</v>
      </c>
      <c r="O267" s="23">
        <f>VLOOKUP($B267,Data!$A$8:$GL$500,152,FALSE)</f>
        <v>7.7378435517970398E-3</v>
      </c>
      <c r="P267" s="23">
        <f>VLOOKUP($B267,Data!$A$8:$GL$500,153,FALSE)</f>
        <v>8.0720338983050841E-3</v>
      </c>
      <c r="Q267" s="23">
        <f>VLOOKUP($B267,Data!$A$8:$GL$500,154,FALSE)</f>
        <v>8.8888888888888889E-3</v>
      </c>
      <c r="R267" s="23">
        <f>VLOOKUP($B267,Data!$A$8:$GL$500,155,FALSE)</f>
        <v>1.1308203991130821E-2</v>
      </c>
      <c r="S267" s="23">
        <f>VLOOKUP($B267,Data!$A$8:$GL$500,156,FALSE)</f>
        <v>1.5021459227467811E-2</v>
      </c>
      <c r="T267" s="23">
        <f>VLOOKUP($B267,Data!$A$8:$GL$500,157,FALSE)</f>
        <v>2.6528384279475983E-2</v>
      </c>
      <c r="U267" s="23">
        <f>VLOOKUP($B267,Data!$A$8:$GL$500,158,FALSE)</f>
        <v>2.7667386609071275E-2</v>
      </c>
      <c r="V267" s="23">
        <f>VLOOKUP($B267,Data!$A$8:$GL$500,159,FALSE)</f>
        <v>2.8222222222222221E-2</v>
      </c>
      <c r="W267" s="23">
        <f>VLOOKUP($B267,Data!$A$8:$GL$500,160,FALSE)</f>
        <v>2.3995433789954338E-2</v>
      </c>
      <c r="X267" s="23">
        <f>VLOOKUP($B267,Data!$A$8:$GL$500,161,FALSE)</f>
        <v>2.2767857142857142E-2</v>
      </c>
      <c r="Y267" s="23">
        <f>VLOOKUP($B267,Data!$A$8:$GL$500,162,FALSE)</f>
        <v>1.7270742358078604E-2</v>
      </c>
      <c r="Z267" s="23">
        <f>VLOOKUP($B267,Data!$A$8:$GL$500,163,FALSE)</f>
        <v>1.6844349680170574E-2</v>
      </c>
      <c r="AA267" s="23">
        <f>VLOOKUP($B267,Data!$A$8:$GL$500,164,FALSE)</f>
        <v>1.6093418259023353E-2</v>
      </c>
      <c r="AB267" s="23">
        <f>VLOOKUP($B267,Data!$A$8:$GL$500,165,FALSE)</f>
        <v>1.7478632478632478E-2</v>
      </c>
      <c r="AC267" s="23">
        <f>VLOOKUP($B267,Data!$A$8:$GL$500,166,FALSE)</f>
        <v>1.6373390557939915E-2</v>
      </c>
      <c r="AD267" s="23">
        <f>VLOOKUP($B267,Data!$A$8:$GL$500,167,FALSE)</f>
        <v>1.7430406852248392E-2</v>
      </c>
      <c r="AE267" s="52">
        <f>VLOOKUP($B267,Data!$A$8:$GL$500,168,FALSE)</f>
        <v>1.6274509803921568E-2</v>
      </c>
      <c r="AF267" s="52">
        <f>VLOOKUP($B267,Data!$A$8:$GL$500,169,FALSE)</f>
        <v>1.7198275862068964E-2</v>
      </c>
      <c r="AG267" s="52">
        <f>VLOOKUP($B267,Data!$A$8:$GL$500,170,FALSE)</f>
        <v>1.5696202531645571E-2</v>
      </c>
      <c r="AH267" s="52">
        <f>VLOOKUP($B267,Data!$A$8:$GL$500,171,FALSE)</f>
        <v>1.5206611570247934E-2</v>
      </c>
      <c r="AI267" s="52">
        <f>VLOOKUP($B267,Data!$A$8:$GL$500,172,FALSE)</f>
        <v>1.3313131313131313E-2</v>
      </c>
      <c r="AJ267" s="52">
        <f>VLOOKUP($B267,Data!$A$8:$GL$500,173,FALSE)</f>
        <v>1.4653465346534653E-2</v>
      </c>
      <c r="AK267" s="52">
        <f>VLOOKUP($B267,Data!$A$8:$GL$500,174,FALSE)</f>
        <v>1.31640625E-2</v>
      </c>
    </row>
    <row r="268" spans="1:37">
      <c r="A268" s="1"/>
      <c r="B268" s="17" t="s">
        <v>364</v>
      </c>
      <c r="C268" s="42" t="s">
        <v>516</v>
      </c>
      <c r="D268" t="s">
        <v>0</v>
      </c>
      <c r="E268" s="45" t="s">
        <v>364</v>
      </c>
      <c r="F268" s="45" t="s">
        <v>507</v>
      </c>
      <c r="H268" s="23">
        <f>VLOOKUP($B268,Data!$A$8:$GL$500,145,FALSE)</f>
        <v>1.1996904024767802E-2</v>
      </c>
      <c r="I268" s="23">
        <f>VLOOKUP($B268,Data!$A$8:$GL$500,146,FALSE)</f>
        <v>1.1200607902735563E-2</v>
      </c>
      <c r="J268" s="23">
        <f>VLOOKUP($B268,Data!$A$8:$GL$500,147,FALSE)</f>
        <v>1.0338461538461538E-2</v>
      </c>
      <c r="K268" s="23">
        <f>VLOOKUP($B268,Data!$A$8:$GL$500,148,FALSE)</f>
        <v>1.0122137404580152E-2</v>
      </c>
      <c r="L268" s="23">
        <f>VLOOKUP($B268,Data!$A$8:$GL$500,149,FALSE)</f>
        <v>1.0150375939849625E-2</v>
      </c>
      <c r="M268" s="23">
        <f>VLOOKUP($B268,Data!$A$8:$GL$500,150,FALSE)</f>
        <v>8.9624060150375936E-3</v>
      </c>
      <c r="N268" s="23">
        <f>VLOOKUP($B268,Data!$A$8:$GL$500,151,FALSE)</f>
        <v>8.6706948640483377E-3</v>
      </c>
      <c r="O268" s="23">
        <f>VLOOKUP($B268,Data!$A$8:$GL$500,152,FALSE)</f>
        <v>8.3513097072419103E-3</v>
      </c>
      <c r="P268" s="23">
        <f>VLOOKUP($B268,Data!$A$8:$GL$500,153,FALSE)</f>
        <v>8.5975609756097568E-3</v>
      </c>
      <c r="Q268" s="23">
        <f>VLOOKUP($B268,Data!$A$8:$GL$500,154,FALSE)</f>
        <v>8.3939393939393946E-3</v>
      </c>
      <c r="R268" s="23">
        <f>VLOOKUP($B268,Data!$A$8:$GL$500,155,FALSE)</f>
        <v>1.0564885496183207E-2</v>
      </c>
      <c r="S268" s="23">
        <f>VLOOKUP($B268,Data!$A$8:$GL$500,156,FALSE)</f>
        <v>1.4574468085106382E-2</v>
      </c>
      <c r="T268" s="23">
        <f>VLOOKUP($B268,Data!$A$8:$GL$500,157,FALSE)</f>
        <v>2.3423423423423424E-2</v>
      </c>
      <c r="U268" s="23">
        <f>VLOOKUP($B268,Data!$A$8:$GL$500,158,FALSE)</f>
        <v>2.3029850746268656E-2</v>
      </c>
      <c r="V268" s="23">
        <f>VLOOKUP($B268,Data!$A$8:$GL$500,159,FALSE)</f>
        <v>2.2855072463768115E-2</v>
      </c>
      <c r="W268" s="23">
        <f>VLOOKUP($B268,Data!$A$8:$GL$500,160,FALSE)</f>
        <v>2.031518624641834E-2</v>
      </c>
      <c r="X268" s="23">
        <f>VLOOKUP($B268,Data!$A$8:$GL$500,161,FALSE)</f>
        <v>2.2518968133535659E-2</v>
      </c>
      <c r="Y268" s="23">
        <f>VLOOKUP($B268,Data!$A$8:$GL$500,162,FALSE)</f>
        <v>1.9453978159126365E-2</v>
      </c>
      <c r="Z268" s="23">
        <f>VLOOKUP($B268,Data!$A$8:$GL$500,163,FALSE)</f>
        <v>2.0376766091051806E-2</v>
      </c>
      <c r="AA268" s="23">
        <f>VLOOKUP($B268,Data!$A$8:$GL$500,164,FALSE)</f>
        <v>1.8569157392686806E-2</v>
      </c>
      <c r="AB268" s="23">
        <f>VLOOKUP($B268,Data!$A$8:$GL$500,165,FALSE)</f>
        <v>1.9617151607963245E-2</v>
      </c>
      <c r="AC268" s="23">
        <f>VLOOKUP($B268,Data!$A$8:$GL$500,166,FALSE)</f>
        <v>1.7337367624810893E-2</v>
      </c>
      <c r="AD268" s="23">
        <f>VLOOKUP($B268,Data!$A$8:$GL$500,167,FALSE)</f>
        <v>1.8685015290519878E-2</v>
      </c>
      <c r="AE268" s="52">
        <f>VLOOKUP($B268,Data!$A$8:$GL$500,168,FALSE)</f>
        <v>1.858678955453149E-2</v>
      </c>
      <c r="AF268" s="52">
        <f>VLOOKUP($B268,Data!$A$8:$GL$500,169,FALSE)</f>
        <v>1.9403669724770641E-2</v>
      </c>
      <c r="AG268" s="52">
        <f>VLOOKUP($B268,Data!$A$8:$GL$500,170,FALSE)</f>
        <v>1.6363636363636365E-2</v>
      </c>
      <c r="AH268" s="52">
        <f>VLOOKUP($B268,Data!$A$8:$GL$500,171,FALSE)</f>
        <v>1.6503703703703704E-2</v>
      </c>
      <c r="AI268" s="52">
        <f>VLOOKUP($B268,Data!$A$8:$GL$500,172,FALSE)</f>
        <v>1.5230998509687035E-2</v>
      </c>
      <c r="AJ268" s="52">
        <f>VLOOKUP($B268,Data!$A$8:$GL$500,173,FALSE)</f>
        <v>1.6501457725947521E-2</v>
      </c>
      <c r="AK268" s="52">
        <f>VLOOKUP($B268,Data!$A$8:$GL$500,174,FALSE)</f>
        <v>1.4018126888217523E-2</v>
      </c>
    </row>
    <row r="269" spans="1:37">
      <c r="A269" s="1"/>
      <c r="B269" s="17" t="s">
        <v>365</v>
      </c>
      <c r="C269" s="42" t="s">
        <v>517</v>
      </c>
      <c r="D269" t="s">
        <v>0</v>
      </c>
      <c r="E269" s="45" t="s">
        <v>365</v>
      </c>
      <c r="F269" s="45" t="s">
        <v>14</v>
      </c>
      <c r="G269" s="45" t="str">
        <f>""</f>
        <v/>
      </c>
      <c r="H269" s="23">
        <f>VLOOKUP($B269,Data!$A$8:$GL$500,145,FALSE)</f>
        <v>1.7491039426523299E-2</v>
      </c>
      <c r="I269" s="23">
        <f>VLOOKUP($B269,Data!$A$8:$GL$500,146,FALSE)</f>
        <v>1.6540540540540539E-2</v>
      </c>
      <c r="J269" s="23">
        <f>VLOOKUP($B269,Data!$A$8:$GL$500,147,FALSE)</f>
        <v>1.5318021201413427E-2</v>
      </c>
      <c r="K269" s="23">
        <f>VLOOKUP($B269,Data!$A$8:$GL$500,148,FALSE)</f>
        <v>1.5777385159010601E-2</v>
      </c>
      <c r="L269" s="23">
        <f>VLOOKUP($B269,Data!$A$8:$GL$500,149,FALSE)</f>
        <v>1.6434937611408199E-2</v>
      </c>
      <c r="M269" s="23">
        <f>VLOOKUP($B269,Data!$A$8:$GL$500,150,FALSE)</f>
        <v>1.4452423698384202E-2</v>
      </c>
      <c r="N269" s="23">
        <f>VLOOKUP($B269,Data!$A$8:$GL$500,151,FALSE)</f>
        <v>1.4506283662477559E-2</v>
      </c>
      <c r="O269" s="23">
        <f>VLOOKUP($B269,Data!$A$8:$GL$500,152,FALSE)</f>
        <v>1.4055944055944056E-2</v>
      </c>
      <c r="P269" s="23">
        <f>VLOOKUP($B269,Data!$A$8:$GL$500,153,FALSE)</f>
        <v>1.4787775891341256E-2</v>
      </c>
      <c r="Q269" s="23">
        <f>VLOOKUP($B269,Data!$A$8:$GL$500,154,FALSE)</f>
        <v>1.43E-2</v>
      </c>
      <c r="R269" s="23">
        <f>VLOOKUP($B269,Data!$A$8:$GL$500,155,FALSE)</f>
        <v>1.8256410256410255E-2</v>
      </c>
      <c r="S269" s="23">
        <f>VLOOKUP($B269,Data!$A$8:$GL$500,156,FALSE)</f>
        <v>2.493127147766323E-2</v>
      </c>
      <c r="T269" s="23">
        <f>VLOOKUP($B269,Data!$A$8:$GL$500,157,FALSE)</f>
        <v>3.4390243902439027E-2</v>
      </c>
      <c r="U269" s="23">
        <f>VLOOKUP($B269,Data!$A$8:$GL$500,158,FALSE)</f>
        <v>3.3315696649029981E-2</v>
      </c>
      <c r="V269" s="23">
        <f>VLOOKUP($B269,Data!$A$8:$GL$500,159,FALSE)</f>
        <v>3.2272727272727272E-2</v>
      </c>
      <c r="W269" s="23">
        <f>VLOOKUP($B269,Data!$A$8:$GL$500,160,FALSE)</f>
        <v>2.9622980251346499E-2</v>
      </c>
      <c r="X269" s="23">
        <f>VLOOKUP($B269,Data!$A$8:$GL$500,161,FALSE)</f>
        <v>3.0797101449275364E-2</v>
      </c>
      <c r="Y269" s="23">
        <f>VLOOKUP($B269,Data!$A$8:$GL$500,162,FALSE)</f>
        <v>2.5992779783393503E-2</v>
      </c>
      <c r="Z269" s="23">
        <f>VLOOKUP($B269,Data!$A$8:$GL$500,163,FALSE)</f>
        <v>2.6074600355239785E-2</v>
      </c>
      <c r="AA269" s="23">
        <f>VLOOKUP($B269,Data!$A$8:$GL$500,164,FALSE)</f>
        <v>2.3344827586206898E-2</v>
      </c>
      <c r="AB269" s="23">
        <f>VLOOKUP($B269,Data!$A$8:$GL$500,165,FALSE)</f>
        <v>2.6615120274914091E-2</v>
      </c>
      <c r="AC269" s="23">
        <f>VLOOKUP($B269,Data!$A$8:$GL$500,166,FALSE)</f>
        <v>2.631118881118881E-2</v>
      </c>
      <c r="AD269" s="23">
        <f>VLOOKUP($B269,Data!$A$8:$GL$500,167,FALSE)</f>
        <v>2.7504302925989672E-2</v>
      </c>
      <c r="AE269" s="52">
        <f>VLOOKUP($B269,Data!$A$8:$GL$500,168,FALSE)</f>
        <v>2.5388601036269429E-2</v>
      </c>
      <c r="AF269" s="52">
        <f>VLOOKUP($B269,Data!$A$8:$GL$500,169,FALSE)</f>
        <v>2.7636054421768707E-2</v>
      </c>
      <c r="AG269" s="52">
        <f>VLOOKUP($B269,Data!$A$8:$GL$500,170,FALSE)</f>
        <v>2.4173622704507514E-2</v>
      </c>
      <c r="AH269" s="52">
        <f>VLOOKUP($B269,Data!$A$8:$GL$500,171,FALSE)</f>
        <v>2.5590277777777778E-2</v>
      </c>
      <c r="AI269" s="52">
        <f>VLOOKUP($B269,Data!$A$8:$GL$500,172,FALSE)</f>
        <v>2.5767195767195768E-2</v>
      </c>
      <c r="AJ269" s="52">
        <f>VLOOKUP($B269,Data!$A$8:$GL$500,173,FALSE)</f>
        <v>2.8333333333333332E-2</v>
      </c>
      <c r="AK269" s="52">
        <f>VLOOKUP($B269,Data!$A$8:$GL$500,174,FALSE)</f>
        <v>2.525089605734767E-2</v>
      </c>
    </row>
    <row r="270" spans="1:37">
      <c r="A270" s="1"/>
      <c r="B270" s="17" t="s">
        <v>366</v>
      </c>
      <c r="C270" s="42" t="s">
        <v>516</v>
      </c>
      <c r="D270" t="s">
        <v>0</v>
      </c>
      <c r="E270" s="45" t="s">
        <v>366</v>
      </c>
      <c r="F270" s="45" t="s">
        <v>34</v>
      </c>
      <c r="G270" s="45" t="str">
        <f>""</f>
        <v/>
      </c>
      <c r="H270" s="23">
        <f>VLOOKUP($B270,Data!$A$8:$GL$500,145,FALSE)</f>
        <v>1.4586666666666666E-2</v>
      </c>
      <c r="I270" s="23">
        <f>VLOOKUP($B270,Data!$A$8:$GL$500,146,FALSE)</f>
        <v>1.3756684491978609E-2</v>
      </c>
      <c r="J270" s="23">
        <f>VLOOKUP($B270,Data!$A$8:$GL$500,147,FALSE)</f>
        <v>1.3864229765013055E-2</v>
      </c>
      <c r="K270" s="23">
        <f>VLOOKUP($B270,Data!$A$8:$GL$500,148,FALSE)</f>
        <v>1.376657824933687E-2</v>
      </c>
      <c r="L270" s="23">
        <f>VLOOKUP($B270,Data!$A$8:$GL$500,149,FALSE)</f>
        <v>1.286092715231788E-2</v>
      </c>
      <c r="M270" s="23">
        <f>VLOOKUP($B270,Data!$A$8:$GL$500,150,FALSE)</f>
        <v>1.0734908136482939E-2</v>
      </c>
      <c r="N270" s="23">
        <f>VLOOKUP($B270,Data!$A$8:$GL$500,151,FALSE)</f>
        <v>1.0335483870967742E-2</v>
      </c>
      <c r="O270" s="23">
        <f>VLOOKUP($B270,Data!$A$8:$GL$500,152,FALSE)</f>
        <v>9.3597951344430216E-3</v>
      </c>
      <c r="P270" s="23">
        <f>VLOOKUP($B270,Data!$A$8:$GL$500,153,FALSE)</f>
        <v>1.0179028132992327E-2</v>
      </c>
      <c r="Q270" s="23">
        <f>VLOOKUP($B270,Data!$A$8:$GL$500,154,FALSE)</f>
        <v>9.52258064516129E-3</v>
      </c>
      <c r="R270" s="23">
        <f>VLOOKUP($B270,Data!$A$8:$GL$500,155,FALSE)</f>
        <v>1.1314791403286978E-2</v>
      </c>
      <c r="S270" s="23">
        <f>VLOOKUP($B270,Data!$A$8:$GL$500,156,FALSE)</f>
        <v>1.5523690773067332E-2</v>
      </c>
      <c r="T270" s="23">
        <f>VLOOKUP($B270,Data!$A$8:$GL$500,157,FALSE)</f>
        <v>2.562421185372005E-2</v>
      </c>
      <c r="U270" s="23">
        <f>VLOOKUP($B270,Data!$A$8:$GL$500,158,FALSE)</f>
        <v>2.5828065739570163E-2</v>
      </c>
      <c r="V270" s="23">
        <f>VLOOKUP($B270,Data!$A$8:$GL$500,159,FALSE)</f>
        <v>2.4871134020618555E-2</v>
      </c>
      <c r="W270" s="23">
        <f>VLOOKUP($B270,Data!$A$8:$GL$500,160,FALSE)</f>
        <v>2.2327698309492848E-2</v>
      </c>
      <c r="X270" s="23">
        <f>VLOOKUP($B270,Data!$A$8:$GL$500,161,FALSE)</f>
        <v>2.6319895968790637E-2</v>
      </c>
      <c r="Y270" s="23">
        <f>VLOOKUP($B270,Data!$A$8:$GL$500,162,FALSE)</f>
        <v>2.0190114068441064E-2</v>
      </c>
      <c r="Z270" s="23">
        <f>VLOOKUP($B270,Data!$A$8:$GL$500,163,FALSE)</f>
        <v>2.0418250950570344E-2</v>
      </c>
      <c r="AA270" s="23">
        <f>VLOOKUP($B270,Data!$A$8:$GL$500,164,FALSE)</f>
        <v>1.9279393173198482E-2</v>
      </c>
      <c r="AB270" s="23">
        <f>VLOOKUP($B270,Data!$A$8:$GL$500,165,FALSE)</f>
        <v>2.3783068783068784E-2</v>
      </c>
      <c r="AC270" s="23">
        <f>VLOOKUP($B270,Data!$A$8:$GL$500,166,FALSE)</f>
        <v>2.2228187919463089E-2</v>
      </c>
      <c r="AD270" s="23">
        <f>VLOOKUP($B270,Data!$A$8:$GL$500,167,FALSE)</f>
        <v>2.3469387755102041E-2</v>
      </c>
      <c r="AE270" s="52">
        <f>VLOOKUP($B270,Data!$A$8:$GL$500,168,FALSE)</f>
        <v>2.3283582089552238E-2</v>
      </c>
      <c r="AF270" s="52">
        <f>VLOOKUP($B270,Data!$A$8:$GL$500,169,FALSE)</f>
        <v>2.7331499312242092E-2</v>
      </c>
      <c r="AG270" s="52">
        <f>VLOOKUP($B270,Data!$A$8:$GL$500,170,FALSE)</f>
        <v>2.4720670391061454E-2</v>
      </c>
      <c r="AH270" s="52">
        <f>VLOOKUP($B270,Data!$A$8:$GL$500,171,FALSE)</f>
        <v>2.4212034383954154E-2</v>
      </c>
      <c r="AI270" s="52">
        <f>VLOOKUP($B270,Data!$A$8:$GL$500,172,FALSE)</f>
        <v>2.2780898876404495E-2</v>
      </c>
      <c r="AJ270" s="52">
        <f>VLOOKUP($B270,Data!$A$8:$GL$500,173,FALSE)</f>
        <v>2.3062583222370172E-2</v>
      </c>
      <c r="AK270" s="52">
        <f>VLOOKUP($B270,Data!$A$8:$GL$500,174,FALSE)</f>
        <v>2.0200267022696929E-2</v>
      </c>
    </row>
    <row r="271" spans="1:37">
      <c r="A271" s="1"/>
      <c r="B271" s="17" t="s">
        <v>367</v>
      </c>
      <c r="C271" s="42" t="s">
        <v>517</v>
      </c>
      <c r="D271" t="s">
        <v>0</v>
      </c>
      <c r="E271" s="45" t="s">
        <v>367</v>
      </c>
      <c r="F271" s="45" t="s">
        <v>46</v>
      </c>
      <c r="G271" s="45" t="str">
        <f>""</f>
        <v/>
      </c>
      <c r="H271" s="23">
        <f>VLOOKUP($B271,Data!$A$8:$GL$500,145,FALSE)</f>
        <v>2.1715867158671586E-2</v>
      </c>
      <c r="I271" s="23">
        <f>VLOOKUP($B271,Data!$A$8:$GL$500,146,FALSE)</f>
        <v>2.1191806331471136E-2</v>
      </c>
      <c r="J271" s="23">
        <f>VLOOKUP($B271,Data!$A$8:$GL$500,147,FALSE)</f>
        <v>2.2190476190476191E-2</v>
      </c>
      <c r="K271" s="23">
        <f>VLOOKUP($B271,Data!$A$8:$GL$500,148,FALSE)</f>
        <v>2.0419047619047618E-2</v>
      </c>
      <c r="L271" s="23">
        <f>VLOOKUP($B271,Data!$A$8:$GL$500,149,FALSE)</f>
        <v>2.1364522417153996E-2</v>
      </c>
      <c r="M271" s="23">
        <f>VLOOKUP($B271,Data!$A$8:$GL$500,150,FALSE)</f>
        <v>1.8594059405940593E-2</v>
      </c>
      <c r="N271" s="23">
        <f>VLOOKUP($B271,Data!$A$8:$GL$500,151,FALSE)</f>
        <v>1.8551307847082494E-2</v>
      </c>
      <c r="O271" s="23">
        <f>VLOOKUP($B271,Data!$A$8:$GL$500,152,FALSE)</f>
        <v>1.7884615384615384E-2</v>
      </c>
      <c r="P271" s="23">
        <f>VLOOKUP($B271,Data!$A$8:$GL$500,153,FALSE)</f>
        <v>1.9213483146067415E-2</v>
      </c>
      <c r="Q271" s="23">
        <f>VLOOKUP($B271,Data!$A$8:$GL$500,154,FALSE)</f>
        <v>1.8345588235294117E-2</v>
      </c>
      <c r="R271" s="23">
        <f>VLOOKUP($B271,Data!$A$8:$GL$500,155,FALSE)</f>
        <v>2.2265193370165744E-2</v>
      </c>
      <c r="S271" s="23">
        <f>VLOOKUP($B271,Data!$A$8:$GL$500,156,FALSE)</f>
        <v>2.8416206261510129E-2</v>
      </c>
      <c r="T271" s="23">
        <f>VLOOKUP($B271,Data!$A$8:$GL$500,157,FALSE)</f>
        <v>3.7652329749103944E-2</v>
      </c>
      <c r="U271" s="23">
        <f>VLOOKUP($B271,Data!$A$8:$GL$500,158,FALSE)</f>
        <v>3.8529945553539023E-2</v>
      </c>
      <c r="V271" s="23">
        <f>VLOOKUP($B271,Data!$A$8:$GL$500,159,FALSE)</f>
        <v>4.0276243093922651E-2</v>
      </c>
      <c r="W271" s="23">
        <f>VLOOKUP($B271,Data!$A$8:$GL$500,160,FALSE)</f>
        <v>3.7345132743362833E-2</v>
      </c>
      <c r="X271" s="23">
        <f>VLOOKUP($B271,Data!$A$8:$GL$500,161,FALSE)</f>
        <v>3.7884267631103072E-2</v>
      </c>
      <c r="Y271" s="23">
        <f>VLOOKUP($B271,Data!$A$8:$GL$500,162,FALSE)</f>
        <v>3.2330275229357795E-2</v>
      </c>
      <c r="Z271" s="23">
        <f>VLOOKUP($B271,Data!$A$8:$GL$500,163,FALSE)</f>
        <v>3.2218114602587798E-2</v>
      </c>
      <c r="AA271" s="23">
        <f>VLOOKUP($B271,Data!$A$8:$GL$500,164,FALSE)</f>
        <v>3.2597656250000002E-2</v>
      </c>
      <c r="AB271" s="23">
        <f>VLOOKUP($B271,Data!$A$8:$GL$500,165,FALSE)</f>
        <v>3.4377431906614783E-2</v>
      </c>
      <c r="AC271" s="23">
        <f>VLOOKUP($B271,Data!$A$8:$GL$500,166,FALSE)</f>
        <v>3.3645224171539964E-2</v>
      </c>
      <c r="AD271" s="23">
        <f>VLOOKUP($B271,Data!$A$8:$GL$500,167,FALSE)</f>
        <v>3.5694716242661448E-2</v>
      </c>
      <c r="AE271" s="52">
        <f>VLOOKUP($B271,Data!$A$8:$GL$500,168,FALSE)</f>
        <v>3.3596153846153845E-2</v>
      </c>
      <c r="AF271" s="52">
        <f>VLOOKUP($B271,Data!$A$8:$GL$500,169,FALSE)</f>
        <v>3.5224171539961012E-2</v>
      </c>
      <c r="AG271" s="52">
        <f>VLOOKUP($B271,Data!$A$8:$GL$500,170,FALSE)</f>
        <v>3.2460937500000002E-2</v>
      </c>
      <c r="AH271" s="52">
        <f>VLOOKUP($B271,Data!$A$8:$GL$500,171,FALSE)</f>
        <v>3.3150684931506851E-2</v>
      </c>
      <c r="AI271" s="52">
        <f>VLOOKUP($B271,Data!$A$8:$GL$500,172,FALSE)</f>
        <v>3.2274509803921568E-2</v>
      </c>
      <c r="AJ271" s="52">
        <f>VLOOKUP($B271,Data!$A$8:$GL$500,173,FALSE)</f>
        <v>3.3776908023483369E-2</v>
      </c>
      <c r="AK271" s="52">
        <f>VLOOKUP($B271,Data!$A$8:$GL$500,174,FALSE)</f>
        <v>3.1099999999999999E-2</v>
      </c>
    </row>
    <row r="272" spans="1:37">
      <c r="A272" s="1"/>
      <c r="B272" s="17" t="s">
        <v>368</v>
      </c>
      <c r="C272" s="42" t="s">
        <v>518</v>
      </c>
      <c r="D272" t="s">
        <v>505</v>
      </c>
      <c r="E272" s="45" t="s">
        <v>368</v>
      </c>
      <c r="F272" s="45" t="s">
        <v>41</v>
      </c>
      <c r="G272" s="45" t="str">
        <f>""</f>
        <v/>
      </c>
      <c r="H272" s="23">
        <f>VLOOKUP($B272,Data!$A$8:$GL$500,145,FALSE)</f>
        <v>6.3849493487698986E-2</v>
      </c>
      <c r="I272" s="23">
        <f>VLOOKUP($B272,Data!$A$8:$GL$500,146,FALSE)</f>
        <v>6.0890804597701152E-2</v>
      </c>
      <c r="J272" s="23">
        <f>VLOOKUP($B272,Data!$A$8:$GL$500,147,FALSE)</f>
        <v>5.9494949494949496E-2</v>
      </c>
      <c r="K272" s="23">
        <f>VLOOKUP($B272,Data!$A$8:$GL$500,148,FALSE)</f>
        <v>6.517441860465116E-2</v>
      </c>
      <c r="L272" s="23">
        <f>VLOOKUP($B272,Data!$A$8:$GL$500,149,FALSE)</f>
        <v>6.5537555228276881E-2</v>
      </c>
      <c r="M272" s="23">
        <f>VLOOKUP($B272,Data!$A$8:$GL$500,150,FALSE)</f>
        <v>5.9510385756676561E-2</v>
      </c>
      <c r="N272" s="23">
        <f>VLOOKUP($B272,Data!$A$8:$GL$500,151,FALSE)</f>
        <v>5.3587115666178624E-2</v>
      </c>
      <c r="O272" s="23">
        <f>VLOOKUP($B272,Data!$A$8:$GL$500,152,FALSE)</f>
        <v>5.7636887608069162E-2</v>
      </c>
      <c r="P272" s="23">
        <f>VLOOKUP($B272,Data!$A$8:$GL$500,153,FALSE)</f>
        <v>5.9929378531073448E-2</v>
      </c>
      <c r="Q272" s="23">
        <f>VLOOKUP($B272,Data!$A$8:$GL$500,154,FALSE)</f>
        <v>5.7652916073968705E-2</v>
      </c>
      <c r="R272" s="23">
        <f>VLOOKUP($B272,Data!$A$8:$GL$500,155,FALSE)</f>
        <v>6.217638691322902E-2</v>
      </c>
      <c r="S272" s="23">
        <f>VLOOKUP($B272,Data!$A$8:$GL$500,156,FALSE)</f>
        <v>7.5623229461756369E-2</v>
      </c>
      <c r="T272" s="23">
        <f>VLOOKUP($B272,Data!$A$8:$GL$500,157,FALSE)</f>
        <v>9.1829787234042559E-2</v>
      </c>
      <c r="U272" s="23">
        <f>VLOOKUP($B272,Data!$A$8:$GL$500,158,FALSE)</f>
        <v>9.081661891117479E-2</v>
      </c>
      <c r="V272" s="23">
        <f>VLOOKUP($B272,Data!$A$8:$GL$500,159,FALSE)</f>
        <v>8.7748251748251752E-2</v>
      </c>
      <c r="W272" s="23">
        <f>VLOOKUP($B272,Data!$A$8:$GL$500,160,FALSE)</f>
        <v>9.1022099447513813E-2</v>
      </c>
      <c r="X272" s="23">
        <f>VLOOKUP($B272,Data!$A$8:$GL$500,161,FALSE)</f>
        <v>8.9362880886426591E-2</v>
      </c>
      <c r="Y272" s="23">
        <f>VLOOKUP($B272,Data!$A$8:$GL$500,162,FALSE)</f>
        <v>8.4242424242424244E-2</v>
      </c>
      <c r="Z272" s="23">
        <f>VLOOKUP($B272,Data!$A$8:$GL$500,163,FALSE)</f>
        <v>8.4418282548476456E-2</v>
      </c>
      <c r="AA272" s="23">
        <f>VLOOKUP($B272,Data!$A$8:$GL$500,164,FALSE)</f>
        <v>7.9904240766073872E-2</v>
      </c>
      <c r="AB272" s="23">
        <f>VLOOKUP($B272,Data!$A$8:$GL$500,165,FALSE)</f>
        <v>8.020352781546812E-2</v>
      </c>
      <c r="AC272" s="23">
        <f>VLOOKUP($B272,Data!$A$8:$GL$500,166,FALSE)</f>
        <v>8.1158455392809581E-2</v>
      </c>
      <c r="AD272" s="23">
        <f>VLOOKUP($B272,Data!$A$8:$GL$500,167,FALSE)</f>
        <v>8.9076305220883528E-2</v>
      </c>
      <c r="AE272" s="52">
        <f>VLOOKUP($B272,Data!$A$8:$GL$500,168,FALSE)</f>
        <v>9.1814461118690308E-2</v>
      </c>
      <c r="AF272" s="52">
        <f>VLOOKUP($B272,Data!$A$8:$GL$500,169,FALSE)</f>
        <v>9.6594301221166898E-2</v>
      </c>
      <c r="AG272" s="52">
        <f>VLOOKUP($B272,Data!$A$8:$GL$500,170,FALSE)</f>
        <v>9.3800539083557954E-2</v>
      </c>
      <c r="AH272" s="52">
        <f>VLOOKUP($B272,Data!$A$8:$GL$500,171,FALSE)</f>
        <v>9.5266666666666666E-2</v>
      </c>
      <c r="AI272" s="52">
        <f>VLOOKUP($B272,Data!$A$8:$GL$500,172,FALSE)</f>
        <v>9.6769025367156203E-2</v>
      </c>
      <c r="AJ272" s="52">
        <f>VLOOKUP($B272,Data!$A$8:$GL$500,173,FALSE)</f>
        <v>9.6742627345844504E-2</v>
      </c>
      <c r="AK272" s="52">
        <f>VLOOKUP($B272,Data!$A$8:$GL$500,174,FALSE)</f>
        <v>8.8931909212283042E-2</v>
      </c>
    </row>
    <row r="273" spans="1:37">
      <c r="A273" s="1"/>
      <c r="B273" s="17" t="s">
        <v>369</v>
      </c>
      <c r="C273" s="42" t="s">
        <v>518</v>
      </c>
      <c r="D273" t="s">
        <v>505</v>
      </c>
      <c r="E273" s="45" t="s">
        <v>369</v>
      </c>
      <c r="F273" s="45" t="s">
        <v>44</v>
      </c>
      <c r="G273" s="45" t="str">
        <f>""</f>
        <v/>
      </c>
      <c r="H273" s="23">
        <f>VLOOKUP($B273,Data!$A$8:$GL$500,145,FALSE)</f>
        <v>3.1703958691910498E-2</v>
      </c>
      <c r="I273" s="23">
        <f>VLOOKUP($B273,Data!$A$8:$GL$500,146,FALSE)</f>
        <v>3.1058923996584116E-2</v>
      </c>
      <c r="J273" s="23">
        <f>VLOOKUP($B273,Data!$A$8:$GL$500,147,FALSE)</f>
        <v>3.0220525869380833E-2</v>
      </c>
      <c r="K273" s="23">
        <f>VLOOKUP($B273,Data!$A$8:$GL$500,148,FALSE)</f>
        <v>2.669172932330827E-2</v>
      </c>
      <c r="L273" s="23">
        <f>VLOOKUP($B273,Data!$A$8:$GL$500,149,FALSE)</f>
        <v>2.9095354523227385E-2</v>
      </c>
      <c r="M273" s="23">
        <f>VLOOKUP($B273,Data!$A$8:$GL$500,150,FALSE)</f>
        <v>2.7469586374695865E-2</v>
      </c>
      <c r="N273" s="23">
        <f>VLOOKUP($B273,Data!$A$8:$GL$500,151,FALSE)</f>
        <v>2.4179466451091348E-2</v>
      </c>
      <c r="O273" s="23">
        <f>VLOOKUP($B273,Data!$A$8:$GL$500,152,FALSE)</f>
        <v>2.386634844868735E-2</v>
      </c>
      <c r="P273" s="23">
        <f>VLOOKUP($B273,Data!$A$8:$GL$500,153,FALSE)</f>
        <v>2.7247329498767462E-2</v>
      </c>
      <c r="Q273" s="23">
        <f>VLOOKUP($B273,Data!$A$8:$GL$500,154,FALSE)</f>
        <v>2.8418940609951846E-2</v>
      </c>
      <c r="R273" s="23">
        <f>VLOOKUP($B273,Data!$A$8:$GL$500,155,FALSE)</f>
        <v>2.9487785657998426E-2</v>
      </c>
      <c r="S273" s="23">
        <f>VLOOKUP($B273,Data!$A$8:$GL$500,156,FALSE)</f>
        <v>3.7395751376868611E-2</v>
      </c>
      <c r="T273" s="23">
        <f>VLOOKUP($B273,Data!$A$8:$GL$500,157,FALSE)</f>
        <v>4.885958107059736E-2</v>
      </c>
      <c r="U273" s="23">
        <f>VLOOKUP($B273,Data!$A$8:$GL$500,158,FALSE)</f>
        <v>5.2424483306836245E-2</v>
      </c>
      <c r="V273" s="23">
        <f>VLOOKUP($B273,Data!$A$8:$GL$500,159,FALSE)</f>
        <v>5.231678486997636E-2</v>
      </c>
      <c r="W273" s="23">
        <f>VLOOKUP($B273,Data!$A$8:$GL$500,160,FALSE)</f>
        <v>5.3357256778309409E-2</v>
      </c>
      <c r="X273" s="23">
        <f>VLOOKUP($B273,Data!$A$8:$GL$500,161,FALSE)</f>
        <v>5.0120772946859904E-2</v>
      </c>
      <c r="Y273" s="23">
        <f>VLOOKUP($B273,Data!$A$8:$GL$500,162,FALSE)</f>
        <v>4.2588042588042586E-2</v>
      </c>
      <c r="Z273" s="23">
        <f>VLOOKUP($B273,Data!$A$8:$GL$500,163,FALSE)</f>
        <v>4.1235679214402618E-2</v>
      </c>
      <c r="AA273" s="23">
        <f>VLOOKUP($B273,Data!$A$8:$GL$500,164,FALSE)</f>
        <v>3.9951100244498779E-2</v>
      </c>
      <c r="AB273" s="23">
        <f>VLOOKUP($B273,Data!$A$8:$GL$500,165,FALSE)</f>
        <v>4.4599838318512532E-2</v>
      </c>
      <c r="AC273" s="23">
        <f>VLOOKUP($B273,Data!$A$8:$GL$500,166,FALSE)</f>
        <v>4.185792349726776E-2</v>
      </c>
      <c r="AD273" s="23">
        <f>VLOOKUP($B273,Data!$A$8:$GL$500,167,FALSE)</f>
        <v>4.4433070866141733E-2</v>
      </c>
      <c r="AE273" s="52">
        <f>VLOOKUP($B273,Data!$A$8:$GL$500,168,FALSE)</f>
        <v>4.4687987519500781E-2</v>
      </c>
      <c r="AF273" s="52">
        <f>VLOOKUP($B273,Data!$A$8:$GL$500,169,FALSE)</f>
        <v>4.8718749999999998E-2</v>
      </c>
      <c r="AG273" s="52">
        <f>VLOOKUP($B273,Data!$A$8:$GL$500,170,FALSE)</f>
        <v>4.3304140127388535E-2</v>
      </c>
      <c r="AH273" s="52">
        <f>VLOOKUP($B273,Data!$A$8:$GL$500,171,FALSE)</f>
        <v>4.1481768813033358E-2</v>
      </c>
      <c r="AI273" s="52">
        <f>VLOOKUP($B273,Data!$A$8:$GL$500,172,FALSE)</f>
        <v>4.1445404556166535E-2</v>
      </c>
      <c r="AJ273" s="52">
        <f>VLOOKUP($B273,Data!$A$8:$GL$500,173,FALSE)</f>
        <v>4.4536964980544748E-2</v>
      </c>
      <c r="AK273" s="52">
        <f>VLOOKUP($B273,Data!$A$8:$GL$500,174,FALSE)</f>
        <v>3.7390971690895176E-2</v>
      </c>
    </row>
    <row r="274" spans="1:37">
      <c r="A274" s="1"/>
      <c r="B274" s="17" t="s">
        <v>370</v>
      </c>
      <c r="C274" s="42" t="s">
        <v>518</v>
      </c>
      <c r="D274" t="s">
        <v>505</v>
      </c>
      <c r="E274" s="45" t="s">
        <v>370</v>
      </c>
      <c r="F274" s="45" t="s">
        <v>35</v>
      </c>
      <c r="G274" s="45" t="str">
        <f>""</f>
        <v/>
      </c>
      <c r="H274" s="23">
        <f>VLOOKUP($B274,Data!$A$8:$GL$500,145,FALSE)</f>
        <v>4.171812080536913E-2</v>
      </c>
      <c r="I274" s="23">
        <f>VLOOKUP($B274,Data!$A$8:$GL$500,146,FALSE)</f>
        <v>3.8542780748663102E-2</v>
      </c>
      <c r="J274" s="23">
        <f>VLOOKUP($B274,Data!$A$8:$GL$500,147,FALSE)</f>
        <v>3.7171314741035855E-2</v>
      </c>
      <c r="K274" s="23">
        <f>VLOOKUP($B274,Data!$A$8:$GL$500,148,FALSE)</f>
        <v>4.0064599483204136E-2</v>
      </c>
      <c r="L274" s="23">
        <f>VLOOKUP($B274,Data!$A$8:$GL$500,149,FALSE)</f>
        <v>4.0673443456162646E-2</v>
      </c>
      <c r="M274" s="23">
        <f>VLOOKUP($B274,Data!$A$8:$GL$500,150,FALSE)</f>
        <v>3.5412960609911052E-2</v>
      </c>
      <c r="N274" s="23">
        <f>VLOOKUP($B274,Data!$A$8:$GL$500,151,FALSE)</f>
        <v>3.2404580152671753E-2</v>
      </c>
      <c r="O274" s="23">
        <f>VLOOKUP($B274,Data!$A$8:$GL$500,152,FALSE)</f>
        <v>3.2189500640204864E-2</v>
      </c>
      <c r="P274" s="23">
        <f>VLOOKUP($B274,Data!$A$8:$GL$500,153,FALSE)</f>
        <v>3.2713375796178341E-2</v>
      </c>
      <c r="Q274" s="23">
        <f>VLOOKUP($B274,Data!$A$8:$GL$500,154,FALSE)</f>
        <v>3.1624040920716114E-2</v>
      </c>
      <c r="R274" s="23">
        <f>VLOOKUP($B274,Data!$A$8:$GL$500,155,FALSE)</f>
        <v>3.7093023255813956E-2</v>
      </c>
      <c r="S274" s="23">
        <f>VLOOKUP($B274,Data!$A$8:$GL$500,156,FALSE)</f>
        <v>4.5487959442332068E-2</v>
      </c>
      <c r="T274" s="23">
        <f>VLOOKUP($B274,Data!$A$8:$GL$500,157,FALSE)</f>
        <v>5.9431099873577753E-2</v>
      </c>
      <c r="U274" s="23">
        <f>VLOOKUP($B274,Data!$A$8:$GL$500,158,FALSE)</f>
        <v>6.2065906210392902E-2</v>
      </c>
      <c r="V274" s="23">
        <f>VLOOKUP($B274,Data!$A$8:$GL$500,159,FALSE)</f>
        <v>6.145499383477189E-2</v>
      </c>
      <c r="W274" s="23">
        <f>VLOOKUP($B274,Data!$A$8:$GL$500,160,FALSE)</f>
        <v>6.1826086956521739E-2</v>
      </c>
      <c r="X274" s="23">
        <f>VLOOKUP($B274,Data!$A$8:$GL$500,161,FALSE)</f>
        <v>6.3554443053817272E-2</v>
      </c>
      <c r="Y274" s="23">
        <f>VLOOKUP($B274,Data!$A$8:$GL$500,162,FALSE)</f>
        <v>5.8394437420986094E-2</v>
      </c>
      <c r="Z274" s="23">
        <f>VLOOKUP($B274,Data!$A$8:$GL$500,163,FALSE)</f>
        <v>5.9031847133757961E-2</v>
      </c>
      <c r="AA274" s="23">
        <f>VLOOKUP($B274,Data!$A$8:$GL$500,164,FALSE)</f>
        <v>5.8419721871049303E-2</v>
      </c>
      <c r="AB274" s="23">
        <f>VLOOKUP($B274,Data!$A$8:$GL$500,165,FALSE)</f>
        <v>6.2033248081841436E-2</v>
      </c>
      <c r="AC274" s="23">
        <f>VLOOKUP($B274,Data!$A$8:$GL$500,166,FALSE)</f>
        <v>6.0495552731893262E-2</v>
      </c>
      <c r="AD274" s="23">
        <f>VLOOKUP($B274,Data!$A$8:$GL$500,167,FALSE)</f>
        <v>6.6580645161290322E-2</v>
      </c>
      <c r="AE274" s="52">
        <f>VLOOKUP($B274,Data!$A$8:$GL$500,168,FALSE)</f>
        <v>6.9209844559585496E-2</v>
      </c>
      <c r="AF274" s="52">
        <f>VLOOKUP($B274,Data!$A$8:$GL$500,169,FALSE)</f>
        <v>7.2079081632653058E-2</v>
      </c>
      <c r="AG274" s="52">
        <f>VLOOKUP($B274,Data!$A$8:$GL$500,170,FALSE)</f>
        <v>6.7464607464607459E-2</v>
      </c>
      <c r="AH274" s="52">
        <f>VLOOKUP($B274,Data!$A$8:$GL$500,171,FALSE)</f>
        <v>6.5000000000000002E-2</v>
      </c>
      <c r="AI274" s="52">
        <f>VLOOKUP($B274,Data!$A$8:$GL$500,172,FALSE)</f>
        <v>6.4002557544757033E-2</v>
      </c>
      <c r="AJ274" s="52">
        <f>VLOOKUP($B274,Data!$A$8:$GL$500,173,FALSE)</f>
        <v>6.394670050761421E-2</v>
      </c>
      <c r="AK274" s="52">
        <f>VLOOKUP($B274,Data!$A$8:$GL$500,174,FALSE)</f>
        <v>5.496902106567534E-2</v>
      </c>
    </row>
    <row r="275" spans="1:37">
      <c r="A275" s="1"/>
      <c r="B275" s="17" t="s">
        <v>371</v>
      </c>
      <c r="C275" s="42" t="s">
        <v>518</v>
      </c>
      <c r="D275" t="s">
        <v>505</v>
      </c>
      <c r="E275" s="45" t="s">
        <v>371</v>
      </c>
      <c r="F275" s="45" t="s">
        <v>42</v>
      </c>
      <c r="G275" s="45" t="str">
        <f>""</f>
        <v/>
      </c>
      <c r="H275" s="23">
        <f>VLOOKUP($B275,Data!$A$8:$GL$500,145,FALSE)</f>
        <v>6.6467924528301886E-2</v>
      </c>
      <c r="I275" s="23">
        <f>VLOOKUP($B275,Data!$A$8:$GL$500,146,FALSE)</f>
        <v>6.1248153618906939E-2</v>
      </c>
      <c r="J275" s="23">
        <f>VLOOKUP($B275,Data!$A$8:$GL$500,147,FALSE)</f>
        <v>6.1947097722263041E-2</v>
      </c>
      <c r="K275" s="23">
        <f>VLOOKUP($B275,Data!$A$8:$GL$500,148,FALSE)</f>
        <v>5.6532200990799718E-2</v>
      </c>
      <c r="L275" s="23">
        <f>VLOOKUP($B275,Data!$A$8:$GL$500,149,FALSE)</f>
        <v>5.684248039914469E-2</v>
      </c>
      <c r="M275" s="23">
        <f>VLOOKUP($B275,Data!$A$8:$GL$500,150,FALSE)</f>
        <v>5.1721714687280394E-2</v>
      </c>
      <c r="N275" s="23">
        <f>VLOOKUP($B275,Data!$A$8:$GL$500,151,FALSE)</f>
        <v>4.9986062717770036E-2</v>
      </c>
      <c r="O275" s="23">
        <f>VLOOKUP($B275,Data!$A$8:$GL$500,152,FALSE)</f>
        <v>4.3758526603001363E-2</v>
      </c>
      <c r="P275" s="23">
        <f>VLOOKUP($B275,Data!$A$8:$GL$500,153,FALSE)</f>
        <v>4.3428377460964021E-2</v>
      </c>
      <c r="Q275" s="23">
        <f>VLOOKUP($B275,Data!$A$8:$GL$500,154,FALSE)</f>
        <v>4.2423230974632846E-2</v>
      </c>
      <c r="R275" s="23">
        <f>VLOOKUP($B275,Data!$A$8:$GL$500,155,FALSE)</f>
        <v>4.5086436170212768E-2</v>
      </c>
      <c r="S275" s="23">
        <f>VLOOKUP($B275,Data!$A$8:$GL$500,156,FALSE)</f>
        <v>4.8768926925608955E-2</v>
      </c>
      <c r="T275" s="23">
        <f>VLOOKUP($B275,Data!$A$8:$GL$500,157,FALSE)</f>
        <v>5.6365996106424399E-2</v>
      </c>
      <c r="U275" s="23">
        <f>VLOOKUP($B275,Data!$A$8:$GL$500,158,FALSE)</f>
        <v>6.0648754914809963E-2</v>
      </c>
      <c r="V275" s="23">
        <f>VLOOKUP($B275,Data!$A$8:$GL$500,159,FALSE)</f>
        <v>6.3833658219623127E-2</v>
      </c>
      <c r="W275" s="23">
        <f>VLOOKUP($B275,Data!$A$8:$GL$500,160,FALSE)</f>
        <v>6.1760925449871468E-2</v>
      </c>
      <c r="X275" s="23">
        <f>VLOOKUP($B275,Data!$A$8:$GL$500,161,FALSE)</f>
        <v>6.4112444725205303E-2</v>
      </c>
      <c r="Y275" s="23">
        <f>VLOOKUP($B275,Data!$A$8:$GL$500,162,FALSE)</f>
        <v>6.1775523145212431E-2</v>
      </c>
      <c r="Z275" s="23">
        <f>VLOOKUP($B275,Data!$A$8:$GL$500,163,FALSE)</f>
        <v>6.2628607277289833E-2</v>
      </c>
      <c r="AA275" s="23">
        <f>VLOOKUP($B275,Data!$A$8:$GL$500,164,FALSE)</f>
        <v>6.0183038438071997E-2</v>
      </c>
      <c r="AB275" s="23">
        <f>VLOOKUP($B275,Data!$A$8:$GL$500,165,FALSE)</f>
        <v>6.487037037037037E-2</v>
      </c>
      <c r="AC275" s="23">
        <f>VLOOKUP($B275,Data!$A$8:$GL$500,166,FALSE)</f>
        <v>6.6466212027278357E-2</v>
      </c>
      <c r="AD275" s="23">
        <f>VLOOKUP($B275,Data!$A$8:$GL$500,167,FALSE)</f>
        <v>7.1692692067457833E-2</v>
      </c>
      <c r="AE275" s="52">
        <f>VLOOKUP($B275,Data!$A$8:$GL$500,168,FALSE)</f>
        <v>7.1727917472598324E-2</v>
      </c>
      <c r="AF275" s="52">
        <f>VLOOKUP($B275,Data!$A$8:$GL$500,169,FALSE)</f>
        <v>7.0031466331025805E-2</v>
      </c>
      <c r="AG275" s="52">
        <f>VLOOKUP($B275,Data!$A$8:$GL$500,170,FALSE)</f>
        <v>6.7156133828996281E-2</v>
      </c>
      <c r="AH275" s="52">
        <f>VLOOKUP($B275,Data!$A$8:$GL$500,171,FALSE)</f>
        <v>6.7344139650872811E-2</v>
      </c>
      <c r="AI275" s="52">
        <f>VLOOKUP($B275,Data!$A$8:$GL$500,172,FALSE)</f>
        <v>6.3593179049939094E-2</v>
      </c>
      <c r="AJ275" s="52">
        <f>VLOOKUP($B275,Data!$A$8:$GL$500,173,FALSE)</f>
        <v>6.4644808743169399E-2</v>
      </c>
      <c r="AK275" s="52">
        <f>VLOOKUP($B275,Data!$A$8:$GL$500,174,FALSE)</f>
        <v>6.1551831160769711E-2</v>
      </c>
    </row>
    <row r="276" spans="1:37">
      <c r="A276" s="1"/>
      <c r="B276" s="17" t="s">
        <v>372</v>
      </c>
      <c r="C276" s="42" t="s">
        <v>518</v>
      </c>
      <c r="D276" t="s">
        <v>0</v>
      </c>
      <c r="E276" s="45" t="s">
        <v>372</v>
      </c>
      <c r="F276" s="45" t="s">
        <v>30</v>
      </c>
      <c r="G276" s="45" t="str">
        <f>""</f>
        <v/>
      </c>
      <c r="H276" s="23">
        <f>VLOOKUP($B276,Data!$A$8:$GL$500,145,FALSE)</f>
        <v>1.858719646799117E-2</v>
      </c>
      <c r="I276" s="23">
        <f>VLOOKUP($B276,Data!$A$8:$GL$500,146,FALSE)</f>
        <v>1.6747787610619468E-2</v>
      </c>
      <c r="J276" s="23">
        <f>VLOOKUP($B276,Data!$A$8:$GL$500,147,FALSE)</f>
        <v>1.7600000000000001E-2</v>
      </c>
      <c r="K276" s="23">
        <f>VLOOKUP($B276,Data!$A$8:$GL$500,148,FALSE)</f>
        <v>1.5436681222707424E-2</v>
      </c>
      <c r="L276" s="23">
        <f>VLOOKUP($B276,Data!$A$8:$GL$500,149,FALSE)</f>
        <v>1.5780219780219779E-2</v>
      </c>
      <c r="M276" s="23">
        <f>VLOOKUP($B276,Data!$A$8:$GL$500,150,FALSE)</f>
        <v>1.3326039387308534E-2</v>
      </c>
      <c r="N276" s="23">
        <f>VLOOKUP($B276,Data!$A$8:$GL$500,151,FALSE)</f>
        <v>1.2390350877192983E-2</v>
      </c>
      <c r="O276" s="23">
        <f>VLOOKUP($B276,Data!$A$8:$GL$500,152,FALSE)</f>
        <v>1.2135076252723311E-2</v>
      </c>
      <c r="P276" s="23">
        <f>VLOOKUP($B276,Data!$A$8:$GL$500,153,FALSE)</f>
        <v>1.1740976645435244E-2</v>
      </c>
      <c r="Q276" s="23">
        <f>VLOOKUP($B276,Data!$A$8:$GL$500,154,FALSE)</f>
        <v>1.1588983050847457E-2</v>
      </c>
      <c r="R276" s="23">
        <f>VLOOKUP($B276,Data!$A$8:$GL$500,155,FALSE)</f>
        <v>1.4004282655246253E-2</v>
      </c>
      <c r="S276" s="23">
        <f>VLOOKUP($B276,Data!$A$8:$GL$500,156,FALSE)</f>
        <v>1.8440748440748441E-2</v>
      </c>
      <c r="T276" s="23">
        <f>VLOOKUP($B276,Data!$A$8:$GL$500,157,FALSE)</f>
        <v>2.8687500000000001E-2</v>
      </c>
      <c r="U276" s="23">
        <f>VLOOKUP($B276,Data!$A$8:$GL$500,158,FALSE)</f>
        <v>3.1652719665271965E-2</v>
      </c>
      <c r="V276" s="23">
        <f>VLOOKUP($B276,Data!$A$8:$GL$500,159,FALSE)</f>
        <v>3.2700421940928273E-2</v>
      </c>
      <c r="W276" s="23">
        <f>VLOOKUP($B276,Data!$A$8:$GL$500,160,FALSE)</f>
        <v>3.0561330561330563E-2</v>
      </c>
      <c r="X276" s="23">
        <f>VLOOKUP($B276,Data!$A$8:$GL$500,161,FALSE)</f>
        <v>3.3191489361702124E-2</v>
      </c>
      <c r="Y276" s="23">
        <f>VLOOKUP($B276,Data!$A$8:$GL$500,162,FALSE)</f>
        <v>2.9630434782608697E-2</v>
      </c>
      <c r="Z276" s="23">
        <f>VLOOKUP($B276,Data!$A$8:$GL$500,163,FALSE)</f>
        <v>2.8431372549019607E-2</v>
      </c>
      <c r="AA276" s="23">
        <f>VLOOKUP($B276,Data!$A$8:$GL$500,164,FALSE)</f>
        <v>2.8231441048034933E-2</v>
      </c>
      <c r="AB276" s="23">
        <f>VLOOKUP($B276,Data!$A$8:$GL$500,165,FALSE)</f>
        <v>2.8510638297872339E-2</v>
      </c>
      <c r="AC276" s="23">
        <f>VLOOKUP($B276,Data!$A$8:$GL$500,166,FALSE)</f>
        <v>2.7766599597585512E-2</v>
      </c>
      <c r="AD276" s="23">
        <f>VLOOKUP($B276,Data!$A$8:$GL$500,167,FALSE)</f>
        <v>2.6634429400386846E-2</v>
      </c>
      <c r="AE276" s="52">
        <f>VLOOKUP($B276,Data!$A$8:$GL$500,168,FALSE)</f>
        <v>2.5815738963531669E-2</v>
      </c>
      <c r="AF276" s="52">
        <f>VLOOKUP($B276,Data!$A$8:$GL$500,169,FALSE)</f>
        <v>2.5581818181818181E-2</v>
      </c>
      <c r="AG276" s="52">
        <f>VLOOKUP($B276,Data!$A$8:$GL$500,170,FALSE)</f>
        <v>2.2705667276051188E-2</v>
      </c>
      <c r="AH276" s="52">
        <f>VLOOKUP($B276,Data!$A$8:$GL$500,171,FALSE)</f>
        <v>2.2546125461254611E-2</v>
      </c>
      <c r="AI276" s="52">
        <f>VLOOKUP($B276,Data!$A$8:$GL$500,172,FALSE)</f>
        <v>2.2307692307692306E-2</v>
      </c>
      <c r="AJ276" s="52">
        <f>VLOOKUP($B276,Data!$A$8:$GL$500,173,FALSE)</f>
        <v>2.4097087378640778E-2</v>
      </c>
      <c r="AK276" s="52">
        <f>VLOOKUP($B276,Data!$A$8:$GL$500,174,FALSE)</f>
        <v>2.1515151515151515E-2</v>
      </c>
    </row>
    <row r="277" spans="1:37">
      <c r="A277" s="1"/>
      <c r="B277" s="17" t="s">
        <v>373</v>
      </c>
      <c r="C277" s="42" t="s">
        <v>518</v>
      </c>
      <c r="D277" t="s">
        <v>0</v>
      </c>
      <c r="E277" s="45" t="s">
        <v>373</v>
      </c>
      <c r="F277" s="45" t="s">
        <v>17</v>
      </c>
      <c r="G277" s="45" t="str">
        <f>""</f>
        <v/>
      </c>
      <c r="H277" s="23">
        <f>VLOOKUP($B277,Data!$A$8:$GL$500,145,FALSE)</f>
        <v>1.322289156626506E-2</v>
      </c>
      <c r="I277" s="23">
        <f>VLOOKUP($B277,Data!$A$8:$GL$500,146,FALSE)</f>
        <v>1.2289156626506025E-2</v>
      </c>
      <c r="J277" s="23">
        <f>VLOOKUP($B277,Data!$A$8:$GL$500,147,FALSE)</f>
        <v>1.3628048780487805E-2</v>
      </c>
      <c r="K277" s="23">
        <f>VLOOKUP($B277,Data!$A$8:$GL$500,148,FALSE)</f>
        <v>1.1763803680981596E-2</v>
      </c>
      <c r="L277" s="23">
        <f>VLOOKUP($B277,Data!$A$8:$GL$500,149,FALSE)</f>
        <v>1.1701807228915662E-2</v>
      </c>
      <c r="M277" s="23">
        <f>VLOOKUP($B277,Data!$A$8:$GL$500,150,FALSE)</f>
        <v>1.1178247734138972E-2</v>
      </c>
      <c r="N277" s="23">
        <f>VLOOKUP($B277,Data!$A$8:$GL$500,151,FALSE)</f>
        <v>1.0390390390390391E-2</v>
      </c>
      <c r="O277" s="23">
        <f>VLOOKUP($B277,Data!$A$8:$GL$500,152,FALSE)</f>
        <v>9.3363499245852181E-3</v>
      </c>
      <c r="P277" s="23">
        <f>VLOOKUP($B277,Data!$A$8:$GL$500,153,FALSE)</f>
        <v>1.0565476190476191E-2</v>
      </c>
      <c r="Q277" s="23">
        <f>VLOOKUP($B277,Data!$A$8:$GL$500,154,FALSE)</f>
        <v>1.0698027314112291E-2</v>
      </c>
      <c r="R277" s="23">
        <f>VLOOKUP($B277,Data!$A$8:$GL$500,155,FALSE)</f>
        <v>1.2594268476621418E-2</v>
      </c>
      <c r="S277" s="23">
        <f>VLOOKUP($B277,Data!$A$8:$GL$500,156,FALSE)</f>
        <v>1.6175595238095239E-2</v>
      </c>
      <c r="T277" s="23">
        <f>VLOOKUP($B277,Data!$A$8:$GL$500,157,FALSE)</f>
        <v>2.3952451708766715E-2</v>
      </c>
      <c r="U277" s="23">
        <f>VLOOKUP($B277,Data!$A$8:$GL$500,158,FALSE)</f>
        <v>2.4144927536231885E-2</v>
      </c>
      <c r="V277" s="23">
        <f>VLOOKUP($B277,Data!$A$8:$GL$500,159,FALSE)</f>
        <v>2.4957142857142858E-2</v>
      </c>
      <c r="W277" s="23">
        <f>VLOOKUP($B277,Data!$A$8:$GL$500,160,FALSE)</f>
        <v>2.3300142247510668E-2</v>
      </c>
      <c r="X277" s="23">
        <f>VLOOKUP($B277,Data!$A$8:$GL$500,161,FALSE)</f>
        <v>2.4833574529667148E-2</v>
      </c>
      <c r="Y277" s="23">
        <f>VLOOKUP($B277,Data!$A$8:$GL$500,162,FALSE)</f>
        <v>2.2026239067055392E-2</v>
      </c>
      <c r="Z277" s="23">
        <f>VLOOKUP($B277,Data!$A$8:$GL$500,163,FALSE)</f>
        <v>2.3199999999999998E-2</v>
      </c>
      <c r="AA277" s="23">
        <f>VLOOKUP($B277,Data!$A$8:$GL$500,164,FALSE)</f>
        <v>2.0514705882352942E-2</v>
      </c>
      <c r="AB277" s="23">
        <f>VLOOKUP($B277,Data!$A$8:$GL$500,165,FALSE)</f>
        <v>2.1071428571428571E-2</v>
      </c>
      <c r="AC277" s="23">
        <f>VLOOKUP($B277,Data!$A$8:$GL$500,166,FALSE)</f>
        <v>1.9336099585062241E-2</v>
      </c>
      <c r="AD277" s="23">
        <f>VLOOKUP($B277,Data!$A$8:$GL$500,167,FALSE)</f>
        <v>2.1588156123822342E-2</v>
      </c>
      <c r="AE277" s="52">
        <f>VLOOKUP($B277,Data!$A$8:$GL$500,168,FALSE)</f>
        <v>2.1180461329715062E-2</v>
      </c>
      <c r="AF277" s="52">
        <f>VLOOKUP($B277,Data!$A$8:$GL$500,169,FALSE)</f>
        <v>2.2164383561643835E-2</v>
      </c>
      <c r="AG277" s="52">
        <f>VLOOKUP($B277,Data!$A$8:$GL$500,170,FALSE)</f>
        <v>2.0729023383768912E-2</v>
      </c>
      <c r="AH277" s="52">
        <f>VLOOKUP($B277,Data!$A$8:$GL$500,171,FALSE)</f>
        <v>2.1606648199445983E-2</v>
      </c>
      <c r="AI277" s="52">
        <f>VLOOKUP($B277,Data!$A$8:$GL$500,172,FALSE)</f>
        <v>1.969738651994498E-2</v>
      </c>
      <c r="AJ277" s="52">
        <f>VLOOKUP($B277,Data!$A$8:$GL$500,173,FALSE)</f>
        <v>2.0829931972789116E-2</v>
      </c>
      <c r="AK277" s="52">
        <f>VLOOKUP($B277,Data!$A$8:$GL$500,174,FALSE)</f>
        <v>1.8005354752342703E-2</v>
      </c>
    </row>
    <row r="278" spans="1:37">
      <c r="A278" s="1"/>
      <c r="B278" s="17" t="s">
        <v>374</v>
      </c>
      <c r="C278" s="42" t="s">
        <v>516</v>
      </c>
      <c r="D278" t="s">
        <v>0</v>
      </c>
      <c r="E278" s="45" t="s">
        <v>374</v>
      </c>
      <c r="F278" s="45" t="s">
        <v>32</v>
      </c>
      <c r="G278" s="45" t="s">
        <v>40</v>
      </c>
      <c r="H278" s="23">
        <f>VLOOKUP($B278,Data!$A$8:$GL$500,145,FALSE)</f>
        <v>2.0846774193548388E-2</v>
      </c>
      <c r="I278" s="23">
        <f>VLOOKUP($B278,Data!$A$8:$GL$500,146,FALSE)</f>
        <v>2.0506072874493929E-2</v>
      </c>
      <c r="J278" s="23">
        <f>VLOOKUP($B278,Data!$A$8:$GL$500,147,FALSE)</f>
        <v>2.0987654320987655E-2</v>
      </c>
      <c r="K278" s="23">
        <f>VLOOKUP($B278,Data!$A$8:$GL$500,148,FALSE)</f>
        <v>1.9519999999999999E-2</v>
      </c>
      <c r="L278" s="23">
        <f>VLOOKUP($B278,Data!$A$8:$GL$500,149,FALSE)</f>
        <v>2.1225296442687749E-2</v>
      </c>
      <c r="M278" s="23">
        <f>VLOOKUP($B278,Data!$A$8:$GL$500,150,FALSE)</f>
        <v>1.8382642998027613E-2</v>
      </c>
      <c r="N278" s="23">
        <f>VLOOKUP($B278,Data!$A$8:$GL$500,151,FALSE)</f>
        <v>1.7234042553191491E-2</v>
      </c>
      <c r="O278" s="23">
        <f>VLOOKUP($B278,Data!$A$8:$GL$500,152,FALSE)</f>
        <v>1.5147058823529411E-2</v>
      </c>
      <c r="P278" s="23">
        <f>VLOOKUP($B278,Data!$A$8:$GL$500,153,FALSE)</f>
        <v>1.6823956442831217E-2</v>
      </c>
      <c r="Q278" s="23">
        <f>VLOOKUP($B278,Data!$A$8:$GL$500,154,FALSE)</f>
        <v>1.7454873646209387E-2</v>
      </c>
      <c r="R278" s="23">
        <f>VLOOKUP($B278,Data!$A$8:$GL$500,155,FALSE)</f>
        <v>1.8835125448028674E-2</v>
      </c>
      <c r="S278" s="23">
        <f>VLOOKUP($B278,Data!$A$8:$GL$500,156,FALSE)</f>
        <v>2.4737793851717902E-2</v>
      </c>
      <c r="T278" s="23">
        <f>VLOOKUP($B278,Data!$A$8:$GL$500,157,FALSE)</f>
        <v>3.6672727272727274E-2</v>
      </c>
      <c r="U278" s="23">
        <f>VLOOKUP($B278,Data!$A$8:$GL$500,158,FALSE)</f>
        <v>3.465328467153285E-2</v>
      </c>
      <c r="V278" s="23">
        <f>VLOOKUP($B278,Data!$A$8:$GL$500,159,FALSE)</f>
        <v>3.4530075187969925E-2</v>
      </c>
      <c r="W278" s="23">
        <f>VLOOKUP($B278,Data!$A$8:$GL$500,160,FALSE)</f>
        <v>3.3155818540433923E-2</v>
      </c>
      <c r="X278" s="23">
        <f>VLOOKUP($B278,Data!$A$8:$GL$500,161,FALSE)</f>
        <v>3.3272727272727273E-2</v>
      </c>
      <c r="Y278" s="23">
        <f>VLOOKUP($B278,Data!$A$8:$GL$500,162,FALSE)</f>
        <v>2.9236947791164657E-2</v>
      </c>
      <c r="Z278" s="23">
        <f>VLOOKUP($B278,Data!$A$8:$GL$500,163,FALSE)</f>
        <v>2.8952569169960474E-2</v>
      </c>
      <c r="AA278" s="23">
        <f>VLOOKUP($B278,Data!$A$8:$GL$500,164,FALSE)</f>
        <v>2.79110251450677E-2</v>
      </c>
      <c r="AB278" s="23">
        <f>VLOOKUP($B278,Data!$A$8:$GL$500,165,FALSE)</f>
        <v>2.9184060721062617E-2</v>
      </c>
      <c r="AC278" s="23">
        <f>VLOOKUP($B278,Data!$A$8:$GL$500,166,FALSE)</f>
        <v>2.8203124999999999E-2</v>
      </c>
      <c r="AD278" s="23">
        <f>VLOOKUP($B278,Data!$A$8:$GL$500,167,FALSE)</f>
        <v>3.0641282565130261E-2</v>
      </c>
      <c r="AE278" s="52">
        <f>VLOOKUP($B278,Data!$A$8:$GL$500,168,FALSE)</f>
        <v>3.1472868217054265E-2</v>
      </c>
      <c r="AF278" s="52">
        <f>VLOOKUP($B278,Data!$A$8:$GL$500,169,FALSE)</f>
        <v>3.328330206378987E-2</v>
      </c>
      <c r="AG278" s="52">
        <f>VLOOKUP($B278,Data!$A$8:$GL$500,170,FALSE)</f>
        <v>3.0479704797047969E-2</v>
      </c>
      <c r="AH278" s="52">
        <f>VLOOKUP($B278,Data!$A$8:$GL$500,171,FALSE)</f>
        <v>2.9322638146167559E-2</v>
      </c>
      <c r="AI278" s="52">
        <f>VLOOKUP($B278,Data!$A$8:$GL$500,172,FALSE)</f>
        <v>2.8312159709618874E-2</v>
      </c>
      <c r="AJ278" s="52">
        <f>VLOOKUP($B278,Data!$A$8:$GL$500,173,FALSE)</f>
        <v>3.0128440366972476E-2</v>
      </c>
      <c r="AK278" s="52">
        <f>VLOOKUP($B278,Data!$A$8:$GL$500,174,FALSE)</f>
        <v>2.656307129798903E-2</v>
      </c>
    </row>
    <row r="279" spans="1:37">
      <c r="A279" s="1"/>
      <c r="B279" s="17" t="s">
        <v>375</v>
      </c>
      <c r="C279" s="42" t="s">
        <v>518</v>
      </c>
      <c r="D279" t="s">
        <v>505</v>
      </c>
      <c r="E279" s="45" t="s">
        <v>375</v>
      </c>
      <c r="F279" s="45" t="s">
        <v>39</v>
      </c>
      <c r="H279" s="23">
        <f>VLOOKUP($B279,Data!$A$8:$GL$500,145,FALSE)</f>
        <v>3.9735576923076922E-2</v>
      </c>
      <c r="I279" s="23">
        <f>VLOOKUP($B279,Data!$A$8:$GL$500,146,FALSE)</f>
        <v>3.8091787439613528E-2</v>
      </c>
      <c r="J279" s="23">
        <f>VLOOKUP($B279,Data!$A$8:$GL$500,147,FALSE)</f>
        <v>4.00969696969697E-2</v>
      </c>
      <c r="K279" s="23">
        <f>VLOOKUP($B279,Data!$A$8:$GL$500,148,FALSE)</f>
        <v>3.8329238329238333E-2</v>
      </c>
      <c r="L279" s="23">
        <f>VLOOKUP($B279,Data!$A$8:$GL$500,149,FALSE)</f>
        <v>4.066831683168317E-2</v>
      </c>
      <c r="M279" s="23">
        <f>VLOOKUP($B279,Data!$A$8:$GL$500,150,FALSE)</f>
        <v>3.8362068965517242E-2</v>
      </c>
      <c r="N279" s="23">
        <f>VLOOKUP($B279,Data!$A$8:$GL$500,151,FALSE)</f>
        <v>3.9121706398996238E-2</v>
      </c>
      <c r="O279" s="23">
        <f>VLOOKUP($B279,Data!$A$8:$GL$500,152,FALSE)</f>
        <v>3.7231149567367117E-2</v>
      </c>
      <c r="P279" s="23">
        <f>VLOOKUP($B279,Data!$A$8:$GL$500,153,FALSE)</f>
        <v>4.2185929648241208E-2</v>
      </c>
      <c r="Q279" s="23">
        <f>VLOOKUP($B279,Data!$A$8:$GL$500,154,FALSE)</f>
        <v>4.20125786163522E-2</v>
      </c>
      <c r="R279" s="23">
        <f>VLOOKUP($B279,Data!$A$8:$GL$500,155,FALSE)</f>
        <v>4.7274999999999998E-2</v>
      </c>
      <c r="S279" s="23">
        <f>VLOOKUP($B279,Data!$A$8:$GL$500,156,FALSE)</f>
        <v>5.5974999999999997E-2</v>
      </c>
      <c r="T279" s="23">
        <f>VLOOKUP($B279,Data!$A$8:$GL$500,157,FALSE)</f>
        <v>6.7527539779681761E-2</v>
      </c>
      <c r="U279" s="23">
        <f>VLOOKUP($B279,Data!$A$8:$GL$500,158,FALSE)</f>
        <v>6.9987669543773126E-2</v>
      </c>
      <c r="V279" s="23">
        <f>VLOOKUP($B279,Data!$A$8:$GL$500,159,FALSE)</f>
        <v>6.9706959706959712E-2</v>
      </c>
      <c r="W279" s="23">
        <f>VLOOKUP($B279,Data!$A$8:$GL$500,160,FALSE)</f>
        <v>6.6035928143712577E-2</v>
      </c>
      <c r="X279" s="23">
        <f>VLOOKUP($B279,Data!$A$8:$GL$500,161,FALSE)</f>
        <v>6.6646778042959431E-2</v>
      </c>
      <c r="Y279" s="23">
        <f>VLOOKUP($B279,Data!$A$8:$GL$500,162,FALSE)</f>
        <v>5.8416763678696158E-2</v>
      </c>
      <c r="Z279" s="23">
        <f>VLOOKUP($B279,Data!$A$8:$GL$500,163,FALSE)</f>
        <v>5.955607476635514E-2</v>
      </c>
      <c r="AA279" s="23">
        <f>VLOOKUP($B279,Data!$A$8:$GL$500,164,FALSE)</f>
        <v>5.7151230949589682E-2</v>
      </c>
      <c r="AB279" s="23">
        <f>VLOOKUP($B279,Data!$A$8:$GL$500,165,FALSE)</f>
        <v>6.2028301886792453E-2</v>
      </c>
      <c r="AC279" s="23">
        <f>VLOOKUP($B279,Data!$A$8:$GL$500,166,FALSE)</f>
        <v>6.1029940119760477E-2</v>
      </c>
      <c r="AD279" s="23">
        <f>VLOOKUP($B279,Data!$A$8:$GL$500,167,FALSE)</f>
        <v>6.8000000000000005E-2</v>
      </c>
      <c r="AE279" s="52">
        <f>VLOOKUP($B279,Data!$A$8:$GL$500,168,FALSE)</f>
        <v>6.7246022031823741E-2</v>
      </c>
      <c r="AF279" s="52">
        <f>VLOOKUP($B279,Data!$A$8:$GL$500,169,FALSE)</f>
        <v>7.1903030303030302E-2</v>
      </c>
      <c r="AG279" s="52">
        <f>VLOOKUP($B279,Data!$A$8:$GL$500,170,FALSE)</f>
        <v>6.7716727716727723E-2</v>
      </c>
      <c r="AH279" s="52">
        <f>VLOOKUP($B279,Data!$A$8:$GL$500,171,FALSE)</f>
        <v>6.7478787878787874E-2</v>
      </c>
      <c r="AI279" s="52">
        <f>VLOOKUP($B279,Data!$A$8:$GL$500,172,FALSE)</f>
        <v>6.5035971223021585E-2</v>
      </c>
      <c r="AJ279" s="52">
        <f>VLOOKUP($B279,Data!$A$8:$GL$500,173,FALSE)</f>
        <v>6.6816037735849057E-2</v>
      </c>
      <c r="AK279" s="52">
        <f>VLOOKUP($B279,Data!$A$8:$GL$500,174,FALSE)</f>
        <v>5.8896631823461089E-2</v>
      </c>
    </row>
    <row r="280" spans="1:37">
      <c r="A280" s="1"/>
      <c r="B280" s="17" t="s">
        <v>376</v>
      </c>
      <c r="C280" s="42" t="s">
        <v>517</v>
      </c>
      <c r="D280" t="s">
        <v>0</v>
      </c>
      <c r="E280" s="45" t="s">
        <v>376</v>
      </c>
      <c r="F280" s="45" t="s">
        <v>46</v>
      </c>
      <c r="G280" s="45" t="str">
        <f>""</f>
        <v/>
      </c>
      <c r="H280" s="23">
        <f>VLOOKUP($B280,Data!$A$8:$GL$500,145,FALSE)</f>
        <v>2.3030794165316046E-2</v>
      </c>
      <c r="I280" s="23">
        <f>VLOOKUP($B280,Data!$A$8:$GL$500,146,FALSE)</f>
        <v>2.3573717948717949E-2</v>
      </c>
      <c r="J280" s="23">
        <f>VLOOKUP($B280,Data!$A$8:$GL$500,147,FALSE)</f>
        <v>2.4350547730829421E-2</v>
      </c>
      <c r="K280" s="23">
        <f>VLOOKUP($B280,Data!$A$8:$GL$500,148,FALSE)</f>
        <v>2.1490015360983102E-2</v>
      </c>
      <c r="L280" s="23">
        <f>VLOOKUP($B280,Data!$A$8:$GL$500,149,FALSE)</f>
        <v>2.0319634703196348E-2</v>
      </c>
      <c r="M280" s="23">
        <f>VLOOKUP($B280,Data!$A$8:$GL$500,150,FALSE)</f>
        <v>1.6753846153846154E-2</v>
      </c>
      <c r="N280" s="23">
        <f>VLOOKUP($B280,Data!$A$8:$GL$500,151,FALSE)</f>
        <v>1.4323483670295491E-2</v>
      </c>
      <c r="O280" s="23">
        <f>VLOOKUP($B280,Data!$A$8:$GL$500,152,FALSE)</f>
        <v>1.439873417721519E-2</v>
      </c>
      <c r="P280" s="23">
        <f>VLOOKUP($B280,Data!$A$8:$GL$500,153,FALSE)</f>
        <v>1.7117834394904458E-2</v>
      </c>
      <c r="Q280" s="23">
        <f>VLOOKUP($B280,Data!$A$8:$GL$500,154,FALSE)</f>
        <v>1.679032258064516E-2</v>
      </c>
      <c r="R280" s="23">
        <f>VLOOKUP($B280,Data!$A$8:$GL$500,155,FALSE)</f>
        <v>2.0688000000000002E-2</v>
      </c>
      <c r="S280" s="23">
        <f>VLOOKUP($B280,Data!$A$8:$GL$500,156,FALSE)</f>
        <v>2.7023999999999999E-2</v>
      </c>
      <c r="T280" s="23">
        <f>VLOOKUP($B280,Data!$A$8:$GL$500,157,FALSE)</f>
        <v>3.6735668789808919E-2</v>
      </c>
      <c r="U280" s="23">
        <f>VLOOKUP($B280,Data!$A$8:$GL$500,158,FALSE)</f>
        <v>3.4774919614147907E-2</v>
      </c>
      <c r="V280" s="23">
        <f>VLOOKUP($B280,Data!$A$8:$GL$500,159,FALSE)</f>
        <v>3.7112211221122113E-2</v>
      </c>
      <c r="W280" s="23">
        <f>VLOOKUP($B280,Data!$A$8:$GL$500,160,FALSE)</f>
        <v>3.6351351351351355E-2</v>
      </c>
      <c r="X280" s="23">
        <f>VLOOKUP($B280,Data!$A$8:$GL$500,161,FALSE)</f>
        <v>3.6820512820512817E-2</v>
      </c>
      <c r="Y280" s="23">
        <f>VLOOKUP($B280,Data!$A$8:$GL$500,162,FALSE)</f>
        <v>3.1133671742808799E-2</v>
      </c>
      <c r="Z280" s="23">
        <f>VLOOKUP($B280,Data!$A$8:$GL$500,163,FALSE)</f>
        <v>3.1819757365684577E-2</v>
      </c>
      <c r="AA280" s="23">
        <f>VLOOKUP($B280,Data!$A$8:$GL$500,164,FALSE)</f>
        <v>3.0067226890756301E-2</v>
      </c>
      <c r="AB280" s="23">
        <f>VLOOKUP($B280,Data!$A$8:$GL$500,165,FALSE)</f>
        <v>3.1103896103896102E-2</v>
      </c>
      <c r="AC280" s="23">
        <f>VLOOKUP($B280,Data!$A$8:$GL$500,166,FALSE)</f>
        <v>2.7872000000000001E-2</v>
      </c>
      <c r="AD280" s="23">
        <f>VLOOKUP($B280,Data!$A$8:$GL$500,167,FALSE)</f>
        <v>2.8904538341158061E-2</v>
      </c>
      <c r="AE280" s="52">
        <f>VLOOKUP($B280,Data!$A$8:$GL$500,168,FALSE)</f>
        <v>2.8404423380726698E-2</v>
      </c>
      <c r="AF280" s="52">
        <f>VLOOKUP($B280,Data!$A$8:$GL$500,169,FALSE)</f>
        <v>2.9952153110047848E-2</v>
      </c>
      <c r="AG280" s="52">
        <f>VLOOKUP($B280,Data!$A$8:$GL$500,170,FALSE)</f>
        <v>2.7277070063694269E-2</v>
      </c>
      <c r="AH280" s="52">
        <f>VLOOKUP($B280,Data!$A$8:$GL$500,171,FALSE)</f>
        <v>2.707165109034268E-2</v>
      </c>
      <c r="AI280" s="52">
        <f>VLOOKUP($B280,Data!$A$8:$GL$500,172,FALSE)</f>
        <v>2.7118644067796609E-2</v>
      </c>
      <c r="AJ280" s="52">
        <f>VLOOKUP($B280,Data!$A$8:$GL$500,173,FALSE)</f>
        <v>2.8602150537634409E-2</v>
      </c>
      <c r="AK280" s="52">
        <f>VLOOKUP($B280,Data!$A$8:$GL$500,174,FALSE)</f>
        <v>2.364760432766615E-2</v>
      </c>
    </row>
    <row r="281" spans="1:37">
      <c r="A281" s="1"/>
      <c r="B281" s="17" t="s">
        <v>377</v>
      </c>
      <c r="C281" s="42" t="s">
        <v>517</v>
      </c>
      <c r="D281" t="s">
        <v>505</v>
      </c>
      <c r="E281" s="45" t="s">
        <v>377</v>
      </c>
      <c r="F281" s="45"/>
      <c r="G281" s="45"/>
      <c r="H281" s="23">
        <f>VLOOKUP($B281,Data!$A$8:$GL$500,145,FALSE)</f>
        <v>2.358848141767167E-2</v>
      </c>
      <c r="I281" s="23">
        <f>VLOOKUP($B281,Data!$A$8:$GL$500,146,FALSE)</f>
        <v>2.2190569744597249E-2</v>
      </c>
      <c r="J281" s="23">
        <f>VLOOKUP($B281,Data!$A$8:$GL$500,147,FALSE)</f>
        <v>2.2179111761835041E-2</v>
      </c>
      <c r="K281" s="23">
        <f>VLOOKUP($B281,Data!$A$8:$GL$500,148,FALSE)</f>
        <v>2.0954700438382854E-2</v>
      </c>
      <c r="L281" s="23">
        <f>VLOOKUP($B281,Data!$A$8:$GL$500,149,FALSE)</f>
        <v>2.199466148992963E-2</v>
      </c>
      <c r="M281" s="23">
        <f>VLOOKUP($B281,Data!$A$8:$GL$500,150,FALSE)</f>
        <v>1.8659041129228521E-2</v>
      </c>
      <c r="N281" s="23">
        <f>VLOOKUP($B281,Data!$A$8:$GL$500,151,FALSE)</f>
        <v>1.808888888888889E-2</v>
      </c>
      <c r="O281" s="23">
        <f>VLOOKUP($B281,Data!$A$8:$GL$500,152,FALSE)</f>
        <v>1.7887909936368088E-2</v>
      </c>
      <c r="P281" s="23">
        <f>VLOOKUP($B281,Data!$A$8:$GL$500,153,FALSE)</f>
        <v>1.9694989106753814E-2</v>
      </c>
      <c r="Q281" s="23">
        <f>VLOOKUP($B281,Data!$A$8:$GL$500,154,FALSE)</f>
        <v>1.9542734019631313E-2</v>
      </c>
      <c r="R281" s="23">
        <f>VLOOKUP($B281,Data!$A$8:$GL$500,155,FALSE)</f>
        <v>2.3809523809523808E-2</v>
      </c>
      <c r="S281" s="23">
        <f>VLOOKUP($B281,Data!$A$8:$GL$500,156,FALSE)</f>
        <v>3.3215742740580756E-2</v>
      </c>
      <c r="T281" s="23">
        <f>VLOOKUP($B281,Data!$A$8:$GL$500,157,FALSE)</f>
        <v>4.7638722075426375E-2</v>
      </c>
      <c r="U281" s="23">
        <f>VLOOKUP($B281,Data!$A$8:$GL$500,158,FALSE)</f>
        <v>4.5127772420443586E-2</v>
      </c>
      <c r="V281" s="23">
        <f>VLOOKUP($B281,Data!$A$8:$GL$500,159,FALSE)</f>
        <v>4.4483994266602961E-2</v>
      </c>
      <c r="W281" s="23">
        <f>VLOOKUP($B281,Data!$A$8:$GL$500,160,FALSE)</f>
        <v>4.3247126436781608E-2</v>
      </c>
      <c r="X281" s="23">
        <f>VLOOKUP($B281,Data!$A$8:$GL$500,161,FALSE)</f>
        <v>4.3419091127674919E-2</v>
      </c>
      <c r="Y281" s="23">
        <f>VLOOKUP($B281,Data!$A$8:$GL$500,162,FALSE)</f>
        <v>3.6329659798754195E-2</v>
      </c>
      <c r="Z281" s="23">
        <f>VLOOKUP($B281,Data!$A$8:$GL$500,163,FALSE)</f>
        <v>3.5674554769455961E-2</v>
      </c>
      <c r="AA281" s="23">
        <f>VLOOKUP($B281,Data!$A$8:$GL$500,164,FALSE)</f>
        <v>3.4792079207920795E-2</v>
      </c>
      <c r="AB281" s="23">
        <f>VLOOKUP($B281,Data!$A$8:$GL$500,165,FALSE)</f>
        <v>3.7874288542439988E-2</v>
      </c>
      <c r="AC281" s="23">
        <f>VLOOKUP($B281,Data!$A$8:$GL$500,166,FALSE)</f>
        <v>3.5253101736972707E-2</v>
      </c>
      <c r="AD281" s="23">
        <f>VLOOKUP($B281,Data!$A$8:$GL$500,167,FALSE)</f>
        <v>3.7212015888778552E-2</v>
      </c>
      <c r="AE281" s="52">
        <f>VLOOKUP($B281,Data!$A$8:$GL$500,168,FALSE)</f>
        <v>3.6156891858450876E-2</v>
      </c>
      <c r="AF281" s="52">
        <f>VLOOKUP($B281,Data!$A$8:$GL$500,169,FALSE)</f>
        <v>3.9220456802383313E-2</v>
      </c>
      <c r="AG281" s="52">
        <f>VLOOKUP($B281,Data!$A$8:$GL$500,170,FALSE)</f>
        <v>3.4900299102691927E-2</v>
      </c>
      <c r="AH281" s="52">
        <f>VLOOKUP($B281,Data!$A$8:$GL$500,171,FALSE)</f>
        <v>3.3775710088148871E-2</v>
      </c>
      <c r="AI281" s="52">
        <f>VLOOKUP($B281,Data!$A$8:$GL$500,172,FALSE)</f>
        <v>3.270761670761671E-2</v>
      </c>
      <c r="AJ281" s="52">
        <f>VLOOKUP($B281,Data!$A$8:$GL$500,173,FALSE)</f>
        <v>3.5196197903972701E-2</v>
      </c>
      <c r="AK281" s="52">
        <f>VLOOKUP($B281,Data!$A$8:$GL$500,174,FALSE)</f>
        <v>3.0269938650306749E-2</v>
      </c>
    </row>
    <row r="282" spans="1:37">
      <c r="A282" s="1"/>
      <c r="B282" s="17" t="s">
        <v>378</v>
      </c>
      <c r="C282" s="42" t="s">
        <v>517</v>
      </c>
      <c r="D282" t="s">
        <v>0</v>
      </c>
      <c r="E282" s="45" t="s">
        <v>378</v>
      </c>
      <c r="F282" s="45" t="s">
        <v>46</v>
      </c>
      <c r="G282" s="45" t="str">
        <f>""</f>
        <v/>
      </c>
      <c r="H282" s="23">
        <f>VLOOKUP($B282,Data!$A$8:$GL$500,145,FALSE)</f>
        <v>1.5061475409836066E-2</v>
      </c>
      <c r="I282" s="23">
        <f>VLOOKUP($B282,Data!$A$8:$GL$500,146,FALSE)</f>
        <v>1.2299794661190966E-2</v>
      </c>
      <c r="J282" s="23">
        <f>VLOOKUP($B282,Data!$A$8:$GL$500,147,FALSE)</f>
        <v>1.3094736842105263E-2</v>
      </c>
      <c r="K282" s="23">
        <f>VLOOKUP($B282,Data!$A$8:$GL$500,148,FALSE)</f>
        <v>1.5205183585313175E-2</v>
      </c>
      <c r="L282" s="23">
        <f>VLOOKUP($B282,Data!$A$8:$GL$500,149,FALSE)</f>
        <v>1.5572354211663067E-2</v>
      </c>
      <c r="M282" s="23">
        <f>VLOOKUP($B282,Data!$A$8:$GL$500,150,FALSE)</f>
        <v>1.3065217391304347E-2</v>
      </c>
      <c r="N282" s="23">
        <f>VLOOKUP($B282,Data!$A$8:$GL$500,151,FALSE)</f>
        <v>1.2629310344827586E-2</v>
      </c>
      <c r="O282" s="23">
        <f>VLOOKUP($B282,Data!$A$8:$GL$500,152,FALSE)</f>
        <v>1.3908523908523908E-2</v>
      </c>
      <c r="P282" s="23">
        <f>VLOOKUP($B282,Data!$A$8:$GL$500,153,FALSE)</f>
        <v>1.4126315789473685E-2</v>
      </c>
      <c r="Q282" s="23">
        <f>VLOOKUP($B282,Data!$A$8:$GL$500,154,FALSE)</f>
        <v>1.3234672304439747E-2</v>
      </c>
      <c r="R282" s="23">
        <f>VLOOKUP($B282,Data!$A$8:$GL$500,155,FALSE)</f>
        <v>1.6067653276955602E-2</v>
      </c>
      <c r="S282" s="23">
        <f>VLOOKUP($B282,Data!$A$8:$GL$500,156,FALSE)</f>
        <v>2.6282051282051282E-2</v>
      </c>
      <c r="T282" s="23">
        <f>VLOOKUP($B282,Data!$A$8:$GL$500,157,FALSE)</f>
        <v>3.5472103004291843E-2</v>
      </c>
      <c r="U282" s="23">
        <f>VLOOKUP($B282,Data!$A$8:$GL$500,158,FALSE)</f>
        <v>3.4043010752688174E-2</v>
      </c>
      <c r="V282" s="23">
        <f>VLOOKUP($B282,Data!$A$8:$GL$500,159,FALSE)</f>
        <v>3.1452631578947371E-2</v>
      </c>
      <c r="W282" s="23">
        <f>VLOOKUP($B282,Data!$A$8:$GL$500,160,FALSE)</f>
        <v>3.0326530612244898E-2</v>
      </c>
      <c r="X282" s="23">
        <f>VLOOKUP($B282,Data!$A$8:$GL$500,161,FALSE)</f>
        <v>3.0845665961945032E-2</v>
      </c>
      <c r="Y282" s="23">
        <f>VLOOKUP($B282,Data!$A$8:$GL$500,162,FALSE)</f>
        <v>2.390852390852391E-2</v>
      </c>
      <c r="Z282" s="23">
        <f>VLOOKUP($B282,Data!$A$8:$GL$500,163,FALSE)</f>
        <v>2.3381742738589211E-2</v>
      </c>
      <c r="AA282" s="23">
        <f>VLOOKUP($B282,Data!$A$8:$GL$500,164,FALSE)</f>
        <v>2.49895178197065E-2</v>
      </c>
      <c r="AB282" s="23">
        <f>VLOOKUP($B282,Data!$A$8:$GL$500,165,FALSE)</f>
        <v>2.71875E-2</v>
      </c>
      <c r="AC282" s="23">
        <f>VLOOKUP($B282,Data!$A$8:$GL$500,166,FALSE)</f>
        <v>2.2761506276150627E-2</v>
      </c>
      <c r="AD282" s="23">
        <f>VLOOKUP($B282,Data!$A$8:$GL$500,167,FALSE)</f>
        <v>2.6852248394004283E-2</v>
      </c>
      <c r="AE282" s="52">
        <f>VLOOKUP($B282,Data!$A$8:$GL$500,168,FALSE)</f>
        <v>2.8782608695652172E-2</v>
      </c>
      <c r="AF282" s="52">
        <f>VLOOKUP($B282,Data!$A$8:$GL$500,169,FALSE)</f>
        <v>2.8720173535791756E-2</v>
      </c>
      <c r="AG282" s="52">
        <f>VLOOKUP($B282,Data!$A$8:$GL$500,170,FALSE)</f>
        <v>2.4008620689655171E-2</v>
      </c>
      <c r="AH282" s="52">
        <f>VLOOKUP($B282,Data!$A$8:$GL$500,171,FALSE)</f>
        <v>2.5476190476190475E-2</v>
      </c>
      <c r="AI282" s="52">
        <f>VLOOKUP($B282,Data!$A$8:$GL$500,172,FALSE)</f>
        <v>2.6439232409381664E-2</v>
      </c>
      <c r="AJ282" s="52">
        <f>VLOOKUP($B282,Data!$A$8:$GL$500,173,FALSE)</f>
        <v>2.6755555555555557E-2</v>
      </c>
      <c r="AK282" s="52">
        <f>VLOOKUP($B282,Data!$A$8:$GL$500,174,FALSE)</f>
        <v>2.275330396475771E-2</v>
      </c>
    </row>
    <row r="283" spans="1:37">
      <c r="A283" s="1"/>
      <c r="B283" s="17" t="s">
        <v>379</v>
      </c>
      <c r="C283" s="42" t="s">
        <v>518</v>
      </c>
      <c r="D283" t="s">
        <v>0</v>
      </c>
      <c r="E283" s="45" t="s">
        <v>379</v>
      </c>
      <c r="F283" s="45" t="s">
        <v>17</v>
      </c>
      <c r="G283" s="45" t="str">
        <f>""</f>
        <v/>
      </c>
      <c r="H283" s="23">
        <f>VLOOKUP($B283,Data!$A$8:$GL$500,145,FALSE)</f>
        <v>2.6570796460176991E-2</v>
      </c>
      <c r="I283" s="23">
        <f>VLOOKUP($B283,Data!$A$8:$GL$500,146,FALSE)</f>
        <v>2.5489749430523918E-2</v>
      </c>
      <c r="J283" s="23">
        <f>VLOOKUP($B283,Data!$A$8:$GL$500,147,FALSE)</f>
        <v>2.8810679611650486E-2</v>
      </c>
      <c r="K283" s="23">
        <f>VLOOKUP($B283,Data!$A$8:$GL$500,148,FALSE)</f>
        <v>2.5717761557177615E-2</v>
      </c>
      <c r="L283" s="23">
        <f>VLOOKUP($B283,Data!$A$8:$GL$500,149,FALSE)</f>
        <v>2.9507389162561577E-2</v>
      </c>
      <c r="M283" s="23">
        <f>VLOOKUP($B283,Data!$A$8:$GL$500,150,FALSE)</f>
        <v>2.7474489795918367E-2</v>
      </c>
      <c r="N283" s="23">
        <f>VLOOKUP($B283,Data!$A$8:$GL$500,151,FALSE)</f>
        <v>2.4272076372315037E-2</v>
      </c>
      <c r="O283" s="23">
        <f>VLOOKUP($B283,Data!$A$8:$GL$500,152,FALSE)</f>
        <v>1.9252336448598129E-2</v>
      </c>
      <c r="P283" s="23">
        <f>VLOOKUP($B283,Data!$A$8:$GL$500,153,FALSE)</f>
        <v>2.4449648711943793E-2</v>
      </c>
      <c r="Q283" s="23">
        <f>VLOOKUP($B283,Data!$A$8:$GL$500,154,FALSE)</f>
        <v>2.2212189616252823E-2</v>
      </c>
      <c r="R283" s="23">
        <f>VLOOKUP($B283,Data!$A$8:$GL$500,155,FALSE)</f>
        <v>2.5022522522522524E-2</v>
      </c>
      <c r="S283" s="23">
        <f>VLOOKUP($B283,Data!$A$8:$GL$500,156,FALSE)</f>
        <v>2.9614512471655328E-2</v>
      </c>
      <c r="T283" s="23">
        <f>VLOOKUP($B283,Data!$A$8:$GL$500,157,FALSE)</f>
        <v>4.5701357466063346E-2</v>
      </c>
      <c r="U283" s="23">
        <f>VLOOKUP($B283,Data!$A$8:$GL$500,158,FALSE)</f>
        <v>4.6769911504424777E-2</v>
      </c>
      <c r="V283" s="23">
        <f>VLOOKUP($B283,Data!$A$8:$GL$500,159,FALSE)</f>
        <v>4.6475770925110134E-2</v>
      </c>
      <c r="W283" s="23">
        <f>VLOOKUP($B283,Data!$A$8:$GL$500,160,FALSE)</f>
        <v>4.7215777262180972E-2</v>
      </c>
      <c r="X283" s="23">
        <f>VLOOKUP($B283,Data!$A$8:$GL$500,161,FALSE)</f>
        <v>5.1609195402298851E-2</v>
      </c>
      <c r="Y283" s="23">
        <f>VLOOKUP($B283,Data!$A$8:$GL$500,162,FALSE)</f>
        <v>4.6845637583892617E-2</v>
      </c>
      <c r="Z283" s="23">
        <f>VLOOKUP($B283,Data!$A$8:$GL$500,163,FALSE)</f>
        <v>4.6804597701149427E-2</v>
      </c>
      <c r="AA283" s="23">
        <f>VLOOKUP($B283,Data!$A$8:$GL$500,164,FALSE)</f>
        <v>4.3919821826280625E-2</v>
      </c>
      <c r="AB283" s="23">
        <f>VLOOKUP($B283,Data!$A$8:$GL$500,165,FALSE)</f>
        <v>4.8054919908466817E-2</v>
      </c>
      <c r="AC283" s="23">
        <f>VLOOKUP($B283,Data!$A$8:$GL$500,166,FALSE)</f>
        <v>4.9784688995215313E-2</v>
      </c>
      <c r="AD283" s="23">
        <f>VLOOKUP($B283,Data!$A$8:$GL$500,167,FALSE)</f>
        <v>5.2589928057553956E-2</v>
      </c>
      <c r="AE283" s="52">
        <f>VLOOKUP($B283,Data!$A$8:$GL$500,168,FALSE)</f>
        <v>5.3945409429280396E-2</v>
      </c>
      <c r="AF283" s="52">
        <f>VLOOKUP($B283,Data!$A$8:$GL$500,169,FALSE)</f>
        <v>5.9115479115479118E-2</v>
      </c>
      <c r="AG283" s="52">
        <f>VLOOKUP($B283,Data!$A$8:$GL$500,170,FALSE)</f>
        <v>5.2131147540983608E-2</v>
      </c>
      <c r="AH283" s="52">
        <f>VLOOKUP($B283,Data!$A$8:$GL$500,171,FALSE)</f>
        <v>5.2276995305164317E-2</v>
      </c>
      <c r="AI283" s="52">
        <f>VLOOKUP($B283,Data!$A$8:$GL$500,172,FALSE)</f>
        <v>4.9095022624434388E-2</v>
      </c>
      <c r="AJ283" s="52">
        <f>VLOOKUP($B283,Data!$A$8:$GL$500,173,FALSE)</f>
        <v>5.1674311926605501E-2</v>
      </c>
      <c r="AK283" s="52">
        <f>VLOOKUP($B283,Data!$A$8:$GL$500,174,FALSE)</f>
        <v>4.5776255707762559E-2</v>
      </c>
    </row>
    <row r="284" spans="1:37">
      <c r="A284" s="1"/>
      <c r="B284" s="17" t="s">
        <v>381</v>
      </c>
      <c r="C284" s="42" t="s">
        <v>518</v>
      </c>
      <c r="D284" t="s">
        <v>505</v>
      </c>
      <c r="E284" s="45" t="s">
        <v>381</v>
      </c>
      <c r="F284" s="45" t="s">
        <v>33</v>
      </c>
      <c r="G284" s="45" t="str">
        <f>""</f>
        <v/>
      </c>
      <c r="H284" s="23">
        <f>VLOOKUP($B284,Data!$A$8:$GL$500,145,FALSE)</f>
        <v>2.0089965397923876E-2</v>
      </c>
      <c r="I284" s="23">
        <f>VLOOKUP($B284,Data!$A$8:$GL$500,146,FALSE)</f>
        <v>1.8772048846675712E-2</v>
      </c>
      <c r="J284" s="23">
        <f>VLOOKUP($B284,Data!$A$8:$GL$500,147,FALSE)</f>
        <v>1.9678961748633879E-2</v>
      </c>
      <c r="K284" s="23">
        <f>VLOOKUP($B284,Data!$A$8:$GL$500,148,FALSE)</f>
        <v>1.9582191780821916E-2</v>
      </c>
      <c r="L284" s="23">
        <f>VLOOKUP($B284,Data!$A$8:$GL$500,149,FALSE)</f>
        <v>2.0981595092024539E-2</v>
      </c>
      <c r="M284" s="23">
        <f>VLOOKUP($B284,Data!$A$8:$GL$500,150,FALSE)</f>
        <v>1.9503790489317711E-2</v>
      </c>
      <c r="N284" s="23">
        <f>VLOOKUP($B284,Data!$A$8:$GL$500,151,FALSE)</f>
        <v>1.992382271468144E-2</v>
      </c>
      <c r="O284" s="23">
        <f>VLOOKUP($B284,Data!$A$8:$GL$500,152,FALSE)</f>
        <v>1.9412577747062888E-2</v>
      </c>
      <c r="P284" s="23">
        <f>VLOOKUP($B284,Data!$A$8:$GL$500,153,FALSE)</f>
        <v>2.0870767104353836E-2</v>
      </c>
      <c r="Q284" s="23">
        <f>VLOOKUP($B284,Data!$A$8:$GL$500,154,FALSE)</f>
        <v>2.1829787234042553E-2</v>
      </c>
      <c r="R284" s="23">
        <f>VLOOKUP($B284,Data!$A$8:$GL$500,155,FALSE)</f>
        <v>2.5377492877492878E-2</v>
      </c>
      <c r="S284" s="23">
        <f>VLOOKUP($B284,Data!$A$8:$GL$500,156,FALSE)</f>
        <v>3.0959774170783345E-2</v>
      </c>
      <c r="T284" s="23">
        <f>VLOOKUP($B284,Data!$A$8:$GL$500,157,FALSE)</f>
        <v>4.3590844062947068E-2</v>
      </c>
      <c r="U284" s="23">
        <f>VLOOKUP($B284,Data!$A$8:$GL$500,158,FALSE)</f>
        <v>4.4618079887876666E-2</v>
      </c>
      <c r="V284" s="23">
        <f>VLOOKUP($B284,Data!$A$8:$GL$500,159,FALSE)</f>
        <v>4.5931612002791347E-2</v>
      </c>
      <c r="W284" s="23">
        <f>VLOOKUP($B284,Data!$A$8:$GL$500,160,FALSE)</f>
        <v>4.4313863476425054E-2</v>
      </c>
      <c r="X284" s="23">
        <f>VLOOKUP($B284,Data!$A$8:$GL$500,161,FALSE)</f>
        <v>4.6203508771929823E-2</v>
      </c>
      <c r="Y284" s="23">
        <f>VLOOKUP($B284,Data!$A$8:$GL$500,162,FALSE)</f>
        <v>4.1407563025210085E-2</v>
      </c>
      <c r="Z284" s="23">
        <f>VLOOKUP($B284,Data!$A$8:$GL$500,163,FALSE)</f>
        <v>4.0231904427266339E-2</v>
      </c>
      <c r="AA284" s="23">
        <f>VLOOKUP($B284,Data!$A$8:$GL$500,164,FALSE)</f>
        <v>3.7485994397759105E-2</v>
      </c>
      <c r="AB284" s="23">
        <f>VLOOKUP($B284,Data!$A$8:$GL$500,165,FALSE)</f>
        <v>3.9499652536483666E-2</v>
      </c>
      <c r="AC284" s="23">
        <f>VLOOKUP($B284,Data!$A$8:$GL$500,166,FALSE)</f>
        <v>3.9224806201550388E-2</v>
      </c>
      <c r="AD284" s="23">
        <f>VLOOKUP($B284,Data!$A$8:$GL$500,167,FALSE)</f>
        <v>4.2917547568710357E-2</v>
      </c>
      <c r="AE284" s="52">
        <f>VLOOKUP($B284,Data!$A$8:$GL$500,168,FALSE)</f>
        <v>4.3209169054441263E-2</v>
      </c>
      <c r="AF284" s="52">
        <f>VLOOKUP($B284,Data!$A$8:$GL$500,169,FALSE)</f>
        <v>4.5602018745493869E-2</v>
      </c>
      <c r="AG284" s="52">
        <f>VLOOKUP($B284,Data!$A$8:$GL$500,170,FALSE)</f>
        <v>4.3354931605471561E-2</v>
      </c>
      <c r="AH284" s="52">
        <f>VLOOKUP($B284,Data!$A$8:$GL$500,171,FALSE)</f>
        <v>4.3405797101449275E-2</v>
      </c>
      <c r="AI284" s="52">
        <f>VLOOKUP($B284,Data!$A$8:$GL$500,172,FALSE)</f>
        <v>4.0387870239774332E-2</v>
      </c>
      <c r="AJ284" s="52">
        <f>VLOOKUP($B284,Data!$A$8:$GL$500,173,FALSE)</f>
        <v>4.2538354253835425E-2</v>
      </c>
      <c r="AK284" s="52">
        <f>VLOOKUP($B284,Data!$A$8:$GL$500,174,FALSE)</f>
        <v>3.8536585365853658E-2</v>
      </c>
    </row>
    <row r="285" spans="1:37">
      <c r="A285" s="1"/>
      <c r="B285" s="17" t="s">
        <v>382</v>
      </c>
      <c r="C285" s="42" t="s">
        <v>518</v>
      </c>
      <c r="D285" t="s">
        <v>505</v>
      </c>
      <c r="E285" s="45" t="s">
        <v>382</v>
      </c>
      <c r="F285" s="45" t="s">
        <v>47</v>
      </c>
      <c r="G285" s="45" t="str">
        <f>""</f>
        <v/>
      </c>
      <c r="H285" s="23">
        <f>VLOOKUP($B285,Data!$A$8:$GL$500,145,FALSE)</f>
        <v>4.2997811816192562E-2</v>
      </c>
      <c r="I285" s="23">
        <f>VLOOKUP($B285,Data!$A$8:$GL$500,146,FALSE)</f>
        <v>4.1637362637362639E-2</v>
      </c>
      <c r="J285" s="23">
        <f>VLOOKUP($B285,Data!$A$8:$GL$500,147,FALSE)</f>
        <v>4.2257709251101325E-2</v>
      </c>
      <c r="K285" s="23">
        <f>VLOOKUP($B285,Data!$A$8:$GL$500,148,FALSE)</f>
        <v>4.3329658213891953E-2</v>
      </c>
      <c r="L285" s="23">
        <f>VLOOKUP($B285,Data!$A$8:$GL$500,149,FALSE)</f>
        <v>4.4671052631578945E-2</v>
      </c>
      <c r="M285" s="23">
        <f>VLOOKUP($B285,Data!$A$8:$GL$500,150,FALSE)</f>
        <v>3.8382513661202183E-2</v>
      </c>
      <c r="N285" s="23">
        <f>VLOOKUP($B285,Data!$A$8:$GL$500,151,FALSE)</f>
        <v>3.8665207877461708E-2</v>
      </c>
      <c r="O285" s="23">
        <f>VLOOKUP($B285,Data!$A$8:$GL$500,152,FALSE)</f>
        <v>3.9030837004405287E-2</v>
      </c>
      <c r="P285" s="23">
        <f>VLOOKUP($B285,Data!$A$8:$GL$500,153,FALSE)</f>
        <v>4.0368364030335863E-2</v>
      </c>
      <c r="Q285" s="23">
        <f>VLOOKUP($B285,Data!$A$8:$GL$500,154,FALSE)</f>
        <v>4.1064552661381655E-2</v>
      </c>
      <c r="R285" s="23">
        <f>VLOOKUP($B285,Data!$A$8:$GL$500,155,FALSE)</f>
        <v>4.5406006674082316E-2</v>
      </c>
      <c r="S285" s="23">
        <f>VLOOKUP($B285,Data!$A$8:$GL$500,156,FALSE)</f>
        <v>5.34585635359116E-2</v>
      </c>
      <c r="T285" s="23">
        <f>VLOOKUP($B285,Data!$A$8:$GL$500,157,FALSE)</f>
        <v>6.7711771177117713E-2</v>
      </c>
      <c r="U285" s="23">
        <f>VLOOKUP($B285,Data!$A$8:$GL$500,158,FALSE)</f>
        <v>6.7027896995708158E-2</v>
      </c>
      <c r="V285" s="23">
        <f>VLOOKUP($B285,Data!$A$8:$GL$500,159,FALSE)</f>
        <v>7.0743889479277358E-2</v>
      </c>
      <c r="W285" s="23">
        <f>VLOOKUP($B285,Data!$A$8:$GL$500,160,FALSE)</f>
        <v>7.2918454935622323E-2</v>
      </c>
      <c r="X285" s="23">
        <f>VLOOKUP($B285,Data!$A$8:$GL$500,161,FALSE)</f>
        <v>7.036803364879074E-2</v>
      </c>
      <c r="Y285" s="23">
        <f>VLOOKUP($B285,Data!$A$8:$GL$500,162,FALSE)</f>
        <v>6.3590285110876457E-2</v>
      </c>
      <c r="Z285" s="23">
        <f>VLOOKUP($B285,Data!$A$8:$GL$500,163,FALSE)</f>
        <v>6.4261780104712035E-2</v>
      </c>
      <c r="AA285" s="23">
        <f>VLOOKUP($B285,Data!$A$8:$GL$500,164,FALSE)</f>
        <v>6.5299055613850993E-2</v>
      </c>
      <c r="AB285" s="23">
        <f>VLOOKUP($B285,Data!$A$8:$GL$500,165,FALSE)</f>
        <v>6.8618899273104883E-2</v>
      </c>
      <c r="AC285" s="23">
        <f>VLOOKUP($B285,Data!$A$8:$GL$500,166,FALSE)</f>
        <v>6.838266384778012E-2</v>
      </c>
      <c r="AD285" s="23">
        <f>VLOOKUP($B285,Data!$A$8:$GL$500,167,FALSE)</f>
        <v>7.0241596638655465E-2</v>
      </c>
      <c r="AE285" s="52">
        <f>VLOOKUP($B285,Data!$A$8:$GL$500,168,FALSE)</f>
        <v>7.0394190871369292E-2</v>
      </c>
      <c r="AF285" s="52">
        <f>VLOOKUP($B285,Data!$A$8:$GL$500,169,FALSE)</f>
        <v>7.7460317460317465E-2</v>
      </c>
      <c r="AG285" s="52">
        <f>VLOOKUP($B285,Data!$A$8:$GL$500,170,FALSE)</f>
        <v>7.4177083333333338E-2</v>
      </c>
      <c r="AH285" s="52">
        <f>VLOOKUP($B285,Data!$A$8:$GL$500,171,FALSE)</f>
        <v>7.6733403582718657E-2</v>
      </c>
      <c r="AI285" s="52">
        <f>VLOOKUP($B285,Data!$A$8:$GL$500,172,FALSE)</f>
        <v>7.4989473684210523E-2</v>
      </c>
      <c r="AJ285" s="52">
        <f>VLOOKUP($B285,Data!$A$8:$GL$500,173,FALSE)</f>
        <v>7.4128630705394188E-2</v>
      </c>
      <c r="AK285" s="52">
        <f>VLOOKUP($B285,Data!$A$8:$GL$500,174,FALSE)</f>
        <v>6.9073120494335741E-2</v>
      </c>
    </row>
    <row r="286" spans="1:37">
      <c r="A286" s="1"/>
      <c r="B286" s="17" t="s">
        <v>383</v>
      </c>
      <c r="C286" s="42" t="s">
        <v>518</v>
      </c>
      <c r="D286" t="s">
        <v>505</v>
      </c>
      <c r="E286" s="45" t="s">
        <v>511</v>
      </c>
      <c r="F286" s="45" t="s">
        <v>46</v>
      </c>
      <c r="G286" s="45" t="str">
        <f>""</f>
        <v/>
      </c>
      <c r="H286" s="23">
        <f>VLOOKUP($B286,Data!$A$8:$GL$500,145,FALSE)</f>
        <v>4.8088642659279777E-2</v>
      </c>
      <c r="I286" s="23">
        <f>VLOOKUP($B286,Data!$A$8:$GL$500,146,FALSE)</f>
        <v>4.4195867026055706E-2</v>
      </c>
      <c r="J286" s="23">
        <f>VLOOKUP($B286,Data!$A$8:$GL$500,147,FALSE)</f>
        <v>4.2778280542986429E-2</v>
      </c>
      <c r="K286" s="23">
        <f>VLOOKUP($B286,Data!$A$8:$GL$500,148,FALSE)</f>
        <v>4.2873980054397097E-2</v>
      </c>
      <c r="L286" s="23">
        <f>VLOOKUP($B286,Data!$A$8:$GL$500,149,FALSE)</f>
        <v>4.5943060498220639E-2</v>
      </c>
      <c r="M286" s="23">
        <f>VLOOKUP($B286,Data!$A$8:$GL$500,150,FALSE)</f>
        <v>4.0582437275985664E-2</v>
      </c>
      <c r="N286" s="23">
        <f>VLOOKUP($B286,Data!$A$8:$GL$500,151,FALSE)</f>
        <v>3.9530685920577617E-2</v>
      </c>
      <c r="O286" s="23">
        <f>VLOOKUP($B286,Data!$A$8:$GL$500,152,FALSE)</f>
        <v>3.7639751552795031E-2</v>
      </c>
      <c r="P286" s="23">
        <f>VLOOKUP($B286,Data!$A$8:$GL$500,153,FALSE)</f>
        <v>4.5466908431550317E-2</v>
      </c>
      <c r="Q286" s="23">
        <f>VLOOKUP($B286,Data!$A$8:$GL$500,154,FALSE)</f>
        <v>4.3399280575539566E-2</v>
      </c>
      <c r="R286" s="23">
        <f>VLOOKUP($B286,Data!$A$8:$GL$500,155,FALSE)</f>
        <v>4.702775290957923E-2</v>
      </c>
      <c r="S286" s="23">
        <f>VLOOKUP($B286,Data!$A$8:$GL$500,156,FALSE)</f>
        <v>5.8287243532560214E-2</v>
      </c>
      <c r="T286" s="23">
        <f>VLOOKUP($B286,Data!$A$8:$GL$500,157,FALSE)</f>
        <v>7.7064935064935058E-2</v>
      </c>
      <c r="U286" s="23">
        <f>VLOOKUP($B286,Data!$A$8:$GL$500,158,FALSE)</f>
        <v>7.7980599647266308E-2</v>
      </c>
      <c r="V286" s="23">
        <f>VLOOKUP($B286,Data!$A$8:$GL$500,159,FALSE)</f>
        <v>7.7629499561018431E-2</v>
      </c>
      <c r="W286" s="23">
        <f>VLOOKUP($B286,Data!$A$8:$GL$500,160,FALSE)</f>
        <v>7.581105169340463E-2</v>
      </c>
      <c r="X286" s="23">
        <f>VLOOKUP($B286,Data!$A$8:$GL$500,161,FALSE)</f>
        <v>7.7667560321715817E-2</v>
      </c>
      <c r="Y286" s="23">
        <f>VLOOKUP($B286,Data!$A$8:$GL$500,162,FALSE)</f>
        <v>6.6735057983942914E-2</v>
      </c>
      <c r="Z286" s="23">
        <f>VLOOKUP($B286,Data!$A$8:$GL$500,163,FALSE)</f>
        <v>6.6224028906955737E-2</v>
      </c>
      <c r="AA286" s="23">
        <f>VLOOKUP($B286,Data!$A$8:$GL$500,164,FALSE)</f>
        <v>6.4283154121863806E-2</v>
      </c>
      <c r="AB286" s="23">
        <f>VLOOKUP($B286,Data!$A$8:$GL$500,165,FALSE)</f>
        <v>7.196779964221825E-2</v>
      </c>
      <c r="AC286" s="23">
        <f>VLOOKUP($B286,Data!$A$8:$GL$500,166,FALSE)</f>
        <v>6.7272727272727276E-2</v>
      </c>
      <c r="AD286" s="23">
        <f>VLOOKUP($B286,Data!$A$8:$GL$500,167,FALSE)</f>
        <v>6.8942307692307692E-2</v>
      </c>
      <c r="AE286" s="52">
        <f>VLOOKUP($B286,Data!$A$8:$GL$500,168,FALSE)</f>
        <v>7.087950747581355E-2</v>
      </c>
      <c r="AF286" s="52">
        <f>VLOOKUP($B286,Data!$A$8:$GL$500,169,FALSE)</f>
        <v>7.6654898499558699E-2</v>
      </c>
      <c r="AG286" s="52">
        <f>VLOOKUP($B286,Data!$A$8:$GL$500,170,FALSE)</f>
        <v>7.4953789279112754E-2</v>
      </c>
      <c r="AH286" s="52">
        <f>VLOOKUP($B286,Data!$A$8:$GL$500,171,FALSE)</f>
        <v>7.334261838440112E-2</v>
      </c>
      <c r="AI286" s="52">
        <f>VLOOKUP($B286,Data!$A$8:$GL$500,172,FALSE)</f>
        <v>7.2611524163568766E-2</v>
      </c>
      <c r="AJ286" s="52">
        <f>VLOOKUP($B286,Data!$A$8:$GL$500,173,FALSE)</f>
        <v>7.8531855955678673E-2</v>
      </c>
      <c r="AK286" s="52">
        <f>VLOOKUP($B286,Data!$A$8:$GL$500,174,FALSE)</f>
        <v>6.8654867256637164E-2</v>
      </c>
    </row>
    <row r="287" spans="1:37">
      <c r="A287" s="1"/>
      <c r="B287" s="17" t="s">
        <v>384</v>
      </c>
      <c r="C287" s="42" t="s">
        <v>517</v>
      </c>
      <c r="D287" t="s">
        <v>0</v>
      </c>
      <c r="E287" s="45" t="s">
        <v>384</v>
      </c>
      <c r="F287" s="45" t="s">
        <v>28</v>
      </c>
      <c r="G287" s="45" t="str">
        <f>""</f>
        <v/>
      </c>
      <c r="H287" s="23">
        <f>VLOOKUP($B287,Data!$A$8:$GL$500,145,FALSE)</f>
        <v>1.5772495755517826E-2</v>
      </c>
      <c r="I287" s="23">
        <f>VLOOKUP($B287,Data!$A$8:$GL$500,146,FALSE)</f>
        <v>1.4321192052980132E-2</v>
      </c>
      <c r="J287" s="23">
        <f>VLOOKUP($B287,Data!$A$8:$GL$500,147,FALSE)</f>
        <v>1.4337748344370861E-2</v>
      </c>
      <c r="K287" s="23">
        <f>VLOOKUP($B287,Data!$A$8:$GL$500,148,FALSE)</f>
        <v>1.4866666666666667E-2</v>
      </c>
      <c r="L287" s="23">
        <f>VLOOKUP($B287,Data!$A$8:$GL$500,149,FALSE)</f>
        <v>1.5155993431855501E-2</v>
      </c>
      <c r="M287" s="23">
        <f>VLOOKUP($B287,Data!$A$8:$GL$500,150,FALSE)</f>
        <v>1.4154103852596314E-2</v>
      </c>
      <c r="N287" s="23">
        <f>VLOOKUP($B287,Data!$A$8:$GL$500,151,FALSE)</f>
        <v>1.3255813953488372E-2</v>
      </c>
      <c r="O287" s="23">
        <f>VLOOKUP($B287,Data!$A$8:$GL$500,152,FALSE)</f>
        <v>1.1315789473684211E-2</v>
      </c>
      <c r="P287" s="23">
        <f>VLOOKUP($B287,Data!$A$8:$GL$500,153,FALSE)</f>
        <v>1.2227805695142379E-2</v>
      </c>
      <c r="Q287" s="23">
        <f>VLOOKUP($B287,Data!$A$8:$GL$500,154,FALSE)</f>
        <v>1.1555183946488294E-2</v>
      </c>
      <c r="R287" s="23">
        <f>VLOOKUP($B287,Data!$A$8:$GL$500,155,FALSE)</f>
        <v>1.2878048780487804E-2</v>
      </c>
      <c r="S287" s="23">
        <f>VLOOKUP($B287,Data!$A$8:$GL$500,156,FALSE)</f>
        <v>1.6859903381642512E-2</v>
      </c>
      <c r="T287" s="23">
        <f>VLOOKUP($B287,Data!$A$8:$GL$500,157,FALSE)</f>
        <v>2.7532467532467533E-2</v>
      </c>
      <c r="U287" s="23">
        <f>VLOOKUP($B287,Data!$A$8:$GL$500,158,FALSE)</f>
        <v>2.774671052631579E-2</v>
      </c>
      <c r="V287" s="23">
        <f>VLOOKUP($B287,Data!$A$8:$GL$500,159,FALSE)</f>
        <v>2.7866449511400652E-2</v>
      </c>
      <c r="W287" s="23">
        <f>VLOOKUP($B287,Data!$A$8:$GL$500,160,FALSE)</f>
        <v>2.4631751227495908E-2</v>
      </c>
      <c r="X287" s="23">
        <f>VLOOKUP($B287,Data!$A$8:$GL$500,161,FALSE)</f>
        <v>2.4326923076923076E-2</v>
      </c>
      <c r="Y287" s="23">
        <f>VLOOKUP($B287,Data!$A$8:$GL$500,162,FALSE)</f>
        <v>1.9967689822294021E-2</v>
      </c>
      <c r="Z287" s="23">
        <f>VLOOKUP($B287,Data!$A$8:$GL$500,163,FALSE)</f>
        <v>1.9550748752079867E-2</v>
      </c>
      <c r="AA287" s="23">
        <f>VLOOKUP($B287,Data!$A$8:$GL$500,164,FALSE)</f>
        <v>1.7743055555555557E-2</v>
      </c>
      <c r="AB287" s="23">
        <f>VLOOKUP($B287,Data!$A$8:$GL$500,165,FALSE)</f>
        <v>2.0070052539404554E-2</v>
      </c>
      <c r="AC287" s="23">
        <f>VLOOKUP($B287,Data!$A$8:$GL$500,166,FALSE)</f>
        <v>1.8085106382978722E-2</v>
      </c>
      <c r="AD287" s="23">
        <f>VLOOKUP($B287,Data!$A$8:$GL$500,167,FALSE)</f>
        <v>1.9457504520795661E-2</v>
      </c>
      <c r="AE287" s="52">
        <f>VLOOKUP($B287,Data!$A$8:$GL$500,168,FALSE)</f>
        <v>1.8877192982456142E-2</v>
      </c>
      <c r="AF287" s="52">
        <f>VLOOKUP($B287,Data!$A$8:$GL$500,169,FALSE)</f>
        <v>2.0357142857142858E-2</v>
      </c>
      <c r="AG287" s="52">
        <f>VLOOKUP($B287,Data!$A$8:$GL$500,170,FALSE)</f>
        <v>1.7429577464788733E-2</v>
      </c>
      <c r="AH287" s="52">
        <f>VLOOKUP($B287,Data!$A$8:$GL$500,171,FALSE)</f>
        <v>1.81981981981982E-2</v>
      </c>
      <c r="AI287" s="52">
        <f>VLOOKUP($B287,Data!$A$8:$GL$500,172,FALSE)</f>
        <v>1.5551601423487545E-2</v>
      </c>
      <c r="AJ287" s="52">
        <f>VLOOKUP($B287,Data!$A$8:$GL$500,173,FALSE)</f>
        <v>1.6959706959706961E-2</v>
      </c>
      <c r="AK287" s="52">
        <f>VLOOKUP($B287,Data!$A$8:$GL$500,174,FALSE)</f>
        <v>1.3670886075949367E-2</v>
      </c>
    </row>
    <row r="288" spans="1:37">
      <c r="A288" s="1"/>
      <c r="B288" s="17" t="s">
        <v>385</v>
      </c>
      <c r="C288" s="42" t="s">
        <v>517</v>
      </c>
      <c r="D288" t="s">
        <v>0</v>
      </c>
      <c r="E288" s="45" t="s">
        <v>385</v>
      </c>
      <c r="F288" s="45" t="s">
        <v>20</v>
      </c>
      <c r="G288" s="45" t="str">
        <f>""</f>
        <v/>
      </c>
      <c r="H288" s="23">
        <f>VLOOKUP($B288,Data!$A$8:$GL$500,145,FALSE)</f>
        <v>1.6407079646017699E-2</v>
      </c>
      <c r="I288" s="23">
        <f>VLOOKUP($B288,Data!$A$8:$GL$500,146,FALSE)</f>
        <v>1.4842883548983363E-2</v>
      </c>
      <c r="J288" s="23">
        <f>VLOOKUP($B288,Data!$A$8:$GL$500,147,FALSE)</f>
        <v>1.6691449814126395E-2</v>
      </c>
      <c r="K288" s="23">
        <f>VLOOKUP($B288,Data!$A$8:$GL$500,148,FALSE)</f>
        <v>1.499075785582255E-2</v>
      </c>
      <c r="L288" s="23">
        <f>VLOOKUP($B288,Data!$A$8:$GL$500,149,FALSE)</f>
        <v>1.4106813996316759E-2</v>
      </c>
      <c r="M288" s="23">
        <f>VLOOKUP($B288,Data!$A$8:$GL$500,150,FALSE)</f>
        <v>1.2892857142857143E-2</v>
      </c>
      <c r="N288" s="23">
        <f>VLOOKUP($B288,Data!$A$8:$GL$500,151,FALSE)</f>
        <v>1.2434782608695653E-2</v>
      </c>
      <c r="O288" s="23">
        <f>VLOOKUP($B288,Data!$A$8:$GL$500,152,FALSE)</f>
        <v>1.1869488536155203E-2</v>
      </c>
      <c r="P288" s="23">
        <f>VLOOKUP($B288,Data!$A$8:$GL$500,153,FALSE)</f>
        <v>1.1824440619621342E-2</v>
      </c>
      <c r="Q288" s="23">
        <f>VLOOKUP($B288,Data!$A$8:$GL$500,154,FALSE)</f>
        <v>1.1975524475524475E-2</v>
      </c>
      <c r="R288" s="23">
        <f>VLOOKUP($B288,Data!$A$8:$GL$500,155,FALSE)</f>
        <v>1.475298126064736E-2</v>
      </c>
      <c r="S288" s="23">
        <f>VLOOKUP($B288,Data!$A$8:$GL$500,156,FALSE)</f>
        <v>2.0363951473136917E-2</v>
      </c>
      <c r="T288" s="23">
        <f>VLOOKUP($B288,Data!$A$8:$GL$500,157,FALSE)</f>
        <v>3.320623916811092E-2</v>
      </c>
      <c r="U288" s="23">
        <f>VLOOKUP($B288,Data!$A$8:$GL$500,158,FALSE)</f>
        <v>3.5923344947735192E-2</v>
      </c>
      <c r="V288" s="23">
        <f>VLOOKUP($B288,Data!$A$8:$GL$500,159,FALSE)</f>
        <v>3.5789473684210524E-2</v>
      </c>
      <c r="W288" s="23">
        <f>VLOOKUP($B288,Data!$A$8:$GL$500,160,FALSE)</f>
        <v>3.2513181019332163E-2</v>
      </c>
      <c r="X288" s="23">
        <f>VLOOKUP($B288,Data!$A$8:$GL$500,161,FALSE)</f>
        <v>3.1371527777777776E-2</v>
      </c>
      <c r="Y288" s="23">
        <f>VLOOKUP($B288,Data!$A$8:$GL$500,162,FALSE)</f>
        <v>2.7274336283185839E-2</v>
      </c>
      <c r="Z288" s="23">
        <f>VLOOKUP($B288,Data!$A$8:$GL$500,163,FALSE)</f>
        <v>2.5711775043936732E-2</v>
      </c>
      <c r="AA288" s="23">
        <f>VLOOKUP($B288,Data!$A$8:$GL$500,164,FALSE)</f>
        <v>2.3396551724137932E-2</v>
      </c>
      <c r="AB288" s="23">
        <f>VLOOKUP($B288,Data!$A$8:$GL$500,165,FALSE)</f>
        <v>2.5079086115992969E-2</v>
      </c>
      <c r="AC288" s="23">
        <f>VLOOKUP($B288,Data!$A$8:$GL$500,166,FALSE)</f>
        <v>2.1411359724612736E-2</v>
      </c>
      <c r="AD288" s="23">
        <f>VLOOKUP($B288,Data!$A$8:$GL$500,167,FALSE)</f>
        <v>2.4615384615384615E-2</v>
      </c>
      <c r="AE288" s="52">
        <f>VLOOKUP($B288,Data!$A$8:$GL$500,168,FALSE)</f>
        <v>2.3717277486910996E-2</v>
      </c>
      <c r="AF288" s="52">
        <f>VLOOKUP($B288,Data!$A$8:$GL$500,169,FALSE)</f>
        <v>2.7195121951219512E-2</v>
      </c>
      <c r="AG288" s="52">
        <f>VLOOKUP($B288,Data!$A$8:$GL$500,170,FALSE)</f>
        <v>2.4521008403361345E-2</v>
      </c>
      <c r="AH288" s="52">
        <f>VLOOKUP($B288,Data!$A$8:$GL$500,171,FALSE)</f>
        <v>2.4880952380952382E-2</v>
      </c>
      <c r="AI288" s="52">
        <f>VLOOKUP($B288,Data!$A$8:$GL$500,172,FALSE)</f>
        <v>2.5008635578583766E-2</v>
      </c>
      <c r="AJ288" s="52">
        <f>VLOOKUP($B288,Data!$A$8:$GL$500,173,FALSE)</f>
        <v>2.3777777777777776E-2</v>
      </c>
      <c r="AK288" s="52">
        <f>VLOOKUP($B288,Data!$A$8:$GL$500,174,FALSE)</f>
        <v>2.1880492091388402E-2</v>
      </c>
    </row>
    <row r="289" spans="1:37">
      <c r="A289" s="1"/>
      <c r="B289" s="17" t="s">
        <v>386</v>
      </c>
      <c r="C289" s="42" t="s">
        <v>516</v>
      </c>
      <c r="D289" t="s">
        <v>505</v>
      </c>
      <c r="E289" s="45" t="s">
        <v>386</v>
      </c>
      <c r="F289" s="45"/>
      <c r="G289" s="45"/>
      <c r="H289" s="23">
        <f>VLOOKUP($B289,Data!$A$8:$GL$500,145,FALSE)</f>
        <v>2.574784418673803E-2</v>
      </c>
      <c r="I289" s="23">
        <f>VLOOKUP($B289,Data!$A$8:$GL$500,146,FALSE)</f>
        <v>2.3399882560187903E-2</v>
      </c>
      <c r="J289" s="23">
        <f>VLOOKUP($B289,Data!$A$8:$GL$500,147,FALSE)</f>
        <v>2.4309229864785422E-2</v>
      </c>
      <c r="K289" s="23">
        <f>VLOOKUP($B289,Data!$A$8:$GL$500,148,FALSE)</f>
        <v>2.4060570420464569E-2</v>
      </c>
      <c r="L289" s="23">
        <f>VLOOKUP($B289,Data!$A$8:$GL$500,149,FALSE)</f>
        <v>2.5760932944606414E-2</v>
      </c>
      <c r="M289" s="23">
        <f>VLOOKUP($B289,Data!$A$8:$GL$500,150,FALSE)</f>
        <v>2.2341735052754982E-2</v>
      </c>
      <c r="N289" s="23">
        <f>VLOOKUP($B289,Data!$A$8:$GL$500,151,FALSE)</f>
        <v>2.1598579040852574E-2</v>
      </c>
      <c r="O289" s="23">
        <f>VLOOKUP($B289,Data!$A$8:$GL$500,152,FALSE)</f>
        <v>1.9791062100986651E-2</v>
      </c>
      <c r="P289" s="23">
        <f>VLOOKUP($B289,Data!$A$8:$GL$500,153,FALSE)</f>
        <v>2.1064682312535776E-2</v>
      </c>
      <c r="Q289" s="23">
        <f>VLOOKUP($B289,Data!$A$8:$GL$500,154,FALSE)</f>
        <v>2.0805084745762713E-2</v>
      </c>
      <c r="R289" s="23">
        <f>VLOOKUP($B289,Data!$A$8:$GL$500,155,FALSE)</f>
        <v>2.2684954280964256E-2</v>
      </c>
      <c r="S289" s="23">
        <f>VLOOKUP($B289,Data!$A$8:$GL$500,156,FALSE)</f>
        <v>2.8939650310208686E-2</v>
      </c>
      <c r="T289" s="23">
        <f>VLOOKUP($B289,Data!$A$8:$GL$500,157,FALSE)</f>
        <v>4.1600450831220062E-2</v>
      </c>
      <c r="U289" s="23">
        <f>VLOOKUP($B289,Data!$A$8:$GL$500,158,FALSE)</f>
        <v>3.8557692307692307E-2</v>
      </c>
      <c r="V289" s="23">
        <f>VLOOKUP($B289,Data!$A$8:$GL$500,159,FALSE)</f>
        <v>3.8421799602611412E-2</v>
      </c>
      <c r="W289" s="23">
        <f>VLOOKUP($B289,Data!$A$8:$GL$500,160,FALSE)</f>
        <v>3.7131827280526164E-2</v>
      </c>
      <c r="X289" s="23">
        <f>VLOOKUP($B289,Data!$A$8:$GL$500,161,FALSE)</f>
        <v>3.8246977547495682E-2</v>
      </c>
      <c r="Y289" s="23">
        <f>VLOOKUP($B289,Data!$A$8:$GL$500,162,FALSE)</f>
        <v>3.3807032839290901E-2</v>
      </c>
      <c r="Z289" s="23">
        <f>VLOOKUP($B289,Data!$A$8:$GL$500,163,FALSE)</f>
        <v>3.5724637681159417E-2</v>
      </c>
      <c r="AA289" s="23">
        <f>VLOOKUP($B289,Data!$A$8:$GL$500,164,FALSE)</f>
        <v>3.4820289855072462E-2</v>
      </c>
      <c r="AB289" s="23">
        <f>VLOOKUP($B289,Data!$A$8:$GL$500,165,FALSE)</f>
        <v>3.7824964131994258E-2</v>
      </c>
      <c r="AC289" s="23">
        <f>VLOOKUP($B289,Data!$A$8:$GL$500,166,FALSE)</f>
        <v>3.6264850767893361E-2</v>
      </c>
      <c r="AD289" s="23">
        <f>VLOOKUP($B289,Data!$A$8:$GL$500,167,FALSE)</f>
        <v>3.8259097525473074E-2</v>
      </c>
      <c r="AE289" s="52">
        <f>VLOOKUP($B289,Data!$A$8:$GL$500,168,FALSE)</f>
        <v>3.8436794582392776E-2</v>
      </c>
      <c r="AF289" s="52">
        <f>VLOOKUP($B289,Data!$A$8:$GL$500,169,FALSE)</f>
        <v>4.124130253270248E-2</v>
      </c>
      <c r="AG289" s="52">
        <f>VLOOKUP($B289,Data!$A$8:$GL$500,170,FALSE)</f>
        <v>3.7521953896816687E-2</v>
      </c>
      <c r="AH289" s="52">
        <f>VLOOKUP($B289,Data!$A$8:$GL$500,171,FALSE)</f>
        <v>3.6476060191518465E-2</v>
      </c>
      <c r="AI289" s="52">
        <f>VLOOKUP($B289,Data!$A$8:$GL$500,172,FALSE)</f>
        <v>3.5755475464374825E-2</v>
      </c>
      <c r="AJ289" s="52">
        <f>VLOOKUP($B289,Data!$A$8:$GL$500,173,FALSE)</f>
        <v>3.6907417735638597E-2</v>
      </c>
      <c r="AK289" s="52">
        <f>VLOOKUP($B289,Data!$A$8:$GL$500,174,FALSE)</f>
        <v>3.2185154295246036E-2</v>
      </c>
    </row>
    <row r="290" spans="1:37">
      <c r="A290" s="1"/>
      <c r="B290" s="17" t="s">
        <v>387</v>
      </c>
      <c r="C290" s="42" t="s">
        <v>516</v>
      </c>
      <c r="D290" t="s">
        <v>0</v>
      </c>
      <c r="E290" s="45" t="s">
        <v>387</v>
      </c>
      <c r="F290" s="45" t="s">
        <v>40</v>
      </c>
      <c r="G290" s="45" t="str">
        <f>""</f>
        <v/>
      </c>
      <c r="H290" s="23">
        <f>VLOOKUP($B290,Data!$A$8:$GL$500,145,FALSE)</f>
        <v>1.5315161839863714E-2</v>
      </c>
      <c r="I290" s="23">
        <f>VLOOKUP($B290,Data!$A$8:$GL$500,146,FALSE)</f>
        <v>1.3015332197614991E-2</v>
      </c>
      <c r="J290" s="23">
        <f>VLOOKUP($B290,Data!$A$8:$GL$500,147,FALSE)</f>
        <v>1.3739279588336192E-2</v>
      </c>
      <c r="K290" s="23">
        <f>VLOOKUP($B290,Data!$A$8:$GL$500,148,FALSE)</f>
        <v>1.4529616724738676E-2</v>
      </c>
      <c r="L290" s="23">
        <f>VLOOKUP($B290,Data!$A$8:$GL$500,149,FALSE)</f>
        <v>1.4921190893169877E-2</v>
      </c>
      <c r="M290" s="23">
        <f>VLOOKUP($B290,Data!$A$8:$GL$500,150,FALSE)</f>
        <v>1.1915641476274165E-2</v>
      </c>
      <c r="N290" s="23">
        <f>VLOOKUP($B290,Data!$A$8:$GL$500,151,FALSE)</f>
        <v>1.1672661870503597E-2</v>
      </c>
      <c r="O290" s="23">
        <f>VLOOKUP($B290,Data!$A$8:$GL$500,152,FALSE)</f>
        <v>1.1118881118881119E-2</v>
      </c>
      <c r="P290" s="23">
        <f>VLOOKUP($B290,Data!$A$8:$GL$500,153,FALSE)</f>
        <v>1.1475694444444445E-2</v>
      </c>
      <c r="Q290" s="23">
        <f>VLOOKUP($B290,Data!$A$8:$GL$500,154,FALSE)</f>
        <v>1.1276948590381426E-2</v>
      </c>
      <c r="R290" s="23">
        <f>VLOOKUP($B290,Data!$A$8:$GL$500,155,FALSE)</f>
        <v>1.3187702265372168E-2</v>
      </c>
      <c r="S290" s="23">
        <f>VLOOKUP($B290,Data!$A$8:$GL$500,156,FALSE)</f>
        <v>1.835548172757475E-2</v>
      </c>
      <c r="T290" s="23">
        <f>VLOOKUP($B290,Data!$A$8:$GL$500,157,FALSE)</f>
        <v>2.6427378964941569E-2</v>
      </c>
      <c r="U290" s="23">
        <f>VLOOKUP($B290,Data!$A$8:$GL$500,158,FALSE)</f>
        <v>2.4003294892915979E-2</v>
      </c>
      <c r="V290" s="23">
        <f>VLOOKUP($B290,Data!$A$8:$GL$500,159,FALSE)</f>
        <v>2.441860465116279E-2</v>
      </c>
      <c r="W290" s="23">
        <f>VLOOKUP($B290,Data!$A$8:$GL$500,160,FALSE)</f>
        <v>2.3317230273752012E-2</v>
      </c>
      <c r="X290" s="23">
        <f>VLOOKUP($B290,Data!$A$8:$GL$500,161,FALSE)</f>
        <v>2.4072900158478606E-2</v>
      </c>
      <c r="Y290" s="23">
        <f>VLOOKUP($B290,Data!$A$8:$GL$500,162,FALSE)</f>
        <v>2.0577557755775577E-2</v>
      </c>
      <c r="Z290" s="23">
        <f>VLOOKUP($B290,Data!$A$8:$GL$500,163,FALSE)</f>
        <v>2.2229617304492511E-2</v>
      </c>
      <c r="AA290" s="23">
        <f>VLOOKUP($B290,Data!$A$8:$GL$500,164,FALSE)</f>
        <v>2.2086811352253755E-2</v>
      </c>
      <c r="AB290" s="23">
        <f>VLOOKUP($B290,Data!$A$8:$GL$500,165,FALSE)</f>
        <v>2.3692052980132449E-2</v>
      </c>
      <c r="AC290" s="23">
        <f>VLOOKUP($B290,Data!$A$8:$GL$500,166,FALSE)</f>
        <v>2.2195945945945945E-2</v>
      </c>
      <c r="AD290" s="23">
        <f>VLOOKUP($B290,Data!$A$8:$GL$500,167,FALSE)</f>
        <v>2.2216748768472905E-2</v>
      </c>
      <c r="AE290" s="52">
        <f>VLOOKUP($B290,Data!$A$8:$GL$500,168,FALSE)</f>
        <v>2.320063694267516E-2</v>
      </c>
      <c r="AF290" s="52">
        <f>VLOOKUP($B290,Data!$A$8:$GL$500,169,FALSE)</f>
        <v>2.5338582677165353E-2</v>
      </c>
      <c r="AG290" s="52">
        <f>VLOOKUP($B290,Data!$A$8:$GL$500,170,FALSE)</f>
        <v>2.1257668711656443E-2</v>
      </c>
      <c r="AH290" s="52">
        <f>VLOOKUP($B290,Data!$A$8:$GL$500,171,FALSE)</f>
        <v>2.0616113744075831E-2</v>
      </c>
      <c r="AI290" s="52">
        <f>VLOOKUP($B290,Data!$A$8:$GL$500,172,FALSE)</f>
        <v>2.108910891089109E-2</v>
      </c>
      <c r="AJ290" s="52">
        <f>VLOOKUP($B290,Data!$A$8:$GL$500,173,FALSE)</f>
        <v>2.0895522388059702E-2</v>
      </c>
      <c r="AK290" s="52">
        <f>VLOOKUP($B290,Data!$A$8:$GL$500,174,FALSE)</f>
        <v>1.7970049916805324E-2</v>
      </c>
    </row>
    <row r="291" spans="1:37">
      <c r="A291" s="1"/>
      <c r="B291" s="17" t="s">
        <v>388</v>
      </c>
      <c r="C291" s="42" t="s">
        <v>518</v>
      </c>
      <c r="D291" t="s">
        <v>505</v>
      </c>
      <c r="E291" s="45" t="s">
        <v>388</v>
      </c>
      <c r="F291" s="45" t="s">
        <v>41</v>
      </c>
      <c r="G291" s="45" t="str">
        <f>""</f>
        <v/>
      </c>
      <c r="H291" s="23">
        <f>VLOOKUP($B291,Data!$A$8:$GL$500,145,FALSE)</f>
        <v>4.5410700828937452E-2</v>
      </c>
      <c r="I291" s="23">
        <f>VLOOKUP($B291,Data!$A$8:$GL$500,146,FALSE)</f>
        <v>4.5269058295964122E-2</v>
      </c>
      <c r="J291" s="23">
        <f>VLOOKUP($B291,Data!$A$8:$GL$500,147,FALSE)</f>
        <v>4.6199095022624433E-2</v>
      </c>
      <c r="K291" s="23">
        <f>VLOOKUP($B291,Data!$A$8:$GL$500,148,FALSE)</f>
        <v>4.4483798040693294E-2</v>
      </c>
      <c r="L291" s="23">
        <f>VLOOKUP($B291,Data!$A$8:$GL$500,149,FALSE)</f>
        <v>4.7150415721844294E-2</v>
      </c>
      <c r="M291" s="23">
        <f>VLOOKUP($B291,Data!$A$8:$GL$500,150,FALSE)</f>
        <v>4.3694507148231754E-2</v>
      </c>
      <c r="N291" s="23">
        <f>VLOOKUP($B291,Data!$A$8:$GL$500,151,FALSE)</f>
        <v>4.143175074183976E-2</v>
      </c>
      <c r="O291" s="23">
        <f>VLOOKUP($B291,Data!$A$8:$GL$500,152,FALSE)</f>
        <v>4.0856929955290611E-2</v>
      </c>
      <c r="P291" s="23">
        <f>VLOOKUP($B291,Data!$A$8:$GL$500,153,FALSE)</f>
        <v>4.4112011790714813E-2</v>
      </c>
      <c r="Q291" s="23">
        <f>VLOOKUP($B291,Data!$A$8:$GL$500,154,FALSE)</f>
        <v>4.2650334075723828E-2</v>
      </c>
      <c r="R291" s="23">
        <f>VLOOKUP($B291,Data!$A$8:$GL$500,155,FALSE)</f>
        <v>4.7511078286558345E-2</v>
      </c>
      <c r="S291" s="23">
        <f>VLOOKUP($B291,Data!$A$8:$GL$500,156,FALSE)</f>
        <v>5.7875271936185642E-2</v>
      </c>
      <c r="T291" s="23">
        <f>VLOOKUP($B291,Data!$A$8:$GL$500,157,FALSE)</f>
        <v>7.8683068017366131E-2</v>
      </c>
      <c r="U291" s="23">
        <f>VLOOKUP($B291,Data!$A$8:$GL$500,158,FALSE)</f>
        <v>7.7252510760401724E-2</v>
      </c>
      <c r="V291" s="23">
        <f>VLOOKUP($B291,Data!$A$8:$GL$500,159,FALSE)</f>
        <v>7.329553508150248E-2</v>
      </c>
      <c r="W291" s="23">
        <f>VLOOKUP($B291,Data!$A$8:$GL$500,160,FALSE)</f>
        <v>7.3844492440604745E-2</v>
      </c>
      <c r="X291" s="23">
        <f>VLOOKUP($B291,Data!$A$8:$GL$500,161,FALSE)</f>
        <v>7.3446286950252349E-2</v>
      </c>
      <c r="Y291" s="23">
        <f>VLOOKUP($B291,Data!$A$8:$GL$500,162,FALSE)</f>
        <v>6.8653566229985447E-2</v>
      </c>
      <c r="Z291" s="23">
        <f>VLOOKUP($B291,Data!$A$8:$GL$500,163,FALSE)</f>
        <v>6.8454746136865335E-2</v>
      </c>
      <c r="AA291" s="23">
        <f>VLOOKUP($B291,Data!$A$8:$GL$500,164,FALSE)</f>
        <v>6.9071161048689142E-2</v>
      </c>
      <c r="AB291" s="23">
        <f>VLOOKUP($B291,Data!$A$8:$GL$500,165,FALSE)</f>
        <v>7.0776699029126214E-2</v>
      </c>
      <c r="AC291" s="23">
        <f>VLOOKUP($B291,Data!$A$8:$GL$500,166,FALSE)</f>
        <v>7.1856603773584909E-2</v>
      </c>
      <c r="AD291" s="23">
        <f>VLOOKUP($B291,Data!$A$8:$GL$500,167,FALSE)</f>
        <v>7.8992424242424239E-2</v>
      </c>
      <c r="AE291" s="52">
        <f>VLOOKUP($B291,Data!$A$8:$GL$500,168,FALSE)</f>
        <v>7.6460377358490567E-2</v>
      </c>
      <c r="AF291" s="52">
        <f>VLOOKUP($B291,Data!$A$8:$GL$500,169,FALSE)</f>
        <v>8.0915228807201797E-2</v>
      </c>
      <c r="AG291" s="52">
        <f>VLOOKUP($B291,Data!$A$8:$GL$500,170,FALSE)</f>
        <v>7.5265095729013257E-2</v>
      </c>
      <c r="AH291" s="52">
        <f>VLOOKUP($B291,Data!$A$8:$GL$500,171,FALSE)</f>
        <v>7.5412979351032444E-2</v>
      </c>
      <c r="AI291" s="52">
        <f>VLOOKUP($B291,Data!$A$8:$GL$500,172,FALSE)</f>
        <v>7.3063457330415749E-2</v>
      </c>
      <c r="AJ291" s="52">
        <f>VLOOKUP($B291,Data!$A$8:$GL$500,173,FALSE)</f>
        <v>7.5436537050623628E-2</v>
      </c>
      <c r="AK291" s="52">
        <f>VLOOKUP($B291,Data!$A$8:$GL$500,174,FALSE)</f>
        <v>6.6431686046511632E-2</v>
      </c>
    </row>
    <row r="292" spans="1:37">
      <c r="A292" s="1"/>
      <c r="B292" s="17" t="s">
        <v>389</v>
      </c>
      <c r="C292" s="42" t="s">
        <v>518</v>
      </c>
      <c r="D292" t="s">
        <v>505</v>
      </c>
      <c r="E292" s="45" t="s">
        <v>389</v>
      </c>
      <c r="F292" s="45"/>
      <c r="G292" s="45"/>
      <c r="H292" s="23">
        <f>VLOOKUP($B292,Data!$A$8:$GL$500,145,FALSE)</f>
        <v>1.1904419690980956E-2</v>
      </c>
      <c r="I292" s="23">
        <f>VLOOKUP($B292,Data!$A$8:$GL$500,146,FALSE)</f>
        <v>1.0759242560865644E-2</v>
      </c>
      <c r="J292" s="23">
        <f>VLOOKUP($B292,Data!$A$8:$GL$500,147,FALSE)</f>
        <v>1.1365599136379993E-2</v>
      </c>
      <c r="K292" s="23">
        <f>VLOOKUP($B292,Data!$A$8:$GL$500,148,FALSE)</f>
        <v>1.0449176807444524E-2</v>
      </c>
      <c r="L292" s="23">
        <f>VLOOKUP($B292,Data!$A$8:$GL$500,149,FALSE)</f>
        <v>1.0641117478510029E-2</v>
      </c>
      <c r="M292" s="23">
        <f>VLOOKUP($B292,Data!$A$8:$GL$500,150,FALSE)</f>
        <v>9.4634233589697726E-3</v>
      </c>
      <c r="N292" s="23">
        <f>VLOOKUP($B292,Data!$A$8:$GL$500,151,FALSE)</f>
        <v>8.8638799571275455E-3</v>
      </c>
      <c r="O292" s="23">
        <f>VLOOKUP($B292,Data!$A$8:$GL$500,152,FALSE)</f>
        <v>8.1020988971896128E-3</v>
      </c>
      <c r="P292" s="23">
        <f>VLOOKUP($B292,Data!$A$8:$GL$500,153,FALSE)</f>
        <v>8.4205840455840453E-3</v>
      </c>
      <c r="Q292" s="23">
        <f>VLOOKUP($B292,Data!$A$8:$GL$500,154,FALSE)</f>
        <v>8.8210151380231517E-3</v>
      </c>
      <c r="R292" s="23">
        <f>VLOOKUP($B292,Data!$A$8:$GL$500,155,FALSE)</f>
        <v>1.0870806566738044E-2</v>
      </c>
      <c r="S292" s="23">
        <f>VLOOKUP($B292,Data!$A$8:$GL$500,156,FALSE)</f>
        <v>1.5044404973357016E-2</v>
      </c>
      <c r="T292" s="23">
        <f>VLOOKUP($B292,Data!$A$8:$GL$500,157,FALSE)</f>
        <v>2.3710423336890787E-2</v>
      </c>
      <c r="U292" s="23">
        <f>VLOOKUP($B292,Data!$A$8:$GL$500,158,FALSE)</f>
        <v>2.4963568508974587E-2</v>
      </c>
      <c r="V292" s="23">
        <f>VLOOKUP($B292,Data!$A$8:$GL$500,159,FALSE)</f>
        <v>2.589496248660236E-2</v>
      </c>
      <c r="W292" s="23">
        <f>VLOOKUP($B292,Data!$A$8:$GL$500,160,FALSE)</f>
        <v>2.4874461979913918E-2</v>
      </c>
      <c r="X292" s="23">
        <f>VLOOKUP($B292,Data!$A$8:$GL$500,161,FALSE)</f>
        <v>2.5817402179739147E-2</v>
      </c>
      <c r="Y292" s="23">
        <f>VLOOKUP($B292,Data!$A$8:$GL$500,162,FALSE)</f>
        <v>2.1974225881510649E-2</v>
      </c>
      <c r="Z292" s="23">
        <f>VLOOKUP($B292,Data!$A$8:$GL$500,163,FALSE)</f>
        <v>2.1641711229946525E-2</v>
      </c>
      <c r="AA292" s="23">
        <f>VLOOKUP($B292,Data!$A$8:$GL$500,164,FALSE)</f>
        <v>2.0876479943452906E-2</v>
      </c>
      <c r="AB292" s="23">
        <f>VLOOKUP($B292,Data!$A$8:$GL$500,165,FALSE)</f>
        <v>2.2336581045172721E-2</v>
      </c>
      <c r="AC292" s="23">
        <f>VLOOKUP($B292,Data!$A$8:$GL$500,166,FALSE)</f>
        <v>2.0999128160418483E-2</v>
      </c>
      <c r="AD292" s="23">
        <f>VLOOKUP($B292,Data!$A$8:$GL$500,167,FALSE)</f>
        <v>2.1434027777777778E-2</v>
      </c>
      <c r="AE292" s="52">
        <f>VLOOKUP($B292,Data!$A$8:$GL$500,168,FALSE)</f>
        <v>2.0920707159110801E-2</v>
      </c>
      <c r="AF292" s="52">
        <f>VLOOKUP($B292,Data!$A$8:$GL$500,169,FALSE)</f>
        <v>2.2423825098984336E-2</v>
      </c>
      <c r="AG292" s="52">
        <f>VLOOKUP($B292,Data!$A$8:$GL$500,170,FALSE)</f>
        <v>2.0704030444559766E-2</v>
      </c>
      <c r="AH292" s="52">
        <f>VLOOKUP($B292,Data!$A$8:$GL$500,171,FALSE)</f>
        <v>2.0218068535825546E-2</v>
      </c>
      <c r="AI292" s="52">
        <f>VLOOKUP($B292,Data!$A$8:$GL$500,172,FALSE)</f>
        <v>1.9144329896907217E-2</v>
      </c>
      <c r="AJ292" s="52">
        <f>VLOOKUP($B292,Data!$A$8:$GL$500,173,FALSE)</f>
        <v>1.9899706034929968E-2</v>
      </c>
      <c r="AK292" s="52">
        <f>VLOOKUP($B292,Data!$A$8:$GL$500,174,FALSE)</f>
        <v>1.7155790912196787E-2</v>
      </c>
    </row>
    <row r="293" spans="1:37">
      <c r="A293" s="1"/>
      <c r="B293" s="17" t="s">
        <v>390</v>
      </c>
      <c r="C293" s="42" t="s">
        <v>518</v>
      </c>
      <c r="D293" t="s">
        <v>0</v>
      </c>
      <c r="E293" s="45" t="s">
        <v>390</v>
      </c>
      <c r="F293" s="45" t="s">
        <v>30</v>
      </c>
      <c r="H293" s="23">
        <f>VLOOKUP($B293,Data!$A$8:$GL$500,145,FALSE)</f>
        <v>1.0690423162583519E-2</v>
      </c>
      <c r="I293" s="23">
        <f>VLOOKUP($B293,Data!$A$8:$GL$500,146,FALSE)</f>
        <v>8.8864628820960693E-3</v>
      </c>
      <c r="J293" s="23">
        <f>VLOOKUP($B293,Data!$A$8:$GL$500,147,FALSE)</f>
        <v>9.6602972399150739E-3</v>
      </c>
      <c r="K293" s="23">
        <f>VLOOKUP($B293,Data!$A$8:$GL$500,148,FALSE)</f>
        <v>8.4472049689441001E-3</v>
      </c>
      <c r="L293" s="23">
        <f>VLOOKUP($B293,Data!$A$8:$GL$500,149,FALSE)</f>
        <v>8.273684210526315E-3</v>
      </c>
      <c r="M293" s="23">
        <f>VLOOKUP($B293,Data!$A$8:$GL$500,150,FALSE)</f>
        <v>7.5635593220338979E-3</v>
      </c>
      <c r="N293" s="23">
        <f>VLOOKUP($B293,Data!$A$8:$GL$500,151,FALSE)</f>
        <v>7.3036093418259026E-3</v>
      </c>
      <c r="O293" s="23">
        <f>VLOOKUP($B293,Data!$A$8:$GL$500,152,FALSE)</f>
        <v>6.4718614718614715E-3</v>
      </c>
      <c r="P293" s="23">
        <f>VLOOKUP($B293,Data!$A$8:$GL$500,153,FALSE)</f>
        <v>6.7895878524945772E-3</v>
      </c>
      <c r="Q293" s="23">
        <f>VLOOKUP($B293,Data!$A$8:$GL$500,154,FALSE)</f>
        <v>7.4336283185840709E-3</v>
      </c>
      <c r="R293" s="23">
        <f>VLOOKUP($B293,Data!$A$8:$GL$500,155,FALSE)</f>
        <v>9.8043478260869572E-3</v>
      </c>
      <c r="S293" s="23">
        <f>VLOOKUP($B293,Data!$A$8:$GL$500,156,FALSE)</f>
        <v>1.375E-2</v>
      </c>
      <c r="T293" s="23">
        <f>VLOOKUP($B293,Data!$A$8:$GL$500,157,FALSE)</f>
        <v>2.2489082969432313E-2</v>
      </c>
      <c r="U293" s="23">
        <f>VLOOKUP($B293,Data!$A$8:$GL$500,158,FALSE)</f>
        <v>2.4528735632183909E-2</v>
      </c>
      <c r="V293" s="23">
        <f>VLOOKUP($B293,Data!$A$8:$GL$500,159,FALSE)</f>
        <v>2.5581947743467934E-2</v>
      </c>
      <c r="W293" s="23">
        <f>VLOOKUP($B293,Data!$A$8:$GL$500,160,FALSE)</f>
        <v>2.56144578313253E-2</v>
      </c>
      <c r="X293" s="23">
        <f>VLOOKUP($B293,Data!$A$8:$GL$500,161,FALSE)</f>
        <v>2.8467153284671531E-2</v>
      </c>
      <c r="Y293" s="23">
        <f>VLOOKUP($B293,Data!$A$8:$GL$500,162,FALSE)</f>
        <v>2.2157772621809745E-2</v>
      </c>
      <c r="Z293" s="23">
        <f>VLOOKUP($B293,Data!$A$8:$GL$500,163,FALSE)</f>
        <v>2.2168674698795181E-2</v>
      </c>
      <c r="AA293" s="23">
        <f>VLOOKUP($B293,Data!$A$8:$GL$500,164,FALSE)</f>
        <v>2.0849056603773584E-2</v>
      </c>
      <c r="AB293" s="23">
        <f>VLOOKUP($B293,Data!$A$8:$GL$500,165,FALSE)</f>
        <v>2.3065693430656935E-2</v>
      </c>
      <c r="AC293" s="23">
        <f>VLOOKUP($B293,Data!$A$8:$GL$500,166,FALSE)</f>
        <v>2.3381995133819951E-2</v>
      </c>
      <c r="AD293" s="23">
        <f>VLOOKUP($B293,Data!$A$8:$GL$500,167,FALSE)</f>
        <v>2.3536299765807962E-2</v>
      </c>
      <c r="AE293" s="52">
        <f>VLOOKUP($B293,Data!$A$8:$GL$500,168,FALSE)</f>
        <v>2.1930232558139535E-2</v>
      </c>
      <c r="AF293" s="52">
        <f>VLOOKUP($B293,Data!$A$8:$GL$500,169,FALSE)</f>
        <v>2.4292452830188681E-2</v>
      </c>
      <c r="AG293" s="52">
        <f>VLOOKUP($B293,Data!$A$8:$GL$500,170,FALSE)</f>
        <v>2.2177033492822965E-2</v>
      </c>
      <c r="AH293" s="52">
        <f>VLOOKUP($B293,Data!$A$8:$GL$500,171,FALSE)</f>
        <v>2.2186732186732186E-2</v>
      </c>
      <c r="AI293" s="52">
        <f>VLOOKUP($B293,Data!$A$8:$GL$500,172,FALSE)</f>
        <v>2.1439205955334988E-2</v>
      </c>
      <c r="AJ293" s="52">
        <f>VLOOKUP($B293,Data!$A$8:$GL$500,173,FALSE)</f>
        <v>2.1453201970443349E-2</v>
      </c>
      <c r="AK293" s="52">
        <f>VLOOKUP($B293,Data!$A$8:$GL$500,174,FALSE)</f>
        <v>1.8706697459584296E-2</v>
      </c>
    </row>
    <row r="294" spans="1:37">
      <c r="A294" s="1"/>
      <c r="B294" s="17" t="s">
        <v>391</v>
      </c>
      <c r="C294" s="42" t="s">
        <v>518</v>
      </c>
      <c r="D294" t="s">
        <v>505</v>
      </c>
      <c r="E294" s="45" t="s">
        <v>391</v>
      </c>
      <c r="F294" s="45" t="s">
        <v>42</v>
      </c>
      <c r="H294" s="23">
        <f>VLOOKUP($B294,Data!$A$8:$GL$500,145,FALSE)</f>
        <v>2.3430877901109991E-2</v>
      </c>
      <c r="I294" s="23">
        <f>VLOOKUP($B294,Data!$A$8:$GL$500,146,FALSE)</f>
        <v>2.2407221664994984E-2</v>
      </c>
      <c r="J294" s="23">
        <f>VLOOKUP($B294,Data!$A$8:$GL$500,147,FALSE)</f>
        <v>2.2676056338028168E-2</v>
      </c>
      <c r="K294" s="23">
        <f>VLOOKUP($B294,Data!$A$8:$GL$500,148,FALSE)</f>
        <v>2.0160965794768611E-2</v>
      </c>
      <c r="L294" s="23">
        <f>VLOOKUP($B294,Data!$A$8:$GL$500,149,FALSE)</f>
        <v>2.0130260521042085E-2</v>
      </c>
      <c r="M294" s="23">
        <f>VLOOKUP($B294,Data!$A$8:$GL$500,150,FALSE)</f>
        <v>1.6773226773226773E-2</v>
      </c>
      <c r="N294" s="23">
        <f>VLOOKUP($B294,Data!$A$8:$GL$500,151,FALSE)</f>
        <v>1.7051282051282052E-2</v>
      </c>
      <c r="O294" s="23">
        <f>VLOOKUP($B294,Data!$A$8:$GL$500,152,FALSE)</f>
        <v>1.6195320447609358E-2</v>
      </c>
      <c r="P294" s="23">
        <f>VLOOKUP($B294,Data!$A$8:$GL$500,153,FALSE)</f>
        <v>1.7600000000000001E-2</v>
      </c>
      <c r="Q294" s="23">
        <f>VLOOKUP($B294,Data!$A$8:$GL$500,154,FALSE)</f>
        <v>1.7310924369747901E-2</v>
      </c>
      <c r="R294" s="23">
        <f>VLOOKUP($B294,Data!$A$8:$GL$500,155,FALSE)</f>
        <v>1.9775280898876403E-2</v>
      </c>
      <c r="S294" s="23">
        <f>VLOOKUP($B294,Data!$A$8:$GL$500,156,FALSE)</f>
        <v>2.3995983935742971E-2</v>
      </c>
      <c r="T294" s="23">
        <f>VLOOKUP($B294,Data!$A$8:$GL$500,157,FALSE)</f>
        <v>3.2886904761904763E-2</v>
      </c>
      <c r="U294" s="23">
        <f>VLOOKUP($B294,Data!$A$8:$GL$500,158,FALSE)</f>
        <v>3.4773175542406311E-2</v>
      </c>
      <c r="V294" s="23">
        <f>VLOOKUP($B294,Data!$A$8:$GL$500,159,FALSE)</f>
        <v>3.5938735177865611E-2</v>
      </c>
      <c r="W294" s="23">
        <f>VLOOKUP($B294,Data!$A$8:$GL$500,160,FALSE)</f>
        <v>3.4427184466019417E-2</v>
      </c>
      <c r="X294" s="23">
        <f>VLOOKUP($B294,Data!$A$8:$GL$500,161,FALSE)</f>
        <v>3.4728312678741657E-2</v>
      </c>
      <c r="Y294" s="23">
        <f>VLOOKUP($B294,Data!$A$8:$GL$500,162,FALSE)</f>
        <v>3.1547277936962749E-2</v>
      </c>
      <c r="Z294" s="23">
        <f>VLOOKUP($B294,Data!$A$8:$GL$500,163,FALSE)</f>
        <v>3.1398467432950189E-2</v>
      </c>
      <c r="AA294" s="23">
        <f>VLOOKUP($B294,Data!$A$8:$GL$500,164,FALSE)</f>
        <v>3.0687679083094554E-2</v>
      </c>
      <c r="AB294" s="23">
        <f>VLOOKUP($B294,Data!$A$8:$GL$500,165,FALSE)</f>
        <v>3.243371212121212E-2</v>
      </c>
      <c r="AC294" s="23">
        <f>VLOOKUP($B294,Data!$A$8:$GL$500,166,FALSE)</f>
        <v>3.1136150234741783E-2</v>
      </c>
      <c r="AD294" s="23">
        <f>VLOOKUP($B294,Data!$A$8:$GL$500,167,FALSE)</f>
        <v>3.3244274809160305E-2</v>
      </c>
      <c r="AE294" s="52">
        <f>VLOOKUP($B294,Data!$A$8:$GL$500,168,FALSE)</f>
        <v>3.4450923226433429E-2</v>
      </c>
      <c r="AF294" s="52">
        <f>VLOOKUP($B294,Data!$A$8:$GL$500,169,FALSE)</f>
        <v>3.6426456071076009E-2</v>
      </c>
      <c r="AG294" s="52">
        <f>VLOOKUP($B294,Data!$A$8:$GL$500,170,FALSE)</f>
        <v>3.3277723258096172E-2</v>
      </c>
      <c r="AH294" s="52">
        <f>VLOOKUP($B294,Data!$A$8:$GL$500,171,FALSE)</f>
        <v>3.2625482625482628E-2</v>
      </c>
      <c r="AI294" s="52">
        <f>VLOOKUP($B294,Data!$A$8:$GL$500,172,FALSE)</f>
        <v>3.2047846889952152E-2</v>
      </c>
      <c r="AJ294" s="52">
        <f>VLOOKUP($B294,Data!$A$8:$GL$500,173,FALSE)</f>
        <v>3.2424242424242425E-2</v>
      </c>
      <c r="AK294" s="52">
        <f>VLOOKUP($B294,Data!$A$8:$GL$500,174,FALSE)</f>
        <v>2.8515699333967651E-2</v>
      </c>
    </row>
    <row r="295" spans="1:37">
      <c r="A295" s="1"/>
      <c r="B295" s="17" t="s">
        <v>392</v>
      </c>
      <c r="C295" s="42" t="s">
        <v>517</v>
      </c>
      <c r="D295" t="s">
        <v>0</v>
      </c>
      <c r="E295" s="45" t="s">
        <v>392</v>
      </c>
      <c r="F295" s="45" t="s">
        <v>35</v>
      </c>
      <c r="H295" s="23">
        <f>VLOOKUP($B295,Data!$A$8:$GL$500,145,FALSE)</f>
        <v>3.4834123222748814E-2</v>
      </c>
      <c r="I295" s="23">
        <f>VLOOKUP($B295,Data!$A$8:$GL$500,146,FALSE)</f>
        <v>3.2583201267828842E-2</v>
      </c>
      <c r="J295" s="23">
        <f>VLOOKUP($B295,Data!$A$8:$GL$500,147,FALSE)</f>
        <v>3.1566455696202533E-2</v>
      </c>
      <c r="K295" s="23">
        <f>VLOOKUP($B295,Data!$A$8:$GL$500,148,FALSE)</f>
        <v>3.1218354430379746E-2</v>
      </c>
      <c r="L295" s="23">
        <f>VLOOKUP($B295,Data!$A$8:$GL$500,149,FALSE)</f>
        <v>3.1891025641025639E-2</v>
      </c>
      <c r="M295" s="23">
        <f>VLOOKUP($B295,Data!$A$8:$GL$500,150,FALSE)</f>
        <v>2.7591706539074959E-2</v>
      </c>
      <c r="N295" s="23">
        <f>VLOOKUP($B295,Data!$A$8:$GL$500,151,FALSE)</f>
        <v>2.6135265700483093E-2</v>
      </c>
      <c r="O295" s="23">
        <f>VLOOKUP($B295,Data!$A$8:$GL$500,152,FALSE)</f>
        <v>2.592891760904685E-2</v>
      </c>
      <c r="P295" s="23">
        <f>VLOOKUP($B295,Data!$A$8:$GL$500,153,FALSE)</f>
        <v>2.6661367249602545E-2</v>
      </c>
      <c r="Q295" s="23">
        <f>VLOOKUP($B295,Data!$A$8:$GL$500,154,FALSE)</f>
        <v>2.4427001569858713E-2</v>
      </c>
      <c r="R295" s="23">
        <f>VLOOKUP($B295,Data!$A$8:$GL$500,155,FALSE)</f>
        <v>2.5960061443932411E-2</v>
      </c>
      <c r="S295" s="23">
        <f>VLOOKUP($B295,Data!$A$8:$GL$500,156,FALSE)</f>
        <v>3.6857585139318888E-2</v>
      </c>
      <c r="T295" s="23">
        <f>VLOOKUP($B295,Data!$A$8:$GL$500,157,FALSE)</f>
        <v>4.9738058551617871E-2</v>
      </c>
      <c r="U295" s="23">
        <f>VLOOKUP($B295,Data!$A$8:$GL$500,158,FALSE)</f>
        <v>4.8667711598746083E-2</v>
      </c>
      <c r="V295" s="23">
        <f>VLOOKUP($B295,Data!$A$8:$GL$500,159,FALSE)</f>
        <v>4.8341158059467919E-2</v>
      </c>
      <c r="W295" s="23">
        <f>VLOOKUP($B295,Data!$A$8:$GL$500,160,FALSE)</f>
        <v>5.264423076923077E-2</v>
      </c>
      <c r="X295" s="23">
        <f>VLOOKUP($B295,Data!$A$8:$GL$500,161,FALSE)</f>
        <v>5.3397745571658613E-2</v>
      </c>
      <c r="Y295" s="23">
        <f>VLOOKUP($B295,Data!$A$8:$GL$500,162,FALSE)</f>
        <v>4.6084243369734788E-2</v>
      </c>
      <c r="Z295" s="23">
        <f>VLOOKUP($B295,Data!$A$8:$GL$500,163,FALSE)</f>
        <v>4.577106518282989E-2</v>
      </c>
      <c r="AA295" s="23">
        <f>VLOOKUP($B295,Data!$A$8:$GL$500,164,FALSE)</f>
        <v>4.8245614035087717E-2</v>
      </c>
      <c r="AB295" s="23">
        <f>VLOOKUP($B295,Data!$A$8:$GL$500,165,FALSE)</f>
        <v>4.871362940275651E-2</v>
      </c>
      <c r="AC295" s="23">
        <f>VLOOKUP($B295,Data!$A$8:$GL$500,166,FALSE)</f>
        <v>4.6310975609756097E-2</v>
      </c>
      <c r="AD295" s="23">
        <f>VLOOKUP($B295,Data!$A$8:$GL$500,167,FALSE)</f>
        <v>4.9938837920489296E-2</v>
      </c>
      <c r="AE295" s="52">
        <f>VLOOKUP($B295,Data!$A$8:$GL$500,168,FALSE)</f>
        <v>5.1407185628742517E-2</v>
      </c>
      <c r="AF295" s="52">
        <f>VLOOKUP($B295,Data!$A$8:$GL$500,169,FALSE)</f>
        <v>5.6433878157503711E-2</v>
      </c>
      <c r="AG295" s="52">
        <f>VLOOKUP($B295,Data!$A$8:$GL$500,170,FALSE)</f>
        <v>5.0687593423019435E-2</v>
      </c>
      <c r="AH295" s="52">
        <f>VLOOKUP($B295,Data!$A$8:$GL$500,171,FALSE)</f>
        <v>4.922848664688427E-2</v>
      </c>
      <c r="AI295" s="52">
        <f>VLOOKUP($B295,Data!$A$8:$GL$500,172,FALSE)</f>
        <v>4.9925595238095241E-2</v>
      </c>
      <c r="AJ295" s="52">
        <f>VLOOKUP($B295,Data!$A$8:$GL$500,173,FALSE)</f>
        <v>5.3112480739599385E-2</v>
      </c>
      <c r="AK295" s="52">
        <f>VLOOKUP($B295,Data!$A$8:$GL$500,174,FALSE)</f>
        <v>4.6874027993779162E-2</v>
      </c>
    </row>
    <row r="296" spans="1:37">
      <c r="A296" s="1"/>
      <c r="B296" s="17" t="s">
        <v>394</v>
      </c>
      <c r="C296" s="42" t="s">
        <v>518</v>
      </c>
      <c r="D296" t="s">
        <v>505</v>
      </c>
      <c r="E296" s="45" t="s">
        <v>394</v>
      </c>
      <c r="F296" s="45" t="s">
        <v>53</v>
      </c>
      <c r="H296" s="23">
        <f>VLOOKUP($B296,Data!$A$8:$GL$500,145,FALSE)</f>
        <v>2.3836978131212723E-2</v>
      </c>
      <c r="I296" s="23">
        <f>VLOOKUP($B296,Data!$A$8:$GL$500,146,FALSE)</f>
        <v>2.506876227897839E-2</v>
      </c>
      <c r="J296" s="23">
        <f>VLOOKUP($B296,Data!$A$8:$GL$500,147,FALSE)</f>
        <v>2.6442495126705653E-2</v>
      </c>
      <c r="K296" s="23">
        <f>VLOOKUP($B296,Data!$A$8:$GL$500,148,FALSE)</f>
        <v>2.2799607072691554E-2</v>
      </c>
      <c r="L296" s="23">
        <f>VLOOKUP($B296,Data!$A$8:$GL$500,149,FALSE)</f>
        <v>2.4667309546769527E-2</v>
      </c>
      <c r="M296" s="23">
        <f>VLOOKUP($B296,Data!$A$8:$GL$500,150,FALSE)</f>
        <v>2.0395480225988701E-2</v>
      </c>
      <c r="N296" s="23">
        <f>VLOOKUP($B296,Data!$A$8:$GL$500,151,FALSE)</f>
        <v>1.8323863636363635E-2</v>
      </c>
      <c r="O296" s="23">
        <f>VLOOKUP($B296,Data!$A$8:$GL$500,152,FALSE)</f>
        <v>1.5333951762523191E-2</v>
      </c>
      <c r="P296" s="23">
        <f>VLOOKUP($B296,Data!$A$8:$GL$500,153,FALSE)</f>
        <v>1.864814814814815E-2</v>
      </c>
      <c r="Q296" s="23">
        <f>VLOOKUP($B296,Data!$A$8:$GL$500,154,FALSE)</f>
        <v>2.2247191011235956E-2</v>
      </c>
      <c r="R296" s="23">
        <f>VLOOKUP($B296,Data!$A$8:$GL$500,155,FALSE)</f>
        <v>2.5183098591549297E-2</v>
      </c>
      <c r="S296" s="23">
        <f>VLOOKUP($B296,Data!$A$8:$GL$500,156,FALSE)</f>
        <v>3.2088014981273408E-2</v>
      </c>
      <c r="T296" s="23">
        <f>VLOOKUP($B296,Data!$A$8:$GL$500,157,FALSE)</f>
        <v>5.8666666666666666E-2</v>
      </c>
      <c r="U296" s="23">
        <f>VLOOKUP($B296,Data!$A$8:$GL$500,158,FALSE)</f>
        <v>6.0321100917431196E-2</v>
      </c>
      <c r="V296" s="23">
        <f>VLOOKUP($B296,Data!$A$8:$GL$500,159,FALSE)</f>
        <v>5.5794732061762033E-2</v>
      </c>
      <c r="W296" s="23">
        <f>VLOOKUP($B296,Data!$A$8:$GL$500,160,FALSE)</f>
        <v>4.8812785388127854E-2</v>
      </c>
      <c r="X296" s="23">
        <f>VLOOKUP($B296,Data!$A$8:$GL$500,161,FALSE)</f>
        <v>4.922089825847846E-2</v>
      </c>
      <c r="Y296" s="23">
        <f>VLOOKUP($B296,Data!$A$8:$GL$500,162,FALSE)</f>
        <v>4.3188539741219965E-2</v>
      </c>
      <c r="Z296" s="23">
        <f>VLOOKUP($B296,Data!$A$8:$GL$500,163,FALSE)</f>
        <v>4.2024029574861371E-2</v>
      </c>
      <c r="AA296" s="23">
        <f>VLOOKUP($B296,Data!$A$8:$GL$500,164,FALSE)</f>
        <v>3.8627992633517495E-2</v>
      </c>
      <c r="AB296" s="23">
        <f>VLOOKUP($B296,Data!$A$8:$GL$500,165,FALSE)</f>
        <v>4.355018587360595E-2</v>
      </c>
      <c r="AC296" s="23">
        <f>VLOOKUP($B296,Data!$A$8:$GL$500,166,FALSE)</f>
        <v>4.0622098421541318E-2</v>
      </c>
      <c r="AD296" s="23">
        <f>VLOOKUP($B296,Data!$A$8:$GL$500,167,FALSE)</f>
        <v>4.5494816211121586E-2</v>
      </c>
      <c r="AE296" s="52">
        <f>VLOOKUP($B296,Data!$A$8:$GL$500,168,FALSE)</f>
        <v>4.4448633364750238E-2</v>
      </c>
      <c r="AF296" s="52">
        <f>VLOOKUP($B296,Data!$A$8:$GL$500,169,FALSE)</f>
        <v>4.7257462686567164E-2</v>
      </c>
      <c r="AG296" s="52">
        <f>VLOOKUP($B296,Data!$A$8:$GL$500,170,FALSE)</f>
        <v>4.3262081784386619E-2</v>
      </c>
      <c r="AH296" s="52">
        <f>VLOOKUP($B296,Data!$A$8:$GL$500,171,FALSE)</f>
        <v>4.2147525676937442E-2</v>
      </c>
      <c r="AI296" s="52">
        <f>VLOOKUP($B296,Data!$A$8:$GL$500,172,FALSE)</f>
        <v>3.5849582172701948E-2</v>
      </c>
      <c r="AJ296" s="52">
        <f>VLOOKUP($B296,Data!$A$8:$GL$500,173,FALSE)</f>
        <v>4.3336475023562679E-2</v>
      </c>
      <c r="AK296" s="52">
        <f>VLOOKUP($B296,Data!$A$8:$GL$500,174,FALSE)</f>
        <v>4.0470479704797051E-2</v>
      </c>
    </row>
    <row r="297" spans="1:37">
      <c r="A297" s="1"/>
      <c r="B297" s="17" t="s">
        <v>395</v>
      </c>
      <c r="C297" s="42" t="s">
        <v>518</v>
      </c>
      <c r="D297" t="s">
        <v>505</v>
      </c>
      <c r="E297" s="45" t="s">
        <v>395</v>
      </c>
      <c r="F297" s="45" t="s">
        <v>33</v>
      </c>
      <c r="H297" s="23">
        <f>VLOOKUP($B297,Data!$A$8:$GL$500,145,FALSE)</f>
        <v>3.1725452812202098E-2</v>
      </c>
      <c r="I297" s="23">
        <f>VLOOKUP($B297,Data!$A$8:$GL$500,146,FALSE)</f>
        <v>3.1154956689124158E-2</v>
      </c>
      <c r="J297" s="23">
        <f>VLOOKUP($B297,Data!$A$8:$GL$500,147,FALSE)</f>
        <v>3.0959692898272554E-2</v>
      </c>
      <c r="K297" s="23">
        <f>VLOOKUP($B297,Data!$A$8:$GL$500,148,FALSE)</f>
        <v>3.0398860398860399E-2</v>
      </c>
      <c r="L297" s="23">
        <f>VLOOKUP($B297,Data!$A$8:$GL$500,149,FALSE)</f>
        <v>3.3320719016083251E-2</v>
      </c>
      <c r="M297" s="23">
        <f>VLOOKUP($B297,Data!$A$8:$GL$500,150,FALSE)</f>
        <v>2.991533396048918E-2</v>
      </c>
      <c r="N297" s="23">
        <f>VLOOKUP($B297,Data!$A$8:$GL$500,151,FALSE)</f>
        <v>3.0457089552238806E-2</v>
      </c>
      <c r="O297" s="23">
        <f>VLOOKUP($B297,Data!$A$8:$GL$500,152,FALSE)</f>
        <v>2.9351763584366062E-2</v>
      </c>
      <c r="P297" s="23">
        <f>VLOOKUP($B297,Data!$A$8:$GL$500,153,FALSE)</f>
        <v>3.2941738299904488E-2</v>
      </c>
      <c r="Q297" s="23">
        <f>VLOOKUP($B297,Data!$A$8:$GL$500,154,FALSE)</f>
        <v>3.2542533081285442E-2</v>
      </c>
      <c r="R297" s="23">
        <f>VLOOKUP($B297,Data!$A$8:$GL$500,155,FALSE)</f>
        <v>3.6422454804947671E-2</v>
      </c>
      <c r="S297" s="23">
        <f>VLOOKUP($B297,Data!$A$8:$GL$500,156,FALSE)</f>
        <v>4.5914691943127965E-2</v>
      </c>
      <c r="T297" s="23">
        <f>VLOOKUP($B297,Data!$A$8:$GL$500,157,FALSE)</f>
        <v>5.9811676082862524E-2</v>
      </c>
      <c r="U297" s="23">
        <f>VLOOKUP($B297,Data!$A$8:$GL$500,158,FALSE)</f>
        <v>6.2490566037735847E-2</v>
      </c>
      <c r="V297" s="23">
        <f>VLOOKUP($B297,Data!$A$8:$GL$500,159,FALSE)</f>
        <v>6.6446748350612636E-2</v>
      </c>
      <c r="W297" s="23">
        <f>VLOOKUP($B297,Data!$A$8:$GL$500,160,FALSE)</f>
        <v>6.3854748603351955E-2</v>
      </c>
      <c r="X297" s="23">
        <f>VLOOKUP($B297,Data!$A$8:$GL$500,161,FALSE)</f>
        <v>6.5349056603773589E-2</v>
      </c>
      <c r="Y297" s="23">
        <f>VLOOKUP($B297,Data!$A$8:$GL$500,162,FALSE)</f>
        <v>5.9629277566539921E-2</v>
      </c>
      <c r="Z297" s="23">
        <f>VLOOKUP($B297,Data!$A$8:$GL$500,163,FALSE)</f>
        <v>5.7573459715639812E-2</v>
      </c>
      <c r="AA297" s="23">
        <f>VLOOKUP($B297,Data!$A$8:$GL$500,164,FALSE)</f>
        <v>5.5373423860329778E-2</v>
      </c>
      <c r="AB297" s="23">
        <f>VLOOKUP($B297,Data!$A$8:$GL$500,165,FALSE)</f>
        <v>6.0323212536728697E-2</v>
      </c>
      <c r="AC297" s="23">
        <f>VLOOKUP($B297,Data!$A$8:$GL$500,166,FALSE)</f>
        <v>6.1744186046511627E-2</v>
      </c>
      <c r="AD297" s="23">
        <f>VLOOKUP($B297,Data!$A$8:$GL$500,167,FALSE)</f>
        <v>6.7602339181286553E-2</v>
      </c>
      <c r="AE297" s="52">
        <f>VLOOKUP($B297,Data!$A$8:$GL$500,168,FALSE)</f>
        <v>6.8359375E-2</v>
      </c>
      <c r="AF297" s="52">
        <f>VLOOKUP($B297,Data!$A$8:$GL$500,169,FALSE)</f>
        <v>7.1239024390243905E-2</v>
      </c>
      <c r="AG297" s="52">
        <f>VLOOKUP($B297,Data!$A$8:$GL$500,170,FALSE)</f>
        <v>6.8599221789883272E-2</v>
      </c>
      <c r="AH297" s="52">
        <f>VLOOKUP($B297,Data!$A$8:$GL$500,171,FALSE)</f>
        <v>6.9256038647342991E-2</v>
      </c>
      <c r="AI297" s="52">
        <f>VLOOKUP($B297,Data!$A$8:$GL$500,172,FALSE)</f>
        <v>6.5866666666666671E-2</v>
      </c>
      <c r="AJ297" s="52">
        <f>VLOOKUP($B297,Data!$A$8:$GL$500,173,FALSE)</f>
        <v>6.7294007490636701E-2</v>
      </c>
      <c r="AK297" s="52">
        <f>VLOOKUP($B297,Data!$A$8:$GL$500,174,FALSE)</f>
        <v>6.0828729281767954E-2</v>
      </c>
    </row>
    <row r="298" spans="1:37">
      <c r="A298" s="1"/>
      <c r="B298" s="17" t="s">
        <v>396</v>
      </c>
      <c r="C298" s="42" t="s">
        <v>517</v>
      </c>
      <c r="D298" t="s">
        <v>0</v>
      </c>
      <c r="E298" s="45" t="s">
        <v>396</v>
      </c>
      <c r="F298" s="45" t="s">
        <v>31</v>
      </c>
      <c r="G298" s="45" t="s">
        <v>46</v>
      </c>
      <c r="H298" s="23">
        <f>VLOOKUP($B298,Data!$A$8:$GL$500,145,FALSE)</f>
        <v>3.0261096605744126E-2</v>
      </c>
      <c r="I298" s="23">
        <f>VLOOKUP($B298,Data!$A$8:$GL$500,146,FALSE)</f>
        <v>2.7142857142857142E-2</v>
      </c>
      <c r="J298" s="23">
        <f>VLOOKUP($B298,Data!$A$8:$GL$500,147,FALSE)</f>
        <v>2.7099236641221373E-2</v>
      </c>
      <c r="K298" s="23">
        <f>VLOOKUP($B298,Data!$A$8:$GL$500,148,FALSE)</f>
        <v>2.3882063882063882E-2</v>
      </c>
      <c r="L298" s="23">
        <f>VLOOKUP($B298,Data!$A$8:$GL$500,149,FALSE)</f>
        <v>2.6281407035175879E-2</v>
      </c>
      <c r="M298" s="23">
        <f>VLOOKUP($B298,Data!$A$8:$GL$500,150,FALSE)</f>
        <v>2.2499999999999999E-2</v>
      </c>
      <c r="N298" s="23">
        <f>VLOOKUP($B298,Data!$A$8:$GL$500,151,FALSE)</f>
        <v>2.3937823834196893E-2</v>
      </c>
      <c r="O298" s="23">
        <f>VLOOKUP($B298,Data!$A$8:$GL$500,152,FALSE)</f>
        <v>2.2486772486772486E-2</v>
      </c>
      <c r="P298" s="23">
        <f>VLOOKUP($B298,Data!$A$8:$GL$500,153,FALSE)</f>
        <v>2.4715025906735751E-2</v>
      </c>
      <c r="Q298" s="23">
        <f>VLOOKUP($B298,Data!$A$8:$GL$500,154,FALSE)</f>
        <v>2.2080200501253134E-2</v>
      </c>
      <c r="R298" s="23">
        <f>VLOOKUP($B298,Data!$A$8:$GL$500,155,FALSE)</f>
        <v>2.6317073170731706E-2</v>
      </c>
      <c r="S298" s="23">
        <f>VLOOKUP($B298,Data!$A$8:$GL$500,156,FALSE)</f>
        <v>3.7064439140811457E-2</v>
      </c>
      <c r="T298" s="23">
        <f>VLOOKUP($B298,Data!$A$8:$GL$500,157,FALSE)</f>
        <v>6.2783251231527087E-2</v>
      </c>
      <c r="U298" s="23">
        <f>VLOOKUP($B298,Data!$A$8:$GL$500,158,FALSE)</f>
        <v>6.1524547803617574E-2</v>
      </c>
      <c r="V298" s="23">
        <f>VLOOKUP($B298,Data!$A$8:$GL$500,159,FALSE)</f>
        <v>5.9246231155778893E-2</v>
      </c>
      <c r="W298" s="23">
        <f>VLOOKUP($B298,Data!$A$8:$GL$500,160,FALSE)</f>
        <v>6.0935828877005348E-2</v>
      </c>
      <c r="X298" s="23">
        <f>VLOOKUP($B298,Data!$A$8:$GL$500,161,FALSE)</f>
        <v>6.0880829015544043E-2</v>
      </c>
      <c r="Y298" s="23">
        <f>VLOOKUP($B298,Data!$A$8:$GL$500,162,FALSE)</f>
        <v>5.1049868766404202E-2</v>
      </c>
      <c r="Z298" s="23">
        <f>VLOOKUP($B298,Data!$A$8:$GL$500,163,FALSE)</f>
        <v>5.1943661971830986E-2</v>
      </c>
      <c r="AA298" s="23">
        <f>VLOOKUP($B298,Data!$A$8:$GL$500,164,FALSE)</f>
        <v>4.922413793103448E-2</v>
      </c>
      <c r="AB298" s="23">
        <f>VLOOKUP($B298,Data!$A$8:$GL$500,165,FALSE)</f>
        <v>5.3384146341463413E-2</v>
      </c>
      <c r="AC298" s="23">
        <f>VLOOKUP($B298,Data!$A$8:$GL$500,166,FALSE)</f>
        <v>4.7113095238095239E-2</v>
      </c>
      <c r="AD298" s="23">
        <f>VLOOKUP($B298,Data!$A$8:$GL$500,167,FALSE)</f>
        <v>5.2686567164179104E-2</v>
      </c>
      <c r="AE298" s="52">
        <f>VLOOKUP($B298,Data!$A$8:$GL$500,168,FALSE)</f>
        <v>4.991404011461318E-2</v>
      </c>
      <c r="AF298" s="52">
        <f>VLOOKUP($B298,Data!$A$8:$GL$500,169,FALSE)</f>
        <v>5.3333333333333337E-2</v>
      </c>
      <c r="AG298" s="52">
        <f>VLOOKUP($B298,Data!$A$8:$GL$500,170,FALSE)</f>
        <v>4.1553133514986379E-2</v>
      </c>
      <c r="AH298" s="52">
        <f>VLOOKUP($B298,Data!$A$8:$GL$500,171,FALSE)</f>
        <v>3.9663212435233158E-2</v>
      </c>
      <c r="AI298" s="52">
        <f>VLOOKUP($B298,Data!$A$8:$GL$500,172,FALSE)</f>
        <v>3.8829787234042554E-2</v>
      </c>
      <c r="AJ298" s="52">
        <f>VLOOKUP($B298,Data!$A$8:$GL$500,173,FALSE)</f>
        <v>3.7949367088607598E-2</v>
      </c>
      <c r="AK298" s="52">
        <f>VLOOKUP($B298,Data!$A$8:$GL$500,174,FALSE)</f>
        <v>3.1526315789473687E-2</v>
      </c>
    </row>
    <row r="299" spans="1:37">
      <c r="A299" s="1"/>
      <c r="B299" s="17" t="s">
        <v>397</v>
      </c>
      <c r="C299" s="42" t="s">
        <v>518</v>
      </c>
      <c r="D299" t="s">
        <v>0</v>
      </c>
      <c r="E299" s="45" t="s">
        <v>397</v>
      </c>
      <c r="F299" s="45" t="s">
        <v>26</v>
      </c>
      <c r="H299" s="23">
        <f>VLOOKUP($B299,Data!$A$8:$GL$500,145,FALSE)</f>
        <v>9.8469387755102042E-3</v>
      </c>
      <c r="I299" s="23">
        <f>VLOOKUP($B299,Data!$A$8:$GL$500,146,FALSE)</f>
        <v>9.2602040816326531E-3</v>
      </c>
      <c r="J299" s="23">
        <f>VLOOKUP($B299,Data!$A$8:$GL$500,147,FALSE)</f>
        <v>8.8491048593350389E-3</v>
      </c>
      <c r="K299" s="23">
        <f>VLOOKUP($B299,Data!$A$8:$GL$500,148,FALSE)</f>
        <v>8.4938271604938272E-3</v>
      </c>
      <c r="L299" s="23">
        <f>VLOOKUP($B299,Data!$A$8:$GL$500,149,FALSE)</f>
        <v>9.9234693877551013E-3</v>
      </c>
      <c r="M299" s="23">
        <f>VLOOKUP($B299,Data!$A$8:$GL$500,150,FALSE)</f>
        <v>8.779220779220779E-3</v>
      </c>
      <c r="N299" s="23">
        <f>VLOOKUP($B299,Data!$A$8:$GL$500,151,FALSE)</f>
        <v>8.2687338501291983E-3</v>
      </c>
      <c r="O299" s="23">
        <f>VLOOKUP($B299,Data!$A$8:$GL$500,152,FALSE)</f>
        <v>7.9586563307493547E-3</v>
      </c>
      <c r="P299" s="23">
        <f>VLOOKUP($B299,Data!$A$8:$GL$500,153,FALSE)</f>
        <v>8.7939698492462311E-3</v>
      </c>
      <c r="Q299" s="23">
        <f>VLOOKUP($B299,Data!$A$8:$GL$500,154,FALSE)</f>
        <v>8.5148514851485155E-3</v>
      </c>
      <c r="R299" s="23">
        <f>VLOOKUP($B299,Data!$A$8:$GL$500,155,FALSE)</f>
        <v>1.0726392251815981E-2</v>
      </c>
      <c r="S299" s="23">
        <f>VLOOKUP($B299,Data!$A$8:$GL$500,156,FALSE)</f>
        <v>1.5763546798029555E-2</v>
      </c>
      <c r="T299" s="23">
        <f>VLOOKUP($B299,Data!$A$8:$GL$500,157,FALSE)</f>
        <v>2.3463414634146341E-2</v>
      </c>
      <c r="U299" s="23">
        <f>VLOOKUP($B299,Data!$A$8:$GL$500,158,FALSE)</f>
        <v>2.3121951219512195E-2</v>
      </c>
      <c r="V299" s="23">
        <f>VLOOKUP($B299,Data!$A$8:$GL$500,159,FALSE)</f>
        <v>2.3007334963325184E-2</v>
      </c>
      <c r="W299" s="23">
        <f>VLOOKUP($B299,Data!$A$8:$GL$500,160,FALSE)</f>
        <v>2.4029850746268656E-2</v>
      </c>
      <c r="X299" s="23">
        <f>VLOOKUP($B299,Data!$A$8:$GL$500,161,FALSE)</f>
        <v>2.3569620253164558E-2</v>
      </c>
      <c r="Y299" s="23">
        <f>VLOOKUP($B299,Data!$A$8:$GL$500,162,FALSE)</f>
        <v>1.898550724637681E-2</v>
      </c>
      <c r="Z299" s="23">
        <f>VLOOKUP($B299,Data!$A$8:$GL$500,163,FALSE)</f>
        <v>1.9689737470167064E-2</v>
      </c>
      <c r="AA299" s="23">
        <f>VLOOKUP($B299,Data!$A$8:$GL$500,164,FALSE)</f>
        <v>1.9905213270142181E-2</v>
      </c>
      <c r="AB299" s="23">
        <f>VLOOKUP($B299,Data!$A$8:$GL$500,165,FALSE)</f>
        <v>2.2368421052631579E-2</v>
      </c>
      <c r="AC299" s="23">
        <f>VLOOKUP($B299,Data!$A$8:$GL$500,166,FALSE)</f>
        <v>2.2305825242718447E-2</v>
      </c>
      <c r="AD299" s="23">
        <f>VLOOKUP($B299,Data!$A$8:$GL$500,167,FALSE)</f>
        <v>2.2599009900990098E-2</v>
      </c>
      <c r="AE299" s="52">
        <f>VLOOKUP($B299,Data!$A$8:$GL$500,168,FALSE)</f>
        <v>2.3324607329842931E-2</v>
      </c>
      <c r="AF299" s="52">
        <f>VLOOKUP($B299,Data!$A$8:$GL$500,169,FALSE)</f>
        <v>2.5880829015544043E-2</v>
      </c>
      <c r="AG299" s="52">
        <f>VLOOKUP($B299,Data!$A$8:$GL$500,170,FALSE)</f>
        <v>2.4813829787234041E-2</v>
      </c>
      <c r="AH299" s="52">
        <f>VLOOKUP($B299,Data!$A$8:$GL$500,171,FALSE)</f>
        <v>2.2448453608247421E-2</v>
      </c>
      <c r="AI299" s="52">
        <f>VLOOKUP($B299,Data!$A$8:$GL$500,172,FALSE)</f>
        <v>2.1453201970443349E-2</v>
      </c>
      <c r="AJ299" s="52">
        <f>VLOOKUP($B299,Data!$A$8:$GL$500,173,FALSE)</f>
        <v>2.1610576923076923E-2</v>
      </c>
      <c r="AK299" s="52">
        <f>VLOOKUP($B299,Data!$A$8:$GL$500,174,FALSE)</f>
        <v>1.8149038461538463E-2</v>
      </c>
    </row>
    <row r="300" spans="1:37">
      <c r="A300" s="1"/>
      <c r="B300" s="17" t="s">
        <v>398</v>
      </c>
      <c r="C300" s="42" t="s">
        <v>516</v>
      </c>
      <c r="D300" t="s">
        <v>0</v>
      </c>
      <c r="E300" s="45" t="s">
        <v>398</v>
      </c>
      <c r="F300" s="45" t="s">
        <v>34</v>
      </c>
      <c r="H300" s="23">
        <f>VLOOKUP($B300,Data!$A$8:$GL$500,145,FALSE)</f>
        <v>1.4555765595463137E-2</v>
      </c>
      <c r="I300" s="23">
        <f>VLOOKUP($B300,Data!$A$8:$GL$500,146,FALSE)</f>
        <v>1.3272058823529411E-2</v>
      </c>
      <c r="J300" s="23">
        <f>VLOOKUP($B300,Data!$A$8:$GL$500,147,FALSE)</f>
        <v>1.4033457249070631E-2</v>
      </c>
      <c r="K300" s="23">
        <f>VLOOKUP($B300,Data!$A$8:$GL$500,148,FALSE)</f>
        <v>1.4953271028037384E-2</v>
      </c>
      <c r="L300" s="23">
        <f>VLOOKUP($B300,Data!$A$8:$GL$500,149,FALSE)</f>
        <v>1.4701348747591523E-2</v>
      </c>
      <c r="M300" s="23">
        <f>VLOOKUP($B300,Data!$A$8:$GL$500,150,FALSE)</f>
        <v>1.2982107355864811E-2</v>
      </c>
      <c r="N300" s="23">
        <f>VLOOKUP($B300,Data!$A$8:$GL$500,151,FALSE)</f>
        <v>1.3260437375745527E-2</v>
      </c>
      <c r="O300" s="23">
        <f>VLOOKUP($B300,Data!$A$8:$GL$500,152,FALSE)</f>
        <v>1.1654135338345865E-2</v>
      </c>
      <c r="P300" s="23">
        <f>VLOOKUP($B300,Data!$A$8:$GL$500,153,FALSE)</f>
        <v>1.2935606060606061E-2</v>
      </c>
      <c r="Q300" s="23">
        <f>VLOOKUP($B300,Data!$A$8:$GL$500,154,FALSE)</f>
        <v>1.3804143126177025E-2</v>
      </c>
      <c r="R300" s="23">
        <f>VLOOKUP($B300,Data!$A$8:$GL$500,155,FALSE)</f>
        <v>1.6537037037037038E-2</v>
      </c>
      <c r="S300" s="23">
        <f>VLOOKUP($B300,Data!$A$8:$GL$500,156,FALSE)</f>
        <v>2.0842696629213484E-2</v>
      </c>
      <c r="T300" s="23">
        <f>VLOOKUP($B300,Data!$A$8:$GL$500,157,FALSE)</f>
        <v>3.174329501915709E-2</v>
      </c>
      <c r="U300" s="23">
        <f>VLOOKUP($B300,Data!$A$8:$GL$500,158,FALSE)</f>
        <v>3.1799242424242424E-2</v>
      </c>
      <c r="V300" s="23">
        <f>VLOOKUP($B300,Data!$A$8:$GL$500,159,FALSE)</f>
        <v>3.2796116504854367E-2</v>
      </c>
      <c r="W300" s="23">
        <f>VLOOKUP($B300,Data!$A$8:$GL$500,160,FALSE)</f>
        <v>2.8712121212121213E-2</v>
      </c>
      <c r="X300" s="23">
        <f>VLOOKUP($B300,Data!$A$8:$GL$500,161,FALSE)</f>
        <v>3.219101123595506E-2</v>
      </c>
      <c r="Y300" s="23">
        <f>VLOOKUP($B300,Data!$A$8:$GL$500,162,FALSE)</f>
        <v>2.862135922330097E-2</v>
      </c>
      <c r="Z300" s="23">
        <f>VLOOKUP($B300,Data!$A$8:$GL$500,163,FALSE)</f>
        <v>2.7249508840864439E-2</v>
      </c>
      <c r="AA300" s="23">
        <f>VLOOKUP($B300,Data!$A$8:$GL$500,164,FALSE)</f>
        <v>2.7272727272727271E-2</v>
      </c>
      <c r="AB300" s="23">
        <f>VLOOKUP($B300,Data!$A$8:$GL$500,165,FALSE)</f>
        <v>3.025390625E-2</v>
      </c>
      <c r="AC300" s="23">
        <f>VLOOKUP($B300,Data!$A$8:$GL$500,166,FALSE)</f>
        <v>2.818003913894325E-2</v>
      </c>
      <c r="AD300" s="23">
        <f>VLOOKUP($B300,Data!$A$8:$GL$500,167,FALSE)</f>
        <v>3.0555555555555555E-2</v>
      </c>
      <c r="AE300" s="52">
        <f>VLOOKUP($B300,Data!$A$8:$GL$500,168,FALSE)</f>
        <v>2.8136531365313654E-2</v>
      </c>
      <c r="AF300" s="52">
        <f>VLOOKUP($B300,Data!$A$8:$GL$500,169,FALSE)</f>
        <v>3.128252788104089E-2</v>
      </c>
      <c r="AG300" s="52">
        <f>VLOOKUP($B300,Data!$A$8:$GL$500,170,FALSE)</f>
        <v>2.7101449275362319E-2</v>
      </c>
      <c r="AH300" s="52">
        <f>VLOOKUP($B300,Data!$A$8:$GL$500,171,FALSE)</f>
        <v>2.8945386064030132E-2</v>
      </c>
      <c r="AI300" s="52">
        <f>VLOOKUP($B300,Data!$A$8:$GL$500,172,FALSE)</f>
        <v>2.8036697247706421E-2</v>
      </c>
      <c r="AJ300" s="52">
        <f>VLOOKUP($B300,Data!$A$8:$GL$500,173,FALSE)</f>
        <v>3.2130518234165066E-2</v>
      </c>
      <c r="AK300" s="52">
        <f>VLOOKUP($B300,Data!$A$8:$GL$500,174,FALSE)</f>
        <v>2.8779069767441861E-2</v>
      </c>
    </row>
    <row r="301" spans="1:37">
      <c r="A301" s="1"/>
      <c r="B301" s="17" t="s">
        <v>399</v>
      </c>
      <c r="C301" s="42" t="s">
        <v>516</v>
      </c>
      <c r="D301" t="s">
        <v>0</v>
      </c>
      <c r="E301" s="45" t="s">
        <v>399</v>
      </c>
      <c r="F301" s="45" t="s">
        <v>34</v>
      </c>
      <c r="H301" s="23">
        <f>VLOOKUP($B301,Data!$A$8:$GL$500,145,FALSE)</f>
        <v>1.6430976430976432E-2</v>
      </c>
      <c r="I301" s="23">
        <f>VLOOKUP($B301,Data!$A$8:$GL$500,146,FALSE)</f>
        <v>1.3651050080775445E-2</v>
      </c>
      <c r="J301" s="23">
        <f>VLOOKUP($B301,Data!$A$8:$GL$500,147,FALSE)</f>
        <v>1.3906752411575563E-2</v>
      </c>
      <c r="K301" s="23">
        <f>VLOOKUP($B301,Data!$A$8:$GL$500,148,FALSE)</f>
        <v>1.4716369529983793E-2</v>
      </c>
      <c r="L301" s="23">
        <f>VLOOKUP($B301,Data!$A$8:$GL$500,149,FALSE)</f>
        <v>1.6490384615384615E-2</v>
      </c>
      <c r="M301" s="23">
        <f>VLOOKUP($B301,Data!$A$8:$GL$500,150,FALSE)</f>
        <v>1.1460674157303371E-2</v>
      </c>
      <c r="N301" s="23">
        <f>VLOOKUP($B301,Data!$A$8:$GL$500,151,FALSE)</f>
        <v>1.1145662847790507E-2</v>
      </c>
      <c r="O301" s="23">
        <f>VLOOKUP($B301,Data!$A$8:$GL$500,152,FALSE)</f>
        <v>1.1863560732113145E-2</v>
      </c>
      <c r="P301" s="23">
        <f>VLOOKUP($B301,Data!$A$8:$GL$500,153,FALSE)</f>
        <v>1.1216216216216216E-2</v>
      </c>
      <c r="Q301" s="23">
        <f>VLOOKUP($B301,Data!$A$8:$GL$500,154,FALSE)</f>
        <v>9.8831385642737888E-3</v>
      </c>
      <c r="R301" s="23">
        <f>VLOOKUP($B301,Data!$A$8:$GL$500,155,FALSE)</f>
        <v>1.3790322580645161E-2</v>
      </c>
      <c r="S301" s="23">
        <f>VLOOKUP($B301,Data!$A$8:$GL$500,156,FALSE)</f>
        <v>2.2218700475435817E-2</v>
      </c>
      <c r="T301" s="23">
        <f>VLOOKUP($B301,Data!$A$8:$GL$500,157,FALSE)</f>
        <v>2.9589905362776024E-2</v>
      </c>
      <c r="U301" s="23">
        <f>VLOOKUP($B301,Data!$A$8:$GL$500,158,FALSE)</f>
        <v>2.9412724306688419E-2</v>
      </c>
      <c r="V301" s="23">
        <f>VLOOKUP($B301,Data!$A$8:$GL$500,159,FALSE)</f>
        <v>2.8805237315875615E-2</v>
      </c>
      <c r="W301" s="23">
        <f>VLOOKUP($B301,Data!$A$8:$GL$500,160,FALSE)</f>
        <v>2.6148867313915858E-2</v>
      </c>
      <c r="X301" s="23">
        <f>VLOOKUP($B301,Data!$A$8:$GL$500,161,FALSE)</f>
        <v>2.8941176470588234E-2</v>
      </c>
      <c r="Y301" s="23">
        <f>VLOOKUP($B301,Data!$A$8:$GL$500,162,FALSE)</f>
        <v>2.2979797979797979E-2</v>
      </c>
      <c r="Z301" s="23">
        <f>VLOOKUP($B301,Data!$A$8:$GL$500,163,FALSE)</f>
        <v>2.3174872665534803E-2</v>
      </c>
      <c r="AA301" s="23">
        <f>VLOOKUP($B301,Data!$A$8:$GL$500,164,FALSE)</f>
        <v>2.4265975820379964E-2</v>
      </c>
      <c r="AB301" s="23">
        <f>VLOOKUP($B301,Data!$A$8:$GL$500,165,FALSE)</f>
        <v>2.6487394957983194E-2</v>
      </c>
      <c r="AC301" s="23">
        <f>VLOOKUP($B301,Data!$A$8:$GL$500,166,FALSE)</f>
        <v>2.450171821305842E-2</v>
      </c>
      <c r="AD301" s="23">
        <f>VLOOKUP($B301,Data!$A$8:$GL$500,167,FALSE)</f>
        <v>2.7188049209138841E-2</v>
      </c>
      <c r="AE301" s="52">
        <f>VLOOKUP($B301,Data!$A$8:$GL$500,168,FALSE)</f>
        <v>2.8052173913043477E-2</v>
      </c>
      <c r="AF301" s="52">
        <f>VLOOKUP($B301,Data!$A$8:$GL$500,169,FALSE)</f>
        <v>3.0295138888888889E-2</v>
      </c>
      <c r="AG301" s="52">
        <f>VLOOKUP($B301,Data!$A$8:$GL$500,170,FALSE)</f>
        <v>2.5082781456953644E-2</v>
      </c>
      <c r="AH301" s="52">
        <f>VLOOKUP($B301,Data!$A$8:$GL$500,171,FALSE)</f>
        <v>2.4045676998368678E-2</v>
      </c>
      <c r="AI301" s="52">
        <f>VLOOKUP($B301,Data!$A$8:$GL$500,172,FALSE)</f>
        <v>2.5183946488294313E-2</v>
      </c>
      <c r="AJ301" s="52">
        <f>VLOOKUP($B301,Data!$A$8:$GL$500,173,FALSE)</f>
        <v>2.7180762852404644E-2</v>
      </c>
      <c r="AK301" s="52">
        <f>VLOOKUP($B301,Data!$A$8:$GL$500,174,FALSE)</f>
        <v>2.1725293132328308E-2</v>
      </c>
    </row>
    <row r="302" spans="1:37">
      <c r="A302" s="1"/>
      <c r="B302" s="17" t="s">
        <v>400</v>
      </c>
      <c r="C302" s="42" t="s">
        <v>518</v>
      </c>
      <c r="D302" t="s">
        <v>505</v>
      </c>
      <c r="E302" s="45" t="s">
        <v>400</v>
      </c>
      <c r="F302" s="45" t="s">
        <v>49</v>
      </c>
      <c r="H302" s="23">
        <f>VLOOKUP($B302,Data!$A$8:$GL$500,145,FALSE)</f>
        <v>2.9963768115942029E-2</v>
      </c>
      <c r="I302" s="23">
        <f>VLOOKUP($B302,Data!$A$8:$GL$500,146,FALSE)</f>
        <v>3.1020910209102092E-2</v>
      </c>
      <c r="J302" s="23">
        <f>VLOOKUP($B302,Data!$A$8:$GL$500,147,FALSE)</f>
        <v>2.9362745098039215E-2</v>
      </c>
      <c r="K302" s="23">
        <f>VLOOKUP($B302,Data!$A$8:$GL$500,148,FALSE)</f>
        <v>2.8144963144963144E-2</v>
      </c>
      <c r="L302" s="23">
        <f>VLOOKUP($B302,Data!$A$8:$GL$500,149,FALSE)</f>
        <v>3.281829419035847E-2</v>
      </c>
      <c r="M302" s="23">
        <f>VLOOKUP($B302,Data!$A$8:$GL$500,150,FALSE)</f>
        <v>2.8897058823529411E-2</v>
      </c>
      <c r="N302" s="23">
        <f>VLOOKUP($B302,Data!$A$8:$GL$500,151,FALSE)</f>
        <v>2.6749688667496888E-2</v>
      </c>
      <c r="O302" s="23">
        <f>VLOOKUP($B302,Data!$A$8:$GL$500,152,FALSE)</f>
        <v>2.5465994962216625E-2</v>
      </c>
      <c r="P302" s="23">
        <f>VLOOKUP($B302,Data!$A$8:$GL$500,153,FALSE)</f>
        <v>2.7248743718592965E-2</v>
      </c>
      <c r="Q302" s="23">
        <f>VLOOKUP($B302,Data!$A$8:$GL$500,154,FALSE)</f>
        <v>2.8491271820448878E-2</v>
      </c>
      <c r="R302" s="23">
        <f>VLOOKUP($B302,Data!$A$8:$GL$500,155,FALSE)</f>
        <v>3.2437810945273635E-2</v>
      </c>
      <c r="S302" s="23">
        <f>VLOOKUP($B302,Data!$A$8:$GL$500,156,FALSE)</f>
        <v>4.2822085889570552E-2</v>
      </c>
      <c r="T302" s="23">
        <f>VLOOKUP($B302,Data!$A$8:$GL$500,157,FALSE)</f>
        <v>5.9496314496314498E-2</v>
      </c>
      <c r="U302" s="23">
        <f>VLOOKUP($B302,Data!$A$8:$GL$500,158,FALSE)</f>
        <v>5.9716399506781752E-2</v>
      </c>
      <c r="V302" s="23">
        <f>VLOOKUP($B302,Data!$A$8:$GL$500,159,FALSE)</f>
        <v>5.9776119402985071E-2</v>
      </c>
      <c r="W302" s="23">
        <f>VLOOKUP($B302,Data!$A$8:$GL$500,160,FALSE)</f>
        <v>5.8443877551020408E-2</v>
      </c>
      <c r="X302" s="23">
        <f>VLOOKUP($B302,Data!$A$8:$GL$500,161,FALSE)</f>
        <v>6.0722433460076046E-2</v>
      </c>
      <c r="Y302" s="23">
        <f>VLOOKUP($B302,Data!$A$8:$GL$500,162,FALSE)</f>
        <v>5.2920918367346942E-2</v>
      </c>
      <c r="Z302" s="23">
        <f>VLOOKUP($B302,Data!$A$8:$GL$500,163,FALSE)</f>
        <v>5.2653846153846155E-2</v>
      </c>
      <c r="AA302" s="23">
        <f>VLOOKUP($B302,Data!$A$8:$GL$500,164,FALSE)</f>
        <v>5.0765306122448978E-2</v>
      </c>
      <c r="AB302" s="23">
        <f>VLOOKUP($B302,Data!$A$8:$GL$500,165,FALSE)</f>
        <v>5.4585987261146496E-2</v>
      </c>
      <c r="AC302" s="23">
        <f>VLOOKUP($B302,Data!$A$8:$GL$500,166,FALSE)</f>
        <v>5.5951468710089401E-2</v>
      </c>
      <c r="AD302" s="23">
        <f>VLOOKUP($B302,Data!$A$8:$GL$500,167,FALSE)</f>
        <v>5.6444723618090449E-2</v>
      </c>
      <c r="AE302" s="52">
        <f>VLOOKUP($B302,Data!$A$8:$GL$500,168,FALSE)</f>
        <v>5.5814536340852129E-2</v>
      </c>
      <c r="AF302" s="52">
        <f>VLOOKUP($B302,Data!$A$8:$GL$500,169,FALSE)</f>
        <v>5.9911949685534593E-2</v>
      </c>
      <c r="AG302" s="52">
        <f>VLOOKUP($B302,Data!$A$8:$GL$500,170,FALSE)</f>
        <v>5.6221662468513851E-2</v>
      </c>
      <c r="AH302" s="52">
        <f>VLOOKUP($B302,Data!$A$8:$GL$500,171,FALSE)</f>
        <v>5.7193877551020407E-2</v>
      </c>
      <c r="AI302" s="52">
        <f>VLOOKUP($B302,Data!$A$8:$GL$500,172,FALSE)</f>
        <v>5.6782496782496784E-2</v>
      </c>
      <c r="AJ302" s="52">
        <f>VLOOKUP($B302,Data!$A$8:$GL$500,173,FALSE)</f>
        <v>5.8609693877551022E-2</v>
      </c>
      <c r="AK302" s="52">
        <f>VLOOKUP($B302,Data!$A$8:$GL$500,174,FALSE)</f>
        <v>5.3887468030690534E-2</v>
      </c>
    </row>
    <row r="303" spans="1:37">
      <c r="A303" s="1"/>
      <c r="B303" s="17" t="s">
        <v>401</v>
      </c>
      <c r="C303" s="42" t="s">
        <v>517</v>
      </c>
      <c r="D303" t="s">
        <v>0</v>
      </c>
      <c r="E303" s="45" t="s">
        <v>401</v>
      </c>
      <c r="F303" s="45" t="s">
        <v>35</v>
      </c>
      <c r="H303" s="23">
        <f>VLOOKUP($B303,Data!$A$8:$GL$500,145,FALSE)</f>
        <v>3.7274336283185841E-2</v>
      </c>
      <c r="I303" s="23">
        <f>VLOOKUP($B303,Data!$A$8:$GL$500,146,FALSE)</f>
        <v>3.4306049822064054E-2</v>
      </c>
      <c r="J303" s="23">
        <f>VLOOKUP($B303,Data!$A$8:$GL$500,147,FALSE)</f>
        <v>3.3182608695652177E-2</v>
      </c>
      <c r="K303" s="23">
        <f>VLOOKUP($B303,Data!$A$8:$GL$500,148,FALSE)</f>
        <v>3.6544502617801046E-2</v>
      </c>
      <c r="L303" s="23">
        <f>VLOOKUP($B303,Data!$A$8:$GL$500,149,FALSE)</f>
        <v>4.0610820244328098E-2</v>
      </c>
      <c r="M303" s="23">
        <f>VLOOKUP($B303,Data!$A$8:$GL$500,150,FALSE)</f>
        <v>3.4020797227036395E-2</v>
      </c>
      <c r="N303" s="23">
        <f>VLOOKUP($B303,Data!$A$8:$GL$500,151,FALSE)</f>
        <v>3.3237288135593221E-2</v>
      </c>
      <c r="O303" s="23">
        <f>VLOOKUP($B303,Data!$A$8:$GL$500,152,FALSE)</f>
        <v>3.3009554140127385E-2</v>
      </c>
      <c r="P303" s="23">
        <f>VLOOKUP($B303,Data!$A$8:$GL$500,153,FALSE)</f>
        <v>3.3676703645007924E-2</v>
      </c>
      <c r="Q303" s="23">
        <f>VLOOKUP($B303,Data!$A$8:$GL$500,154,FALSE)</f>
        <v>2.964341085271318E-2</v>
      </c>
      <c r="R303" s="23">
        <f>VLOOKUP($B303,Data!$A$8:$GL$500,155,FALSE)</f>
        <v>3.2439024390243903E-2</v>
      </c>
      <c r="S303" s="23">
        <f>VLOOKUP($B303,Data!$A$8:$GL$500,156,FALSE)</f>
        <v>4.4737654320987655E-2</v>
      </c>
      <c r="T303" s="23">
        <f>VLOOKUP($B303,Data!$A$8:$GL$500,157,FALSE)</f>
        <v>5.7700787401574805E-2</v>
      </c>
      <c r="U303" s="23">
        <f>VLOOKUP($B303,Data!$A$8:$GL$500,158,FALSE)</f>
        <v>5.5829383886255926E-2</v>
      </c>
      <c r="V303" s="23">
        <f>VLOOKUP($B303,Data!$A$8:$GL$500,159,FALSE)</f>
        <v>5.45253164556962E-2</v>
      </c>
      <c r="W303" s="23">
        <f>VLOOKUP($B303,Data!$A$8:$GL$500,160,FALSE)</f>
        <v>5.8108108108108111E-2</v>
      </c>
      <c r="X303" s="23">
        <f>VLOOKUP($B303,Data!$A$8:$GL$500,161,FALSE)</f>
        <v>5.8818897637795277E-2</v>
      </c>
      <c r="Y303" s="23">
        <f>VLOOKUP($B303,Data!$A$8:$GL$500,162,FALSE)</f>
        <v>5.3165584415584416E-2</v>
      </c>
      <c r="Z303" s="23">
        <f>VLOOKUP($B303,Data!$A$8:$GL$500,163,FALSE)</f>
        <v>5.5429042904290432E-2</v>
      </c>
      <c r="AA303" s="23">
        <f>VLOOKUP($B303,Data!$A$8:$GL$500,164,FALSE)</f>
        <v>5.7795786061588333E-2</v>
      </c>
      <c r="AB303" s="23">
        <f>VLOOKUP($B303,Data!$A$8:$GL$500,165,FALSE)</f>
        <v>5.6703125E-2</v>
      </c>
      <c r="AC303" s="23">
        <f>VLOOKUP($B303,Data!$A$8:$GL$500,166,FALSE)</f>
        <v>5.1826625386996901E-2</v>
      </c>
      <c r="AD303" s="23">
        <f>VLOOKUP($B303,Data!$A$8:$GL$500,167,FALSE)</f>
        <v>5.5805946791862286E-2</v>
      </c>
      <c r="AE303" s="52">
        <f>VLOOKUP($B303,Data!$A$8:$GL$500,168,FALSE)</f>
        <v>5.8927444794952683E-2</v>
      </c>
      <c r="AF303" s="52">
        <f>VLOOKUP($B303,Data!$A$8:$GL$500,169,FALSE)</f>
        <v>5.9652996845425868E-2</v>
      </c>
      <c r="AG303" s="52">
        <f>VLOOKUP($B303,Data!$A$8:$GL$500,170,FALSE)</f>
        <v>5.3285256410256408E-2</v>
      </c>
      <c r="AH303" s="52">
        <f>VLOOKUP($B303,Data!$A$8:$GL$500,171,FALSE)</f>
        <v>5.2281553398058254E-2</v>
      </c>
      <c r="AI303" s="52">
        <f>VLOOKUP($B303,Data!$A$8:$GL$500,172,FALSE)</f>
        <v>5.7617449664429533E-2</v>
      </c>
      <c r="AJ303" s="52">
        <f>VLOOKUP($B303,Data!$A$8:$GL$500,173,FALSE)</f>
        <v>6.2085561497326205E-2</v>
      </c>
      <c r="AK303" s="52">
        <f>VLOOKUP($B303,Data!$A$8:$GL$500,174,FALSE)</f>
        <v>5.3379549393414209E-2</v>
      </c>
    </row>
    <row r="304" spans="1:37">
      <c r="A304" s="1"/>
      <c r="B304" s="17" t="s">
        <v>402</v>
      </c>
      <c r="C304" s="42" t="s">
        <v>517</v>
      </c>
      <c r="D304" t="s">
        <v>0</v>
      </c>
      <c r="E304" s="45" t="s">
        <v>402</v>
      </c>
      <c r="F304" s="45" t="s">
        <v>44</v>
      </c>
      <c r="G304" s="45" t="s">
        <v>30</v>
      </c>
      <c r="H304" s="23">
        <f>VLOOKUP($B304,Data!$A$8:$GL$500,145,FALSE)</f>
        <v>1.1126279863481229E-2</v>
      </c>
      <c r="I304" s="23">
        <f>VLOOKUP($B304,Data!$A$8:$GL$500,146,FALSE)</f>
        <v>9.4361525704809279E-3</v>
      </c>
      <c r="J304" s="23">
        <f>VLOOKUP($B304,Data!$A$8:$GL$500,147,FALSE)</f>
        <v>1.0346534653465347E-2</v>
      </c>
      <c r="K304" s="23">
        <f>VLOOKUP($B304,Data!$A$8:$GL$500,148,FALSE)</f>
        <v>9.6885245901639338E-3</v>
      </c>
      <c r="L304" s="23">
        <f>VLOOKUP($B304,Data!$A$8:$GL$500,149,FALSE)</f>
        <v>1.1200657894736843E-2</v>
      </c>
      <c r="M304" s="23">
        <f>VLOOKUP($B304,Data!$A$8:$GL$500,150,FALSE)</f>
        <v>1.0251256281407035E-2</v>
      </c>
      <c r="N304" s="23">
        <f>VLOOKUP($B304,Data!$A$8:$GL$500,151,FALSE)</f>
        <v>8.4499999999999992E-3</v>
      </c>
      <c r="O304" s="23">
        <f>VLOOKUP($B304,Data!$A$8:$GL$500,152,FALSE)</f>
        <v>7.6461038961038964E-3</v>
      </c>
      <c r="P304" s="23">
        <f>VLOOKUP($B304,Data!$A$8:$GL$500,153,FALSE)</f>
        <v>7.7671451355661881E-3</v>
      </c>
      <c r="Q304" s="23">
        <f>VLOOKUP($B304,Data!$A$8:$GL$500,154,FALSE)</f>
        <v>1.019543973941368E-2</v>
      </c>
      <c r="R304" s="23">
        <f>VLOOKUP($B304,Data!$A$8:$GL$500,155,FALSE)</f>
        <v>1.2235099337748344E-2</v>
      </c>
      <c r="S304" s="23">
        <f>VLOOKUP($B304,Data!$A$8:$GL$500,156,FALSE)</f>
        <v>1.5939086294416243E-2</v>
      </c>
      <c r="T304" s="23">
        <f>VLOOKUP($B304,Data!$A$8:$GL$500,157,FALSE)</f>
        <v>2.3766891891891892E-2</v>
      </c>
      <c r="U304" s="23">
        <f>VLOOKUP($B304,Data!$A$8:$GL$500,158,FALSE)</f>
        <v>2.3269896193771625E-2</v>
      </c>
      <c r="V304" s="23">
        <f>VLOOKUP($B304,Data!$A$8:$GL$500,159,FALSE)</f>
        <v>2.3608617594254939E-2</v>
      </c>
      <c r="W304" s="23">
        <f>VLOOKUP($B304,Data!$A$8:$GL$500,160,FALSE)</f>
        <v>2.3816254416961131E-2</v>
      </c>
      <c r="X304" s="23">
        <f>VLOOKUP($B304,Data!$A$8:$GL$500,161,FALSE)</f>
        <v>2.3150442477876107E-2</v>
      </c>
      <c r="Y304" s="23">
        <f>VLOOKUP($B304,Data!$A$8:$GL$500,162,FALSE)</f>
        <v>1.9152249134948097E-2</v>
      </c>
      <c r="Z304" s="23">
        <f>VLOOKUP($B304,Data!$A$8:$GL$500,163,FALSE)</f>
        <v>1.8052373158756137E-2</v>
      </c>
      <c r="AA304" s="23">
        <f>VLOOKUP($B304,Data!$A$8:$GL$500,164,FALSE)</f>
        <v>1.7296416938110751E-2</v>
      </c>
      <c r="AB304" s="23">
        <f>VLOOKUP($B304,Data!$A$8:$GL$500,165,FALSE)</f>
        <v>1.9010067114093959E-2</v>
      </c>
      <c r="AC304" s="23">
        <f>VLOOKUP($B304,Data!$A$8:$GL$500,166,FALSE)</f>
        <v>1.7478559176672383E-2</v>
      </c>
      <c r="AD304" s="23">
        <f>VLOOKUP($B304,Data!$A$8:$GL$500,167,FALSE)</f>
        <v>1.8082901554404146E-2</v>
      </c>
      <c r="AE304" s="52">
        <f>VLOOKUP($B304,Data!$A$8:$GL$500,168,FALSE)</f>
        <v>2.1737523105360444E-2</v>
      </c>
      <c r="AF304" s="52">
        <f>VLOOKUP($B304,Data!$A$8:$GL$500,169,FALSE)</f>
        <v>2.2323049001814883E-2</v>
      </c>
      <c r="AG304" s="52">
        <f>VLOOKUP($B304,Data!$A$8:$GL$500,170,FALSE)</f>
        <v>1.9655797101449275E-2</v>
      </c>
      <c r="AH304" s="52">
        <f>VLOOKUP($B304,Data!$A$8:$GL$500,171,FALSE)</f>
        <v>1.9855072463768116E-2</v>
      </c>
      <c r="AI304" s="52">
        <f>VLOOKUP($B304,Data!$A$8:$GL$500,172,FALSE)</f>
        <v>2.0278810408921932E-2</v>
      </c>
      <c r="AJ304" s="52">
        <f>VLOOKUP($B304,Data!$A$8:$GL$500,173,FALSE)</f>
        <v>2.2026022304832714E-2</v>
      </c>
      <c r="AK304" s="52">
        <f>VLOOKUP($B304,Data!$A$8:$GL$500,174,FALSE)</f>
        <v>1.8381294964028776E-2</v>
      </c>
    </row>
    <row r="305" spans="1:37">
      <c r="A305" s="1"/>
      <c r="B305" s="17" t="s">
        <v>403</v>
      </c>
      <c r="C305" s="42" t="s">
        <v>517</v>
      </c>
      <c r="D305" t="s">
        <v>0</v>
      </c>
      <c r="E305" s="45" t="s">
        <v>403</v>
      </c>
      <c r="F305" s="45" t="s">
        <v>20</v>
      </c>
      <c r="H305" s="23">
        <f>VLOOKUP($B305,Data!$A$8:$GL$500,145,FALSE)</f>
        <v>1.5903307888040712E-2</v>
      </c>
      <c r="I305" s="23">
        <f>VLOOKUP($B305,Data!$A$8:$GL$500,146,FALSE)</f>
        <v>1.4265402843601895E-2</v>
      </c>
      <c r="J305" s="23">
        <f>VLOOKUP($B305,Data!$A$8:$GL$500,147,FALSE)</f>
        <v>1.5542168674698795E-2</v>
      </c>
      <c r="K305" s="23">
        <f>VLOOKUP($B305,Data!$A$8:$GL$500,148,FALSE)</f>
        <v>1.4815724815724816E-2</v>
      </c>
      <c r="L305" s="23">
        <f>VLOOKUP($B305,Data!$A$8:$GL$500,149,FALSE)</f>
        <v>1.4014084507042253E-2</v>
      </c>
      <c r="M305" s="23">
        <f>VLOOKUP($B305,Data!$A$8:$GL$500,150,FALSE)</f>
        <v>1.3518072289156626E-2</v>
      </c>
      <c r="N305" s="23">
        <f>VLOOKUP($B305,Data!$A$8:$GL$500,151,FALSE)</f>
        <v>1.2833333333333334E-2</v>
      </c>
      <c r="O305" s="23">
        <f>VLOOKUP($B305,Data!$A$8:$GL$500,152,FALSE)</f>
        <v>1.2773892773892775E-2</v>
      </c>
      <c r="P305" s="23">
        <f>VLOOKUP($B305,Data!$A$8:$GL$500,153,FALSE)</f>
        <v>1.3579676674364896E-2</v>
      </c>
      <c r="Q305" s="23">
        <f>VLOOKUP($B305,Data!$A$8:$GL$500,154,FALSE)</f>
        <v>1.4014084507042253E-2</v>
      </c>
      <c r="R305" s="23">
        <f>VLOOKUP($B305,Data!$A$8:$GL$500,155,FALSE)</f>
        <v>1.6509433962264151E-2</v>
      </c>
      <c r="S305" s="23">
        <f>VLOOKUP($B305,Data!$A$8:$GL$500,156,FALSE)</f>
        <v>2.1471962616822431E-2</v>
      </c>
      <c r="T305" s="23">
        <f>VLOOKUP($B305,Data!$A$8:$GL$500,157,FALSE)</f>
        <v>3.2055427251732105E-2</v>
      </c>
      <c r="U305" s="23">
        <f>VLOOKUP($B305,Data!$A$8:$GL$500,158,FALSE)</f>
        <v>3.5656324582338902E-2</v>
      </c>
      <c r="V305" s="23">
        <f>VLOOKUP($B305,Data!$A$8:$GL$500,159,FALSE)</f>
        <v>3.6460396039603958E-2</v>
      </c>
      <c r="W305" s="23">
        <f>VLOOKUP($B305,Data!$A$8:$GL$500,160,FALSE)</f>
        <v>3.1550000000000002E-2</v>
      </c>
      <c r="X305" s="23">
        <f>VLOOKUP($B305,Data!$A$8:$GL$500,161,FALSE)</f>
        <v>3.4015345268542198E-2</v>
      </c>
      <c r="Y305" s="23">
        <f>VLOOKUP($B305,Data!$A$8:$GL$500,162,FALSE)</f>
        <v>2.7156626506024097E-2</v>
      </c>
      <c r="Z305" s="23">
        <f>VLOOKUP($B305,Data!$A$8:$GL$500,163,FALSE)</f>
        <v>2.5734597156398104E-2</v>
      </c>
      <c r="AA305" s="23">
        <f>VLOOKUP($B305,Data!$A$8:$GL$500,164,FALSE)</f>
        <v>2.2408759124087591E-2</v>
      </c>
      <c r="AB305" s="23">
        <f>VLOOKUP($B305,Data!$A$8:$GL$500,165,FALSE)</f>
        <v>2.6201923076923078E-2</v>
      </c>
      <c r="AC305" s="23">
        <f>VLOOKUP($B305,Data!$A$8:$GL$500,166,FALSE)</f>
        <v>2.4430693069306932E-2</v>
      </c>
      <c r="AD305" s="23">
        <f>VLOOKUP($B305,Data!$A$8:$GL$500,167,FALSE)</f>
        <v>2.6691176470588236E-2</v>
      </c>
      <c r="AE305" s="52">
        <f>VLOOKUP($B305,Data!$A$8:$GL$500,168,FALSE)</f>
        <v>2.7012345679012346E-2</v>
      </c>
      <c r="AF305" s="52">
        <f>VLOOKUP($B305,Data!$A$8:$GL$500,169,FALSE)</f>
        <v>2.9423076923076923E-2</v>
      </c>
      <c r="AG305" s="52">
        <f>VLOOKUP($B305,Data!$A$8:$GL$500,170,FALSE)</f>
        <v>2.6459330143540669E-2</v>
      </c>
      <c r="AH305" s="52">
        <f>VLOOKUP($B305,Data!$A$8:$GL$500,171,FALSE)</f>
        <v>2.5514018691588786E-2</v>
      </c>
      <c r="AI305" s="52">
        <f>VLOOKUP($B305,Data!$A$8:$GL$500,172,FALSE)</f>
        <v>2.4241706161137442E-2</v>
      </c>
      <c r="AJ305" s="52">
        <f>VLOOKUP($B305,Data!$A$8:$GL$500,173,FALSE)</f>
        <v>2.6376811594202899E-2</v>
      </c>
      <c r="AK305" s="52">
        <f>VLOOKUP($B305,Data!$A$8:$GL$500,174,FALSE)</f>
        <v>2.4204275534441804E-2</v>
      </c>
    </row>
    <row r="306" spans="1:37">
      <c r="A306" s="1"/>
      <c r="B306" s="17" t="s">
        <v>404</v>
      </c>
      <c r="C306" s="42" t="s">
        <v>517</v>
      </c>
      <c r="D306" t="s">
        <v>0</v>
      </c>
      <c r="E306" s="45" t="s">
        <v>404</v>
      </c>
      <c r="F306" s="45" t="s">
        <v>35</v>
      </c>
      <c r="H306" s="23">
        <f>VLOOKUP($B306,Data!$A$8:$GL$500,145,FALSE)</f>
        <v>4.9778156996587032E-2</v>
      </c>
      <c r="I306" s="23">
        <f>VLOOKUP($B306,Data!$A$8:$GL$500,146,FALSE)</f>
        <v>4.9250000000000002E-2</v>
      </c>
      <c r="J306" s="23">
        <f>VLOOKUP($B306,Data!$A$8:$GL$500,147,FALSE)</f>
        <v>4.7210144927536231E-2</v>
      </c>
      <c r="K306" s="23">
        <f>VLOOKUP($B306,Data!$A$8:$GL$500,148,FALSE)</f>
        <v>4.5563636363636362E-2</v>
      </c>
      <c r="L306" s="23">
        <f>VLOOKUP($B306,Data!$A$8:$GL$500,149,FALSE)</f>
        <v>4.7432188065099461E-2</v>
      </c>
      <c r="M306" s="23">
        <f>VLOOKUP($B306,Data!$A$8:$GL$500,150,FALSE)</f>
        <v>4.238181818181818E-2</v>
      </c>
      <c r="N306" s="23">
        <f>VLOOKUP($B306,Data!$A$8:$GL$500,151,FALSE)</f>
        <v>4.029520295202952E-2</v>
      </c>
      <c r="O306" s="23">
        <f>VLOOKUP($B306,Data!$A$8:$GL$500,152,FALSE)</f>
        <v>4.0327552986512527E-2</v>
      </c>
      <c r="P306" s="23">
        <f>VLOOKUP($B306,Data!$A$8:$GL$500,153,FALSE)</f>
        <v>3.9963099630996313E-2</v>
      </c>
      <c r="Q306" s="23">
        <f>VLOOKUP($B306,Data!$A$8:$GL$500,154,FALSE)</f>
        <v>3.9843478260869564E-2</v>
      </c>
      <c r="R306" s="23">
        <f>VLOOKUP($B306,Data!$A$8:$GL$500,155,FALSE)</f>
        <v>4.3999999999999997E-2</v>
      </c>
      <c r="S306" s="23">
        <f>VLOOKUP($B306,Data!$A$8:$GL$500,156,FALSE)</f>
        <v>5.1463414634146339E-2</v>
      </c>
      <c r="T306" s="23">
        <f>VLOOKUP($B306,Data!$A$8:$GL$500,157,FALSE)</f>
        <v>6.4093097913322628E-2</v>
      </c>
      <c r="U306" s="23">
        <f>VLOOKUP($B306,Data!$A$8:$GL$500,158,FALSE)</f>
        <v>6.638795986622073E-2</v>
      </c>
      <c r="V306" s="23">
        <f>VLOOKUP($B306,Data!$A$8:$GL$500,159,FALSE)</f>
        <v>6.9172297297297292E-2</v>
      </c>
      <c r="W306" s="23">
        <f>VLOOKUP($B306,Data!$A$8:$GL$500,160,FALSE)</f>
        <v>7.173333333333333E-2</v>
      </c>
      <c r="X306" s="23">
        <f>VLOOKUP($B306,Data!$A$8:$GL$500,161,FALSE)</f>
        <v>7.5826086956521738E-2</v>
      </c>
      <c r="Y306" s="23">
        <f>VLOOKUP($B306,Data!$A$8:$GL$500,162,FALSE)</f>
        <v>6.8374125874125877E-2</v>
      </c>
      <c r="Z306" s="23">
        <f>VLOOKUP($B306,Data!$A$8:$GL$500,163,FALSE)</f>
        <v>6.7941176470588241E-2</v>
      </c>
      <c r="AA306" s="23">
        <f>VLOOKUP($B306,Data!$A$8:$GL$500,164,FALSE)</f>
        <v>7.159929701230229E-2</v>
      </c>
      <c r="AB306" s="23">
        <f>VLOOKUP($B306,Data!$A$8:$GL$500,165,FALSE)</f>
        <v>7.5478260869565217E-2</v>
      </c>
      <c r="AC306" s="23">
        <f>VLOOKUP($B306,Data!$A$8:$GL$500,166,FALSE)</f>
        <v>7.1435726210350589E-2</v>
      </c>
      <c r="AD306" s="23">
        <f>VLOOKUP($B306,Data!$A$8:$GL$500,167,FALSE)</f>
        <v>7.5568369028006593E-2</v>
      </c>
      <c r="AE306" s="52">
        <f>VLOOKUP($B306,Data!$A$8:$GL$500,168,FALSE)</f>
        <v>7.9715719063545146E-2</v>
      </c>
      <c r="AF306" s="52">
        <f>VLOOKUP($B306,Data!$A$8:$GL$500,169,FALSE)</f>
        <v>8.1887417218543049E-2</v>
      </c>
      <c r="AG306" s="52">
        <f>VLOOKUP($B306,Data!$A$8:$GL$500,170,FALSE)</f>
        <v>7.8898026315789474E-2</v>
      </c>
      <c r="AH306" s="52">
        <f>VLOOKUP($B306,Data!$A$8:$GL$500,171,FALSE)</f>
        <v>8.1045531197301859E-2</v>
      </c>
      <c r="AI306" s="52">
        <f>VLOOKUP($B306,Data!$A$8:$GL$500,172,FALSE)</f>
        <v>8.3304498269896193E-2</v>
      </c>
      <c r="AJ306" s="52">
        <f>VLOOKUP($B306,Data!$A$8:$GL$500,173,FALSE)</f>
        <v>8.913513513513513E-2</v>
      </c>
      <c r="AK306" s="52">
        <f>VLOOKUP($B306,Data!$A$8:$GL$500,174,FALSE)</f>
        <v>8.2486486486486488E-2</v>
      </c>
    </row>
    <row r="307" spans="1:37">
      <c r="A307" s="1"/>
      <c r="B307" s="17" t="s">
        <v>406</v>
      </c>
      <c r="C307" s="42" t="s">
        <v>518</v>
      </c>
      <c r="D307" t="s">
        <v>0</v>
      </c>
      <c r="E307" s="45" t="s">
        <v>406</v>
      </c>
      <c r="F307" s="45" t="s">
        <v>17</v>
      </c>
      <c r="H307" s="23">
        <f>VLOOKUP($B307,Data!$A$8:$GL$500,145,FALSE)</f>
        <v>1.549636803874092E-2</v>
      </c>
      <c r="I307" s="23">
        <f>VLOOKUP($B307,Data!$A$8:$GL$500,146,FALSE)</f>
        <v>1.4736842105263158E-2</v>
      </c>
      <c r="J307" s="23">
        <f>VLOOKUP($B307,Data!$A$8:$GL$500,147,FALSE)</f>
        <v>1.5093457943925234E-2</v>
      </c>
      <c r="K307" s="23">
        <f>VLOOKUP($B307,Data!$A$8:$GL$500,148,FALSE)</f>
        <v>1.1977011494252874E-2</v>
      </c>
      <c r="L307" s="23">
        <f>VLOOKUP($B307,Data!$A$8:$GL$500,149,FALSE)</f>
        <v>1.4236111111111111E-2</v>
      </c>
      <c r="M307" s="23">
        <f>VLOOKUP($B307,Data!$A$8:$GL$500,150,FALSE)</f>
        <v>1.27816091954023E-2</v>
      </c>
      <c r="N307" s="23">
        <f>VLOOKUP($B307,Data!$A$8:$GL$500,151,FALSE)</f>
        <v>1.2167832167832168E-2</v>
      </c>
      <c r="O307" s="23">
        <f>VLOOKUP($B307,Data!$A$8:$GL$500,152,FALSE)</f>
        <v>1.037122969837587E-2</v>
      </c>
      <c r="P307" s="23">
        <f>VLOOKUP($B307,Data!$A$8:$GL$500,153,FALSE)</f>
        <v>1.1067285382830626E-2</v>
      </c>
      <c r="Q307" s="23">
        <f>VLOOKUP($B307,Data!$A$8:$GL$500,154,FALSE)</f>
        <v>1.0439814814814815E-2</v>
      </c>
      <c r="R307" s="23">
        <f>VLOOKUP($B307,Data!$A$8:$GL$500,155,FALSE)</f>
        <v>1.3038548752834467E-2</v>
      </c>
      <c r="S307" s="23">
        <f>VLOOKUP($B307,Data!$A$8:$GL$500,156,FALSE)</f>
        <v>1.7659574468085106E-2</v>
      </c>
      <c r="T307" s="23">
        <f>VLOOKUP($B307,Data!$A$8:$GL$500,157,FALSE)</f>
        <v>2.5707547169811322E-2</v>
      </c>
      <c r="U307" s="23">
        <f>VLOOKUP($B307,Data!$A$8:$GL$500,158,FALSE)</f>
        <v>2.9103773584905662E-2</v>
      </c>
      <c r="V307" s="23">
        <f>VLOOKUP($B307,Data!$A$8:$GL$500,159,FALSE)</f>
        <v>3.0488372093023255E-2</v>
      </c>
      <c r="W307" s="23">
        <f>VLOOKUP($B307,Data!$A$8:$GL$500,160,FALSE)</f>
        <v>2.7056179775280898E-2</v>
      </c>
      <c r="X307" s="23">
        <f>VLOOKUP($B307,Data!$A$8:$GL$500,161,FALSE)</f>
        <v>2.7799564270152507E-2</v>
      </c>
      <c r="Y307" s="23">
        <f>VLOOKUP($B307,Data!$A$8:$GL$500,162,FALSE)</f>
        <v>2.5294117647058825E-2</v>
      </c>
      <c r="Z307" s="23">
        <f>VLOOKUP($B307,Data!$A$8:$GL$500,163,FALSE)</f>
        <v>2.5678160919540231E-2</v>
      </c>
      <c r="AA307" s="23">
        <f>VLOOKUP($B307,Data!$A$8:$GL$500,164,FALSE)</f>
        <v>2.5094339622641508E-2</v>
      </c>
      <c r="AB307" s="23">
        <f>VLOOKUP($B307,Data!$A$8:$GL$500,165,FALSE)</f>
        <v>2.7676767676767678E-2</v>
      </c>
      <c r="AC307" s="23">
        <f>VLOOKUP($B307,Data!$A$8:$GL$500,166,FALSE)</f>
        <v>2.6810126582278482E-2</v>
      </c>
      <c r="AD307" s="23">
        <f>VLOOKUP($B307,Data!$A$8:$GL$500,167,FALSE)</f>
        <v>2.8407960199004975E-2</v>
      </c>
      <c r="AE307" s="52">
        <f>VLOOKUP($B307,Data!$A$8:$GL$500,168,FALSE)</f>
        <v>2.7517899761336517E-2</v>
      </c>
      <c r="AF307" s="52">
        <f>VLOOKUP($B307,Data!$A$8:$GL$500,169,FALSE)</f>
        <v>2.696551724137931E-2</v>
      </c>
      <c r="AG307" s="52">
        <f>VLOOKUP($B307,Data!$A$8:$GL$500,170,FALSE)</f>
        <v>2.2599118942731276E-2</v>
      </c>
      <c r="AH307" s="52">
        <f>VLOOKUP($B307,Data!$A$8:$GL$500,171,FALSE)</f>
        <v>2.3273137697516929E-2</v>
      </c>
      <c r="AI307" s="52">
        <f>VLOOKUP($B307,Data!$A$8:$GL$500,172,FALSE)</f>
        <v>2.2696629213483147E-2</v>
      </c>
      <c r="AJ307" s="52">
        <f>VLOOKUP($B307,Data!$A$8:$GL$500,173,FALSE)</f>
        <v>2.5560538116591928E-2</v>
      </c>
      <c r="AK307" s="52">
        <f>VLOOKUP($B307,Data!$A$8:$GL$500,174,FALSE)</f>
        <v>2.2516268980477223E-2</v>
      </c>
    </row>
    <row r="308" spans="1:37">
      <c r="A308" s="1"/>
      <c r="B308" s="17" t="s">
        <v>407</v>
      </c>
      <c r="C308" s="42" t="s">
        <v>518</v>
      </c>
      <c r="D308" t="s">
        <v>505</v>
      </c>
      <c r="E308" s="45" t="s">
        <v>407</v>
      </c>
      <c r="F308" s="45" t="s">
        <v>35</v>
      </c>
      <c r="H308" s="23">
        <f>VLOOKUP($B308,Data!$A$8:$GL$500,145,FALSE)</f>
        <v>3.0573663624511083E-2</v>
      </c>
      <c r="I308" s="23">
        <f>VLOOKUP($B308,Data!$A$8:$GL$500,146,FALSE)</f>
        <v>2.8661518661518663E-2</v>
      </c>
      <c r="J308" s="23">
        <f>VLOOKUP($B308,Data!$A$8:$GL$500,147,FALSE)</f>
        <v>2.9121447028423772E-2</v>
      </c>
      <c r="K308" s="23">
        <f>VLOOKUP($B308,Data!$A$8:$GL$500,148,FALSE)</f>
        <v>2.8793774319066146E-2</v>
      </c>
      <c r="L308" s="23">
        <f>VLOOKUP($B308,Data!$A$8:$GL$500,149,FALSE)</f>
        <v>3.2209150326797387E-2</v>
      </c>
      <c r="M308" s="23">
        <f>VLOOKUP($B308,Data!$A$8:$GL$500,150,FALSE)</f>
        <v>2.9788918205804749E-2</v>
      </c>
      <c r="N308" s="23">
        <f>VLOOKUP($B308,Data!$A$8:$GL$500,151,FALSE)</f>
        <v>2.6436931079323798E-2</v>
      </c>
      <c r="O308" s="23">
        <f>VLOOKUP($B308,Data!$A$8:$GL$500,152,FALSE)</f>
        <v>2.5969191270860077E-2</v>
      </c>
      <c r="P308" s="23">
        <f>VLOOKUP($B308,Data!$A$8:$GL$500,153,FALSE)</f>
        <v>2.6790281329923275E-2</v>
      </c>
      <c r="Q308" s="23">
        <f>VLOOKUP($B308,Data!$A$8:$GL$500,154,FALSE)</f>
        <v>2.6070528967254408E-2</v>
      </c>
      <c r="R308" s="23">
        <f>VLOOKUP($B308,Data!$A$8:$GL$500,155,FALSE)</f>
        <v>2.9686323713927227E-2</v>
      </c>
      <c r="S308" s="23">
        <f>VLOOKUP($B308,Data!$A$8:$GL$500,156,FALSE)</f>
        <v>3.5967540574282149E-2</v>
      </c>
      <c r="T308" s="23">
        <f>VLOOKUP($B308,Data!$A$8:$GL$500,157,FALSE)</f>
        <v>5.0431565967940815E-2</v>
      </c>
      <c r="U308" s="23">
        <f>VLOOKUP($B308,Data!$A$8:$GL$500,158,FALSE)</f>
        <v>5.2163164400494434E-2</v>
      </c>
      <c r="V308" s="23">
        <f>VLOOKUP($B308,Data!$A$8:$GL$500,159,FALSE)</f>
        <v>5.0362756952841599E-2</v>
      </c>
      <c r="W308" s="23">
        <f>VLOOKUP($B308,Data!$A$8:$GL$500,160,FALSE)</f>
        <v>4.9227985524728589E-2</v>
      </c>
      <c r="X308" s="23">
        <f>VLOOKUP($B308,Data!$A$8:$GL$500,161,FALSE)</f>
        <v>5.5677339901477829E-2</v>
      </c>
      <c r="Y308" s="23">
        <f>VLOOKUP($B308,Data!$A$8:$GL$500,162,FALSE)</f>
        <v>5.1725826193390452E-2</v>
      </c>
      <c r="Z308" s="23">
        <f>VLOOKUP($B308,Data!$A$8:$GL$500,163,FALSE)</f>
        <v>4.8608058608058606E-2</v>
      </c>
      <c r="AA308" s="23">
        <f>VLOOKUP($B308,Data!$A$8:$GL$500,164,FALSE)</f>
        <v>4.6804878048780488E-2</v>
      </c>
      <c r="AB308" s="23">
        <f>VLOOKUP($B308,Data!$A$8:$GL$500,165,FALSE)</f>
        <v>5.1055753262158957E-2</v>
      </c>
      <c r="AC308" s="23">
        <f>VLOOKUP($B308,Data!$A$8:$GL$500,166,FALSE)</f>
        <v>5.1459074733096084E-2</v>
      </c>
      <c r="AD308" s="23">
        <f>VLOOKUP($B308,Data!$A$8:$GL$500,167,FALSE)</f>
        <v>5.2939068100358422E-2</v>
      </c>
      <c r="AE308" s="52">
        <f>VLOOKUP($B308,Data!$A$8:$GL$500,168,FALSE)</f>
        <v>4.9292565947242205E-2</v>
      </c>
      <c r="AF308" s="52">
        <f>VLOOKUP($B308,Data!$A$8:$GL$500,169,FALSE)</f>
        <v>5.4603365384615382E-2</v>
      </c>
      <c r="AG308" s="52">
        <f>VLOOKUP($B308,Data!$A$8:$GL$500,170,FALSE)</f>
        <v>4.8000000000000001E-2</v>
      </c>
      <c r="AH308" s="52">
        <f>VLOOKUP($B308,Data!$A$8:$GL$500,171,FALSE)</f>
        <v>4.7973300970873788E-2</v>
      </c>
      <c r="AI308" s="52">
        <f>VLOOKUP($B308,Data!$A$8:$GL$500,172,FALSE)</f>
        <v>4.8012121212121214E-2</v>
      </c>
      <c r="AJ308" s="52">
        <f>VLOOKUP($B308,Data!$A$8:$GL$500,173,FALSE)</f>
        <v>5.3495260663507106E-2</v>
      </c>
      <c r="AK308" s="52">
        <f>VLOOKUP($B308,Data!$A$8:$GL$500,174,FALSE)</f>
        <v>4.7841306884480746E-2</v>
      </c>
    </row>
    <row r="309" spans="1:37">
      <c r="A309" s="1"/>
      <c r="B309" s="17" t="s">
        <v>408</v>
      </c>
      <c r="C309" s="42" t="s">
        <v>517</v>
      </c>
      <c r="D309" t="s">
        <v>0</v>
      </c>
      <c r="E309" s="45" t="s">
        <v>408</v>
      </c>
      <c r="F309" s="45" t="s">
        <v>35</v>
      </c>
      <c r="H309" s="23">
        <f>VLOOKUP($B309,Data!$A$8:$GL$500,145,FALSE)</f>
        <v>1.5850694444444445E-2</v>
      </c>
      <c r="I309" s="23">
        <f>VLOOKUP($B309,Data!$A$8:$GL$500,146,FALSE)</f>
        <v>1.5061295971978984E-2</v>
      </c>
      <c r="J309" s="23">
        <f>VLOOKUP($B309,Data!$A$8:$GL$500,147,FALSE)</f>
        <v>1.4696428571428572E-2</v>
      </c>
      <c r="K309" s="23">
        <f>VLOOKUP($B309,Data!$A$8:$GL$500,148,FALSE)</f>
        <v>1.3321616871704745E-2</v>
      </c>
      <c r="L309" s="23">
        <f>VLOOKUP($B309,Data!$A$8:$GL$500,149,FALSE)</f>
        <v>1.3196428571428571E-2</v>
      </c>
      <c r="M309" s="23">
        <f>VLOOKUP($B309,Data!$A$8:$GL$500,150,FALSE)</f>
        <v>1.1888888888888888E-2</v>
      </c>
      <c r="N309" s="23">
        <f>VLOOKUP($B309,Data!$A$8:$GL$500,151,FALSE)</f>
        <v>1.163963963963964E-2</v>
      </c>
      <c r="O309" s="23">
        <f>VLOOKUP($B309,Data!$A$8:$GL$500,152,FALSE)</f>
        <v>1.027124773960217E-2</v>
      </c>
      <c r="P309" s="23">
        <f>VLOOKUP($B309,Data!$A$8:$GL$500,153,FALSE)</f>
        <v>1.2373188405797101E-2</v>
      </c>
      <c r="Q309" s="23">
        <f>VLOOKUP($B309,Data!$A$8:$GL$500,154,FALSE)</f>
        <v>1.1777777777777778E-2</v>
      </c>
      <c r="R309" s="23">
        <f>VLOOKUP($B309,Data!$A$8:$GL$500,155,FALSE)</f>
        <v>1.4158964879852126E-2</v>
      </c>
      <c r="S309" s="23">
        <f>VLOOKUP($B309,Data!$A$8:$GL$500,156,FALSE)</f>
        <v>1.8363636363636363E-2</v>
      </c>
      <c r="T309" s="23">
        <f>VLOOKUP($B309,Data!$A$8:$GL$500,157,FALSE)</f>
        <v>2.8778761061946902E-2</v>
      </c>
      <c r="U309" s="23">
        <f>VLOOKUP($B309,Data!$A$8:$GL$500,158,FALSE)</f>
        <v>2.827054794520548E-2</v>
      </c>
      <c r="V309" s="23">
        <f>VLOOKUP($B309,Data!$A$8:$GL$500,159,FALSE)</f>
        <v>2.9010416666666667E-2</v>
      </c>
      <c r="W309" s="23">
        <f>VLOOKUP($B309,Data!$A$8:$GL$500,160,FALSE)</f>
        <v>2.5886287625418059E-2</v>
      </c>
      <c r="X309" s="23">
        <f>VLOOKUP($B309,Data!$A$8:$GL$500,161,FALSE)</f>
        <v>2.6363636363636363E-2</v>
      </c>
      <c r="Y309" s="23">
        <f>VLOOKUP($B309,Data!$A$8:$GL$500,162,FALSE)</f>
        <v>2.28476821192053E-2</v>
      </c>
      <c r="Z309" s="23">
        <f>VLOOKUP($B309,Data!$A$8:$GL$500,163,FALSE)</f>
        <v>2.2640264026402641E-2</v>
      </c>
      <c r="AA309" s="23">
        <f>VLOOKUP($B309,Data!$A$8:$GL$500,164,FALSE)</f>
        <v>2.0497512437810946E-2</v>
      </c>
      <c r="AB309" s="23">
        <f>VLOOKUP($B309,Data!$A$8:$GL$500,165,FALSE)</f>
        <v>2.4280821917808219E-2</v>
      </c>
      <c r="AC309" s="23">
        <f>VLOOKUP($B309,Data!$A$8:$GL$500,166,FALSE)</f>
        <v>2.4252100840336136E-2</v>
      </c>
      <c r="AD309" s="23">
        <f>VLOOKUP($B309,Data!$A$8:$GL$500,167,FALSE)</f>
        <v>2.5425709515859766E-2</v>
      </c>
      <c r="AE309" s="52">
        <f>VLOOKUP($B309,Data!$A$8:$GL$500,168,FALSE)</f>
        <v>2.5777777777777778E-2</v>
      </c>
      <c r="AF309" s="52">
        <f>VLOOKUP($B309,Data!$A$8:$GL$500,169,FALSE)</f>
        <v>2.8886986301369863E-2</v>
      </c>
      <c r="AG309" s="52">
        <f>VLOOKUP($B309,Data!$A$8:$GL$500,170,FALSE)</f>
        <v>2.8970588235294116E-2</v>
      </c>
      <c r="AH309" s="52">
        <f>VLOOKUP($B309,Data!$A$8:$GL$500,171,FALSE)</f>
        <v>2.8620689655172414E-2</v>
      </c>
      <c r="AI309" s="52">
        <f>VLOOKUP($B309,Data!$A$8:$GL$500,172,FALSE)</f>
        <v>2.7159090909090911E-2</v>
      </c>
      <c r="AJ309" s="52">
        <f>VLOOKUP($B309,Data!$A$8:$GL$500,173,FALSE)</f>
        <v>2.7791970802919709E-2</v>
      </c>
      <c r="AK309" s="52">
        <f>VLOOKUP($B309,Data!$A$8:$GL$500,174,FALSE)</f>
        <v>2.3872113676731792E-2</v>
      </c>
    </row>
    <row r="310" spans="1:37">
      <c r="A310" s="1"/>
      <c r="B310" s="17" t="s">
        <v>409</v>
      </c>
      <c r="C310" s="42" t="s">
        <v>518</v>
      </c>
      <c r="D310" t="s">
        <v>505</v>
      </c>
      <c r="E310" s="45" t="s">
        <v>409</v>
      </c>
      <c r="F310" s="45" t="s">
        <v>34</v>
      </c>
      <c r="H310" s="23">
        <f>VLOOKUP($B310,Data!$A$8:$GL$500,145,FALSE)</f>
        <v>3.6377816291161179E-2</v>
      </c>
      <c r="I310" s="23">
        <f>VLOOKUP($B310,Data!$A$8:$GL$500,146,FALSE)</f>
        <v>3.2910321489001693E-2</v>
      </c>
      <c r="J310" s="23">
        <f>VLOOKUP($B310,Data!$A$8:$GL$500,147,FALSE)</f>
        <v>3.2707275803722506E-2</v>
      </c>
      <c r="K310" s="23">
        <f>VLOOKUP($B310,Data!$A$8:$GL$500,148,FALSE)</f>
        <v>3.5827814569536424E-2</v>
      </c>
      <c r="L310" s="23">
        <f>VLOOKUP($B310,Data!$A$8:$GL$500,149,FALSE)</f>
        <v>3.8861386138613861E-2</v>
      </c>
      <c r="M310" s="23">
        <f>VLOOKUP($B310,Data!$A$8:$GL$500,150,FALSE)</f>
        <v>3.1571194762684121E-2</v>
      </c>
      <c r="N310" s="23">
        <f>VLOOKUP($B310,Data!$A$8:$GL$500,151,FALSE)</f>
        <v>2.5927750410509032E-2</v>
      </c>
      <c r="O310" s="23">
        <f>VLOOKUP($B310,Data!$A$8:$GL$500,152,FALSE)</f>
        <v>2.8557213930348258E-2</v>
      </c>
      <c r="P310" s="23">
        <f>VLOOKUP($B310,Data!$A$8:$GL$500,153,FALSE)</f>
        <v>3.0766666666666668E-2</v>
      </c>
      <c r="Q310" s="23">
        <f>VLOOKUP($B310,Data!$A$8:$GL$500,154,FALSE)</f>
        <v>2.7077175697865354E-2</v>
      </c>
      <c r="R310" s="23">
        <f>VLOOKUP($B310,Data!$A$8:$GL$500,155,FALSE)</f>
        <v>3.2949756888168556E-2</v>
      </c>
      <c r="S310" s="23">
        <f>VLOOKUP($B310,Data!$A$8:$GL$500,156,FALSE)</f>
        <v>4.7662337662337663E-2</v>
      </c>
      <c r="T310" s="23">
        <f>VLOOKUP($B310,Data!$A$8:$GL$500,157,FALSE)</f>
        <v>5.9917898193760262E-2</v>
      </c>
      <c r="U310" s="23">
        <f>VLOOKUP($B310,Data!$A$8:$GL$500,158,FALSE)</f>
        <v>5.4917491749174915E-2</v>
      </c>
      <c r="V310" s="23">
        <f>VLOOKUP($B310,Data!$A$8:$GL$500,159,FALSE)</f>
        <v>5.5427631578947367E-2</v>
      </c>
      <c r="W310" s="23">
        <f>VLOOKUP($B310,Data!$A$8:$GL$500,160,FALSE)</f>
        <v>5.6348684210526315E-2</v>
      </c>
      <c r="X310" s="23">
        <f>VLOOKUP($B310,Data!$A$8:$GL$500,161,FALSE)</f>
        <v>6.056384742951907E-2</v>
      </c>
      <c r="Y310" s="23">
        <f>VLOOKUP($B310,Data!$A$8:$GL$500,162,FALSE)</f>
        <v>4.8044217687074828E-2</v>
      </c>
      <c r="Z310" s="23">
        <f>VLOOKUP($B310,Data!$A$8:$GL$500,163,FALSE)</f>
        <v>4.8771331058020478E-2</v>
      </c>
      <c r="AA310" s="23">
        <f>VLOOKUP($B310,Data!$A$8:$GL$500,164,FALSE)</f>
        <v>5.6098807495741053E-2</v>
      </c>
      <c r="AB310" s="23">
        <f>VLOOKUP($B310,Data!$A$8:$GL$500,165,FALSE)</f>
        <v>6.1344537815126048E-2</v>
      </c>
      <c r="AC310" s="23">
        <f>VLOOKUP($B310,Data!$A$8:$GL$500,166,FALSE)</f>
        <v>5.4385382059800667E-2</v>
      </c>
      <c r="AD310" s="23">
        <f>VLOOKUP($B310,Data!$A$8:$GL$500,167,FALSE)</f>
        <v>5.8100840336134454E-2</v>
      </c>
      <c r="AE310" s="52">
        <f>VLOOKUP($B310,Data!$A$8:$GL$500,168,FALSE)</f>
        <v>6.1530612244897961E-2</v>
      </c>
      <c r="AF310" s="52">
        <f>VLOOKUP($B310,Data!$A$8:$GL$500,169,FALSE)</f>
        <v>6.6458684654300174E-2</v>
      </c>
      <c r="AG310" s="52">
        <f>VLOOKUP($B310,Data!$A$8:$GL$500,170,FALSE)</f>
        <v>5.8247078464106844E-2</v>
      </c>
      <c r="AH310" s="52">
        <f>VLOOKUP($B310,Data!$A$8:$GL$500,171,FALSE)</f>
        <v>5.7824620573355821E-2</v>
      </c>
      <c r="AI310" s="52">
        <f>VLOOKUP($B310,Data!$A$8:$GL$500,172,FALSE)</f>
        <v>5.6863406408094438E-2</v>
      </c>
      <c r="AJ310" s="52">
        <f>VLOOKUP($B310,Data!$A$8:$GL$500,173,FALSE)</f>
        <v>5.9547738693467335E-2</v>
      </c>
      <c r="AK310" s="52">
        <f>VLOOKUP($B310,Data!$A$8:$GL$500,174,FALSE)</f>
        <v>5.0913705583756345E-2</v>
      </c>
    </row>
    <row r="311" spans="1:37">
      <c r="A311" s="1"/>
      <c r="B311" s="17" t="s">
        <v>411</v>
      </c>
      <c r="C311" s="42" t="s">
        <v>516</v>
      </c>
      <c r="D311" t="s">
        <v>0</v>
      </c>
      <c r="E311" s="45" t="s">
        <v>411</v>
      </c>
      <c r="F311" s="45" t="s">
        <v>34</v>
      </c>
      <c r="H311" s="23">
        <f>VLOOKUP($B311,Data!$A$8:$GL$500,145,FALSE)</f>
        <v>3.1478599221789881E-2</v>
      </c>
      <c r="I311" s="23">
        <f>VLOOKUP($B311,Data!$A$8:$GL$500,146,FALSE)</f>
        <v>2.620817843866171E-2</v>
      </c>
      <c r="J311" s="23">
        <f>VLOOKUP($B311,Data!$A$8:$GL$500,147,FALSE)</f>
        <v>2.447653429602888E-2</v>
      </c>
      <c r="K311" s="23">
        <f>VLOOKUP($B311,Data!$A$8:$GL$500,148,FALSE)</f>
        <v>2.7554744525547445E-2</v>
      </c>
      <c r="L311" s="23">
        <f>VLOOKUP($B311,Data!$A$8:$GL$500,149,FALSE)</f>
        <v>2.8989547038327526E-2</v>
      </c>
      <c r="M311" s="23">
        <f>VLOOKUP($B311,Data!$A$8:$GL$500,150,FALSE)</f>
        <v>2.2581818181818182E-2</v>
      </c>
      <c r="N311" s="23">
        <f>VLOOKUP($B311,Data!$A$8:$GL$500,151,FALSE)</f>
        <v>2.2695035460992909E-2</v>
      </c>
      <c r="O311" s="23">
        <f>VLOOKUP($B311,Data!$A$8:$GL$500,152,FALSE)</f>
        <v>2.2791519434628975E-2</v>
      </c>
      <c r="P311" s="23">
        <f>VLOOKUP($B311,Data!$A$8:$GL$500,153,FALSE)</f>
        <v>2.2797202797202796E-2</v>
      </c>
      <c r="Q311" s="23">
        <f>VLOOKUP($B311,Data!$A$8:$GL$500,154,FALSE)</f>
        <v>2.0105633802816901E-2</v>
      </c>
      <c r="R311" s="23">
        <f>VLOOKUP($B311,Data!$A$8:$GL$500,155,FALSE)</f>
        <v>2.527972027972028E-2</v>
      </c>
      <c r="S311" s="23">
        <f>VLOOKUP($B311,Data!$A$8:$GL$500,156,FALSE)</f>
        <v>3.4065573770491804E-2</v>
      </c>
      <c r="T311" s="23">
        <f>VLOOKUP($B311,Data!$A$8:$GL$500,157,FALSE)</f>
        <v>4.3583061889250811E-2</v>
      </c>
      <c r="U311" s="23">
        <f>VLOOKUP($B311,Data!$A$8:$GL$500,158,FALSE)</f>
        <v>3.7836065573770492E-2</v>
      </c>
      <c r="V311" s="23">
        <f>VLOOKUP($B311,Data!$A$8:$GL$500,159,FALSE)</f>
        <v>3.5592105263157897E-2</v>
      </c>
      <c r="W311" s="23">
        <f>VLOOKUP($B311,Data!$A$8:$GL$500,160,FALSE)</f>
        <v>3.7433333333333332E-2</v>
      </c>
      <c r="X311" s="23">
        <f>VLOOKUP($B311,Data!$A$8:$GL$500,161,FALSE)</f>
        <v>3.5490196078431374E-2</v>
      </c>
      <c r="Y311" s="23">
        <f>VLOOKUP($B311,Data!$A$8:$GL$500,162,FALSE)</f>
        <v>2.8241042345276874E-2</v>
      </c>
      <c r="Z311" s="23">
        <f>VLOOKUP($B311,Data!$A$8:$GL$500,163,FALSE)</f>
        <v>2.77491961414791E-2</v>
      </c>
      <c r="AA311" s="23">
        <f>VLOOKUP($B311,Data!$A$8:$GL$500,164,FALSE)</f>
        <v>3.2643312101910828E-2</v>
      </c>
      <c r="AB311" s="23">
        <f>VLOOKUP($B311,Data!$A$8:$GL$500,165,FALSE)</f>
        <v>3.7346938775510201E-2</v>
      </c>
      <c r="AC311" s="23">
        <f>VLOOKUP($B311,Data!$A$8:$GL$500,166,FALSE)</f>
        <v>3.2749140893470793E-2</v>
      </c>
      <c r="AD311" s="23">
        <f>VLOOKUP($B311,Data!$A$8:$GL$500,167,FALSE)</f>
        <v>3.2894736842105261E-2</v>
      </c>
      <c r="AE311" s="52">
        <f>VLOOKUP($B311,Data!$A$8:$GL$500,168,FALSE)</f>
        <v>3.8093645484949833E-2</v>
      </c>
      <c r="AF311" s="52">
        <f>VLOOKUP($B311,Data!$A$8:$GL$500,169,FALSE)</f>
        <v>3.9967532467532464E-2</v>
      </c>
      <c r="AG311" s="52">
        <f>VLOOKUP($B311,Data!$A$8:$GL$500,170,FALSE)</f>
        <v>3.5064935064935063E-2</v>
      </c>
      <c r="AH311" s="52">
        <f>VLOOKUP($B311,Data!$A$8:$GL$500,171,FALSE)</f>
        <v>3.6145833333333335E-2</v>
      </c>
      <c r="AI311" s="52">
        <f>VLOOKUP($B311,Data!$A$8:$GL$500,172,FALSE)</f>
        <v>3.9586206896551727E-2</v>
      </c>
      <c r="AJ311" s="52">
        <f>VLOOKUP($B311,Data!$A$8:$GL$500,173,FALSE)</f>
        <v>3.9381443298969074E-2</v>
      </c>
      <c r="AK311" s="52">
        <f>VLOOKUP($B311,Data!$A$8:$GL$500,174,FALSE)</f>
        <v>3.2758620689655175E-2</v>
      </c>
    </row>
    <row r="312" spans="1:37">
      <c r="A312" s="1"/>
      <c r="B312" s="17" t="s">
        <v>412</v>
      </c>
      <c r="C312" s="42" t="s">
        <v>518</v>
      </c>
      <c r="D312" t="s">
        <v>505</v>
      </c>
      <c r="E312" s="45" t="s">
        <v>412</v>
      </c>
      <c r="F312" s="45" t="s">
        <v>42</v>
      </c>
      <c r="H312" s="23">
        <f>VLOOKUP($B312,Data!$A$8:$GL$500,145,FALSE)</f>
        <v>8.7732497387669806E-2</v>
      </c>
      <c r="I312" s="23">
        <f>VLOOKUP($B312,Data!$A$8:$GL$500,146,FALSE)</f>
        <v>8.9605399792315674E-2</v>
      </c>
      <c r="J312" s="23">
        <f>VLOOKUP($B312,Data!$A$8:$GL$500,147,FALSE)</f>
        <v>9.5570824524312897E-2</v>
      </c>
      <c r="K312" s="23">
        <f>VLOOKUP($B312,Data!$A$8:$GL$500,148,FALSE)</f>
        <v>8.9416666666666672E-2</v>
      </c>
      <c r="L312" s="23">
        <f>VLOOKUP($B312,Data!$A$8:$GL$500,149,FALSE)</f>
        <v>8.5687061183550656E-2</v>
      </c>
      <c r="M312" s="23">
        <f>VLOOKUP($B312,Data!$A$8:$GL$500,150,FALSE)</f>
        <v>8.2119071644803227E-2</v>
      </c>
      <c r="N312" s="23">
        <f>VLOOKUP($B312,Data!$A$8:$GL$500,151,FALSE)</f>
        <v>7.8980582524271842E-2</v>
      </c>
      <c r="O312" s="23">
        <f>VLOOKUP($B312,Data!$A$8:$GL$500,152,FALSE)</f>
        <v>7.4842209072978297E-2</v>
      </c>
      <c r="P312" s="23">
        <f>VLOOKUP($B312,Data!$A$8:$GL$500,153,FALSE)</f>
        <v>7.2282196969696969E-2</v>
      </c>
      <c r="Q312" s="23">
        <f>VLOOKUP($B312,Data!$A$8:$GL$500,154,FALSE)</f>
        <v>6.8268003646308112E-2</v>
      </c>
      <c r="R312" s="23">
        <f>VLOOKUP($B312,Data!$A$8:$GL$500,155,FALSE)</f>
        <v>7.06951871657754E-2</v>
      </c>
      <c r="S312" s="23">
        <f>VLOOKUP($B312,Data!$A$8:$GL$500,156,FALSE)</f>
        <v>7.2903225806451616E-2</v>
      </c>
      <c r="T312" s="23">
        <f>VLOOKUP($B312,Data!$A$8:$GL$500,157,FALSE)</f>
        <v>8.4286949006050133E-2</v>
      </c>
      <c r="U312" s="23">
        <f>VLOOKUP($B312,Data!$A$8:$GL$500,158,FALSE)</f>
        <v>8.7545219638242897E-2</v>
      </c>
      <c r="V312" s="23">
        <f>VLOOKUP($B312,Data!$A$8:$GL$500,159,FALSE)</f>
        <v>9.0135249366018591E-2</v>
      </c>
      <c r="W312" s="23">
        <f>VLOOKUP($B312,Data!$A$8:$GL$500,160,FALSE)</f>
        <v>8.4468438538205987E-2</v>
      </c>
      <c r="X312" s="23">
        <f>VLOOKUP($B312,Data!$A$8:$GL$500,161,FALSE)</f>
        <v>8.6442227763923518E-2</v>
      </c>
      <c r="Y312" s="23">
        <f>VLOOKUP($B312,Data!$A$8:$GL$500,162,FALSE)</f>
        <v>8.3038810900082582E-2</v>
      </c>
      <c r="Z312" s="23">
        <f>VLOOKUP($B312,Data!$A$8:$GL$500,163,FALSE)</f>
        <v>8.6060352053646275E-2</v>
      </c>
      <c r="AA312" s="23">
        <f>VLOOKUP($B312,Data!$A$8:$GL$500,164,FALSE)</f>
        <v>8.2788381742738587E-2</v>
      </c>
      <c r="AB312" s="23">
        <f>VLOOKUP($B312,Data!$A$8:$GL$500,165,FALSE)</f>
        <v>8.6302170283806337E-2</v>
      </c>
      <c r="AC312" s="23">
        <f>VLOOKUP($B312,Data!$A$8:$GL$500,166,FALSE)</f>
        <v>8.7526881720430105E-2</v>
      </c>
      <c r="AD312" s="23">
        <f>VLOOKUP($B312,Data!$A$8:$GL$500,167,FALSE)</f>
        <v>9.6548223350253801E-2</v>
      </c>
      <c r="AE312" s="52">
        <f>VLOOKUP($B312,Data!$A$8:$GL$500,168,FALSE)</f>
        <v>9.1558654634946682E-2</v>
      </c>
      <c r="AF312" s="52">
        <f>VLOOKUP($B312,Data!$A$8:$GL$500,169,FALSE)</f>
        <v>9.0517380759902996E-2</v>
      </c>
      <c r="AG312" s="52">
        <f>VLOOKUP($B312,Data!$A$8:$GL$500,170,FALSE)</f>
        <v>8.6030844155844152E-2</v>
      </c>
      <c r="AH312" s="52">
        <f>VLOOKUP($B312,Data!$A$8:$GL$500,171,FALSE)</f>
        <v>8.4745098039215691E-2</v>
      </c>
      <c r="AI312" s="52">
        <f>VLOOKUP($B312,Data!$A$8:$GL$500,172,FALSE)</f>
        <v>8.4380952380952376E-2</v>
      </c>
      <c r="AJ312" s="52">
        <f>VLOOKUP($B312,Data!$A$8:$GL$500,173,FALSE)</f>
        <v>8.1570312500000006E-2</v>
      </c>
      <c r="AK312" s="52">
        <f>VLOOKUP($B312,Data!$A$8:$GL$500,174,FALSE)</f>
        <v>7.4644223412394795E-2</v>
      </c>
    </row>
    <row r="313" spans="1:37">
      <c r="A313" s="1"/>
      <c r="B313" s="17" t="s">
        <v>413</v>
      </c>
      <c r="C313" s="42" t="s">
        <v>518</v>
      </c>
      <c r="D313" t="s">
        <v>505</v>
      </c>
      <c r="E313" s="45" t="s">
        <v>413</v>
      </c>
      <c r="F313" s="45" t="s">
        <v>33</v>
      </c>
      <c r="H313" s="23">
        <f>VLOOKUP($B313,Data!$A$8:$GL$500,145,FALSE)</f>
        <v>2.2163187855787476E-2</v>
      </c>
      <c r="I313" s="23">
        <f>VLOOKUP($B313,Data!$A$8:$GL$500,146,FALSE)</f>
        <v>2.2107750472589793E-2</v>
      </c>
      <c r="J313" s="23">
        <f>VLOOKUP($B313,Data!$A$8:$GL$500,147,FALSE)</f>
        <v>2.4454887218045111E-2</v>
      </c>
      <c r="K313" s="23">
        <f>VLOOKUP($B313,Data!$A$8:$GL$500,148,FALSE)</f>
        <v>2.2761816496756255E-2</v>
      </c>
      <c r="L313" s="23">
        <f>VLOOKUP($B313,Data!$A$8:$GL$500,149,FALSE)</f>
        <v>2.4489795918367346E-2</v>
      </c>
      <c r="M313" s="23">
        <f>VLOOKUP($B313,Data!$A$8:$GL$500,150,FALSE)</f>
        <v>2.1003683241252302E-2</v>
      </c>
      <c r="N313" s="23">
        <f>VLOOKUP($B313,Data!$A$8:$GL$500,151,FALSE)</f>
        <v>2.0409302325581396E-2</v>
      </c>
      <c r="O313" s="23">
        <f>VLOOKUP($B313,Data!$A$8:$GL$500,152,FALSE)</f>
        <v>1.9284369114877589E-2</v>
      </c>
      <c r="P313" s="23">
        <f>VLOOKUP($B313,Data!$A$8:$GL$500,153,FALSE)</f>
        <v>2.0848708487084869E-2</v>
      </c>
      <c r="Q313" s="23">
        <f>VLOOKUP($B313,Data!$A$8:$GL$500,154,FALSE)</f>
        <v>2.0580762250453719E-2</v>
      </c>
      <c r="R313" s="23">
        <f>VLOOKUP($B313,Data!$A$8:$GL$500,155,FALSE)</f>
        <v>2.429475587703436E-2</v>
      </c>
      <c r="S313" s="23">
        <f>VLOOKUP($B313,Data!$A$8:$GL$500,156,FALSE)</f>
        <v>3.1011959521619135E-2</v>
      </c>
      <c r="T313" s="23">
        <f>VLOOKUP($B313,Data!$A$8:$GL$500,157,FALSE)</f>
        <v>4.0678438661710038E-2</v>
      </c>
      <c r="U313" s="23">
        <f>VLOOKUP($B313,Data!$A$8:$GL$500,158,FALSE)</f>
        <v>4.2450704225352111E-2</v>
      </c>
      <c r="V313" s="23">
        <f>VLOOKUP($B313,Data!$A$8:$GL$500,159,FALSE)</f>
        <v>4.5782567947516402E-2</v>
      </c>
      <c r="W313" s="23">
        <f>VLOOKUP($B313,Data!$A$8:$GL$500,160,FALSE)</f>
        <v>4.3729933899905572E-2</v>
      </c>
      <c r="X313" s="23">
        <f>VLOOKUP($B313,Data!$A$8:$GL$500,161,FALSE)</f>
        <v>4.5282485875706213E-2</v>
      </c>
      <c r="Y313" s="23">
        <f>VLOOKUP($B313,Data!$A$8:$GL$500,162,FALSE)</f>
        <v>4.0797373358348966E-2</v>
      </c>
      <c r="Z313" s="23">
        <f>VLOOKUP($B313,Data!$A$8:$GL$500,163,FALSE)</f>
        <v>4.1610169491525427E-2</v>
      </c>
      <c r="AA313" s="23">
        <f>VLOOKUP($B313,Data!$A$8:$GL$500,164,FALSE)</f>
        <v>3.8164967562557925E-2</v>
      </c>
      <c r="AB313" s="23">
        <f>VLOOKUP($B313,Data!$A$8:$GL$500,165,FALSE)</f>
        <v>3.9546716003700279E-2</v>
      </c>
      <c r="AC313" s="23">
        <f>VLOOKUP($B313,Data!$A$8:$GL$500,166,FALSE)</f>
        <v>3.9566020313942754E-2</v>
      </c>
      <c r="AD313" s="23">
        <f>VLOOKUP($B313,Data!$A$8:$GL$500,167,FALSE)</f>
        <v>4.3233923578751166E-2</v>
      </c>
      <c r="AE313" s="52">
        <f>VLOOKUP($B313,Data!$A$8:$GL$500,168,FALSE)</f>
        <v>4.267840593141798E-2</v>
      </c>
      <c r="AF313" s="52">
        <f>VLOOKUP($B313,Data!$A$8:$GL$500,169,FALSE)</f>
        <v>4.5096952908587257E-2</v>
      </c>
      <c r="AG313" s="52">
        <f>VLOOKUP($B313,Data!$A$8:$GL$500,170,FALSE)</f>
        <v>4.4076492537313432E-2</v>
      </c>
      <c r="AH313" s="52">
        <f>VLOOKUP($B313,Data!$A$8:$GL$500,171,FALSE)</f>
        <v>4.446311858076564E-2</v>
      </c>
      <c r="AI313" s="52">
        <f>VLOOKUP($B313,Data!$A$8:$GL$500,172,FALSE)</f>
        <v>4.1552853133769878E-2</v>
      </c>
      <c r="AJ313" s="52">
        <f>VLOOKUP($B313,Data!$A$8:$GL$500,173,FALSE)</f>
        <v>4.3089053803339515E-2</v>
      </c>
      <c r="AK313" s="52">
        <f>VLOOKUP($B313,Data!$A$8:$GL$500,174,FALSE)</f>
        <v>3.8620055197792089E-2</v>
      </c>
    </row>
    <row r="314" spans="1:37">
      <c r="A314" s="1"/>
      <c r="B314" s="17" t="s">
        <v>414</v>
      </c>
      <c r="C314" s="42" t="s">
        <v>517</v>
      </c>
      <c r="D314" t="s">
        <v>0</v>
      </c>
      <c r="E314" s="45" t="s">
        <v>414</v>
      </c>
      <c r="F314" s="45" t="s">
        <v>35</v>
      </c>
      <c r="H314" s="23">
        <f>VLOOKUP($B314,Data!$A$8:$GL$500,145,FALSE)</f>
        <v>1.5762376237623762E-2</v>
      </c>
      <c r="I314" s="23">
        <f>VLOOKUP($B314,Data!$A$8:$GL$500,146,FALSE)</f>
        <v>1.4686868686868687E-2</v>
      </c>
      <c r="J314" s="23">
        <f>VLOOKUP($B314,Data!$A$8:$GL$500,147,FALSE)</f>
        <v>1.2807017543859649E-2</v>
      </c>
      <c r="K314" s="23">
        <f>VLOOKUP($B314,Data!$A$8:$GL$500,148,FALSE)</f>
        <v>1.1875E-2</v>
      </c>
      <c r="L314" s="23">
        <f>VLOOKUP($B314,Data!$A$8:$GL$500,149,FALSE)</f>
        <v>1.2427745664739885E-2</v>
      </c>
      <c r="M314" s="23">
        <f>VLOOKUP($B314,Data!$A$8:$GL$500,150,FALSE)</f>
        <v>1.1138519924098672E-2</v>
      </c>
      <c r="N314" s="23">
        <f>VLOOKUP($B314,Data!$A$8:$GL$500,151,FALSE)</f>
        <v>1.1544554455445544E-2</v>
      </c>
      <c r="O314" s="23">
        <f>VLOOKUP($B314,Data!$A$8:$GL$500,152,FALSE)</f>
        <v>1.0647058823529412E-2</v>
      </c>
      <c r="P314" s="23">
        <f>VLOOKUP($B314,Data!$A$8:$GL$500,153,FALSE)</f>
        <v>1.1151631477927063E-2</v>
      </c>
      <c r="Q314" s="23">
        <f>VLOOKUP($B314,Data!$A$8:$GL$500,154,FALSE)</f>
        <v>1.048828125E-2</v>
      </c>
      <c r="R314" s="23">
        <f>VLOOKUP($B314,Data!$A$8:$GL$500,155,FALSE)</f>
        <v>1.197265625E-2</v>
      </c>
      <c r="S314" s="23">
        <f>VLOOKUP($B314,Data!$A$8:$GL$500,156,FALSE)</f>
        <v>1.7862745098039215E-2</v>
      </c>
      <c r="T314" s="23">
        <f>VLOOKUP($B314,Data!$A$8:$GL$500,157,FALSE)</f>
        <v>2.6647398843930636E-2</v>
      </c>
      <c r="U314" s="23">
        <f>VLOOKUP($B314,Data!$A$8:$GL$500,158,FALSE)</f>
        <v>2.6742857142857141E-2</v>
      </c>
      <c r="V314" s="23">
        <f>VLOOKUP($B314,Data!$A$8:$GL$500,159,FALSE)</f>
        <v>2.676864244741874E-2</v>
      </c>
      <c r="W314" s="23">
        <f>VLOOKUP($B314,Data!$A$8:$GL$500,160,FALSE)</f>
        <v>2.3795761078998074E-2</v>
      </c>
      <c r="X314" s="23">
        <f>VLOOKUP($B314,Data!$A$8:$GL$500,161,FALSE)</f>
        <v>2.5343511450381679E-2</v>
      </c>
      <c r="Y314" s="23">
        <f>VLOOKUP($B314,Data!$A$8:$GL$500,162,FALSE)</f>
        <v>2.2616279069767441E-2</v>
      </c>
      <c r="Z314" s="23">
        <f>VLOOKUP($B314,Data!$A$8:$GL$500,163,FALSE)</f>
        <v>2.1984732824427481E-2</v>
      </c>
      <c r="AA314" s="23">
        <f>VLOOKUP($B314,Data!$A$8:$GL$500,164,FALSE)</f>
        <v>1.9229323308270676E-2</v>
      </c>
      <c r="AB314" s="23">
        <f>VLOOKUP($B314,Data!$A$8:$GL$500,165,FALSE)</f>
        <v>2.1609848484848485E-2</v>
      </c>
      <c r="AC314" s="23">
        <f>VLOOKUP($B314,Data!$A$8:$GL$500,166,FALSE)</f>
        <v>2.0575139146567719E-2</v>
      </c>
      <c r="AD314" s="23">
        <f>VLOOKUP($B314,Data!$A$8:$GL$500,167,FALSE)</f>
        <v>2.1955307262569831E-2</v>
      </c>
      <c r="AE314" s="52">
        <f>VLOOKUP($B314,Data!$A$8:$GL$500,168,FALSE)</f>
        <v>2.088235294117647E-2</v>
      </c>
      <c r="AF314" s="52">
        <f>VLOOKUP($B314,Data!$A$8:$GL$500,169,FALSE)</f>
        <v>2.3574144486692015E-2</v>
      </c>
      <c r="AG314" s="52">
        <f>VLOOKUP($B314,Data!$A$8:$GL$500,170,FALSE)</f>
        <v>2.0166051660516604E-2</v>
      </c>
      <c r="AH314" s="52">
        <f>VLOOKUP($B314,Data!$A$8:$GL$500,171,FALSE)</f>
        <v>2.0344827586206895E-2</v>
      </c>
      <c r="AI314" s="52">
        <f>VLOOKUP($B314,Data!$A$8:$GL$500,172,FALSE)</f>
        <v>1.8171428571428571E-2</v>
      </c>
      <c r="AJ314" s="52">
        <f>VLOOKUP($B314,Data!$A$8:$GL$500,173,FALSE)</f>
        <v>1.8935779816513763E-2</v>
      </c>
      <c r="AK314" s="52">
        <f>VLOOKUP($B314,Data!$A$8:$GL$500,174,FALSE)</f>
        <v>1.6266416510318949E-2</v>
      </c>
    </row>
    <row r="315" spans="1:37">
      <c r="A315" s="1"/>
      <c r="B315" s="17" t="s">
        <v>415</v>
      </c>
      <c r="C315" s="42" t="s">
        <v>517</v>
      </c>
      <c r="D315" t="s">
        <v>0</v>
      </c>
      <c r="E315" s="45" t="s">
        <v>415</v>
      </c>
      <c r="F315" s="45" t="s">
        <v>32</v>
      </c>
      <c r="G315" s="45" t="s">
        <v>35</v>
      </c>
      <c r="H315" s="23">
        <f>VLOOKUP($B315,Data!$A$8:$GL$500,145,FALSE)</f>
        <v>1.0533333333333334E-2</v>
      </c>
      <c r="I315" s="23">
        <f>VLOOKUP($B315,Data!$A$8:$GL$500,146,FALSE)</f>
        <v>1.0027472527472528E-2</v>
      </c>
      <c r="J315" s="23">
        <f>VLOOKUP($B315,Data!$A$8:$GL$500,147,FALSE)</f>
        <v>1.1401617250673854E-2</v>
      </c>
      <c r="K315" s="23">
        <f>VLOOKUP($B315,Data!$A$8:$GL$500,148,FALSE)</f>
        <v>9.573333333333333E-3</v>
      </c>
      <c r="L315" s="23">
        <f>VLOOKUP($B315,Data!$A$8:$GL$500,149,FALSE)</f>
        <v>1.0349462365591398E-2</v>
      </c>
      <c r="M315" s="23">
        <f>VLOOKUP($B315,Data!$A$8:$GL$500,150,FALSE)</f>
        <v>8.5978835978835974E-3</v>
      </c>
      <c r="N315" s="23">
        <f>VLOOKUP($B315,Data!$A$8:$GL$500,151,FALSE)</f>
        <v>8.6863270777479892E-3</v>
      </c>
      <c r="O315" s="23">
        <f>VLOOKUP($B315,Data!$A$8:$GL$500,152,FALSE)</f>
        <v>7.8756476683937825E-3</v>
      </c>
      <c r="P315" s="23">
        <f>VLOOKUP($B315,Data!$A$8:$GL$500,153,FALSE)</f>
        <v>8.5254691689008039E-3</v>
      </c>
      <c r="Q315" s="23">
        <f>VLOOKUP($B315,Data!$A$8:$GL$500,154,FALSE)</f>
        <v>8.4675324675324674E-3</v>
      </c>
      <c r="R315" s="23">
        <f>VLOOKUP($B315,Data!$A$8:$GL$500,155,FALSE)</f>
        <v>1.0077519379844961E-2</v>
      </c>
      <c r="S315" s="23">
        <f>VLOOKUP($B315,Data!$A$8:$GL$500,156,FALSE)</f>
        <v>1.3963254593175854E-2</v>
      </c>
      <c r="T315" s="23">
        <f>VLOOKUP($B315,Data!$A$8:$GL$500,157,FALSE)</f>
        <v>2.2580645161290321E-2</v>
      </c>
      <c r="U315" s="23">
        <f>VLOOKUP($B315,Data!$A$8:$GL$500,158,FALSE)</f>
        <v>2.4198473282442748E-2</v>
      </c>
      <c r="V315" s="23">
        <f>VLOOKUP($B315,Data!$A$8:$GL$500,159,FALSE)</f>
        <v>2.3856382978723403E-2</v>
      </c>
      <c r="W315" s="23">
        <f>VLOOKUP($B315,Data!$A$8:$GL$500,160,FALSE)</f>
        <v>2.3394255874673628E-2</v>
      </c>
      <c r="X315" s="23">
        <f>VLOOKUP($B315,Data!$A$8:$GL$500,161,FALSE)</f>
        <v>2.4905149051490515E-2</v>
      </c>
      <c r="Y315" s="23">
        <f>VLOOKUP($B315,Data!$A$8:$GL$500,162,FALSE)</f>
        <v>2.1303191489361703E-2</v>
      </c>
      <c r="Z315" s="23">
        <f>VLOOKUP($B315,Data!$A$8:$GL$500,163,FALSE)</f>
        <v>1.9662337662337662E-2</v>
      </c>
      <c r="AA315" s="23">
        <f>VLOOKUP($B315,Data!$A$8:$GL$500,164,FALSE)</f>
        <v>2.0783783783783785E-2</v>
      </c>
      <c r="AB315" s="23">
        <f>VLOOKUP($B315,Data!$A$8:$GL$500,165,FALSE)</f>
        <v>2.2027397260273973E-2</v>
      </c>
      <c r="AC315" s="23">
        <f>VLOOKUP($B315,Data!$A$8:$GL$500,166,FALSE)</f>
        <v>2.0261096605744124E-2</v>
      </c>
      <c r="AD315" s="23">
        <f>VLOOKUP($B315,Data!$A$8:$GL$500,167,FALSE)</f>
        <v>2.1140583554376657E-2</v>
      </c>
      <c r="AE315" s="52">
        <f>VLOOKUP($B315,Data!$A$8:$GL$500,168,FALSE)</f>
        <v>2.1424870466321244E-2</v>
      </c>
      <c r="AF315" s="52">
        <f>VLOOKUP($B315,Data!$A$8:$GL$500,169,FALSE)</f>
        <v>2.1116751269035533E-2</v>
      </c>
      <c r="AG315" s="52">
        <f>VLOOKUP($B315,Data!$A$8:$GL$500,170,FALSE)</f>
        <v>1.768637532133676E-2</v>
      </c>
      <c r="AH315" s="52">
        <f>VLOOKUP($B315,Data!$A$8:$GL$500,171,FALSE)</f>
        <v>1.7212713936430316E-2</v>
      </c>
      <c r="AI315" s="52">
        <f>VLOOKUP($B315,Data!$A$8:$GL$500,172,FALSE)</f>
        <v>1.8550000000000001E-2</v>
      </c>
      <c r="AJ315" s="52">
        <f>VLOOKUP($B315,Data!$A$8:$GL$500,173,FALSE)</f>
        <v>1.771712158808933E-2</v>
      </c>
      <c r="AK315" s="52">
        <f>VLOOKUP($B315,Data!$A$8:$GL$500,174,FALSE)</f>
        <v>1.5024390243902438E-2</v>
      </c>
    </row>
    <row r="316" spans="1:37">
      <c r="A316" s="1"/>
      <c r="B316" s="17" t="s">
        <v>416</v>
      </c>
      <c r="C316" s="42" t="s">
        <v>516</v>
      </c>
      <c r="D316" t="s">
        <v>0</v>
      </c>
      <c r="E316" s="45" t="s">
        <v>416</v>
      </c>
      <c r="F316" s="45" t="s">
        <v>507</v>
      </c>
      <c r="H316" s="23">
        <f>VLOOKUP($B316,Data!$A$8:$GL$500,145,FALSE)</f>
        <v>9.5781249999999998E-3</v>
      </c>
      <c r="I316" s="23">
        <f>VLOOKUP($B316,Data!$A$8:$GL$500,146,FALSE)</f>
        <v>8.4796238244514103E-3</v>
      </c>
      <c r="J316" s="23">
        <f>VLOOKUP($B316,Data!$A$8:$GL$500,147,FALSE)</f>
        <v>8.5602503912363074E-3</v>
      </c>
      <c r="K316" s="23">
        <f>VLOOKUP($B316,Data!$A$8:$GL$500,148,FALSE)</f>
        <v>8.2436708860759485E-3</v>
      </c>
      <c r="L316" s="23">
        <f>VLOOKUP($B316,Data!$A$8:$GL$500,149,FALSE)</f>
        <v>8.2159624413145546E-3</v>
      </c>
      <c r="M316" s="23">
        <f>VLOOKUP($B316,Data!$A$8:$GL$500,150,FALSE)</f>
        <v>6.9823434991974319E-3</v>
      </c>
      <c r="N316" s="23">
        <f>VLOOKUP($B316,Data!$A$8:$GL$500,151,FALSE)</f>
        <v>6.3738019169329073E-3</v>
      </c>
      <c r="O316" s="23">
        <f>VLOOKUP($B316,Data!$A$8:$GL$500,152,FALSE)</f>
        <v>5.7450076804915519E-3</v>
      </c>
      <c r="P316" s="23">
        <f>VLOOKUP($B316,Data!$A$8:$GL$500,153,FALSE)</f>
        <v>6.9147286821705425E-3</v>
      </c>
      <c r="Q316" s="23">
        <f>VLOOKUP($B316,Data!$A$8:$GL$500,154,FALSE)</f>
        <v>7.4454828660436134E-3</v>
      </c>
      <c r="R316" s="23">
        <f>VLOOKUP($B316,Data!$A$8:$GL$500,155,FALSE)</f>
        <v>8.934169278996866E-3</v>
      </c>
      <c r="S316" s="23">
        <f>VLOOKUP($B316,Data!$A$8:$GL$500,156,FALSE)</f>
        <v>1.2747603833865815E-2</v>
      </c>
      <c r="T316" s="23">
        <f>VLOOKUP($B316,Data!$A$8:$GL$500,157,FALSE)</f>
        <v>2.1940063091482651E-2</v>
      </c>
      <c r="U316" s="23">
        <f>VLOOKUP($B316,Data!$A$8:$GL$500,158,FALSE)</f>
        <v>2.2243589743589743E-2</v>
      </c>
      <c r="V316" s="23">
        <f>VLOOKUP($B316,Data!$A$8:$GL$500,159,FALSE)</f>
        <v>2.3925081433224756E-2</v>
      </c>
      <c r="W316" s="23">
        <f>VLOOKUP($B316,Data!$A$8:$GL$500,160,FALSE)</f>
        <v>2.1749174917491749E-2</v>
      </c>
      <c r="X316" s="23">
        <f>VLOOKUP($B316,Data!$A$8:$GL$500,161,FALSE)</f>
        <v>2.3042016806722691E-2</v>
      </c>
      <c r="Y316" s="23">
        <f>VLOOKUP($B316,Data!$A$8:$GL$500,162,FALSE)</f>
        <v>1.9546218487394958E-2</v>
      </c>
      <c r="Z316" s="23">
        <f>VLOOKUP($B316,Data!$A$8:$GL$500,163,FALSE)</f>
        <v>2.093062605752961E-2</v>
      </c>
      <c r="AA316" s="23">
        <f>VLOOKUP($B316,Data!$A$8:$GL$500,164,FALSE)</f>
        <v>1.9794871794871795E-2</v>
      </c>
      <c r="AB316" s="23">
        <f>VLOOKUP($B316,Data!$A$8:$GL$500,165,FALSE)</f>
        <v>2.1458333333333333E-2</v>
      </c>
      <c r="AC316" s="23">
        <f>VLOOKUP($B316,Data!$A$8:$GL$500,166,FALSE)</f>
        <v>1.9689655172413792E-2</v>
      </c>
      <c r="AD316" s="23">
        <f>VLOOKUP($B316,Data!$A$8:$GL$500,167,FALSE)</f>
        <v>2.1254295532646048E-2</v>
      </c>
      <c r="AE316" s="52">
        <f>VLOOKUP($B316,Data!$A$8:$GL$500,168,FALSE)</f>
        <v>2.0519031141868514E-2</v>
      </c>
      <c r="AF316" s="52">
        <f>VLOOKUP($B316,Data!$A$8:$GL$500,169,FALSE)</f>
        <v>2.1321739130434784E-2</v>
      </c>
      <c r="AG316" s="52">
        <f>VLOOKUP($B316,Data!$A$8:$GL$500,170,FALSE)</f>
        <v>1.8269896193771628E-2</v>
      </c>
      <c r="AH316" s="52">
        <f>VLOOKUP($B316,Data!$A$8:$GL$500,171,FALSE)</f>
        <v>1.7589743589743589E-2</v>
      </c>
      <c r="AI316" s="52">
        <f>VLOOKUP($B316,Data!$A$8:$GL$500,172,FALSE)</f>
        <v>1.5914332784184516E-2</v>
      </c>
      <c r="AJ316" s="52">
        <f>VLOOKUP($B316,Data!$A$8:$GL$500,173,FALSE)</f>
        <v>1.7253634894991921E-2</v>
      </c>
      <c r="AK316" s="52">
        <f>VLOOKUP($B316,Data!$A$8:$GL$500,174,FALSE)</f>
        <v>1.4943820224719101E-2</v>
      </c>
    </row>
    <row r="317" spans="1:37">
      <c r="A317" s="1"/>
      <c r="B317" s="17" t="s">
        <v>417</v>
      </c>
      <c r="C317" s="42" t="s">
        <v>517</v>
      </c>
      <c r="D317" t="s">
        <v>505</v>
      </c>
      <c r="E317" s="45" t="s">
        <v>417</v>
      </c>
      <c r="F317" s="45" t="s">
        <v>36</v>
      </c>
      <c r="H317" s="23">
        <f>VLOOKUP($B317,Data!$A$8:$GL$500,145,FALSE)</f>
        <v>3.5238993710691821E-2</v>
      </c>
      <c r="I317" s="23">
        <f>VLOOKUP($B317,Data!$A$8:$GL$500,146,FALSE)</f>
        <v>3.2799748901443819E-2</v>
      </c>
      <c r="J317" s="23">
        <f>VLOOKUP($B317,Data!$A$8:$GL$500,147,FALSE)</f>
        <v>3.1441947565543069E-2</v>
      </c>
      <c r="K317" s="23">
        <f>VLOOKUP($B317,Data!$A$8:$GL$500,148,FALSE)</f>
        <v>3.0006230529595015E-2</v>
      </c>
      <c r="L317" s="23">
        <f>VLOOKUP($B317,Data!$A$8:$GL$500,149,FALSE)</f>
        <v>3.1852315394242804E-2</v>
      </c>
      <c r="M317" s="23">
        <f>VLOOKUP($B317,Data!$A$8:$GL$500,150,FALSE)</f>
        <v>2.8662864385297845E-2</v>
      </c>
      <c r="N317" s="23">
        <f>VLOOKUP($B317,Data!$A$8:$GL$500,151,FALSE)</f>
        <v>2.7397793640493186E-2</v>
      </c>
      <c r="O317" s="23">
        <f>VLOOKUP($B317,Data!$A$8:$GL$500,152,FALSE)</f>
        <v>2.5541319666880204E-2</v>
      </c>
      <c r="P317" s="23">
        <f>VLOOKUP($B317,Data!$A$8:$GL$500,153,FALSE)</f>
        <v>2.8786531130876748E-2</v>
      </c>
      <c r="Q317" s="23">
        <f>VLOOKUP($B317,Data!$A$8:$GL$500,154,FALSE)</f>
        <v>2.8560606060606061E-2</v>
      </c>
      <c r="R317" s="23">
        <f>VLOOKUP($B317,Data!$A$8:$GL$500,155,FALSE)</f>
        <v>3.2959247648902824E-2</v>
      </c>
      <c r="S317" s="23">
        <f>VLOOKUP($B317,Data!$A$8:$GL$500,156,FALSE)</f>
        <v>4.2068750000000002E-2</v>
      </c>
      <c r="T317" s="23">
        <f>VLOOKUP($B317,Data!$A$8:$GL$500,157,FALSE)</f>
        <v>5.6512788521522146E-2</v>
      </c>
      <c r="U317" s="23">
        <f>VLOOKUP($B317,Data!$A$8:$GL$500,158,FALSE)</f>
        <v>5.7401623985009372E-2</v>
      </c>
      <c r="V317" s="23">
        <f>VLOOKUP($B317,Data!$A$8:$GL$500,159,FALSE)</f>
        <v>5.6416615003099815E-2</v>
      </c>
      <c r="W317" s="23">
        <f>VLOOKUP($B317,Data!$A$8:$GL$500,160,FALSE)</f>
        <v>5.4456859093730603E-2</v>
      </c>
      <c r="X317" s="23">
        <f>VLOOKUP($B317,Data!$A$8:$GL$500,161,FALSE)</f>
        <v>5.6080996884735203E-2</v>
      </c>
      <c r="Y317" s="23">
        <f>VLOOKUP($B317,Data!$A$8:$GL$500,162,FALSE)</f>
        <v>4.9912772585669785E-2</v>
      </c>
      <c r="Z317" s="23">
        <f>VLOOKUP($B317,Data!$A$8:$GL$500,163,FALSE)</f>
        <v>5.0043370508054526E-2</v>
      </c>
      <c r="AA317" s="23">
        <f>VLOOKUP($B317,Data!$A$8:$GL$500,164,FALSE)</f>
        <v>5.0946115288220552E-2</v>
      </c>
      <c r="AB317" s="23">
        <f>VLOOKUP($B317,Data!$A$8:$GL$500,165,FALSE)</f>
        <v>5.7183364839319469E-2</v>
      </c>
      <c r="AC317" s="23">
        <f>VLOOKUP($B317,Data!$A$8:$GL$500,166,FALSE)</f>
        <v>5.4500314267756131E-2</v>
      </c>
      <c r="AD317" s="23">
        <f>VLOOKUP($B317,Data!$A$8:$GL$500,167,FALSE)</f>
        <v>5.7567229518449031E-2</v>
      </c>
      <c r="AE317" s="52">
        <f>VLOOKUP($B317,Data!$A$8:$GL$500,168,FALSE)</f>
        <v>5.5836454431960052E-2</v>
      </c>
      <c r="AF317" s="52">
        <f>VLOOKUP($B317,Data!$A$8:$GL$500,169,FALSE)</f>
        <v>6.16139044072005E-2</v>
      </c>
      <c r="AG317" s="52">
        <f>VLOOKUP($B317,Data!$A$8:$GL$500,170,FALSE)</f>
        <v>5.947598253275109E-2</v>
      </c>
      <c r="AH317" s="52">
        <f>VLOOKUP($B317,Data!$A$8:$GL$500,171,FALSE)</f>
        <v>5.88142041851617E-2</v>
      </c>
      <c r="AI317" s="52">
        <f>VLOOKUP($B317,Data!$A$8:$GL$500,172,FALSE)</f>
        <v>5.6072303921568631E-2</v>
      </c>
      <c r="AJ317" s="52">
        <f>VLOOKUP($B317,Data!$A$8:$GL$500,173,FALSE)</f>
        <v>6.2072948328267478E-2</v>
      </c>
      <c r="AK317" s="52">
        <f>VLOOKUP($B317,Data!$A$8:$GL$500,174,FALSE)</f>
        <v>5.5845875978326312E-2</v>
      </c>
    </row>
    <row r="318" spans="1:37">
      <c r="A318" s="1"/>
      <c r="B318" s="17" t="s">
        <v>418</v>
      </c>
      <c r="C318" s="42" t="s">
        <v>518</v>
      </c>
      <c r="D318" t="s">
        <v>505</v>
      </c>
      <c r="E318" s="45" t="s">
        <v>418</v>
      </c>
      <c r="F318" s="45" t="s">
        <v>24</v>
      </c>
      <c r="H318" s="23">
        <f>VLOOKUP($B318,Data!$A$8:$GL$500,145,FALSE)</f>
        <v>5.7968613775065389E-2</v>
      </c>
      <c r="I318" s="23">
        <f>VLOOKUP($B318,Data!$A$8:$GL$500,146,FALSE)</f>
        <v>5.9325044404973354E-2</v>
      </c>
      <c r="J318" s="23">
        <f>VLOOKUP($B318,Data!$A$8:$GL$500,147,FALSE)</f>
        <v>6.3978300180831824E-2</v>
      </c>
      <c r="K318" s="23">
        <f>VLOOKUP($B318,Data!$A$8:$GL$500,148,FALSE)</f>
        <v>6.333941605839416E-2</v>
      </c>
      <c r="L318" s="23">
        <f>VLOOKUP($B318,Data!$A$8:$GL$500,149,FALSE)</f>
        <v>6.2655826558265584E-2</v>
      </c>
      <c r="M318" s="23">
        <f>VLOOKUP($B318,Data!$A$8:$GL$500,150,FALSE)</f>
        <v>5.2090747330960856E-2</v>
      </c>
      <c r="N318" s="23">
        <f>VLOOKUP($B318,Data!$A$8:$GL$500,151,FALSE)</f>
        <v>4.9715762273901808E-2</v>
      </c>
      <c r="O318" s="23">
        <f>VLOOKUP($B318,Data!$A$8:$GL$500,152,FALSE)</f>
        <v>4.7178175618073317E-2</v>
      </c>
      <c r="P318" s="23">
        <f>VLOOKUP($B318,Data!$A$8:$GL$500,153,FALSE)</f>
        <v>4.7464315701091518E-2</v>
      </c>
      <c r="Q318" s="23">
        <f>VLOOKUP($B318,Data!$A$8:$GL$500,154,FALSE)</f>
        <v>4.7422334172963897E-2</v>
      </c>
      <c r="R318" s="23">
        <f>VLOOKUP($B318,Data!$A$8:$GL$500,155,FALSE)</f>
        <v>5.4103214890016918E-2</v>
      </c>
      <c r="S318" s="23">
        <f>VLOOKUP($B318,Data!$A$8:$GL$500,156,FALSE)</f>
        <v>6.8650927487352451E-2</v>
      </c>
      <c r="T318" s="23">
        <f>VLOOKUP($B318,Data!$A$8:$GL$500,157,FALSE)</f>
        <v>8.9654874892148406E-2</v>
      </c>
      <c r="U318" s="23">
        <f>VLOOKUP($B318,Data!$A$8:$GL$500,158,FALSE)</f>
        <v>9.1912894961571304E-2</v>
      </c>
      <c r="V318" s="23">
        <f>VLOOKUP($B318,Data!$A$8:$GL$500,159,FALSE)</f>
        <v>9.733506944444445E-2</v>
      </c>
      <c r="W318" s="23">
        <f>VLOOKUP($B318,Data!$A$8:$GL$500,160,FALSE)</f>
        <v>9.592173913043478E-2</v>
      </c>
      <c r="X318" s="23">
        <f>VLOOKUP($B318,Data!$A$8:$GL$500,161,FALSE)</f>
        <v>9.5499124343257441E-2</v>
      </c>
      <c r="Y318" s="23">
        <f>VLOOKUP($B318,Data!$A$8:$GL$500,162,FALSE)</f>
        <v>8.750675067506751E-2</v>
      </c>
      <c r="Z318" s="23">
        <f>VLOOKUP($B318,Data!$A$8:$GL$500,163,FALSE)</f>
        <v>8.5459363957597179E-2</v>
      </c>
      <c r="AA318" s="23">
        <f>VLOOKUP($B318,Data!$A$8:$GL$500,164,FALSE)</f>
        <v>8.6771300448430497E-2</v>
      </c>
      <c r="AB318" s="23">
        <f>VLOOKUP($B318,Data!$A$8:$GL$500,165,FALSE)</f>
        <v>8.9183494293239685E-2</v>
      </c>
      <c r="AC318" s="23">
        <f>VLOOKUP($B318,Data!$A$8:$GL$500,166,FALSE)</f>
        <v>9.0485865724381623E-2</v>
      </c>
      <c r="AD318" s="23">
        <f>VLOOKUP($B318,Data!$A$8:$GL$500,167,FALSE)</f>
        <v>9.5954954954954957E-2</v>
      </c>
      <c r="AE318" s="52">
        <f>VLOOKUP($B318,Data!$A$8:$GL$500,168,FALSE)</f>
        <v>9.2256637168141586E-2</v>
      </c>
      <c r="AF318" s="52">
        <f>VLOOKUP($B318,Data!$A$8:$GL$500,169,FALSE)</f>
        <v>9.6526032315978449E-2</v>
      </c>
      <c r="AG318" s="52">
        <f>VLOOKUP($B318,Data!$A$8:$GL$500,170,FALSE)</f>
        <v>9.3306595365418896E-2</v>
      </c>
      <c r="AH318" s="52">
        <f>VLOOKUP($B318,Data!$A$8:$GL$500,171,FALSE)</f>
        <v>9.4363799283154123E-2</v>
      </c>
      <c r="AI318" s="52">
        <f>VLOOKUP($B318,Data!$A$8:$GL$500,172,FALSE)</f>
        <v>8.8128861429832298E-2</v>
      </c>
      <c r="AJ318" s="52">
        <f>VLOOKUP($B318,Data!$A$8:$GL$500,173,FALSE)</f>
        <v>9.3198198198198204E-2</v>
      </c>
      <c r="AK318" s="52">
        <f>VLOOKUP($B318,Data!$A$8:$GL$500,174,FALSE)</f>
        <v>8.3654688869412797E-2</v>
      </c>
    </row>
    <row r="319" spans="1:37">
      <c r="A319" s="1"/>
      <c r="B319" s="17" t="s">
        <v>419</v>
      </c>
      <c r="C319" s="42" t="s">
        <v>518</v>
      </c>
      <c r="D319" t="s">
        <v>505</v>
      </c>
      <c r="E319" s="45" t="s">
        <v>419</v>
      </c>
      <c r="F319" s="45" t="s">
        <v>42</v>
      </c>
      <c r="H319" s="23">
        <f>VLOOKUP($B319,Data!$A$8:$GL$500,145,FALSE)</f>
        <v>6.0981481481481484E-2</v>
      </c>
      <c r="I319" s="23">
        <f>VLOOKUP($B319,Data!$A$8:$GL$500,146,FALSE)</f>
        <v>6.2760563380281686E-2</v>
      </c>
      <c r="J319" s="23">
        <f>VLOOKUP($B319,Data!$A$8:$GL$500,147,FALSE)</f>
        <v>6.3052132701421806E-2</v>
      </c>
      <c r="K319" s="23">
        <f>VLOOKUP($B319,Data!$A$8:$GL$500,148,FALSE)</f>
        <v>6.1225444340505142E-2</v>
      </c>
      <c r="L319" s="23">
        <f>VLOOKUP($B319,Data!$A$8:$GL$500,149,FALSE)</f>
        <v>5.9962686567164178E-2</v>
      </c>
      <c r="M319" s="23">
        <f>VLOOKUP($B319,Data!$A$8:$GL$500,150,FALSE)</f>
        <v>5.3752260397830015E-2</v>
      </c>
      <c r="N319" s="23">
        <f>VLOOKUP($B319,Data!$A$8:$GL$500,151,FALSE)</f>
        <v>5.2963653308480893E-2</v>
      </c>
      <c r="O319" s="23">
        <f>VLOOKUP($B319,Data!$A$8:$GL$500,152,FALSE)</f>
        <v>5.1885553470919325E-2</v>
      </c>
      <c r="P319" s="23">
        <f>VLOOKUP($B319,Data!$A$8:$GL$500,153,FALSE)</f>
        <v>5.1136999068033553E-2</v>
      </c>
      <c r="Q319" s="23">
        <f>VLOOKUP($B319,Data!$A$8:$GL$500,154,FALSE)</f>
        <v>5.0484622553588071E-2</v>
      </c>
      <c r="R319" s="23">
        <f>VLOOKUP($B319,Data!$A$8:$GL$500,155,FALSE)</f>
        <v>5.5339534883720932E-2</v>
      </c>
      <c r="S319" s="23">
        <f>VLOOKUP($B319,Data!$A$8:$GL$500,156,FALSE)</f>
        <v>6.2435033686236763E-2</v>
      </c>
      <c r="T319" s="23">
        <f>VLOOKUP($B319,Data!$A$8:$GL$500,157,FALSE)</f>
        <v>7.4535984848484851E-2</v>
      </c>
      <c r="U319" s="23">
        <f>VLOOKUP($B319,Data!$A$8:$GL$500,158,FALSE)</f>
        <v>7.9230038022813684E-2</v>
      </c>
      <c r="V319" s="23">
        <f>VLOOKUP($B319,Data!$A$8:$GL$500,159,FALSE)</f>
        <v>8.024276377217554E-2</v>
      </c>
      <c r="W319" s="23">
        <f>VLOOKUP($B319,Data!$A$8:$GL$500,160,FALSE)</f>
        <v>7.9159741458910429E-2</v>
      </c>
      <c r="X319" s="23">
        <f>VLOOKUP($B319,Data!$A$8:$GL$500,161,FALSE)</f>
        <v>8.3115671641791039E-2</v>
      </c>
      <c r="Y319" s="23">
        <f>VLOOKUP($B319,Data!$A$8:$GL$500,162,FALSE)</f>
        <v>7.5865209471766851E-2</v>
      </c>
      <c r="Z319" s="23">
        <f>VLOOKUP($B319,Data!$A$8:$GL$500,163,FALSE)</f>
        <v>7.5960324616771865E-2</v>
      </c>
      <c r="AA319" s="23">
        <f>VLOOKUP($B319,Data!$A$8:$GL$500,164,FALSE)</f>
        <v>7.3386524822695032E-2</v>
      </c>
      <c r="AB319" s="23">
        <f>VLOOKUP($B319,Data!$A$8:$GL$500,165,FALSE)</f>
        <v>7.6085106382978718E-2</v>
      </c>
      <c r="AC319" s="23">
        <f>VLOOKUP($B319,Data!$A$8:$GL$500,166,FALSE)</f>
        <v>7.6389351081530776E-2</v>
      </c>
      <c r="AD319" s="23">
        <f>VLOOKUP($B319,Data!$A$8:$GL$500,167,FALSE)</f>
        <v>8.3434089000839637E-2</v>
      </c>
      <c r="AE319" s="52">
        <f>VLOOKUP($B319,Data!$A$8:$GL$500,168,FALSE)</f>
        <v>8.4277261200338127E-2</v>
      </c>
      <c r="AF319" s="52">
        <f>VLOOKUP($B319,Data!$A$8:$GL$500,169,FALSE)</f>
        <v>8.7869415807560136E-2</v>
      </c>
      <c r="AG319" s="52">
        <f>VLOOKUP($B319,Data!$A$8:$GL$500,170,FALSE)</f>
        <v>8.4134275618374554E-2</v>
      </c>
      <c r="AH319" s="52">
        <f>VLOOKUP($B319,Data!$A$8:$GL$500,171,FALSE)</f>
        <v>7.9370212765957446E-2</v>
      </c>
      <c r="AI319" s="52">
        <f>VLOOKUP($B319,Data!$A$8:$GL$500,172,FALSE)</f>
        <v>8.1416234887737485E-2</v>
      </c>
      <c r="AJ319" s="52">
        <f>VLOOKUP($B319,Data!$A$8:$GL$500,173,FALSE)</f>
        <v>8.3276010318142732E-2</v>
      </c>
      <c r="AK319" s="52">
        <f>VLOOKUP($B319,Data!$A$8:$GL$500,174,FALSE)</f>
        <v>7.536502546689304E-2</v>
      </c>
    </row>
    <row r="320" spans="1:37">
      <c r="A320" s="1"/>
      <c r="B320" s="17" t="s">
        <v>420</v>
      </c>
      <c r="C320" s="42" t="s">
        <v>518</v>
      </c>
      <c r="D320" t="s">
        <v>505</v>
      </c>
      <c r="E320" s="45" t="s">
        <v>420</v>
      </c>
      <c r="F320" s="45" t="s">
        <v>42</v>
      </c>
      <c r="H320" s="23">
        <f>VLOOKUP($B320,Data!$A$8:$GL$500,145,FALSE)</f>
        <v>3.2875857766687458E-2</v>
      </c>
      <c r="I320" s="23">
        <f>VLOOKUP($B320,Data!$A$8:$GL$500,146,FALSE)</f>
        <v>3.0915233415233414E-2</v>
      </c>
      <c r="J320" s="23">
        <f>VLOOKUP($B320,Data!$A$8:$GL$500,147,FALSE)</f>
        <v>3.2681704260651631E-2</v>
      </c>
      <c r="K320" s="23">
        <f>VLOOKUP($B320,Data!$A$8:$GL$500,148,FALSE)</f>
        <v>2.9308022045315369E-2</v>
      </c>
      <c r="L320" s="23">
        <f>VLOOKUP($B320,Data!$A$8:$GL$500,149,FALSE)</f>
        <v>2.7838651414810355E-2</v>
      </c>
      <c r="M320" s="23">
        <f>VLOOKUP($B320,Data!$A$8:$GL$500,150,FALSE)</f>
        <v>2.5017964071856288E-2</v>
      </c>
      <c r="N320" s="23">
        <f>VLOOKUP($B320,Data!$A$8:$GL$500,151,FALSE)</f>
        <v>2.4632867132867133E-2</v>
      </c>
      <c r="O320" s="23">
        <f>VLOOKUP($B320,Data!$A$8:$GL$500,152,FALSE)</f>
        <v>2.2374100719424462E-2</v>
      </c>
      <c r="P320" s="23">
        <f>VLOOKUP($B320,Data!$A$8:$GL$500,153,FALSE)</f>
        <v>2.188118811881188E-2</v>
      </c>
      <c r="Q320" s="23">
        <f>VLOOKUP($B320,Data!$A$8:$GL$500,154,FALSE)</f>
        <v>2.1696583671105964E-2</v>
      </c>
      <c r="R320" s="23">
        <f>VLOOKUP($B320,Data!$A$8:$GL$500,155,FALSE)</f>
        <v>2.2676940639269408E-2</v>
      </c>
      <c r="S320" s="23">
        <f>VLOOKUP($B320,Data!$A$8:$GL$500,156,FALSE)</f>
        <v>2.7037037037037037E-2</v>
      </c>
      <c r="T320" s="23">
        <f>VLOOKUP($B320,Data!$A$8:$GL$500,157,FALSE)</f>
        <v>3.4029936672423718E-2</v>
      </c>
      <c r="U320" s="23">
        <f>VLOOKUP($B320,Data!$A$8:$GL$500,158,FALSE)</f>
        <v>3.658438576349024E-2</v>
      </c>
      <c r="V320" s="23">
        <f>VLOOKUP($B320,Data!$A$8:$GL$500,159,FALSE)</f>
        <v>3.8404133180252584E-2</v>
      </c>
      <c r="W320" s="23">
        <f>VLOOKUP($B320,Data!$A$8:$GL$500,160,FALSE)</f>
        <v>3.7351778656126482E-2</v>
      </c>
      <c r="X320" s="23">
        <f>VLOOKUP($B320,Data!$A$8:$GL$500,161,FALSE)</f>
        <v>3.9350201265094885E-2</v>
      </c>
      <c r="Y320" s="23">
        <f>VLOOKUP($B320,Data!$A$8:$GL$500,162,FALSE)</f>
        <v>3.6312752452394688E-2</v>
      </c>
      <c r="Z320" s="23">
        <f>VLOOKUP($B320,Data!$A$8:$GL$500,163,FALSE)</f>
        <v>3.5442890442890444E-2</v>
      </c>
      <c r="AA320" s="23">
        <f>VLOOKUP($B320,Data!$A$8:$GL$500,164,FALSE)</f>
        <v>3.5578512396694212E-2</v>
      </c>
      <c r="AB320" s="23">
        <f>VLOOKUP($B320,Data!$A$8:$GL$500,165,FALSE)</f>
        <v>3.7399527186761226E-2</v>
      </c>
      <c r="AC320" s="23">
        <f>VLOOKUP($B320,Data!$A$8:$GL$500,166,FALSE)</f>
        <v>3.7525282569898871E-2</v>
      </c>
      <c r="AD320" s="23">
        <f>VLOOKUP($B320,Data!$A$8:$GL$500,167,FALSE)</f>
        <v>3.8630460448642268E-2</v>
      </c>
      <c r="AE320" s="52">
        <f>VLOOKUP($B320,Data!$A$8:$GL$500,168,FALSE)</f>
        <v>3.7611683848797248E-2</v>
      </c>
      <c r="AF320" s="52">
        <f>VLOOKUP($B320,Data!$A$8:$GL$500,169,FALSE)</f>
        <v>3.8081328751431845E-2</v>
      </c>
      <c r="AG320" s="52">
        <f>VLOOKUP($B320,Data!$A$8:$GL$500,170,FALSE)</f>
        <v>3.5622857142857144E-2</v>
      </c>
      <c r="AH320" s="52">
        <f>VLOOKUP($B320,Data!$A$8:$GL$500,171,FALSE)</f>
        <v>3.4652738565782042E-2</v>
      </c>
      <c r="AI320" s="52">
        <f>VLOOKUP($B320,Data!$A$8:$GL$500,172,FALSE)</f>
        <v>3.5389425810119383E-2</v>
      </c>
      <c r="AJ320" s="52">
        <f>VLOOKUP($B320,Data!$A$8:$GL$500,173,FALSE)</f>
        <v>3.6584130557118739E-2</v>
      </c>
      <c r="AK320" s="52">
        <f>VLOOKUP($B320,Data!$A$8:$GL$500,174,FALSE)</f>
        <v>3.3482093663911847E-2</v>
      </c>
    </row>
    <row r="321" spans="1:37">
      <c r="A321" s="1"/>
      <c r="B321" s="17" t="s">
        <v>421</v>
      </c>
      <c r="C321" s="42" t="s">
        <v>518</v>
      </c>
      <c r="D321" t="s">
        <v>505</v>
      </c>
      <c r="E321" s="45" t="s">
        <v>421</v>
      </c>
      <c r="F321" s="45" t="s">
        <v>25</v>
      </c>
      <c r="H321" s="23">
        <f>VLOOKUP($B321,Data!$A$8:$GL$500,145,FALSE)</f>
        <v>2.426829268292683E-2</v>
      </c>
      <c r="I321" s="23">
        <f>VLOOKUP($B321,Data!$A$8:$GL$500,146,FALSE)</f>
        <v>2.4571140262361253E-2</v>
      </c>
      <c r="J321" s="23">
        <f>VLOOKUP($B321,Data!$A$8:$GL$500,147,FALSE)</f>
        <v>2.5045135406218656E-2</v>
      </c>
      <c r="K321" s="23">
        <f>VLOOKUP($B321,Data!$A$8:$GL$500,148,FALSE)</f>
        <v>2.3027888446215141E-2</v>
      </c>
      <c r="L321" s="23">
        <f>VLOOKUP($B321,Data!$A$8:$GL$500,149,FALSE)</f>
        <v>2.3875123885034689E-2</v>
      </c>
      <c r="M321" s="23">
        <f>VLOOKUP($B321,Data!$A$8:$GL$500,150,FALSE)</f>
        <v>2.0656063618290258E-2</v>
      </c>
      <c r="N321" s="23">
        <f>VLOOKUP($B321,Data!$A$8:$GL$500,151,FALSE)</f>
        <v>2.2792607802874742E-2</v>
      </c>
      <c r="O321" s="23">
        <f>VLOOKUP($B321,Data!$A$8:$GL$500,152,FALSE)</f>
        <v>2.050463439752832E-2</v>
      </c>
      <c r="P321" s="23">
        <f>VLOOKUP($B321,Data!$A$8:$GL$500,153,FALSE)</f>
        <v>2.3558282208588958E-2</v>
      </c>
      <c r="Q321" s="23">
        <f>VLOOKUP($B321,Data!$A$8:$GL$500,154,FALSE)</f>
        <v>2.4732593340060546E-2</v>
      </c>
      <c r="R321" s="23">
        <f>VLOOKUP($B321,Data!$A$8:$GL$500,155,FALSE)</f>
        <v>2.9227722772277229E-2</v>
      </c>
      <c r="S321" s="23">
        <f>VLOOKUP($B321,Data!$A$8:$GL$500,156,FALSE)</f>
        <v>3.5863095238095236E-2</v>
      </c>
      <c r="T321" s="23">
        <f>VLOOKUP($B321,Data!$A$8:$GL$500,157,FALSE)</f>
        <v>4.9233791748526524E-2</v>
      </c>
      <c r="U321" s="23">
        <f>VLOOKUP($B321,Data!$A$8:$GL$500,158,FALSE)</f>
        <v>4.944609297725025E-2</v>
      </c>
      <c r="V321" s="23">
        <f>VLOOKUP($B321,Data!$A$8:$GL$500,159,FALSE)</f>
        <v>5.0380000000000001E-2</v>
      </c>
      <c r="W321" s="23">
        <f>VLOOKUP($B321,Data!$A$8:$GL$500,160,FALSE)</f>
        <v>4.6251256281407034E-2</v>
      </c>
      <c r="X321" s="23">
        <f>VLOOKUP($B321,Data!$A$8:$GL$500,161,FALSE)</f>
        <v>4.7851323828920572E-2</v>
      </c>
      <c r="Y321" s="23">
        <f>VLOOKUP($B321,Data!$A$8:$GL$500,162,FALSE)</f>
        <v>4.2470238095238096E-2</v>
      </c>
      <c r="Z321" s="23">
        <f>VLOOKUP($B321,Data!$A$8:$GL$500,163,FALSE)</f>
        <v>4.1817288801571706E-2</v>
      </c>
      <c r="AA321" s="23">
        <f>VLOOKUP($B321,Data!$A$8:$GL$500,164,FALSE)</f>
        <v>3.8091976516634048E-2</v>
      </c>
      <c r="AB321" s="23">
        <f>VLOOKUP($B321,Data!$A$8:$GL$500,165,FALSE)</f>
        <v>4.2056530214424952E-2</v>
      </c>
      <c r="AC321" s="23">
        <f>VLOOKUP($B321,Data!$A$8:$GL$500,166,FALSE)</f>
        <v>4.2772277227722776E-2</v>
      </c>
      <c r="AD321" s="23">
        <f>VLOOKUP($B321,Data!$A$8:$GL$500,167,FALSE)</f>
        <v>4.7824351297405192E-2</v>
      </c>
      <c r="AE321" s="52">
        <f>VLOOKUP($B321,Data!$A$8:$GL$500,168,FALSE)</f>
        <v>4.4212598425196849E-2</v>
      </c>
      <c r="AF321" s="52">
        <f>VLOOKUP($B321,Data!$A$8:$GL$500,169,FALSE)</f>
        <v>4.992202729044834E-2</v>
      </c>
      <c r="AG321" s="52">
        <f>VLOOKUP($B321,Data!$A$8:$GL$500,170,FALSE)</f>
        <v>4.699019607843137E-2</v>
      </c>
      <c r="AH321" s="52">
        <f>VLOOKUP($B321,Data!$A$8:$GL$500,171,FALSE)</f>
        <v>4.576287657920311E-2</v>
      </c>
      <c r="AI321" s="52">
        <f>VLOOKUP($B321,Data!$A$8:$GL$500,172,FALSE)</f>
        <v>4.2082533589251438E-2</v>
      </c>
      <c r="AJ321" s="52">
        <f>VLOOKUP($B321,Data!$A$8:$GL$500,173,FALSE)</f>
        <v>4.763056092843327E-2</v>
      </c>
      <c r="AK321" s="52">
        <f>VLOOKUP($B321,Data!$A$8:$GL$500,174,FALSE)</f>
        <v>4.3205741626794261E-2</v>
      </c>
    </row>
    <row r="322" spans="1:37">
      <c r="A322" s="1"/>
      <c r="B322" s="17" t="s">
        <v>422</v>
      </c>
      <c r="C322" s="42" t="s">
        <v>517</v>
      </c>
      <c r="D322" t="s">
        <v>0</v>
      </c>
      <c r="E322" s="45" t="s">
        <v>422</v>
      </c>
      <c r="F322" s="45" t="s">
        <v>28</v>
      </c>
      <c r="H322" s="23">
        <f>VLOOKUP($B322,Data!$A$8:$GL$500,145,FALSE)</f>
        <v>2.0891530460624072E-2</v>
      </c>
      <c r="I322" s="23">
        <f>VLOOKUP($B322,Data!$A$8:$GL$500,146,FALSE)</f>
        <v>1.9600591715976331E-2</v>
      </c>
      <c r="J322" s="23">
        <f>VLOOKUP($B322,Data!$A$8:$GL$500,147,FALSE)</f>
        <v>2.017467248908297E-2</v>
      </c>
      <c r="K322" s="23">
        <f>VLOOKUP($B322,Data!$A$8:$GL$500,148,FALSE)</f>
        <v>2.088150289017341E-2</v>
      </c>
      <c r="L322" s="23">
        <f>VLOOKUP($B322,Data!$A$8:$GL$500,149,FALSE)</f>
        <v>2.1154929577464787E-2</v>
      </c>
      <c r="M322" s="23">
        <f>VLOOKUP($B322,Data!$A$8:$GL$500,150,FALSE)</f>
        <v>1.8959212376933897E-2</v>
      </c>
      <c r="N322" s="23">
        <f>VLOOKUP($B322,Data!$A$8:$GL$500,151,FALSE)</f>
        <v>1.8053221288515407E-2</v>
      </c>
      <c r="O322" s="23">
        <f>VLOOKUP($B322,Data!$A$8:$GL$500,152,FALSE)</f>
        <v>1.7765205091937766E-2</v>
      </c>
      <c r="P322" s="23">
        <f>VLOOKUP($B322,Data!$A$8:$GL$500,153,FALSE)</f>
        <v>1.9079497907949789E-2</v>
      </c>
      <c r="Q322" s="23">
        <f>VLOOKUP($B322,Data!$A$8:$GL$500,154,FALSE)</f>
        <v>1.9324894514767932E-2</v>
      </c>
      <c r="R322" s="23">
        <f>VLOOKUP($B322,Data!$A$8:$GL$500,155,FALSE)</f>
        <v>2.2239436619718309E-2</v>
      </c>
      <c r="S322" s="23">
        <f>VLOOKUP($B322,Data!$A$8:$GL$500,156,FALSE)</f>
        <v>2.4993122420907839E-2</v>
      </c>
      <c r="T322" s="23">
        <f>VLOOKUP($B322,Data!$A$8:$GL$500,157,FALSE)</f>
        <v>3.7471264367816094E-2</v>
      </c>
      <c r="U322" s="23">
        <f>VLOOKUP($B322,Data!$A$8:$GL$500,158,FALSE)</f>
        <v>3.6256906077348064E-2</v>
      </c>
      <c r="V322" s="23">
        <f>VLOOKUP($B322,Data!$A$8:$GL$500,159,FALSE)</f>
        <v>3.819858156028369E-2</v>
      </c>
      <c r="W322" s="23">
        <f>VLOOKUP($B322,Data!$A$8:$GL$500,160,FALSE)</f>
        <v>3.5775248933143669E-2</v>
      </c>
      <c r="X322" s="23">
        <f>VLOOKUP($B322,Data!$A$8:$GL$500,161,FALSE)</f>
        <v>3.4476190476190473E-2</v>
      </c>
      <c r="Y322" s="23">
        <f>VLOOKUP($B322,Data!$A$8:$GL$500,162,FALSE)</f>
        <v>3.055393586005831E-2</v>
      </c>
      <c r="Z322" s="23">
        <f>VLOOKUP($B322,Data!$A$8:$GL$500,163,FALSE)</f>
        <v>2.9885386819484241E-2</v>
      </c>
      <c r="AA322" s="23">
        <f>VLOOKUP($B322,Data!$A$8:$GL$500,164,FALSE)</f>
        <v>2.819484240687679E-2</v>
      </c>
      <c r="AB322" s="23">
        <f>VLOOKUP($B322,Data!$A$8:$GL$500,165,FALSE)</f>
        <v>3.0583214793741108E-2</v>
      </c>
      <c r="AC322" s="23">
        <f>VLOOKUP($B322,Data!$A$8:$GL$500,166,FALSE)</f>
        <v>2.642857142857143E-2</v>
      </c>
      <c r="AD322" s="23">
        <f>VLOOKUP($B322,Data!$A$8:$GL$500,167,FALSE)</f>
        <v>2.8381344307270233E-2</v>
      </c>
      <c r="AE322" s="52">
        <f>VLOOKUP($B322,Data!$A$8:$GL$500,168,FALSE)</f>
        <v>2.6307277628032345E-2</v>
      </c>
      <c r="AF322" s="52">
        <f>VLOOKUP($B322,Data!$A$8:$GL$500,169,FALSE)</f>
        <v>2.6296296296296297E-2</v>
      </c>
      <c r="AG322" s="52">
        <f>VLOOKUP($B322,Data!$A$8:$GL$500,170,FALSE)</f>
        <v>2.2973684210526316E-2</v>
      </c>
      <c r="AH322" s="52">
        <f>VLOOKUP($B322,Data!$A$8:$GL$500,171,FALSE)</f>
        <v>2.332E-2</v>
      </c>
      <c r="AI322" s="52">
        <f>VLOOKUP($B322,Data!$A$8:$GL$500,172,FALSE)</f>
        <v>2.1960526315789472E-2</v>
      </c>
      <c r="AJ322" s="52">
        <f>VLOOKUP($B322,Data!$A$8:$GL$500,173,FALSE)</f>
        <v>2.1782437745740499E-2</v>
      </c>
      <c r="AK322" s="52">
        <f>VLOOKUP($B322,Data!$A$8:$GL$500,174,FALSE)</f>
        <v>1.8993548387096774E-2</v>
      </c>
    </row>
    <row r="323" spans="1:37">
      <c r="A323" s="1"/>
      <c r="B323" s="17" t="s">
        <v>423</v>
      </c>
      <c r="C323" s="42" t="s">
        <v>517</v>
      </c>
      <c r="D323" t="s">
        <v>505</v>
      </c>
      <c r="E323" s="45" t="s">
        <v>423</v>
      </c>
      <c r="F323" s="45"/>
      <c r="H323" s="23">
        <f>VLOOKUP($B323,Data!$A$8:$GL$500,145,FALSE)</f>
        <v>2.2800751879699249E-2</v>
      </c>
      <c r="I323" s="23">
        <f>VLOOKUP($B323,Data!$A$8:$GL$500,146,FALSE)</f>
        <v>2.1491815476190477E-2</v>
      </c>
      <c r="J323" s="23">
        <f>VLOOKUP($B323,Data!$A$8:$GL$500,147,FALSE)</f>
        <v>2.188839615668884E-2</v>
      </c>
      <c r="K323" s="23">
        <f>VLOOKUP($B323,Data!$A$8:$GL$500,148,FALSE)</f>
        <v>2.1767337807606264E-2</v>
      </c>
      <c r="L323" s="23">
        <f>VLOOKUP($B323,Data!$A$8:$GL$500,149,FALSE)</f>
        <v>2.3618662747979427E-2</v>
      </c>
      <c r="M323" s="23">
        <f>VLOOKUP($B323,Data!$A$8:$GL$500,150,FALSE)</f>
        <v>2.0974452554744526E-2</v>
      </c>
      <c r="N323" s="23">
        <f>VLOOKUP($B323,Data!$A$8:$GL$500,151,FALSE)</f>
        <v>2.0307636626854867E-2</v>
      </c>
      <c r="O323" s="23">
        <f>VLOOKUP($B323,Data!$A$8:$GL$500,152,FALSE)</f>
        <v>1.9124591354885579E-2</v>
      </c>
      <c r="P323" s="23">
        <f>VLOOKUP($B323,Data!$A$8:$GL$500,153,FALSE)</f>
        <v>2.0835766423357664E-2</v>
      </c>
      <c r="Q323" s="23">
        <f>VLOOKUP($B323,Data!$A$8:$GL$500,154,FALSE)</f>
        <v>2.0605282465150403E-2</v>
      </c>
      <c r="R323" s="23">
        <f>VLOOKUP($B323,Data!$A$8:$GL$500,155,FALSE)</f>
        <v>2.4174935685409776E-2</v>
      </c>
      <c r="S323" s="23">
        <f>VLOOKUP($B323,Data!$A$8:$GL$500,156,FALSE)</f>
        <v>2.9137001078748653E-2</v>
      </c>
      <c r="T323" s="23">
        <f>VLOOKUP($B323,Data!$A$8:$GL$500,157,FALSE)</f>
        <v>4.3055964653902795E-2</v>
      </c>
      <c r="U323" s="23">
        <f>VLOOKUP($B323,Data!$A$8:$GL$500,158,FALSE)</f>
        <v>4.3643695014662753E-2</v>
      </c>
      <c r="V323" s="23">
        <f>VLOOKUP($B323,Data!$A$8:$GL$500,159,FALSE)</f>
        <v>4.4369717015803015E-2</v>
      </c>
      <c r="W323" s="23">
        <f>VLOOKUP($B323,Data!$A$8:$GL$500,160,FALSE)</f>
        <v>4.0575645756457564E-2</v>
      </c>
      <c r="X323" s="23">
        <f>VLOOKUP($B323,Data!$A$8:$GL$500,161,FALSE)</f>
        <v>4.1216757741347906E-2</v>
      </c>
      <c r="Y323" s="23">
        <f>VLOOKUP($B323,Data!$A$8:$GL$500,162,FALSE)</f>
        <v>3.6196181205540995E-2</v>
      </c>
      <c r="Z323" s="23">
        <f>VLOOKUP($B323,Data!$A$8:$GL$500,163,FALSE)</f>
        <v>3.5048798798798797E-2</v>
      </c>
      <c r="AA323" s="23">
        <f>VLOOKUP($B323,Data!$A$8:$GL$500,164,FALSE)</f>
        <v>3.3035168195718653E-2</v>
      </c>
      <c r="AB323" s="23">
        <f>VLOOKUP($B323,Data!$A$8:$GL$500,165,FALSE)</f>
        <v>3.5216072782410915E-2</v>
      </c>
      <c r="AC323" s="23">
        <f>VLOOKUP($B323,Data!$A$8:$GL$500,166,FALSE)</f>
        <v>3.2372818418121056E-2</v>
      </c>
      <c r="AD323" s="23">
        <f>VLOOKUP($B323,Data!$A$8:$GL$500,167,FALSE)</f>
        <v>3.3957623912220958E-2</v>
      </c>
      <c r="AE323" s="52">
        <f>VLOOKUP($B323,Data!$A$8:$GL$500,168,FALSE)</f>
        <v>3.1035258814703676E-2</v>
      </c>
      <c r="AF323" s="52">
        <f>VLOOKUP($B323,Data!$A$8:$GL$500,169,FALSE)</f>
        <v>3.3307291666666669E-2</v>
      </c>
      <c r="AG323" s="52">
        <f>VLOOKUP($B323,Data!$A$8:$GL$500,170,FALSE)</f>
        <v>2.9674194742687895E-2</v>
      </c>
      <c r="AH323" s="52">
        <f>VLOOKUP($B323,Data!$A$8:$GL$500,171,FALSE)</f>
        <v>2.9444858420268255E-2</v>
      </c>
      <c r="AI323" s="52">
        <f>VLOOKUP($B323,Data!$A$8:$GL$500,172,FALSE)</f>
        <v>2.760220994475138E-2</v>
      </c>
      <c r="AJ323" s="52">
        <f>VLOOKUP($B323,Data!$A$8:$GL$500,173,FALSE)</f>
        <v>2.9810267857142858E-2</v>
      </c>
      <c r="AK323" s="52">
        <f>VLOOKUP($B323,Data!$A$8:$GL$500,174,FALSE)</f>
        <v>2.6903888481291268E-2</v>
      </c>
    </row>
    <row r="324" spans="1:37">
      <c r="A324" s="1"/>
      <c r="B324" s="17" t="s">
        <v>424</v>
      </c>
      <c r="C324" s="42" t="s">
        <v>518</v>
      </c>
      <c r="D324" t="s">
        <v>0</v>
      </c>
      <c r="E324" s="45" t="s">
        <v>424</v>
      </c>
      <c r="F324" s="45" t="s">
        <v>17</v>
      </c>
      <c r="H324" s="23">
        <f>VLOOKUP($B324,Data!$A$8:$GL$500,145,FALSE)</f>
        <v>2.5578703703703704E-2</v>
      </c>
      <c r="I324" s="23">
        <f>VLOOKUP($B324,Data!$A$8:$GL$500,146,FALSE)</f>
        <v>2.2687224669603524E-2</v>
      </c>
      <c r="J324" s="23">
        <f>VLOOKUP($B324,Data!$A$8:$GL$500,147,FALSE)</f>
        <v>2.3672566371681417E-2</v>
      </c>
      <c r="K324" s="23">
        <f>VLOOKUP($B324,Data!$A$8:$GL$500,148,FALSE)</f>
        <v>2.1842696629213482E-2</v>
      </c>
      <c r="L324" s="23">
        <f>VLOOKUP($B324,Data!$A$8:$GL$500,149,FALSE)</f>
        <v>2.2876404494382021E-2</v>
      </c>
      <c r="M324" s="23">
        <f>VLOOKUP($B324,Data!$A$8:$GL$500,150,FALSE)</f>
        <v>0.02</v>
      </c>
      <c r="N324" s="23">
        <f>VLOOKUP($B324,Data!$A$8:$GL$500,151,FALSE)</f>
        <v>1.9666666666666666E-2</v>
      </c>
      <c r="O324" s="23">
        <f>VLOOKUP($B324,Data!$A$8:$GL$500,152,FALSE)</f>
        <v>1.7270588235294117E-2</v>
      </c>
      <c r="P324" s="23">
        <f>VLOOKUP($B324,Data!$A$8:$GL$500,153,FALSE)</f>
        <v>1.747126436781609E-2</v>
      </c>
      <c r="Q324" s="23">
        <f>VLOOKUP($B324,Data!$A$8:$GL$500,154,FALSE)</f>
        <v>1.7517564402810305E-2</v>
      </c>
      <c r="R324" s="23">
        <f>VLOOKUP($B324,Data!$A$8:$GL$500,155,FALSE)</f>
        <v>2.0208333333333332E-2</v>
      </c>
      <c r="S324" s="23">
        <f>VLOOKUP($B324,Data!$A$8:$GL$500,156,FALSE)</f>
        <v>2.4634703196347033E-2</v>
      </c>
      <c r="T324" s="23">
        <f>VLOOKUP($B324,Data!$A$8:$GL$500,157,FALSE)</f>
        <v>3.8668224299065419E-2</v>
      </c>
      <c r="U324" s="23">
        <f>VLOOKUP($B324,Data!$A$8:$GL$500,158,FALSE)</f>
        <v>4.0555555555555553E-2</v>
      </c>
      <c r="V324" s="23">
        <f>VLOOKUP($B324,Data!$A$8:$GL$500,159,FALSE)</f>
        <v>4.0339366515837104E-2</v>
      </c>
      <c r="W324" s="23">
        <f>VLOOKUP($B324,Data!$A$8:$GL$500,160,FALSE)</f>
        <v>3.8619153674832964E-2</v>
      </c>
      <c r="X324" s="23">
        <f>VLOOKUP($B324,Data!$A$8:$GL$500,161,FALSE)</f>
        <v>3.8774193548387098E-2</v>
      </c>
      <c r="Y324" s="23">
        <f>VLOOKUP($B324,Data!$A$8:$GL$500,162,FALSE)</f>
        <v>3.7694013303769404E-2</v>
      </c>
      <c r="Z324" s="23">
        <f>VLOOKUP($B324,Data!$A$8:$GL$500,163,FALSE)</f>
        <v>3.6291666666666667E-2</v>
      </c>
      <c r="AA324" s="23">
        <f>VLOOKUP($B324,Data!$A$8:$GL$500,164,FALSE)</f>
        <v>3.5153508771929826E-2</v>
      </c>
      <c r="AB324" s="23">
        <f>VLOOKUP($B324,Data!$A$8:$GL$500,165,FALSE)</f>
        <v>3.7002141327623125E-2</v>
      </c>
      <c r="AC324" s="23">
        <f>VLOOKUP($B324,Data!$A$8:$GL$500,166,FALSE)</f>
        <v>3.6512605042016803E-2</v>
      </c>
      <c r="AD324" s="23">
        <f>VLOOKUP($B324,Data!$A$8:$GL$500,167,FALSE)</f>
        <v>3.8711018711018709E-2</v>
      </c>
      <c r="AE324" s="52">
        <f>VLOOKUP($B324,Data!$A$8:$GL$500,168,FALSE)</f>
        <v>3.5400000000000001E-2</v>
      </c>
      <c r="AF324" s="52">
        <f>VLOOKUP($B324,Data!$A$8:$GL$500,169,FALSE)</f>
        <v>3.8850806451612901E-2</v>
      </c>
      <c r="AG324" s="52">
        <f>VLOOKUP($B324,Data!$A$8:$GL$500,170,FALSE)</f>
        <v>3.5138888888888886E-2</v>
      </c>
      <c r="AH324" s="52">
        <f>VLOOKUP($B324,Data!$A$8:$GL$500,171,FALSE)</f>
        <v>3.7809330628803248E-2</v>
      </c>
      <c r="AI324" s="52">
        <f>VLOOKUP($B324,Data!$A$8:$GL$500,172,FALSE)</f>
        <v>3.4015748031496061E-2</v>
      </c>
      <c r="AJ324" s="52">
        <f>VLOOKUP($B324,Data!$A$8:$GL$500,173,FALSE)</f>
        <v>3.4634146341463418E-2</v>
      </c>
      <c r="AK324" s="52">
        <f>VLOOKUP($B324,Data!$A$8:$GL$500,174,FALSE)</f>
        <v>3.128252788104089E-2</v>
      </c>
    </row>
    <row r="325" spans="1:37">
      <c r="A325" s="1"/>
      <c r="B325" s="17" t="s">
        <v>425</v>
      </c>
      <c r="C325" s="42" t="s">
        <v>516</v>
      </c>
      <c r="D325" t="s">
        <v>0</v>
      </c>
      <c r="E325" s="45" t="s">
        <v>425</v>
      </c>
      <c r="F325" s="45" t="s">
        <v>40</v>
      </c>
      <c r="H325" s="23">
        <f>VLOOKUP($B325,Data!$A$8:$GL$500,145,FALSE)</f>
        <v>4.6186770428015562E-2</v>
      </c>
      <c r="I325" s="23">
        <f>VLOOKUP($B325,Data!$A$8:$GL$500,146,FALSE)</f>
        <v>4.0132827324478176E-2</v>
      </c>
      <c r="J325" s="23">
        <f>VLOOKUP($B325,Data!$A$8:$GL$500,147,FALSE)</f>
        <v>4.066790352504638E-2</v>
      </c>
      <c r="K325" s="23">
        <f>VLOOKUP($B325,Data!$A$8:$GL$500,148,FALSE)</f>
        <v>4.2830882352941177E-2</v>
      </c>
      <c r="L325" s="23">
        <f>VLOOKUP($B325,Data!$A$8:$GL$500,149,FALSE)</f>
        <v>4.6952554744525546E-2</v>
      </c>
      <c r="M325" s="23">
        <f>VLOOKUP($B325,Data!$A$8:$GL$500,150,FALSE)</f>
        <v>3.7974452554744527E-2</v>
      </c>
      <c r="N325" s="23">
        <f>VLOOKUP($B325,Data!$A$8:$GL$500,151,FALSE)</f>
        <v>3.7392996108949417E-2</v>
      </c>
      <c r="O325" s="23">
        <f>VLOOKUP($B325,Data!$A$8:$GL$500,152,FALSE)</f>
        <v>3.5949612403100774E-2</v>
      </c>
      <c r="P325" s="23">
        <f>VLOOKUP($B325,Data!$A$8:$GL$500,153,FALSE)</f>
        <v>3.7072243346007602E-2</v>
      </c>
      <c r="Q325" s="23">
        <f>VLOOKUP($B325,Data!$A$8:$GL$500,154,FALSE)</f>
        <v>3.5349716446124765E-2</v>
      </c>
      <c r="R325" s="23">
        <f>VLOOKUP($B325,Data!$A$8:$GL$500,155,FALSE)</f>
        <v>3.5549450549450551E-2</v>
      </c>
      <c r="S325" s="23">
        <f>VLOOKUP($B325,Data!$A$8:$GL$500,156,FALSE)</f>
        <v>4.3804971319311665E-2</v>
      </c>
      <c r="T325" s="23">
        <f>VLOOKUP($B325,Data!$A$8:$GL$500,157,FALSE)</f>
        <v>6.0849056603773585E-2</v>
      </c>
      <c r="U325" s="23">
        <f>VLOOKUP($B325,Data!$A$8:$GL$500,158,FALSE)</f>
        <v>5.4675572519083969E-2</v>
      </c>
      <c r="V325" s="23">
        <f>VLOOKUP($B325,Data!$A$8:$GL$500,159,FALSE)</f>
        <v>5.2215909090909091E-2</v>
      </c>
      <c r="W325" s="23">
        <f>VLOOKUP($B325,Data!$A$8:$GL$500,160,FALSE)</f>
        <v>5.1286549707602339E-2</v>
      </c>
      <c r="X325" s="23">
        <f>VLOOKUP($B325,Data!$A$8:$GL$500,161,FALSE)</f>
        <v>5.9773662551440329E-2</v>
      </c>
      <c r="Y325" s="23">
        <f>VLOOKUP($B325,Data!$A$8:$GL$500,162,FALSE)</f>
        <v>5.0739219712525666E-2</v>
      </c>
      <c r="Z325" s="23">
        <f>VLOOKUP($B325,Data!$A$8:$GL$500,163,FALSE)</f>
        <v>5.6809815950920245E-2</v>
      </c>
      <c r="AA325" s="23">
        <f>VLOOKUP($B325,Data!$A$8:$GL$500,164,FALSE)</f>
        <v>5.6489151873767261E-2</v>
      </c>
      <c r="AB325" s="23">
        <f>VLOOKUP($B325,Data!$A$8:$GL$500,165,FALSE)</f>
        <v>5.949248120300752E-2</v>
      </c>
      <c r="AC325" s="23">
        <f>VLOOKUP($B325,Data!$A$8:$GL$500,166,FALSE)</f>
        <v>5.4288461538461535E-2</v>
      </c>
      <c r="AD325" s="23">
        <f>VLOOKUP($B325,Data!$A$8:$GL$500,167,FALSE)</f>
        <v>5.5123339658444022E-2</v>
      </c>
      <c r="AE325" s="52">
        <f>VLOOKUP($B325,Data!$A$8:$GL$500,168,FALSE)</f>
        <v>5.6224299065420563E-2</v>
      </c>
      <c r="AF325" s="52">
        <f>VLOOKUP($B325,Data!$A$8:$GL$500,169,FALSE)</f>
        <v>6.0484171322160149E-2</v>
      </c>
      <c r="AG325" s="52">
        <f>VLOOKUP($B325,Data!$A$8:$GL$500,170,FALSE)</f>
        <v>5.569316081330869E-2</v>
      </c>
      <c r="AH325" s="52">
        <f>VLOOKUP($B325,Data!$A$8:$GL$500,171,FALSE)</f>
        <v>5.6821705426356589E-2</v>
      </c>
      <c r="AI325" s="52">
        <f>VLOOKUP($B325,Data!$A$8:$GL$500,172,FALSE)</f>
        <v>5.6162570888468807E-2</v>
      </c>
      <c r="AJ325" s="52">
        <f>VLOOKUP($B325,Data!$A$8:$GL$500,173,FALSE)</f>
        <v>5.6703499079189687E-2</v>
      </c>
      <c r="AK325" s="52">
        <f>VLOOKUP($B325,Data!$A$8:$GL$500,174,FALSE)</f>
        <v>4.716117216117216E-2</v>
      </c>
    </row>
    <row r="326" spans="1:37">
      <c r="A326" s="1"/>
      <c r="B326" s="17" t="s">
        <v>426</v>
      </c>
      <c r="C326" s="42" t="s">
        <v>518</v>
      </c>
      <c r="D326" t="s">
        <v>0</v>
      </c>
      <c r="E326" s="45" t="s">
        <v>426</v>
      </c>
      <c r="F326" s="45" t="s">
        <v>30</v>
      </c>
      <c r="H326" s="23">
        <f>VLOOKUP($B326,Data!$A$8:$GL$500,145,FALSE)</f>
        <v>9.7113752122241093E-3</v>
      </c>
      <c r="I326" s="23">
        <f>VLOOKUP($B326,Data!$A$8:$GL$500,146,FALSE)</f>
        <v>8.3501683501683507E-3</v>
      </c>
      <c r="J326" s="23">
        <f>VLOOKUP($B326,Data!$A$8:$GL$500,147,FALSE)</f>
        <v>8.9003436426116841E-3</v>
      </c>
      <c r="K326" s="23">
        <f>VLOOKUP($B326,Data!$A$8:$GL$500,148,FALSE)</f>
        <v>8.771929824561403E-3</v>
      </c>
      <c r="L326" s="23">
        <f>VLOOKUP($B326,Data!$A$8:$GL$500,149,FALSE)</f>
        <v>9.2086330935251797E-3</v>
      </c>
      <c r="M326" s="23">
        <f>VLOOKUP($B326,Data!$A$8:$GL$500,150,FALSE)</f>
        <v>8.7617260787992493E-3</v>
      </c>
      <c r="N326" s="23">
        <f>VLOOKUP($B326,Data!$A$8:$GL$500,151,FALSE)</f>
        <v>8.0602636534839924E-3</v>
      </c>
      <c r="O326" s="23">
        <f>VLOOKUP($B326,Data!$A$8:$GL$500,152,FALSE)</f>
        <v>7.3540145985401461E-3</v>
      </c>
      <c r="P326" s="23">
        <f>VLOOKUP($B326,Data!$A$8:$GL$500,153,FALSE)</f>
        <v>7.5939849624060149E-3</v>
      </c>
      <c r="Q326" s="23">
        <f>VLOOKUP($B326,Data!$A$8:$GL$500,154,FALSE)</f>
        <v>8.2429906542056067E-3</v>
      </c>
      <c r="R326" s="23">
        <f>VLOOKUP($B326,Data!$A$8:$GL$500,155,FALSE)</f>
        <v>9.9438202247191017E-3</v>
      </c>
      <c r="S326" s="23">
        <f>VLOOKUP($B326,Data!$A$8:$GL$500,156,FALSE)</f>
        <v>1.4621072088724584E-2</v>
      </c>
      <c r="T326" s="23">
        <f>VLOOKUP($B326,Data!$A$8:$GL$500,157,FALSE)</f>
        <v>2.2111913357400721E-2</v>
      </c>
      <c r="U326" s="23">
        <f>VLOOKUP($B326,Data!$A$8:$GL$500,158,FALSE)</f>
        <v>2.223230490018149E-2</v>
      </c>
      <c r="V326" s="23">
        <f>VLOOKUP($B326,Data!$A$8:$GL$500,159,FALSE)</f>
        <v>2.3153153153153153E-2</v>
      </c>
      <c r="W326" s="23">
        <f>VLOOKUP($B326,Data!$A$8:$GL$500,160,FALSE)</f>
        <v>2.3260073260073261E-2</v>
      </c>
      <c r="X326" s="23">
        <f>VLOOKUP($B326,Data!$A$8:$GL$500,161,FALSE)</f>
        <v>2.3375912408759122E-2</v>
      </c>
      <c r="Y326" s="23">
        <f>VLOOKUP($B326,Data!$A$8:$GL$500,162,FALSE)</f>
        <v>1.950909090909091E-2</v>
      </c>
      <c r="Z326" s="23">
        <f>VLOOKUP($B326,Data!$A$8:$GL$500,163,FALSE)</f>
        <v>1.941712204007286E-2</v>
      </c>
      <c r="AA326" s="23">
        <f>VLOOKUP($B326,Data!$A$8:$GL$500,164,FALSE)</f>
        <v>1.7495621716287216E-2</v>
      </c>
      <c r="AB326" s="23">
        <f>VLOOKUP($B326,Data!$A$8:$GL$500,165,FALSE)</f>
        <v>1.7820945945945944E-2</v>
      </c>
      <c r="AC326" s="23">
        <f>VLOOKUP($B326,Data!$A$8:$GL$500,166,FALSE)</f>
        <v>1.7011494252873564E-2</v>
      </c>
      <c r="AD326" s="23">
        <f>VLOOKUP($B326,Data!$A$8:$GL$500,167,FALSE)</f>
        <v>1.7678275290215588E-2</v>
      </c>
      <c r="AE326" s="52">
        <f>VLOOKUP($B326,Data!$A$8:$GL$500,168,FALSE)</f>
        <v>1.8027444253859347E-2</v>
      </c>
      <c r="AF326" s="52">
        <f>VLOOKUP($B326,Data!$A$8:$GL$500,169,FALSE)</f>
        <v>1.8971807628524046E-2</v>
      </c>
      <c r="AG326" s="52">
        <f>VLOOKUP($B326,Data!$A$8:$GL$500,170,FALSE)</f>
        <v>1.6560934891485808E-2</v>
      </c>
      <c r="AH326" s="52">
        <f>VLOOKUP($B326,Data!$A$8:$GL$500,171,FALSE)</f>
        <v>1.6229508196721313E-2</v>
      </c>
      <c r="AI326" s="52">
        <f>VLOOKUP($B326,Data!$A$8:$GL$500,172,FALSE)</f>
        <v>1.6147403685092127E-2</v>
      </c>
      <c r="AJ326" s="52">
        <f>VLOOKUP($B326,Data!$A$8:$GL$500,173,FALSE)</f>
        <v>1.7260034904013961E-2</v>
      </c>
      <c r="AK326" s="52">
        <f>VLOOKUP($B326,Data!$A$8:$GL$500,174,FALSE)</f>
        <v>1.5172413793103448E-2</v>
      </c>
    </row>
    <row r="327" spans="1:37">
      <c r="A327" s="1"/>
      <c r="B327" s="17" t="s">
        <v>427</v>
      </c>
      <c r="C327" s="42" t="s">
        <v>517</v>
      </c>
      <c r="D327" t="s">
        <v>0</v>
      </c>
      <c r="E327" s="45" t="s">
        <v>427</v>
      </c>
      <c r="F327" s="45" t="s">
        <v>35</v>
      </c>
      <c r="H327" s="23">
        <f>VLOOKUP($B327,Data!$A$8:$GL$500,145,FALSE)</f>
        <v>1.3884555382215289E-2</v>
      </c>
      <c r="I327" s="23">
        <f>VLOOKUP($B327,Data!$A$8:$GL$500,146,FALSE)</f>
        <v>1.2488408037094282E-2</v>
      </c>
      <c r="J327" s="23">
        <f>VLOOKUP($B327,Data!$A$8:$GL$500,147,FALSE)</f>
        <v>1.2429906542056075E-2</v>
      </c>
      <c r="K327" s="23">
        <f>VLOOKUP($B327,Data!$A$8:$GL$500,148,FALSE)</f>
        <v>1.0515933232169955E-2</v>
      </c>
      <c r="L327" s="23">
        <f>VLOOKUP($B327,Data!$A$8:$GL$500,149,FALSE)</f>
        <v>9.8973607038123166E-3</v>
      </c>
      <c r="M327" s="23">
        <f>VLOOKUP($B327,Data!$A$8:$GL$500,150,FALSE)</f>
        <v>8.8804841149773064E-3</v>
      </c>
      <c r="N327" s="23">
        <f>VLOOKUP($B327,Data!$A$8:$GL$500,151,FALSE)</f>
        <v>8.7951807228915657E-3</v>
      </c>
      <c r="O327" s="23">
        <f>VLOOKUP($B327,Data!$A$8:$GL$500,152,FALSE)</f>
        <v>8.3308494783904622E-3</v>
      </c>
      <c r="P327" s="23">
        <f>VLOOKUP($B327,Data!$A$8:$GL$500,153,FALSE)</f>
        <v>8.9528023598820054E-3</v>
      </c>
      <c r="Q327" s="23">
        <f>VLOOKUP($B327,Data!$A$8:$GL$500,154,FALSE)</f>
        <v>9.370424597364568E-3</v>
      </c>
      <c r="R327" s="23">
        <f>VLOOKUP($B327,Data!$A$8:$GL$500,155,FALSE)</f>
        <v>1.1185185185185185E-2</v>
      </c>
      <c r="S327" s="23">
        <f>VLOOKUP($B327,Data!$A$8:$GL$500,156,FALSE)</f>
        <v>1.6701183431952663E-2</v>
      </c>
      <c r="T327" s="23">
        <f>VLOOKUP($B327,Data!$A$8:$GL$500,157,FALSE)</f>
        <v>2.5513595166163142E-2</v>
      </c>
      <c r="U327" s="23">
        <f>VLOOKUP($B327,Data!$A$8:$GL$500,158,FALSE)</f>
        <v>2.3551263001485884E-2</v>
      </c>
      <c r="V327" s="23">
        <f>VLOOKUP($B327,Data!$A$8:$GL$500,159,FALSE)</f>
        <v>2.3060921248142643E-2</v>
      </c>
      <c r="W327" s="23">
        <f>VLOOKUP($B327,Data!$A$8:$GL$500,160,FALSE)</f>
        <v>2.1994091580502216E-2</v>
      </c>
      <c r="X327" s="23">
        <f>VLOOKUP($B327,Data!$A$8:$GL$500,161,FALSE)</f>
        <v>2.2867647058823531E-2</v>
      </c>
      <c r="Y327" s="23">
        <f>VLOOKUP($B327,Data!$A$8:$GL$500,162,FALSE)</f>
        <v>1.8713629402756508E-2</v>
      </c>
      <c r="Z327" s="23">
        <f>VLOOKUP($B327,Data!$A$8:$GL$500,163,FALSE)</f>
        <v>1.8003095975232197E-2</v>
      </c>
      <c r="AA327" s="23">
        <f>VLOOKUP($B327,Data!$A$8:$GL$500,164,FALSE)</f>
        <v>1.8475120385232746E-2</v>
      </c>
      <c r="AB327" s="23">
        <f>VLOOKUP($B327,Data!$A$8:$GL$500,165,FALSE)</f>
        <v>2.0481540930979134E-2</v>
      </c>
      <c r="AC327" s="23">
        <f>VLOOKUP($B327,Data!$A$8:$GL$500,166,FALSE)</f>
        <v>1.9739413680781758E-2</v>
      </c>
      <c r="AD327" s="23">
        <f>VLOOKUP($B327,Data!$A$8:$GL$500,167,FALSE)</f>
        <v>2.1317460317460318E-2</v>
      </c>
      <c r="AE327" s="52">
        <f>VLOOKUP($B327,Data!$A$8:$GL$500,168,FALSE)</f>
        <v>2.0362776025236593E-2</v>
      </c>
      <c r="AF327" s="52">
        <f>VLOOKUP($B327,Data!$A$8:$GL$500,169,FALSE)</f>
        <v>2.2420091324200912E-2</v>
      </c>
      <c r="AG327" s="52">
        <f>VLOOKUP($B327,Data!$A$8:$GL$500,170,FALSE)</f>
        <v>1.9007299270072994E-2</v>
      </c>
      <c r="AH327" s="52">
        <f>VLOOKUP($B327,Data!$A$8:$GL$500,171,FALSE)</f>
        <v>1.9269746646795826E-2</v>
      </c>
      <c r="AI327" s="52">
        <f>VLOOKUP($B327,Data!$A$8:$GL$500,172,FALSE)</f>
        <v>1.911544227886057E-2</v>
      </c>
      <c r="AJ327" s="52">
        <f>VLOOKUP($B327,Data!$A$8:$GL$500,173,FALSE)</f>
        <v>1.9151515151515152E-2</v>
      </c>
      <c r="AK327" s="52">
        <f>VLOOKUP($B327,Data!$A$8:$GL$500,174,FALSE)</f>
        <v>1.67651632970451E-2</v>
      </c>
    </row>
    <row r="328" spans="1:37">
      <c r="A328" s="1"/>
      <c r="B328" s="17" t="s">
        <v>428</v>
      </c>
      <c r="C328" s="42" t="s">
        <v>517</v>
      </c>
      <c r="D328" t="s">
        <v>0</v>
      </c>
      <c r="E328" s="45" t="s">
        <v>428</v>
      </c>
      <c r="F328" s="45" t="s">
        <v>15</v>
      </c>
      <c r="H328" s="23">
        <f>VLOOKUP($B328,Data!$A$8:$GL$500,145,FALSE)</f>
        <v>2.7789473684210527E-2</v>
      </c>
      <c r="I328" s="23">
        <f>VLOOKUP($B328,Data!$A$8:$GL$500,146,FALSE)</f>
        <v>2.7506493506493507E-2</v>
      </c>
      <c r="J328" s="23">
        <f>VLOOKUP($B328,Data!$A$8:$GL$500,147,FALSE)</f>
        <v>2.8110236220472443E-2</v>
      </c>
      <c r="K328" s="23">
        <f>VLOOKUP($B328,Data!$A$8:$GL$500,148,FALSE)</f>
        <v>2.9015544041450778E-2</v>
      </c>
      <c r="L328" s="23">
        <f>VLOOKUP($B328,Data!$A$8:$GL$500,149,FALSE)</f>
        <v>3.0025188916876576E-2</v>
      </c>
      <c r="M328" s="23">
        <f>VLOOKUP($B328,Data!$A$8:$GL$500,150,FALSE)</f>
        <v>2.7576530612244899E-2</v>
      </c>
      <c r="N328" s="23">
        <f>VLOOKUP($B328,Data!$A$8:$GL$500,151,FALSE)</f>
        <v>2.7175572519083969E-2</v>
      </c>
      <c r="O328" s="23">
        <f>VLOOKUP($B328,Data!$A$8:$GL$500,152,FALSE)</f>
        <v>2.4010282776349614E-2</v>
      </c>
      <c r="P328" s="23">
        <f>VLOOKUP($B328,Data!$A$8:$GL$500,153,FALSE)</f>
        <v>2.5858585858585859E-2</v>
      </c>
      <c r="Q328" s="23">
        <f>VLOOKUP($B328,Data!$A$8:$GL$500,154,FALSE)</f>
        <v>2.5934343434343435E-2</v>
      </c>
      <c r="R328" s="23">
        <f>VLOOKUP($B328,Data!$A$8:$GL$500,155,FALSE)</f>
        <v>3.0531645569620253E-2</v>
      </c>
      <c r="S328" s="23">
        <f>VLOOKUP($B328,Data!$A$8:$GL$500,156,FALSE)</f>
        <v>4.3367875647668391E-2</v>
      </c>
      <c r="T328" s="23">
        <f>VLOOKUP($B328,Data!$A$8:$GL$500,157,FALSE)</f>
        <v>5.8611825192802058E-2</v>
      </c>
      <c r="U328" s="23">
        <f>VLOOKUP($B328,Data!$A$8:$GL$500,158,FALSE)</f>
        <v>6.1246684350132627E-2</v>
      </c>
      <c r="V328" s="23">
        <f>VLOOKUP($B328,Data!$A$8:$GL$500,159,FALSE)</f>
        <v>6.0263852242744061E-2</v>
      </c>
      <c r="W328" s="23">
        <f>VLOOKUP($B328,Data!$A$8:$GL$500,160,FALSE)</f>
        <v>5.2933673469387758E-2</v>
      </c>
      <c r="X328" s="23">
        <f>VLOOKUP($B328,Data!$A$8:$GL$500,161,FALSE)</f>
        <v>5.1662468513853907E-2</v>
      </c>
      <c r="Y328" s="23">
        <f>VLOOKUP($B328,Data!$A$8:$GL$500,162,FALSE)</f>
        <v>4.6170731707317073E-2</v>
      </c>
      <c r="Z328" s="23">
        <f>VLOOKUP($B328,Data!$A$8:$GL$500,163,FALSE)</f>
        <v>4.6528117359413201E-2</v>
      </c>
      <c r="AA328" s="23">
        <f>VLOOKUP($B328,Data!$A$8:$GL$500,164,FALSE)</f>
        <v>4.5502512562814068E-2</v>
      </c>
      <c r="AB328" s="23">
        <f>VLOOKUP($B328,Data!$A$8:$GL$500,165,FALSE)</f>
        <v>5.159090909090909E-2</v>
      </c>
      <c r="AC328" s="23">
        <f>VLOOKUP($B328,Data!$A$8:$GL$500,166,FALSE)</f>
        <v>5.2255639097744361E-2</v>
      </c>
      <c r="AD328" s="23">
        <f>VLOOKUP($B328,Data!$A$8:$GL$500,167,FALSE)</f>
        <v>5.3602015113350124E-2</v>
      </c>
      <c r="AE328" s="52">
        <f>VLOOKUP($B328,Data!$A$8:$GL$500,168,FALSE)</f>
        <v>5.0417690417690418E-2</v>
      </c>
      <c r="AF328" s="52">
        <f>VLOOKUP($B328,Data!$A$8:$GL$500,169,FALSE)</f>
        <v>5.5283950617283951E-2</v>
      </c>
      <c r="AG328" s="52">
        <f>VLOOKUP($B328,Data!$A$8:$GL$500,170,FALSE)</f>
        <v>5.5428571428571431E-2</v>
      </c>
      <c r="AH328" s="52">
        <f>VLOOKUP($B328,Data!$A$8:$GL$500,171,FALSE)</f>
        <v>5.534526854219949E-2</v>
      </c>
      <c r="AI328" s="52">
        <f>VLOOKUP($B328,Data!$A$8:$GL$500,172,FALSE)</f>
        <v>5.57103825136612E-2</v>
      </c>
      <c r="AJ328" s="52">
        <f>VLOOKUP($B328,Data!$A$8:$GL$500,173,FALSE)</f>
        <v>6.5895953757225428E-2</v>
      </c>
      <c r="AK328" s="52">
        <f>VLOOKUP($B328,Data!$A$8:$GL$500,174,FALSE)</f>
        <v>5.977591036414566E-2</v>
      </c>
    </row>
    <row r="329" spans="1:37">
      <c r="A329" s="1"/>
      <c r="B329" s="17" t="s">
        <v>429</v>
      </c>
      <c r="C329" s="42" t="s">
        <v>518</v>
      </c>
      <c r="D329" t="s">
        <v>0</v>
      </c>
      <c r="E329" s="45" t="s">
        <v>429</v>
      </c>
      <c r="F329" s="45" t="s">
        <v>17</v>
      </c>
      <c r="H329" s="23">
        <f>VLOOKUP($B329,Data!$A$8:$GL$500,145,FALSE)</f>
        <v>1.8402903811252268E-2</v>
      </c>
      <c r="I329" s="23">
        <f>VLOOKUP($B329,Data!$A$8:$GL$500,146,FALSE)</f>
        <v>1.9454225352112674E-2</v>
      </c>
      <c r="J329" s="23">
        <f>VLOOKUP($B329,Data!$A$8:$GL$500,147,FALSE)</f>
        <v>1.9734042553191489E-2</v>
      </c>
      <c r="K329" s="23">
        <f>VLOOKUP($B329,Data!$A$8:$GL$500,148,FALSE)</f>
        <v>1.732368896925859E-2</v>
      </c>
      <c r="L329" s="23">
        <f>VLOOKUP($B329,Data!$A$8:$GL$500,149,FALSE)</f>
        <v>1.8071161048689138E-2</v>
      </c>
      <c r="M329" s="23">
        <f>VLOOKUP($B329,Data!$A$8:$GL$500,150,FALSE)</f>
        <v>1.7969924812030077E-2</v>
      </c>
      <c r="N329" s="23">
        <f>VLOOKUP($B329,Data!$A$8:$GL$500,151,FALSE)</f>
        <v>1.6842105263157894E-2</v>
      </c>
      <c r="O329" s="23">
        <f>VLOOKUP($B329,Data!$A$8:$GL$500,152,FALSE)</f>
        <v>1.5711500974658871E-2</v>
      </c>
      <c r="P329" s="23">
        <f>VLOOKUP($B329,Data!$A$8:$GL$500,153,FALSE)</f>
        <v>1.6722222222222222E-2</v>
      </c>
      <c r="Q329" s="23">
        <f>VLOOKUP($B329,Data!$A$8:$GL$500,154,FALSE)</f>
        <v>1.5938628158844767E-2</v>
      </c>
      <c r="R329" s="23">
        <f>VLOOKUP($B329,Data!$A$8:$GL$500,155,FALSE)</f>
        <v>1.8954128440366973E-2</v>
      </c>
      <c r="S329" s="23">
        <f>VLOOKUP($B329,Data!$A$8:$GL$500,156,FALSE)</f>
        <v>2.2208904109589041E-2</v>
      </c>
      <c r="T329" s="23">
        <f>VLOOKUP($B329,Data!$A$8:$GL$500,157,FALSE)</f>
        <v>2.9442567567567569E-2</v>
      </c>
      <c r="U329" s="23">
        <f>VLOOKUP($B329,Data!$A$8:$GL$500,158,FALSE)</f>
        <v>3.3184931506849313E-2</v>
      </c>
      <c r="V329" s="23">
        <f>VLOOKUP($B329,Data!$A$8:$GL$500,159,FALSE)</f>
        <v>3.370617696160267E-2</v>
      </c>
      <c r="W329" s="23">
        <f>VLOOKUP($B329,Data!$A$8:$GL$500,160,FALSE)</f>
        <v>3.3187183811129846E-2</v>
      </c>
      <c r="X329" s="23">
        <f>VLOOKUP($B329,Data!$A$8:$GL$500,161,FALSE)</f>
        <v>3.3912310286677912E-2</v>
      </c>
      <c r="Y329" s="23">
        <f>VLOOKUP($B329,Data!$A$8:$GL$500,162,FALSE)</f>
        <v>3.1120401337792643E-2</v>
      </c>
      <c r="Z329" s="23">
        <f>VLOOKUP($B329,Data!$A$8:$GL$500,163,FALSE)</f>
        <v>2.8466666666666668E-2</v>
      </c>
      <c r="AA329" s="23">
        <f>VLOOKUP($B329,Data!$A$8:$GL$500,164,FALSE)</f>
        <v>2.7789115646258505E-2</v>
      </c>
      <c r="AB329" s="23">
        <f>VLOOKUP($B329,Data!$A$8:$GL$500,165,FALSE)</f>
        <v>3.1765765765765765E-2</v>
      </c>
      <c r="AC329" s="23">
        <f>VLOOKUP($B329,Data!$A$8:$GL$500,166,FALSE)</f>
        <v>3.121376811594203E-2</v>
      </c>
      <c r="AD329" s="23">
        <f>VLOOKUP($B329,Data!$A$8:$GL$500,167,FALSE)</f>
        <v>3.3339285714285717E-2</v>
      </c>
      <c r="AE329" s="52">
        <f>VLOOKUP($B329,Data!$A$8:$GL$500,168,FALSE)</f>
        <v>3.2160278745644602E-2</v>
      </c>
      <c r="AF329" s="52">
        <f>VLOOKUP($B329,Data!$A$8:$GL$500,169,FALSE)</f>
        <v>3.2802013422818792E-2</v>
      </c>
      <c r="AG329" s="52">
        <f>VLOOKUP($B329,Data!$A$8:$GL$500,170,FALSE)</f>
        <v>2.9077181208053693E-2</v>
      </c>
      <c r="AH329" s="52">
        <f>VLOOKUP($B329,Data!$A$8:$GL$500,171,FALSE)</f>
        <v>3.0068259385665531E-2</v>
      </c>
      <c r="AI329" s="52">
        <f>VLOOKUP($B329,Data!$A$8:$GL$500,172,FALSE)</f>
        <v>2.681967213114754E-2</v>
      </c>
      <c r="AJ329" s="52">
        <f>VLOOKUP($B329,Data!$A$8:$GL$500,173,FALSE)</f>
        <v>2.8119122257053292E-2</v>
      </c>
      <c r="AK329" s="52">
        <f>VLOOKUP($B329,Data!$A$8:$GL$500,174,FALSE)</f>
        <v>2.5870570107858242E-2</v>
      </c>
    </row>
    <row r="330" spans="1:37">
      <c r="A330" s="1"/>
      <c r="B330" s="17" t="s">
        <v>430</v>
      </c>
      <c r="C330" s="42" t="s">
        <v>517</v>
      </c>
      <c r="D330" t="s">
        <v>505</v>
      </c>
      <c r="E330" s="45" t="s">
        <v>430</v>
      </c>
      <c r="F330" s="45" t="s">
        <v>48</v>
      </c>
      <c r="H330" s="23">
        <f>VLOOKUP($B330,Data!$A$8:$GL$500,145,FALSE)</f>
        <v>1.3499377334993774E-2</v>
      </c>
      <c r="I330" s="23">
        <f>VLOOKUP($B330,Data!$A$8:$GL$500,146,FALSE)</f>
        <v>1.3806532663316582E-2</v>
      </c>
      <c r="J330" s="23">
        <f>VLOOKUP($B330,Data!$A$8:$GL$500,147,FALSE)</f>
        <v>1.31375E-2</v>
      </c>
      <c r="K330" s="23">
        <f>VLOOKUP($B330,Data!$A$8:$GL$500,148,FALSE)</f>
        <v>1.2406483790523691E-2</v>
      </c>
      <c r="L330" s="23">
        <f>VLOOKUP($B330,Data!$A$8:$GL$500,149,FALSE)</f>
        <v>1.2075949367088607E-2</v>
      </c>
      <c r="M330" s="23">
        <f>VLOOKUP($B330,Data!$A$8:$GL$500,150,FALSE)</f>
        <v>1.0463078848560702E-2</v>
      </c>
      <c r="N330" s="23">
        <f>VLOOKUP($B330,Data!$A$8:$GL$500,151,FALSE)</f>
        <v>1.0546583850931678E-2</v>
      </c>
      <c r="O330" s="23">
        <f>VLOOKUP($B330,Data!$A$8:$GL$500,152,FALSE)</f>
        <v>9.3757649938800494E-3</v>
      </c>
      <c r="P330" s="23">
        <f>VLOOKUP($B330,Data!$A$8:$GL$500,153,FALSE)</f>
        <v>9.9757869249394674E-3</v>
      </c>
      <c r="Q330" s="23">
        <f>VLOOKUP($B330,Data!$A$8:$GL$500,154,FALSE)</f>
        <v>9.6274038461538463E-3</v>
      </c>
      <c r="R330" s="23">
        <f>VLOOKUP($B330,Data!$A$8:$GL$500,155,FALSE)</f>
        <v>1.1615201900237529E-2</v>
      </c>
      <c r="S330" s="23">
        <f>VLOOKUP($B330,Data!$A$8:$GL$500,156,FALSE)</f>
        <v>1.5850422195416165E-2</v>
      </c>
      <c r="T330" s="23">
        <f>VLOOKUP($B330,Data!$A$8:$GL$500,157,FALSE)</f>
        <v>2.7771084337349396E-2</v>
      </c>
      <c r="U330" s="23">
        <f>VLOOKUP($B330,Data!$A$8:$GL$500,158,FALSE)</f>
        <v>2.8628640776699028E-2</v>
      </c>
      <c r="V330" s="23">
        <f>VLOOKUP($B330,Data!$A$8:$GL$500,159,FALSE)</f>
        <v>2.7739557739557739E-2</v>
      </c>
      <c r="W330" s="23">
        <f>VLOOKUP($B330,Data!$A$8:$GL$500,160,FALSE)</f>
        <v>2.6216216216216216E-2</v>
      </c>
      <c r="X330" s="23">
        <f>VLOOKUP($B330,Data!$A$8:$GL$500,161,FALSE)</f>
        <v>2.7123456790123457E-2</v>
      </c>
      <c r="Y330" s="23">
        <f>VLOOKUP($B330,Data!$A$8:$GL$500,162,FALSE)</f>
        <v>2.3871763255240444E-2</v>
      </c>
      <c r="Z330" s="23">
        <f>VLOOKUP($B330,Data!$A$8:$GL$500,163,FALSE)</f>
        <v>2.3545232273838632E-2</v>
      </c>
      <c r="AA330" s="23">
        <f>VLOOKUP($B330,Data!$A$8:$GL$500,164,FALSE)</f>
        <v>2.1397326852976913E-2</v>
      </c>
      <c r="AB330" s="23">
        <f>VLOOKUP($B330,Data!$A$8:$GL$500,165,FALSE)</f>
        <v>2.2750929368029738E-2</v>
      </c>
      <c r="AC330" s="23">
        <f>VLOOKUP($B330,Data!$A$8:$GL$500,166,FALSE)</f>
        <v>2.2318295739348373E-2</v>
      </c>
      <c r="AD330" s="23">
        <f>VLOOKUP($B330,Data!$A$8:$GL$500,167,FALSE)</f>
        <v>2.2653316645807258E-2</v>
      </c>
      <c r="AE330" s="52">
        <f>VLOOKUP($B330,Data!$A$8:$GL$500,168,FALSE)</f>
        <v>2.1008717310087174E-2</v>
      </c>
      <c r="AF330" s="52">
        <f>VLOOKUP($B330,Data!$A$8:$GL$500,169,FALSE)</f>
        <v>2.2297297297297299E-2</v>
      </c>
      <c r="AG330" s="52">
        <f>VLOOKUP($B330,Data!$A$8:$GL$500,170,FALSE)</f>
        <v>2.115151515151515E-2</v>
      </c>
      <c r="AH330" s="52">
        <f>VLOOKUP($B330,Data!$A$8:$GL$500,171,FALSE)</f>
        <v>2.025485436893204E-2</v>
      </c>
      <c r="AI330" s="52">
        <f>VLOOKUP($B330,Data!$A$8:$GL$500,172,FALSE)</f>
        <v>1.9732034104750305E-2</v>
      </c>
      <c r="AJ330" s="52">
        <f>VLOOKUP($B330,Data!$A$8:$GL$500,173,FALSE)</f>
        <v>2.1256097560975611E-2</v>
      </c>
      <c r="AK330" s="52">
        <f>VLOOKUP($B330,Data!$A$8:$GL$500,174,FALSE)</f>
        <v>1.8197320341047502E-2</v>
      </c>
    </row>
    <row r="331" spans="1:37">
      <c r="A331" s="1"/>
      <c r="B331" s="17" t="s">
        <v>431</v>
      </c>
      <c r="C331" s="42" t="s">
        <v>516</v>
      </c>
      <c r="D331" t="s">
        <v>0</v>
      </c>
      <c r="E331" s="45" t="s">
        <v>431</v>
      </c>
      <c r="F331" s="45" t="s">
        <v>34</v>
      </c>
      <c r="H331" s="23">
        <f>VLOOKUP($B331,Data!$A$8:$GL$500,145,FALSE)</f>
        <v>1.3443983402489626E-2</v>
      </c>
      <c r="I331" s="23">
        <f>VLOOKUP($B331,Data!$A$8:$GL$500,146,FALSE)</f>
        <v>1.29957805907173E-2</v>
      </c>
      <c r="J331" s="23">
        <f>VLOOKUP($B331,Data!$A$8:$GL$500,147,FALSE)</f>
        <v>1.3148936170212766E-2</v>
      </c>
      <c r="K331" s="23">
        <f>VLOOKUP($B331,Data!$A$8:$GL$500,148,FALSE)</f>
        <v>1.4142259414225941E-2</v>
      </c>
      <c r="L331" s="23">
        <f>VLOOKUP($B331,Data!$A$8:$GL$500,149,FALSE)</f>
        <v>1.4978354978354978E-2</v>
      </c>
      <c r="M331" s="23">
        <f>VLOOKUP($B331,Data!$A$8:$GL$500,150,FALSE)</f>
        <v>1.2874999999999999E-2</v>
      </c>
      <c r="N331" s="23">
        <f>VLOOKUP($B331,Data!$A$8:$GL$500,151,FALSE)</f>
        <v>1.0722891566265061E-2</v>
      </c>
      <c r="O331" s="23">
        <f>VLOOKUP($B331,Data!$A$8:$GL$500,152,FALSE)</f>
        <v>1.0602409638554217E-2</v>
      </c>
      <c r="P331" s="23">
        <f>VLOOKUP($B331,Data!$A$8:$GL$500,153,FALSE)</f>
        <v>1.0511811023622046E-2</v>
      </c>
      <c r="Q331" s="23">
        <f>VLOOKUP($B331,Data!$A$8:$GL$500,154,FALSE)</f>
        <v>9.4890510948905105E-3</v>
      </c>
      <c r="R331" s="23">
        <f>VLOOKUP($B331,Data!$A$8:$GL$500,155,FALSE)</f>
        <v>1.2404580152671756E-2</v>
      </c>
      <c r="S331" s="23">
        <f>VLOOKUP($B331,Data!$A$8:$GL$500,156,FALSE)</f>
        <v>1.7109375E-2</v>
      </c>
      <c r="T331" s="23">
        <f>VLOOKUP($B331,Data!$A$8:$GL$500,157,FALSE)</f>
        <v>2.1385767790262172E-2</v>
      </c>
      <c r="U331" s="23">
        <f>VLOOKUP($B331,Data!$A$8:$GL$500,158,FALSE)</f>
        <v>2.1494252873563217E-2</v>
      </c>
      <c r="V331" s="23">
        <f>VLOOKUP($B331,Data!$A$8:$GL$500,159,FALSE)</f>
        <v>2.2071713147410358E-2</v>
      </c>
      <c r="W331" s="23">
        <f>VLOOKUP($B331,Data!$A$8:$GL$500,160,FALSE)</f>
        <v>2.1991869918699187E-2</v>
      </c>
      <c r="X331" s="23">
        <f>VLOOKUP($B331,Data!$A$8:$GL$500,161,FALSE)</f>
        <v>2.5869565217391303E-2</v>
      </c>
      <c r="Y331" s="23">
        <f>VLOOKUP($B331,Data!$A$8:$GL$500,162,FALSE)</f>
        <v>2.2694063926940639E-2</v>
      </c>
      <c r="Z331" s="23">
        <f>VLOOKUP($B331,Data!$A$8:$GL$500,163,FALSE)</f>
        <v>2.2695652173913044E-2</v>
      </c>
      <c r="AA331" s="23">
        <f>VLOOKUP($B331,Data!$A$8:$GL$500,164,FALSE)</f>
        <v>2.5116279069767444E-2</v>
      </c>
      <c r="AB331" s="23">
        <f>VLOOKUP($B331,Data!$A$8:$GL$500,165,FALSE)</f>
        <v>3.322727272727273E-2</v>
      </c>
      <c r="AC331" s="23">
        <f>VLOOKUP($B331,Data!$A$8:$GL$500,166,FALSE)</f>
        <v>2.8738317757009347E-2</v>
      </c>
      <c r="AD331" s="23">
        <f>VLOOKUP($B331,Data!$A$8:$GL$500,167,FALSE)</f>
        <v>3.1308411214953272E-2</v>
      </c>
      <c r="AE331" s="52">
        <f>VLOOKUP($B331,Data!$A$8:$GL$500,168,FALSE)</f>
        <v>2.8914027149321266E-2</v>
      </c>
      <c r="AF331" s="52">
        <f>VLOOKUP($B331,Data!$A$8:$GL$500,169,FALSE)</f>
        <v>3.004201680672269E-2</v>
      </c>
      <c r="AG331" s="52">
        <f>VLOOKUP($B331,Data!$A$8:$GL$500,170,FALSE)</f>
        <v>2.6396761133603237E-2</v>
      </c>
      <c r="AH331" s="52">
        <f>VLOOKUP($B331,Data!$A$8:$GL$500,171,FALSE)</f>
        <v>2.3446969696969695E-2</v>
      </c>
      <c r="AI331" s="52">
        <f>VLOOKUP($B331,Data!$A$8:$GL$500,172,FALSE)</f>
        <v>2.2723735408560312E-2</v>
      </c>
      <c r="AJ331" s="52">
        <f>VLOOKUP($B331,Data!$A$8:$GL$500,173,FALSE)</f>
        <v>2.328125E-2</v>
      </c>
      <c r="AK331" s="52">
        <f>VLOOKUP($B331,Data!$A$8:$GL$500,174,FALSE)</f>
        <v>1.9536679536679535E-2</v>
      </c>
    </row>
    <row r="332" spans="1:37">
      <c r="A332" s="1"/>
      <c r="B332" s="17" t="s">
        <v>432</v>
      </c>
      <c r="C332" s="42" t="s">
        <v>516</v>
      </c>
      <c r="D332" t="s">
        <v>0</v>
      </c>
      <c r="E332" s="45" t="s">
        <v>432</v>
      </c>
      <c r="F332" s="45" t="s">
        <v>19</v>
      </c>
      <c r="H332" s="23">
        <f>VLOOKUP($B332,Data!$A$8:$GL$500,145,FALSE)</f>
        <v>1.3486682808716706E-2</v>
      </c>
      <c r="I332" s="23">
        <f>VLOOKUP($B332,Data!$A$8:$GL$500,146,FALSE)</f>
        <v>1.1666666666666667E-2</v>
      </c>
      <c r="J332" s="23">
        <f>VLOOKUP($B332,Data!$A$8:$GL$500,147,FALSE)</f>
        <v>1.1202830188679245E-2</v>
      </c>
      <c r="K332" s="23">
        <f>VLOOKUP($B332,Data!$A$8:$GL$500,148,FALSE)</f>
        <v>1.2647754137115838E-2</v>
      </c>
      <c r="L332" s="23">
        <f>VLOOKUP($B332,Data!$A$8:$GL$500,149,FALSE)</f>
        <v>1.284037558685446E-2</v>
      </c>
      <c r="M332" s="23">
        <f>VLOOKUP($B332,Data!$A$8:$GL$500,150,FALSE)</f>
        <v>8.317972350230414E-3</v>
      </c>
      <c r="N332" s="23">
        <f>VLOOKUP($B332,Data!$A$8:$GL$500,151,FALSE)</f>
        <v>7.823129251700681E-3</v>
      </c>
      <c r="O332" s="23">
        <f>VLOOKUP($B332,Data!$A$8:$GL$500,152,FALSE)</f>
        <v>8.4331797235023039E-3</v>
      </c>
      <c r="P332" s="23">
        <f>VLOOKUP($B332,Data!$A$8:$GL$500,153,FALSE)</f>
        <v>8.8045977011494258E-3</v>
      </c>
      <c r="Q332" s="23">
        <f>VLOOKUP($B332,Data!$A$8:$GL$500,154,FALSE)</f>
        <v>7.0615034168564923E-3</v>
      </c>
      <c r="R332" s="23">
        <f>VLOOKUP($B332,Data!$A$8:$GL$500,155,FALSE)</f>
        <v>1.0234192037470726E-2</v>
      </c>
      <c r="S332" s="23">
        <f>VLOOKUP($B332,Data!$A$8:$GL$500,156,FALSE)</f>
        <v>1.5058548009367682E-2</v>
      </c>
      <c r="T332" s="23">
        <f>VLOOKUP($B332,Data!$A$8:$GL$500,157,FALSE)</f>
        <v>2.226950354609929E-2</v>
      </c>
      <c r="U332" s="23">
        <f>VLOOKUP($B332,Data!$A$8:$GL$500,158,FALSE)</f>
        <v>1.9260143198090694E-2</v>
      </c>
      <c r="V332" s="23">
        <f>VLOOKUP($B332,Data!$A$8:$GL$500,159,FALSE)</f>
        <v>1.8439716312056736E-2</v>
      </c>
      <c r="W332" s="23">
        <f>VLOOKUP($B332,Data!$A$8:$GL$500,160,FALSE)</f>
        <v>2.0870588235294116E-2</v>
      </c>
      <c r="X332" s="23">
        <f>VLOOKUP($B332,Data!$A$8:$GL$500,161,FALSE)</f>
        <v>2.2058111380145278E-2</v>
      </c>
      <c r="Y332" s="23">
        <f>VLOOKUP($B332,Data!$A$8:$GL$500,162,FALSE)</f>
        <v>1.6271604938271605E-2</v>
      </c>
      <c r="Z332" s="23">
        <f>VLOOKUP($B332,Data!$A$8:$GL$500,163,FALSE)</f>
        <v>1.7095959595959595E-2</v>
      </c>
      <c r="AA332" s="23">
        <f>VLOOKUP($B332,Data!$A$8:$GL$500,164,FALSE)</f>
        <v>1.9820971867007674E-2</v>
      </c>
      <c r="AB332" s="23">
        <f>VLOOKUP($B332,Data!$A$8:$GL$500,165,FALSE)</f>
        <v>1.975609756097561E-2</v>
      </c>
      <c r="AC332" s="23">
        <f>VLOOKUP($B332,Data!$A$8:$GL$500,166,FALSE)</f>
        <v>1.6423357664233577E-2</v>
      </c>
      <c r="AD332" s="23">
        <f>VLOOKUP($B332,Data!$A$8:$GL$500,167,FALSE)</f>
        <v>1.7627118644067796E-2</v>
      </c>
      <c r="AE332" s="52">
        <f>VLOOKUP($B332,Data!$A$8:$GL$500,168,FALSE)</f>
        <v>1.9490291262135924E-2</v>
      </c>
      <c r="AF332" s="52">
        <f>VLOOKUP($B332,Data!$A$8:$GL$500,169,FALSE)</f>
        <v>1.9834123222748815E-2</v>
      </c>
      <c r="AG332" s="52">
        <f>VLOOKUP($B332,Data!$A$8:$GL$500,170,FALSE)</f>
        <v>1.6200980392156863E-2</v>
      </c>
      <c r="AH332" s="52">
        <f>VLOOKUP($B332,Data!$A$8:$GL$500,171,FALSE)</f>
        <v>1.4953271028037384E-2</v>
      </c>
      <c r="AI332" s="52">
        <f>VLOOKUP($B332,Data!$A$8:$GL$500,172,FALSE)</f>
        <v>1.7219626168224297E-2</v>
      </c>
      <c r="AJ332" s="52">
        <f>VLOOKUP($B332,Data!$A$8:$GL$500,173,FALSE)</f>
        <v>1.6910377358490564E-2</v>
      </c>
      <c r="AK332" s="52">
        <f>VLOOKUP($B332,Data!$A$8:$GL$500,174,FALSE)</f>
        <v>1.2202643171806167E-2</v>
      </c>
    </row>
    <row r="333" spans="1:37">
      <c r="A333" s="1"/>
      <c r="B333" s="17" t="s">
        <v>434</v>
      </c>
      <c r="C333" s="42" t="s">
        <v>517</v>
      </c>
      <c r="D333" t="s">
        <v>0</v>
      </c>
      <c r="E333" s="45" t="s">
        <v>434</v>
      </c>
      <c r="F333" s="45" t="s">
        <v>14</v>
      </c>
      <c r="H333" s="23">
        <f>VLOOKUP($B333,Data!$A$8:$GL$500,145,FALSE)</f>
        <v>3.4543761638733704E-2</v>
      </c>
      <c r="I333" s="23">
        <f>VLOOKUP($B333,Data!$A$8:$GL$500,146,FALSE)</f>
        <v>3.5287356321839082E-2</v>
      </c>
      <c r="J333" s="23">
        <f>VLOOKUP($B333,Data!$A$8:$GL$500,147,FALSE)</f>
        <v>3.4425287356321839E-2</v>
      </c>
      <c r="K333" s="23">
        <f>VLOOKUP($B333,Data!$A$8:$GL$500,148,FALSE)</f>
        <v>3.4696673189823876E-2</v>
      </c>
      <c r="L333" s="23">
        <f>VLOOKUP($B333,Data!$A$8:$GL$500,149,FALSE)</f>
        <v>3.4701348747591523E-2</v>
      </c>
      <c r="M333" s="23">
        <f>VLOOKUP($B333,Data!$A$8:$GL$500,150,FALSE)</f>
        <v>3.1062618595825427E-2</v>
      </c>
      <c r="N333" s="23">
        <f>VLOOKUP($B333,Data!$A$8:$GL$500,151,FALSE)</f>
        <v>3.0494296577946767E-2</v>
      </c>
      <c r="O333" s="23">
        <f>VLOOKUP($B333,Data!$A$8:$GL$500,152,FALSE)</f>
        <v>2.6904315196998124E-2</v>
      </c>
      <c r="P333" s="23">
        <f>VLOOKUP($B333,Data!$A$8:$GL$500,153,FALSE)</f>
        <v>2.9595588235294117E-2</v>
      </c>
      <c r="Q333" s="23">
        <f>VLOOKUP($B333,Data!$A$8:$GL$500,154,FALSE)</f>
        <v>2.8119349005424954E-2</v>
      </c>
      <c r="R333" s="23">
        <f>VLOOKUP($B333,Data!$A$8:$GL$500,155,FALSE)</f>
        <v>3.1717902350813745E-2</v>
      </c>
      <c r="S333" s="23">
        <f>VLOOKUP($B333,Data!$A$8:$GL$500,156,FALSE)</f>
        <v>3.8876811594202899E-2</v>
      </c>
      <c r="T333" s="23">
        <f>VLOOKUP($B333,Data!$A$8:$GL$500,157,FALSE)</f>
        <v>5.297597042513863E-2</v>
      </c>
      <c r="U333" s="23">
        <f>VLOOKUP($B333,Data!$A$8:$GL$500,158,FALSE)</f>
        <v>5.4615384615384614E-2</v>
      </c>
      <c r="V333" s="23">
        <f>VLOOKUP($B333,Data!$A$8:$GL$500,159,FALSE)</f>
        <v>5.2978339350180509E-2</v>
      </c>
      <c r="W333" s="23">
        <f>VLOOKUP($B333,Data!$A$8:$GL$500,160,FALSE)</f>
        <v>5.1354359925788497E-2</v>
      </c>
      <c r="X333" s="23">
        <f>VLOOKUP($B333,Data!$A$8:$GL$500,161,FALSE)</f>
        <v>5.2457786116322701E-2</v>
      </c>
      <c r="Y333" s="23">
        <f>VLOOKUP($B333,Data!$A$8:$GL$500,162,FALSE)</f>
        <v>4.3607476635514016E-2</v>
      </c>
      <c r="Z333" s="23">
        <f>VLOOKUP($B333,Data!$A$8:$GL$500,163,FALSE)</f>
        <v>4.405850091407678E-2</v>
      </c>
      <c r="AA333" s="23">
        <f>VLOOKUP($B333,Data!$A$8:$GL$500,164,FALSE)</f>
        <v>4.1868131868131868E-2</v>
      </c>
      <c r="AB333" s="23">
        <f>VLOOKUP($B333,Data!$A$8:$GL$500,165,FALSE)</f>
        <v>4.3903743315508025E-2</v>
      </c>
      <c r="AC333" s="23">
        <f>VLOOKUP($B333,Data!$A$8:$GL$500,166,FALSE)</f>
        <v>4.3789279112754161E-2</v>
      </c>
      <c r="AD333" s="23">
        <f>VLOOKUP($B333,Data!$A$8:$GL$500,167,FALSE)</f>
        <v>4.8148854961832063E-2</v>
      </c>
      <c r="AE333" s="52">
        <f>VLOOKUP($B333,Data!$A$8:$GL$500,168,FALSE)</f>
        <v>4.275415896487985E-2</v>
      </c>
      <c r="AF333" s="52">
        <f>VLOOKUP($B333,Data!$A$8:$GL$500,169,FALSE)</f>
        <v>4.7480916030534351E-2</v>
      </c>
      <c r="AG333" s="52">
        <f>VLOOKUP($B333,Data!$A$8:$GL$500,170,FALSE)</f>
        <v>4.3576779026217226E-2</v>
      </c>
      <c r="AH333" s="52">
        <f>VLOOKUP($B333,Data!$A$8:$GL$500,171,FALSE)</f>
        <v>4.1932457786116324E-2</v>
      </c>
      <c r="AI333" s="52">
        <f>VLOOKUP($B333,Data!$A$8:$GL$500,172,FALSE)</f>
        <v>4.3441682600382406E-2</v>
      </c>
      <c r="AJ333" s="52">
        <f>VLOOKUP($B333,Data!$A$8:$GL$500,173,FALSE)</f>
        <v>4.3007662835249046E-2</v>
      </c>
      <c r="AK333" s="52">
        <f>VLOOKUP($B333,Data!$A$8:$GL$500,174,FALSE)</f>
        <v>3.9922330097087379E-2</v>
      </c>
    </row>
    <row r="334" spans="1:37">
      <c r="A334" s="1"/>
      <c r="B334" s="17" t="s">
        <v>435</v>
      </c>
      <c r="C334" s="42" t="s">
        <v>516</v>
      </c>
      <c r="D334" t="s">
        <v>0</v>
      </c>
      <c r="E334" s="45" t="s">
        <v>435</v>
      </c>
      <c r="F334" s="45" t="s">
        <v>38</v>
      </c>
      <c r="H334" s="23">
        <f>VLOOKUP($B334,Data!$A$8:$GL$500,145,FALSE)</f>
        <v>2.6950354609929079E-2</v>
      </c>
      <c r="I334" s="23">
        <f>VLOOKUP($B334,Data!$A$8:$GL$500,146,FALSE)</f>
        <v>2.5882352941176471E-2</v>
      </c>
      <c r="J334" s="23">
        <f>VLOOKUP($B334,Data!$A$8:$GL$500,147,FALSE)</f>
        <v>2.6065573770491804E-2</v>
      </c>
      <c r="K334" s="23">
        <f>VLOOKUP($B334,Data!$A$8:$GL$500,148,FALSE)</f>
        <v>2.8496420047732698E-2</v>
      </c>
      <c r="L334" s="23">
        <f>VLOOKUP($B334,Data!$A$8:$GL$500,149,FALSE)</f>
        <v>2.8329466357308583E-2</v>
      </c>
      <c r="M334" s="23">
        <f>VLOOKUP($B334,Data!$A$8:$GL$500,150,FALSE)</f>
        <v>2.5597189695550353E-2</v>
      </c>
      <c r="N334" s="23">
        <f>VLOOKUP($B334,Data!$A$8:$GL$500,151,FALSE)</f>
        <v>2.4562211981566821E-2</v>
      </c>
      <c r="O334" s="23">
        <f>VLOOKUP($B334,Data!$A$8:$GL$500,152,FALSE)</f>
        <v>2.5295508274231677E-2</v>
      </c>
      <c r="P334" s="23">
        <f>VLOOKUP($B334,Data!$A$8:$GL$500,153,FALSE)</f>
        <v>2.5000000000000001E-2</v>
      </c>
      <c r="Q334" s="23">
        <f>VLOOKUP($B334,Data!$A$8:$GL$500,154,FALSE)</f>
        <v>2.3120728929384965E-2</v>
      </c>
      <c r="R334" s="23">
        <f>VLOOKUP($B334,Data!$A$8:$GL$500,155,FALSE)</f>
        <v>2.7025171624713958E-2</v>
      </c>
      <c r="S334" s="23">
        <f>VLOOKUP($B334,Data!$A$8:$GL$500,156,FALSE)</f>
        <v>3.3257918552036199E-2</v>
      </c>
      <c r="T334" s="23">
        <f>VLOOKUP($B334,Data!$A$8:$GL$500,157,FALSE)</f>
        <v>4.3037383177570096E-2</v>
      </c>
      <c r="U334" s="23">
        <f>VLOOKUP($B334,Data!$A$8:$GL$500,158,FALSE)</f>
        <v>4.5637254901960786E-2</v>
      </c>
      <c r="V334" s="23">
        <f>VLOOKUP($B334,Data!$A$8:$GL$500,159,FALSE)</f>
        <v>4.6896551724137932E-2</v>
      </c>
      <c r="W334" s="23">
        <f>VLOOKUP($B334,Data!$A$8:$GL$500,160,FALSE)</f>
        <v>4.8919597989949749E-2</v>
      </c>
      <c r="X334" s="23">
        <f>VLOOKUP($B334,Data!$A$8:$GL$500,161,FALSE)</f>
        <v>4.6418269230769228E-2</v>
      </c>
      <c r="Y334" s="23">
        <f>VLOOKUP($B334,Data!$A$8:$GL$500,162,FALSE)</f>
        <v>4.08133971291866E-2</v>
      </c>
      <c r="Z334" s="23">
        <f>VLOOKUP($B334,Data!$A$8:$GL$500,163,FALSE)</f>
        <v>4.191176470588235E-2</v>
      </c>
      <c r="AA334" s="23">
        <f>VLOOKUP($B334,Data!$A$8:$GL$500,164,FALSE)</f>
        <v>4.5208845208845209E-2</v>
      </c>
      <c r="AB334" s="23">
        <f>VLOOKUP($B334,Data!$A$8:$GL$500,165,FALSE)</f>
        <v>4.8743455497382196E-2</v>
      </c>
      <c r="AC334" s="23">
        <f>VLOOKUP($B334,Data!$A$8:$GL$500,166,FALSE)</f>
        <v>4.3082706766917292E-2</v>
      </c>
      <c r="AD334" s="23">
        <f>VLOOKUP($B334,Data!$A$8:$GL$500,167,FALSE)</f>
        <v>4.7142857142857146E-2</v>
      </c>
      <c r="AE334" s="52">
        <f>VLOOKUP($B334,Data!$A$8:$GL$500,168,FALSE)</f>
        <v>5.1920199501246884E-2</v>
      </c>
      <c r="AF334" s="52">
        <f>VLOOKUP($B334,Data!$A$8:$GL$500,169,FALSE)</f>
        <v>5.2594339622641512E-2</v>
      </c>
      <c r="AG334" s="52">
        <f>VLOOKUP($B334,Data!$A$8:$GL$500,170,FALSE)</f>
        <v>4.8159806295399517E-2</v>
      </c>
      <c r="AH334" s="52">
        <f>VLOOKUP($B334,Data!$A$8:$GL$500,171,FALSE)</f>
        <v>4.8596059113300491E-2</v>
      </c>
      <c r="AI334" s="52">
        <f>VLOOKUP($B334,Data!$A$8:$GL$500,172,FALSE)</f>
        <v>5.0597014925373135E-2</v>
      </c>
      <c r="AJ334" s="52">
        <f>VLOOKUP($B334,Data!$A$8:$GL$500,173,FALSE)</f>
        <v>5.3428571428571429E-2</v>
      </c>
      <c r="AK334" s="52">
        <f>VLOOKUP($B334,Data!$A$8:$GL$500,174,FALSE)</f>
        <v>4.9232736572890026E-2</v>
      </c>
    </row>
    <row r="335" spans="1:37">
      <c r="A335" s="1"/>
      <c r="B335" s="17" t="s">
        <v>437</v>
      </c>
      <c r="C335" s="42" t="s">
        <v>516</v>
      </c>
      <c r="D335" t="s">
        <v>0</v>
      </c>
      <c r="E335" s="45" t="s">
        <v>437</v>
      </c>
      <c r="F335" s="45" t="s">
        <v>507</v>
      </c>
      <c r="H335" s="23">
        <f>VLOOKUP($B335,Data!$A$8:$GL$500,145,FALSE)</f>
        <v>8.4926470588235301E-3</v>
      </c>
      <c r="I335" s="23">
        <f>VLOOKUP($B335,Data!$A$8:$GL$500,146,FALSE)</f>
        <v>7.0955882352941174E-3</v>
      </c>
      <c r="J335" s="23">
        <f>VLOOKUP($B335,Data!$A$8:$GL$500,147,FALSE)</f>
        <v>7.0471014492753626E-3</v>
      </c>
      <c r="K335" s="23">
        <f>VLOOKUP($B335,Data!$A$8:$GL$500,148,FALSE)</f>
        <v>6.6965888689407543E-3</v>
      </c>
      <c r="L335" s="23">
        <f>VLOOKUP($B335,Data!$A$8:$GL$500,149,FALSE)</f>
        <v>8.0072463768115949E-3</v>
      </c>
      <c r="M335" s="23">
        <f>VLOOKUP($B335,Data!$A$8:$GL$500,150,FALSE)</f>
        <v>7.1402550091074681E-3</v>
      </c>
      <c r="N335" s="23">
        <f>VLOOKUP($B335,Data!$A$8:$GL$500,151,FALSE)</f>
        <v>6.6846846846846846E-3</v>
      </c>
      <c r="O335" s="23">
        <f>VLOOKUP($B335,Data!$A$8:$GL$500,152,FALSE)</f>
        <v>6.8539325842696631E-3</v>
      </c>
      <c r="P335" s="23">
        <f>VLOOKUP($B335,Data!$A$8:$GL$500,153,FALSE)</f>
        <v>7.058823529411765E-3</v>
      </c>
      <c r="Q335" s="23">
        <f>VLOOKUP($B335,Data!$A$8:$GL$500,154,FALSE)</f>
        <v>7.1563088512241052E-3</v>
      </c>
      <c r="R335" s="23">
        <f>VLOOKUP($B335,Data!$A$8:$GL$500,155,FALSE)</f>
        <v>8.7193973634651593E-3</v>
      </c>
      <c r="S335" s="23">
        <f>VLOOKUP($B335,Data!$A$8:$GL$500,156,FALSE)</f>
        <v>1.1672794117647059E-2</v>
      </c>
      <c r="T335" s="23">
        <f>VLOOKUP($B335,Data!$A$8:$GL$500,157,FALSE)</f>
        <v>1.9944751381215469E-2</v>
      </c>
      <c r="U335" s="23">
        <f>VLOOKUP($B335,Data!$A$8:$GL$500,158,FALSE)</f>
        <v>2.0875232774674117E-2</v>
      </c>
      <c r="V335" s="23">
        <f>VLOOKUP($B335,Data!$A$8:$GL$500,159,FALSE)</f>
        <v>2.0363984674329504E-2</v>
      </c>
      <c r="W335" s="23">
        <f>VLOOKUP($B335,Data!$A$8:$GL$500,160,FALSE)</f>
        <v>1.9621513944223106E-2</v>
      </c>
      <c r="X335" s="23">
        <f>VLOOKUP($B335,Data!$A$8:$GL$500,161,FALSE)</f>
        <v>1.9273084479371316E-2</v>
      </c>
      <c r="Y335" s="23">
        <f>VLOOKUP($B335,Data!$A$8:$GL$500,162,FALSE)</f>
        <v>1.5577299412915852E-2</v>
      </c>
      <c r="Z335" s="23">
        <f>VLOOKUP($B335,Data!$A$8:$GL$500,163,FALSE)</f>
        <v>1.5269230769230769E-2</v>
      </c>
      <c r="AA335" s="23">
        <f>VLOOKUP($B335,Data!$A$8:$GL$500,164,FALSE)</f>
        <v>1.4634615384615385E-2</v>
      </c>
      <c r="AB335" s="23">
        <f>VLOOKUP($B335,Data!$A$8:$GL$500,165,FALSE)</f>
        <v>1.7001897533206831E-2</v>
      </c>
      <c r="AC335" s="23">
        <f>VLOOKUP($B335,Data!$A$8:$GL$500,166,FALSE)</f>
        <v>1.5359116022099448E-2</v>
      </c>
      <c r="AD335" s="23">
        <f>VLOOKUP($B335,Data!$A$8:$GL$500,167,FALSE)</f>
        <v>1.6479128856624319E-2</v>
      </c>
      <c r="AE335" s="52">
        <f>VLOOKUP($B335,Data!$A$8:$GL$500,168,FALSE)</f>
        <v>1.6666666666666666E-2</v>
      </c>
      <c r="AF335" s="52">
        <f>VLOOKUP($B335,Data!$A$8:$GL$500,169,FALSE)</f>
        <v>1.7300724637681158E-2</v>
      </c>
      <c r="AG335" s="52">
        <f>VLOOKUP($B335,Data!$A$8:$GL$500,170,FALSE)</f>
        <v>1.5426497277676952E-2</v>
      </c>
      <c r="AH335" s="52">
        <f>VLOOKUP($B335,Data!$A$8:$GL$500,171,FALSE)</f>
        <v>1.6078066914498142E-2</v>
      </c>
      <c r="AI335" s="52">
        <f>VLOOKUP($B335,Data!$A$8:$GL$500,172,FALSE)</f>
        <v>1.6368715083798883E-2</v>
      </c>
      <c r="AJ335" s="52">
        <f>VLOOKUP($B335,Data!$A$8:$GL$500,173,FALSE)</f>
        <v>1.7358490566037735E-2</v>
      </c>
      <c r="AK335" s="52">
        <f>VLOOKUP($B335,Data!$A$8:$GL$500,174,FALSE)</f>
        <v>1.5996168582375479E-2</v>
      </c>
    </row>
    <row r="336" spans="1:37">
      <c r="A336" s="1"/>
      <c r="B336" s="17" t="s">
        <v>438</v>
      </c>
      <c r="C336" s="42" t="s">
        <v>516</v>
      </c>
      <c r="D336" t="s">
        <v>0</v>
      </c>
      <c r="E336" s="45" t="s">
        <v>438</v>
      </c>
      <c r="F336" s="45" t="s">
        <v>34</v>
      </c>
      <c r="H336" s="23">
        <f>VLOOKUP($B336,Data!$A$8:$GL$500,145,FALSE)</f>
        <v>2.5939849624060152E-2</v>
      </c>
      <c r="I336" s="23">
        <f>VLOOKUP($B336,Data!$A$8:$GL$500,146,FALSE)</f>
        <v>1.9626865671641791E-2</v>
      </c>
      <c r="J336" s="23">
        <f>VLOOKUP($B336,Data!$A$8:$GL$500,147,FALSE)</f>
        <v>2.0236220472440943E-2</v>
      </c>
      <c r="K336" s="23">
        <f>VLOOKUP($B336,Data!$A$8:$GL$500,148,FALSE)</f>
        <v>2.5819672131147543E-2</v>
      </c>
      <c r="L336" s="23">
        <f>VLOOKUP($B336,Data!$A$8:$GL$500,149,FALSE)</f>
        <v>2.3333333333333334E-2</v>
      </c>
      <c r="M336" s="23">
        <f>VLOOKUP($B336,Data!$A$8:$GL$500,150,FALSE)</f>
        <v>1.7642276422764228E-2</v>
      </c>
      <c r="N336" s="23">
        <f>VLOOKUP($B336,Data!$A$8:$GL$500,151,FALSE)</f>
        <v>1.7067669172932332E-2</v>
      </c>
      <c r="O336" s="23">
        <f>VLOOKUP($B336,Data!$A$8:$GL$500,152,FALSE)</f>
        <v>1.7872340425531916E-2</v>
      </c>
      <c r="P336" s="23">
        <f>VLOOKUP($B336,Data!$A$8:$GL$500,153,FALSE)</f>
        <v>1.9776119402985074E-2</v>
      </c>
      <c r="Q336" s="23">
        <f>VLOOKUP($B336,Data!$A$8:$GL$500,154,FALSE)</f>
        <v>1.6159420289855071E-2</v>
      </c>
      <c r="R336" s="23">
        <f>VLOOKUP($B336,Data!$A$8:$GL$500,155,FALSE)</f>
        <v>1.9921874999999999E-2</v>
      </c>
      <c r="S336" s="23">
        <f>VLOOKUP($B336,Data!$A$8:$GL$500,156,FALSE)</f>
        <v>2.8225806451612902E-2</v>
      </c>
      <c r="T336" s="23">
        <f>VLOOKUP($B336,Data!$A$8:$GL$500,157,FALSE)</f>
        <v>3.3357142857142856E-2</v>
      </c>
      <c r="U336" s="23">
        <f>VLOOKUP($B336,Data!$A$8:$GL$500,158,FALSE)</f>
        <v>2.7346938775510202E-2</v>
      </c>
      <c r="V336" s="23">
        <f>VLOOKUP($B336,Data!$A$8:$GL$500,159,FALSE)</f>
        <v>2.5403726708074535E-2</v>
      </c>
      <c r="W336" s="23">
        <f>VLOOKUP($B336,Data!$A$8:$GL$500,160,FALSE)</f>
        <v>3.2679738562091505E-2</v>
      </c>
      <c r="X336" s="23">
        <f>VLOOKUP($B336,Data!$A$8:$GL$500,161,FALSE)</f>
        <v>3.4177215189873419E-2</v>
      </c>
      <c r="Y336" s="23">
        <f>VLOOKUP($B336,Data!$A$8:$GL$500,162,FALSE)</f>
        <v>2.5379746835443039E-2</v>
      </c>
      <c r="Z336" s="23">
        <f>VLOOKUP($B336,Data!$A$8:$GL$500,163,FALSE)</f>
        <v>2.2562499999999999E-2</v>
      </c>
      <c r="AA336" s="23">
        <f>VLOOKUP($B336,Data!$A$8:$GL$500,164,FALSE)</f>
        <v>2.7321428571428573E-2</v>
      </c>
      <c r="AB336" s="23">
        <f>VLOOKUP($B336,Data!$A$8:$GL$500,165,FALSE)</f>
        <v>2.7625E-2</v>
      </c>
      <c r="AC336" s="23">
        <f>VLOOKUP($B336,Data!$A$8:$GL$500,166,FALSE)</f>
        <v>2.2451612903225806E-2</v>
      </c>
      <c r="AD336" s="23">
        <f>VLOOKUP($B336,Data!$A$8:$GL$500,167,FALSE)</f>
        <v>2.4324324324324326E-2</v>
      </c>
      <c r="AE336" s="52">
        <f>VLOOKUP($B336,Data!$A$8:$GL$500,168,FALSE)</f>
        <v>3.0387096774193548E-2</v>
      </c>
      <c r="AF336" s="52">
        <f>VLOOKUP($B336,Data!$A$8:$GL$500,169,FALSE)</f>
        <v>3.048611111111111E-2</v>
      </c>
      <c r="AG336" s="52">
        <f>VLOOKUP($B336,Data!$A$8:$GL$500,170,FALSE)</f>
        <v>2.3741496598639455E-2</v>
      </c>
      <c r="AH336" s="52">
        <f>VLOOKUP($B336,Data!$A$8:$GL$500,171,FALSE)</f>
        <v>2.4545454545454544E-2</v>
      </c>
      <c r="AI336" s="52">
        <f>VLOOKUP($B336,Data!$A$8:$GL$500,172,FALSE)</f>
        <v>3.6428571428571428E-2</v>
      </c>
      <c r="AJ336" s="52">
        <f>VLOOKUP($B336,Data!$A$8:$GL$500,173,FALSE)</f>
        <v>3.3458646616541354E-2</v>
      </c>
      <c r="AK336" s="52">
        <f>VLOOKUP($B336,Data!$A$8:$GL$500,174,FALSE)</f>
        <v>2.7777777777777776E-2</v>
      </c>
    </row>
    <row r="337" spans="1:37">
      <c r="A337" s="1"/>
      <c r="B337" s="17" t="s">
        <v>439</v>
      </c>
      <c r="C337" s="42" t="s">
        <v>517</v>
      </c>
      <c r="D337" t="s">
        <v>505</v>
      </c>
      <c r="E337" s="45" t="s">
        <v>439</v>
      </c>
      <c r="F337" s="45"/>
      <c r="H337" s="23">
        <f>VLOOKUP($B337,Data!$A$8:$GL$500,145,FALSE)</f>
        <v>1.7272004241781547E-2</v>
      </c>
      <c r="I337" s="23">
        <f>VLOOKUP($B337,Data!$A$8:$GL$500,146,FALSE)</f>
        <v>1.6743315508021391E-2</v>
      </c>
      <c r="J337" s="23">
        <f>VLOOKUP($B337,Data!$A$8:$GL$500,147,FALSE)</f>
        <v>1.5877005347593582E-2</v>
      </c>
      <c r="K337" s="23">
        <f>VLOOKUP($B337,Data!$A$8:$GL$500,148,FALSE)</f>
        <v>1.5193736730360934E-2</v>
      </c>
      <c r="L337" s="23">
        <f>VLOOKUP($B337,Data!$A$8:$GL$500,149,FALSE)</f>
        <v>1.6104513064133016E-2</v>
      </c>
      <c r="M337" s="23">
        <f>VLOOKUP($B337,Data!$A$8:$GL$500,150,FALSE)</f>
        <v>1.2922956793336804E-2</v>
      </c>
      <c r="N337" s="23">
        <f>VLOOKUP($B337,Data!$A$8:$GL$500,151,FALSE)</f>
        <v>1.2648283038501561E-2</v>
      </c>
      <c r="O337" s="23">
        <f>VLOOKUP($B337,Data!$A$8:$GL$500,152,FALSE)</f>
        <v>1.3243736951983298E-2</v>
      </c>
      <c r="P337" s="23">
        <f>VLOOKUP($B337,Data!$A$8:$GL$500,153,FALSE)</f>
        <v>1.4266805086945238E-2</v>
      </c>
      <c r="Q337" s="23">
        <f>VLOOKUP($B337,Data!$A$8:$GL$500,154,FALSE)</f>
        <v>1.375904860392968E-2</v>
      </c>
      <c r="R337" s="23">
        <f>VLOOKUP($B337,Data!$A$8:$GL$500,155,FALSE)</f>
        <v>1.8111197713691869E-2</v>
      </c>
      <c r="S337" s="23">
        <f>VLOOKUP($B337,Data!$A$8:$GL$500,156,FALSE)</f>
        <v>2.4273263265829275E-2</v>
      </c>
      <c r="T337" s="23">
        <f>VLOOKUP($B337,Data!$A$8:$GL$500,157,FALSE)</f>
        <v>3.4342578325629175E-2</v>
      </c>
      <c r="U337" s="23">
        <f>VLOOKUP($B337,Data!$A$8:$GL$500,158,FALSE)</f>
        <v>3.4701646090534978E-2</v>
      </c>
      <c r="V337" s="23">
        <f>VLOOKUP($B337,Data!$A$8:$GL$500,159,FALSE)</f>
        <v>3.52833590932509E-2</v>
      </c>
      <c r="W337" s="23">
        <f>VLOOKUP($B337,Data!$A$8:$GL$500,160,FALSE)</f>
        <v>3.5835495588998442E-2</v>
      </c>
      <c r="X337" s="23">
        <f>VLOOKUP($B337,Data!$A$8:$GL$500,161,FALSE)</f>
        <v>3.5617601646937724E-2</v>
      </c>
      <c r="Y337" s="23">
        <f>VLOOKUP($B337,Data!$A$8:$GL$500,162,FALSE)</f>
        <v>2.9907668632982817E-2</v>
      </c>
      <c r="Z337" s="23">
        <f>VLOOKUP($B337,Data!$A$8:$GL$500,163,FALSE)</f>
        <v>2.8214829862874557E-2</v>
      </c>
      <c r="AA337" s="23">
        <f>VLOOKUP($B337,Data!$A$8:$GL$500,164,FALSE)</f>
        <v>2.7725310992637725E-2</v>
      </c>
      <c r="AB337" s="23">
        <f>VLOOKUP($B337,Data!$A$8:$GL$500,165,FALSE)</f>
        <v>2.9903919089759798E-2</v>
      </c>
      <c r="AC337" s="23">
        <f>VLOOKUP($B337,Data!$A$8:$GL$500,166,FALSE)</f>
        <v>2.8305300713557593E-2</v>
      </c>
      <c r="AD337" s="23">
        <f>VLOOKUP($B337,Data!$A$8:$GL$500,167,FALSE)</f>
        <v>3.0157745021980865E-2</v>
      </c>
      <c r="AE337" s="52">
        <f>VLOOKUP($B337,Data!$A$8:$GL$500,168,FALSE)</f>
        <v>2.8686842780200051E-2</v>
      </c>
      <c r="AF337" s="52">
        <f>VLOOKUP($B337,Data!$A$8:$GL$500,169,FALSE)</f>
        <v>3.0674242424242423E-2</v>
      </c>
      <c r="AG337" s="52">
        <f>VLOOKUP($B337,Data!$A$8:$GL$500,170,FALSE)</f>
        <v>2.7342799188640975E-2</v>
      </c>
      <c r="AH337" s="52">
        <f>VLOOKUP($B337,Data!$A$8:$GL$500,171,FALSE)</f>
        <v>2.7151499873960171E-2</v>
      </c>
      <c r="AI337" s="52">
        <f>VLOOKUP($B337,Data!$A$8:$GL$500,172,FALSE)</f>
        <v>2.620967741935484E-2</v>
      </c>
      <c r="AJ337" s="52">
        <f>VLOOKUP($B337,Data!$A$8:$GL$500,173,FALSE)</f>
        <v>2.7342125285315749E-2</v>
      </c>
      <c r="AK337" s="52">
        <f>VLOOKUP($B337,Data!$A$8:$GL$500,174,FALSE)</f>
        <v>2.3112995759541032E-2</v>
      </c>
    </row>
    <row r="338" spans="1:37">
      <c r="A338" s="1"/>
      <c r="B338" s="17" t="s">
        <v>440</v>
      </c>
      <c r="C338" s="42" t="s">
        <v>518</v>
      </c>
      <c r="D338" t="s">
        <v>505</v>
      </c>
      <c r="E338" s="45" t="s">
        <v>440</v>
      </c>
      <c r="F338" s="45" t="s">
        <v>42</v>
      </c>
      <c r="H338" s="23">
        <f>VLOOKUP($B338,Data!$A$8:$GL$500,145,FALSE)</f>
        <v>3.411230388109001E-2</v>
      </c>
      <c r="I338" s="23">
        <f>VLOOKUP($B338,Data!$A$8:$GL$500,146,FALSE)</f>
        <v>3.2413249211356465E-2</v>
      </c>
      <c r="J338" s="23">
        <f>VLOOKUP($B338,Data!$A$8:$GL$500,147,FALSE)</f>
        <v>3.2512077294685991E-2</v>
      </c>
      <c r="K338" s="23">
        <f>VLOOKUP($B338,Data!$A$8:$GL$500,148,FALSE)</f>
        <v>3.0524616626311542E-2</v>
      </c>
      <c r="L338" s="23">
        <f>VLOOKUP($B338,Data!$A$8:$GL$500,149,FALSE)</f>
        <v>3.1076051779935276E-2</v>
      </c>
      <c r="M338" s="23">
        <f>VLOOKUP($B338,Data!$A$8:$GL$500,150,FALSE)</f>
        <v>2.9217462932454696E-2</v>
      </c>
      <c r="N338" s="23">
        <f>VLOOKUP($B338,Data!$A$8:$GL$500,151,FALSE)</f>
        <v>2.8045789043336058E-2</v>
      </c>
      <c r="O338" s="23">
        <f>VLOOKUP($B338,Data!$A$8:$GL$500,152,FALSE)</f>
        <v>2.5547619047619048E-2</v>
      </c>
      <c r="P338" s="23">
        <f>VLOOKUP($B338,Data!$A$8:$GL$500,153,FALSE)</f>
        <v>2.5703942075623491E-2</v>
      </c>
      <c r="Q338" s="23">
        <f>VLOOKUP($B338,Data!$A$8:$GL$500,154,FALSE)</f>
        <v>2.5040128410914929E-2</v>
      </c>
      <c r="R338" s="23">
        <f>VLOOKUP($B338,Data!$A$8:$GL$500,155,FALSE)</f>
        <v>2.5855572998430141E-2</v>
      </c>
      <c r="S338" s="23">
        <f>VLOOKUP($B338,Data!$A$8:$GL$500,156,FALSE)</f>
        <v>2.839968774395004E-2</v>
      </c>
      <c r="T338" s="23">
        <f>VLOOKUP($B338,Data!$A$8:$GL$500,157,FALSE)</f>
        <v>3.4233687405159335E-2</v>
      </c>
      <c r="U338" s="23">
        <f>VLOOKUP($B338,Data!$A$8:$GL$500,158,FALSE)</f>
        <v>3.6811594202898548E-2</v>
      </c>
      <c r="V338" s="23">
        <f>VLOOKUP($B338,Data!$A$8:$GL$500,159,FALSE)</f>
        <v>3.8373134328358212E-2</v>
      </c>
      <c r="W338" s="23">
        <f>VLOOKUP($B338,Data!$A$8:$GL$500,160,FALSE)</f>
        <v>3.8896247240618104E-2</v>
      </c>
      <c r="X338" s="23">
        <f>VLOOKUP($B338,Data!$A$8:$GL$500,161,FALSE)</f>
        <v>3.9503437738731856E-2</v>
      </c>
      <c r="Y338" s="23">
        <f>VLOOKUP($B338,Data!$A$8:$GL$500,162,FALSE)</f>
        <v>3.8796583850931675E-2</v>
      </c>
      <c r="Z338" s="23">
        <f>VLOOKUP($B338,Data!$A$8:$GL$500,163,FALSE)</f>
        <v>4.0592000000000003E-2</v>
      </c>
      <c r="AA338" s="23">
        <f>VLOOKUP($B338,Data!$A$8:$GL$500,164,FALSE)</f>
        <v>3.8309968847352022E-2</v>
      </c>
      <c r="AB338" s="23">
        <f>VLOOKUP($B338,Data!$A$8:$GL$500,165,FALSE)</f>
        <v>4.1045130641330169E-2</v>
      </c>
      <c r="AC338" s="23">
        <f>VLOOKUP($B338,Data!$A$8:$GL$500,166,FALSE)</f>
        <v>3.8380952380952384E-2</v>
      </c>
      <c r="AD338" s="23">
        <f>VLOOKUP($B338,Data!$A$8:$GL$500,167,FALSE)</f>
        <v>3.8461538461538464E-2</v>
      </c>
      <c r="AE338" s="52">
        <f>VLOOKUP($B338,Data!$A$8:$GL$500,168,FALSE)</f>
        <v>3.9932735426008968E-2</v>
      </c>
      <c r="AF338" s="52">
        <f>VLOOKUP($B338,Data!$A$8:$GL$500,169,FALSE)</f>
        <v>3.8605839416058392E-2</v>
      </c>
      <c r="AG338" s="52">
        <f>VLOOKUP($B338,Data!$A$8:$GL$500,170,FALSE)</f>
        <v>3.6362275449101797E-2</v>
      </c>
      <c r="AH338" s="52">
        <f>VLOOKUP($B338,Data!$A$8:$GL$500,171,FALSE)</f>
        <v>3.4224945926459985E-2</v>
      </c>
      <c r="AI338" s="52">
        <f>VLOOKUP($B338,Data!$A$8:$GL$500,172,FALSE)</f>
        <v>3.3618233618233621E-2</v>
      </c>
      <c r="AJ338" s="52">
        <f>VLOOKUP($B338,Data!$A$8:$GL$500,173,FALSE)</f>
        <v>3.3392351274787534E-2</v>
      </c>
      <c r="AK338" s="52">
        <f>VLOOKUP($B338,Data!$A$8:$GL$500,174,FALSE)</f>
        <v>3.1535714285714285E-2</v>
      </c>
    </row>
    <row r="339" spans="1:37">
      <c r="A339" s="1"/>
      <c r="B339" s="17" t="s">
        <v>441</v>
      </c>
      <c r="C339" s="42" t="s">
        <v>516</v>
      </c>
      <c r="D339" t="s">
        <v>0</v>
      </c>
      <c r="E339" s="45" t="s">
        <v>441</v>
      </c>
      <c r="F339" s="45" t="s">
        <v>19</v>
      </c>
      <c r="H339" s="23">
        <f>VLOOKUP($B339,Data!$A$8:$GL$500,145,FALSE)</f>
        <v>3.2341137123745818E-2</v>
      </c>
      <c r="I339" s="23">
        <f>VLOOKUP($B339,Data!$A$8:$GL$500,146,FALSE)</f>
        <v>2.3817567567567567E-2</v>
      </c>
      <c r="J339" s="23">
        <f>VLOOKUP($B339,Data!$A$8:$GL$500,147,FALSE)</f>
        <v>2.3696369636963695E-2</v>
      </c>
      <c r="K339" s="23">
        <f>VLOOKUP($B339,Data!$A$8:$GL$500,148,FALSE)</f>
        <v>2.840531561461794E-2</v>
      </c>
      <c r="L339" s="23">
        <f>VLOOKUP($B339,Data!$A$8:$GL$500,149,FALSE)</f>
        <v>2.8459016393442622E-2</v>
      </c>
      <c r="M339" s="23">
        <f>VLOOKUP($B339,Data!$A$8:$GL$500,150,FALSE)</f>
        <v>1.84640522875817E-2</v>
      </c>
      <c r="N339" s="23">
        <f>VLOOKUP($B339,Data!$A$8:$GL$500,151,FALSE)</f>
        <v>1.7242524916943523E-2</v>
      </c>
      <c r="O339" s="23">
        <f>VLOOKUP($B339,Data!$A$8:$GL$500,152,FALSE)</f>
        <v>2.0774410774410775E-2</v>
      </c>
      <c r="P339" s="23">
        <f>VLOOKUP($B339,Data!$A$8:$GL$500,153,FALSE)</f>
        <v>2.2021276595744682E-2</v>
      </c>
      <c r="Q339" s="23">
        <f>VLOOKUP($B339,Data!$A$8:$GL$500,154,FALSE)</f>
        <v>1.8448275862068965E-2</v>
      </c>
      <c r="R339" s="23">
        <f>VLOOKUP($B339,Data!$A$8:$GL$500,155,FALSE)</f>
        <v>2.3192982456140352E-2</v>
      </c>
      <c r="S339" s="23">
        <f>VLOOKUP($B339,Data!$A$8:$GL$500,156,FALSE)</f>
        <v>3.4305555555555554E-2</v>
      </c>
      <c r="T339" s="23">
        <f>VLOOKUP($B339,Data!$A$8:$GL$500,157,FALSE)</f>
        <v>4.4604810996563576E-2</v>
      </c>
      <c r="U339" s="23">
        <f>VLOOKUP($B339,Data!$A$8:$GL$500,158,FALSE)</f>
        <v>4.025270758122744E-2</v>
      </c>
      <c r="V339" s="23">
        <f>VLOOKUP($B339,Data!$A$8:$GL$500,159,FALSE)</f>
        <v>3.9963099630996313E-2</v>
      </c>
      <c r="W339" s="23">
        <f>VLOOKUP($B339,Data!$A$8:$GL$500,160,FALSE)</f>
        <v>5.4505928853754944E-2</v>
      </c>
      <c r="X339" s="23">
        <f>VLOOKUP($B339,Data!$A$8:$GL$500,161,FALSE)</f>
        <v>5.5927419354838713E-2</v>
      </c>
      <c r="Y339" s="23">
        <f>VLOOKUP($B339,Data!$A$8:$GL$500,162,FALSE)</f>
        <v>4.2458333333333334E-2</v>
      </c>
      <c r="Z339" s="23">
        <f>VLOOKUP($B339,Data!$A$8:$GL$500,163,FALSE)</f>
        <v>4.181451612903226E-2</v>
      </c>
      <c r="AA339" s="23">
        <f>VLOOKUP($B339,Data!$A$8:$GL$500,164,FALSE)</f>
        <v>4.7186311787072242E-2</v>
      </c>
      <c r="AB339" s="23">
        <f>VLOOKUP($B339,Data!$A$8:$GL$500,165,FALSE)</f>
        <v>4.2463235294117649E-2</v>
      </c>
      <c r="AC339" s="23">
        <f>VLOOKUP($B339,Data!$A$8:$GL$500,166,FALSE)</f>
        <v>3.44E-2</v>
      </c>
      <c r="AD339" s="23">
        <f>VLOOKUP($B339,Data!$A$8:$GL$500,167,FALSE)</f>
        <v>3.700757575757576E-2</v>
      </c>
      <c r="AE339" s="52">
        <f>VLOOKUP($B339,Data!$A$8:$GL$500,168,FALSE)</f>
        <v>5.0262172284644198E-2</v>
      </c>
      <c r="AF339" s="52">
        <f>VLOOKUP($B339,Data!$A$8:$GL$500,169,FALSE)</f>
        <v>5.0516605166051658E-2</v>
      </c>
      <c r="AG339" s="52">
        <f>VLOOKUP($B339,Data!$A$8:$GL$500,170,FALSE)</f>
        <v>3.4375000000000003E-2</v>
      </c>
      <c r="AH339" s="52">
        <f>VLOOKUP($B339,Data!$A$8:$GL$500,171,FALSE)</f>
        <v>3.2027027027027026E-2</v>
      </c>
      <c r="AI339" s="52">
        <f>VLOOKUP($B339,Data!$A$8:$GL$500,172,FALSE)</f>
        <v>4.1337792642140471E-2</v>
      </c>
      <c r="AJ339" s="52">
        <f>VLOOKUP($B339,Data!$A$8:$GL$500,173,FALSE)</f>
        <v>4.149152542372881E-2</v>
      </c>
      <c r="AK339" s="52">
        <f>VLOOKUP($B339,Data!$A$8:$GL$500,174,FALSE)</f>
        <v>3.2323232323232323E-2</v>
      </c>
    </row>
    <row r="340" spans="1:37">
      <c r="A340" s="1"/>
      <c r="B340" s="17" t="s">
        <v>442</v>
      </c>
      <c r="C340" s="42" t="s">
        <v>518</v>
      </c>
      <c r="D340" t="s">
        <v>505</v>
      </c>
      <c r="E340" s="45" t="s">
        <v>442</v>
      </c>
      <c r="F340" s="45" t="s">
        <v>33</v>
      </c>
      <c r="H340" s="23">
        <f>VLOOKUP($B340,Data!$A$8:$GL$500,145,FALSE)</f>
        <v>3.7297857636489289E-2</v>
      </c>
      <c r="I340" s="23">
        <f>VLOOKUP($B340,Data!$A$8:$GL$500,146,FALSE)</f>
        <v>3.4768166089965399E-2</v>
      </c>
      <c r="J340" s="23">
        <f>VLOOKUP($B340,Data!$A$8:$GL$500,147,FALSE)</f>
        <v>3.4411366711772667E-2</v>
      </c>
      <c r="K340" s="23">
        <f>VLOOKUP($B340,Data!$A$8:$GL$500,148,FALSE)</f>
        <v>3.3319755600814661E-2</v>
      </c>
      <c r="L340" s="23">
        <f>VLOOKUP($B340,Data!$A$8:$GL$500,149,FALSE)</f>
        <v>3.483761840324763E-2</v>
      </c>
      <c r="M340" s="23">
        <f>VLOOKUP($B340,Data!$A$8:$GL$500,150,FALSE)</f>
        <v>3.0910944935418082E-2</v>
      </c>
      <c r="N340" s="23">
        <f>VLOOKUP($B340,Data!$A$8:$GL$500,151,FALSE)</f>
        <v>3.0755616065350579E-2</v>
      </c>
      <c r="O340" s="23">
        <f>VLOOKUP($B340,Data!$A$8:$GL$500,152,FALSE)</f>
        <v>3.0476848652384245E-2</v>
      </c>
      <c r="P340" s="23">
        <f>VLOOKUP($B340,Data!$A$8:$GL$500,153,FALSE)</f>
        <v>3.3173406442769018E-2</v>
      </c>
      <c r="Q340" s="23">
        <f>VLOOKUP($B340,Data!$A$8:$GL$500,154,FALSE)</f>
        <v>3.3684563758389262E-2</v>
      </c>
      <c r="R340" s="23">
        <f>VLOOKUP($B340,Data!$A$8:$GL$500,155,FALSE)</f>
        <v>3.8745874587458748E-2</v>
      </c>
      <c r="S340" s="23">
        <f>VLOOKUP($B340,Data!$A$8:$GL$500,156,FALSE)</f>
        <v>4.649019607843137E-2</v>
      </c>
      <c r="T340" s="23">
        <f>VLOOKUP($B340,Data!$A$8:$GL$500,157,FALSE)</f>
        <v>6.1721897335932425E-2</v>
      </c>
      <c r="U340" s="23">
        <f>VLOOKUP($B340,Data!$A$8:$GL$500,158,FALSE)</f>
        <v>6.2128617363344053E-2</v>
      </c>
      <c r="V340" s="23">
        <f>VLOOKUP($B340,Data!$A$8:$GL$500,159,FALSE)</f>
        <v>6.31470777135517E-2</v>
      </c>
      <c r="W340" s="23">
        <f>VLOOKUP($B340,Data!$A$8:$GL$500,160,FALSE)</f>
        <v>6.2711313394018212E-2</v>
      </c>
      <c r="X340" s="23">
        <f>VLOOKUP($B340,Data!$A$8:$GL$500,161,FALSE)</f>
        <v>6.3443152454780355E-2</v>
      </c>
      <c r="Y340" s="23">
        <f>VLOOKUP($B340,Data!$A$8:$GL$500,162,FALSE)</f>
        <v>5.5563564875491481E-2</v>
      </c>
      <c r="Z340" s="23">
        <f>VLOOKUP($B340,Data!$A$8:$GL$500,163,FALSE)</f>
        <v>5.5493421052631581E-2</v>
      </c>
      <c r="AA340" s="23">
        <f>VLOOKUP($B340,Data!$A$8:$GL$500,164,FALSE)</f>
        <v>5.3763089005235604E-2</v>
      </c>
      <c r="AB340" s="23">
        <f>VLOOKUP($B340,Data!$A$8:$GL$500,165,FALSE)</f>
        <v>5.7908366533864539E-2</v>
      </c>
      <c r="AC340" s="23">
        <f>VLOOKUP($B340,Data!$A$8:$GL$500,166,FALSE)</f>
        <v>5.672630881378396E-2</v>
      </c>
      <c r="AD340" s="23">
        <f>VLOOKUP($B340,Data!$A$8:$GL$500,167,FALSE)</f>
        <v>6.0317782285327921E-2</v>
      </c>
      <c r="AE340" s="52">
        <f>VLOOKUP($B340,Data!$A$8:$GL$500,168,FALSE)</f>
        <v>5.8981723237597913E-2</v>
      </c>
      <c r="AF340" s="52">
        <f>VLOOKUP($B340,Data!$A$8:$GL$500,169,FALSE)</f>
        <v>6.4028871391076117E-2</v>
      </c>
      <c r="AG340" s="52">
        <f>VLOOKUP($B340,Data!$A$8:$GL$500,170,FALSE)</f>
        <v>5.9974143503555268E-2</v>
      </c>
      <c r="AH340" s="52">
        <f>VLOOKUP($B340,Data!$A$8:$GL$500,171,FALSE)</f>
        <v>6.0474055092889174E-2</v>
      </c>
      <c r="AI340" s="52">
        <f>VLOOKUP($B340,Data!$A$8:$GL$500,172,FALSE)</f>
        <v>6.1473477406679765E-2</v>
      </c>
      <c r="AJ340" s="52">
        <f>VLOOKUP($B340,Data!$A$8:$GL$500,173,FALSE)</f>
        <v>6.3508541392904072E-2</v>
      </c>
      <c r="AK340" s="52">
        <f>VLOOKUP($B340,Data!$A$8:$GL$500,174,FALSE)</f>
        <v>5.9106551952349436E-2</v>
      </c>
    </row>
    <row r="341" spans="1:37">
      <c r="A341" s="1"/>
      <c r="B341" s="17" t="s">
        <v>443</v>
      </c>
      <c r="C341" s="42" t="s">
        <v>516</v>
      </c>
      <c r="D341" t="s">
        <v>505</v>
      </c>
      <c r="E341" s="45" t="s">
        <v>443</v>
      </c>
      <c r="F341" s="45" t="s">
        <v>53</v>
      </c>
      <c r="H341" s="23">
        <f>VLOOKUP($B341,Data!$A$8:$GL$500,145,FALSE)</f>
        <v>1.2046366473473027E-2</v>
      </c>
      <c r="I341" s="23">
        <f>VLOOKUP($B341,Data!$A$8:$GL$500,146,FALSE)</f>
        <v>1.2276567363272565E-2</v>
      </c>
      <c r="J341" s="23">
        <f>VLOOKUP($B341,Data!$A$8:$GL$500,147,FALSE)</f>
        <v>1.2556792873051226E-2</v>
      </c>
      <c r="K341" s="23">
        <f>VLOOKUP($B341,Data!$A$8:$GL$500,148,FALSE)</f>
        <v>1.1520675855935971E-2</v>
      </c>
      <c r="L341" s="23">
        <f>VLOOKUP($B341,Data!$A$8:$GL$500,149,FALSE)</f>
        <v>1.266875279392043E-2</v>
      </c>
      <c r="M341" s="23">
        <f>VLOOKUP($B341,Data!$A$8:$GL$500,150,FALSE)</f>
        <v>1.1498637602179836E-2</v>
      </c>
      <c r="N341" s="23">
        <f>VLOOKUP($B341,Data!$A$8:$GL$500,151,FALSE)</f>
        <v>1.1173538740371546E-2</v>
      </c>
      <c r="O341" s="23">
        <f>VLOOKUP($B341,Data!$A$8:$GL$500,152,FALSE)</f>
        <v>1.0267089180624717E-2</v>
      </c>
      <c r="P341" s="23">
        <f>VLOOKUP($B341,Data!$A$8:$GL$500,153,FALSE)</f>
        <v>1.1596752368064952E-2</v>
      </c>
      <c r="Q341" s="23">
        <f>VLOOKUP($B341,Data!$A$8:$GL$500,154,FALSE)</f>
        <v>1.3053676138926476E-2</v>
      </c>
      <c r="R341" s="23">
        <f>VLOOKUP($B341,Data!$A$8:$GL$500,155,FALSE)</f>
        <v>1.5327433628318584E-2</v>
      </c>
      <c r="S341" s="23">
        <f>VLOOKUP($B341,Data!$A$8:$GL$500,156,FALSE)</f>
        <v>2.0323725055432371E-2</v>
      </c>
      <c r="T341" s="23">
        <f>VLOOKUP($B341,Data!$A$8:$GL$500,157,FALSE)</f>
        <v>3.1376554174067497E-2</v>
      </c>
      <c r="U341" s="23">
        <f>VLOOKUP($B341,Data!$A$8:$GL$500,158,FALSE)</f>
        <v>3.1453993055555553E-2</v>
      </c>
      <c r="V341" s="23">
        <f>VLOOKUP($B341,Data!$A$8:$GL$500,159,FALSE)</f>
        <v>3.1519480519480517E-2</v>
      </c>
      <c r="W341" s="23">
        <f>VLOOKUP($B341,Data!$A$8:$GL$500,160,FALSE)</f>
        <v>2.8967576791808874E-2</v>
      </c>
      <c r="X341" s="23">
        <f>VLOOKUP($B341,Data!$A$8:$GL$500,161,FALSE)</f>
        <v>2.9854576561163387E-2</v>
      </c>
      <c r="Y341" s="23">
        <f>VLOOKUP($B341,Data!$A$8:$GL$500,162,FALSE)</f>
        <v>2.6397350993377484E-2</v>
      </c>
      <c r="Z341" s="23">
        <f>VLOOKUP($B341,Data!$A$8:$GL$500,163,FALSE)</f>
        <v>2.5851254480286738E-2</v>
      </c>
      <c r="AA341" s="23">
        <f>VLOOKUP($B341,Data!$A$8:$GL$500,164,FALSE)</f>
        <v>2.4437471985656656E-2</v>
      </c>
      <c r="AB341" s="23">
        <f>VLOOKUP($B341,Data!$A$8:$GL$500,165,FALSE)</f>
        <v>2.6404697380307138E-2</v>
      </c>
      <c r="AC341" s="23">
        <f>VLOOKUP($B341,Data!$A$8:$GL$500,166,FALSE)</f>
        <v>2.3617491166077739E-2</v>
      </c>
      <c r="AD341" s="23">
        <f>VLOOKUP($B341,Data!$A$8:$GL$500,167,FALSE)</f>
        <v>2.5587329520457544E-2</v>
      </c>
      <c r="AE341" s="52">
        <f>VLOOKUP($B341,Data!$A$8:$GL$500,168,FALSE)</f>
        <v>2.6108897742363878E-2</v>
      </c>
      <c r="AF341" s="52">
        <f>VLOOKUP($B341,Data!$A$8:$GL$500,169,FALSE)</f>
        <v>2.8582995951417004E-2</v>
      </c>
      <c r="AG341" s="52">
        <f>VLOOKUP($B341,Data!$A$8:$GL$500,170,FALSE)</f>
        <v>2.6149708650829225E-2</v>
      </c>
      <c r="AH341" s="52">
        <f>VLOOKUP($B341,Data!$A$8:$GL$500,171,FALSE)</f>
        <v>2.4860557768924301E-2</v>
      </c>
      <c r="AI341" s="52">
        <f>VLOOKUP($B341,Data!$A$8:$GL$500,172,FALSE)</f>
        <v>2.5266485998193314E-2</v>
      </c>
      <c r="AJ341" s="52">
        <f>VLOOKUP($B341,Data!$A$8:$GL$500,173,FALSE)</f>
        <v>2.627792672028597E-2</v>
      </c>
      <c r="AK341" s="52">
        <f>VLOOKUP($B341,Data!$A$8:$GL$500,174,FALSE)</f>
        <v>2.2931960608773502E-2</v>
      </c>
    </row>
    <row r="342" spans="1:37">
      <c r="A342" s="1"/>
      <c r="B342" s="17" t="s">
        <v>444</v>
      </c>
      <c r="C342" s="42" t="s">
        <v>517</v>
      </c>
      <c r="D342" t="s">
        <v>0</v>
      </c>
      <c r="E342" s="45" t="s">
        <v>444</v>
      </c>
      <c r="F342" s="45" t="s">
        <v>44</v>
      </c>
      <c r="G342" s="45" t="s">
        <v>30</v>
      </c>
      <c r="H342" s="23">
        <f>VLOOKUP($B342,Data!$A$8:$GL$500,145,FALSE)</f>
        <v>1.2374768089053804E-2</v>
      </c>
      <c r="I342" s="23">
        <f>VLOOKUP($B342,Data!$A$8:$GL$500,146,FALSE)</f>
        <v>1.1675874769797421E-2</v>
      </c>
      <c r="J342" s="23">
        <f>VLOOKUP($B342,Data!$A$8:$GL$500,147,FALSE)</f>
        <v>1.3222222222222222E-2</v>
      </c>
      <c r="K342" s="23">
        <f>VLOOKUP($B342,Data!$A$8:$GL$500,148,FALSE)</f>
        <v>1.2021857923497269E-2</v>
      </c>
      <c r="L342" s="23">
        <f>VLOOKUP($B342,Data!$A$8:$GL$500,149,FALSE)</f>
        <v>1.1746880570409983E-2</v>
      </c>
      <c r="M342" s="23">
        <f>VLOOKUP($B342,Data!$A$8:$GL$500,150,FALSE)</f>
        <v>1.0146520146520146E-2</v>
      </c>
      <c r="N342" s="23">
        <f>VLOOKUP($B342,Data!$A$8:$GL$500,151,FALSE)</f>
        <v>8.5895117540687165E-3</v>
      </c>
      <c r="O342" s="23">
        <f>VLOOKUP($B342,Data!$A$8:$GL$500,152,FALSE)</f>
        <v>7.9858657243816258E-3</v>
      </c>
      <c r="P342" s="23">
        <f>VLOOKUP($B342,Data!$A$8:$GL$500,153,FALSE)</f>
        <v>9.7482014388489205E-3</v>
      </c>
      <c r="Q342" s="23">
        <f>VLOOKUP($B342,Data!$A$8:$GL$500,154,FALSE)</f>
        <v>0.01</v>
      </c>
      <c r="R342" s="23">
        <f>VLOOKUP($B342,Data!$A$8:$GL$500,155,FALSE)</f>
        <v>1.1302083333333334E-2</v>
      </c>
      <c r="S342" s="23">
        <f>VLOOKUP($B342,Data!$A$8:$GL$500,156,FALSE)</f>
        <v>1.4597495527728085E-2</v>
      </c>
      <c r="T342" s="23">
        <f>VLOOKUP($B342,Data!$A$8:$GL$500,157,FALSE)</f>
        <v>2.0210526315789474E-2</v>
      </c>
      <c r="U342" s="23">
        <f>VLOOKUP($B342,Data!$A$8:$GL$500,158,FALSE)</f>
        <v>2.1704119850187265E-2</v>
      </c>
      <c r="V342" s="23">
        <f>VLOOKUP($B342,Data!$A$8:$GL$500,159,FALSE)</f>
        <v>2.3420560747663553E-2</v>
      </c>
      <c r="W342" s="23">
        <f>VLOOKUP($B342,Data!$A$8:$GL$500,160,FALSE)</f>
        <v>2.2523364485981308E-2</v>
      </c>
      <c r="X342" s="23">
        <f>VLOOKUP($B342,Data!$A$8:$GL$500,161,FALSE)</f>
        <v>2.2249527410207939E-2</v>
      </c>
      <c r="Y342" s="23">
        <f>VLOOKUP($B342,Data!$A$8:$GL$500,162,FALSE)</f>
        <v>1.6963636363636365E-2</v>
      </c>
      <c r="Z342" s="23">
        <f>VLOOKUP($B342,Data!$A$8:$GL$500,163,FALSE)</f>
        <v>1.6590509666080843E-2</v>
      </c>
      <c r="AA342" s="23">
        <f>VLOOKUP($B342,Data!$A$8:$GL$500,164,FALSE)</f>
        <v>1.5342706502636205E-2</v>
      </c>
      <c r="AB342" s="23">
        <f>VLOOKUP($B342,Data!$A$8:$GL$500,165,FALSE)</f>
        <v>1.6188034188034189E-2</v>
      </c>
      <c r="AC342" s="23">
        <f>VLOOKUP($B342,Data!$A$8:$GL$500,166,FALSE)</f>
        <v>1.452991452991453E-2</v>
      </c>
      <c r="AD342" s="23">
        <f>VLOOKUP($B342,Data!$A$8:$GL$500,167,FALSE)</f>
        <v>1.6434782608695651E-2</v>
      </c>
      <c r="AE342" s="52">
        <f>VLOOKUP($B342,Data!$A$8:$GL$500,168,FALSE)</f>
        <v>1.6304347826086956E-2</v>
      </c>
      <c r="AF342" s="52">
        <f>VLOOKUP($B342,Data!$A$8:$GL$500,169,FALSE)</f>
        <v>1.8931159420289854E-2</v>
      </c>
      <c r="AG342" s="52">
        <f>VLOOKUP($B342,Data!$A$8:$GL$500,170,FALSE)</f>
        <v>1.7322695035460994E-2</v>
      </c>
      <c r="AH342" s="52">
        <f>VLOOKUP($B342,Data!$A$8:$GL$500,171,FALSE)</f>
        <v>1.6339754816112086E-2</v>
      </c>
      <c r="AI342" s="52">
        <f>VLOOKUP($B342,Data!$A$8:$GL$500,172,FALSE)</f>
        <v>1.5729166666666666E-2</v>
      </c>
      <c r="AJ342" s="52">
        <f>VLOOKUP($B342,Data!$A$8:$GL$500,173,FALSE)</f>
        <v>1.6300174520069807E-2</v>
      </c>
      <c r="AK342" s="52">
        <f>VLOOKUP($B342,Data!$A$8:$GL$500,174,FALSE)</f>
        <v>1.383128295254833E-2</v>
      </c>
    </row>
    <row r="343" spans="1:37">
      <c r="A343" s="1"/>
      <c r="B343" s="17" t="s">
        <v>445</v>
      </c>
      <c r="C343" s="42" t="s">
        <v>518</v>
      </c>
      <c r="D343" t="s">
        <v>505</v>
      </c>
      <c r="E343" s="45" t="s">
        <v>445</v>
      </c>
      <c r="F343" s="45" t="s">
        <v>48</v>
      </c>
      <c r="H343" s="23">
        <f>VLOOKUP($B343,Data!$A$8:$GL$500,145,FALSE)</f>
        <v>1.5349162011173185E-2</v>
      </c>
      <c r="I343" s="23">
        <f>VLOOKUP($B343,Data!$A$8:$GL$500,146,FALSE)</f>
        <v>1.6875891583452211E-2</v>
      </c>
      <c r="J343" s="23">
        <f>VLOOKUP($B343,Data!$A$8:$GL$500,147,FALSE)</f>
        <v>1.7563739376770537E-2</v>
      </c>
      <c r="K343" s="23">
        <f>VLOOKUP($B343,Data!$A$8:$GL$500,148,FALSE)</f>
        <v>1.5535211267605634E-2</v>
      </c>
      <c r="L343" s="23">
        <f>VLOOKUP($B343,Data!$A$8:$GL$500,149,FALSE)</f>
        <v>1.425925925925926E-2</v>
      </c>
      <c r="M343" s="23">
        <f>VLOOKUP($B343,Data!$A$8:$GL$500,150,FALSE)</f>
        <v>1.1594405594405595E-2</v>
      </c>
      <c r="N343" s="23">
        <f>VLOOKUP($B343,Data!$A$8:$GL$500,151,FALSE)</f>
        <v>1.175414364640884E-2</v>
      </c>
      <c r="O343" s="23">
        <f>VLOOKUP($B343,Data!$A$8:$GL$500,152,FALSE)</f>
        <v>1.0469613259668508E-2</v>
      </c>
      <c r="P343" s="23">
        <f>VLOOKUP($B343,Data!$A$8:$GL$500,153,FALSE)</f>
        <v>1.1426592797783934E-2</v>
      </c>
      <c r="Q343" s="23">
        <f>VLOOKUP($B343,Data!$A$8:$GL$500,154,FALSE)</f>
        <v>1.0591471801925722E-2</v>
      </c>
      <c r="R343" s="23">
        <f>VLOOKUP($B343,Data!$A$8:$GL$500,155,FALSE)</f>
        <v>1.2554347826086956E-2</v>
      </c>
      <c r="S343" s="23">
        <f>VLOOKUP($B343,Data!$A$8:$GL$500,156,FALSE)</f>
        <v>1.7666214382632293E-2</v>
      </c>
      <c r="T343" s="23">
        <f>VLOOKUP($B343,Data!$A$8:$GL$500,157,FALSE)</f>
        <v>2.6923076923076925E-2</v>
      </c>
      <c r="U343" s="23">
        <f>VLOOKUP($B343,Data!$A$8:$GL$500,158,FALSE)</f>
        <v>2.9307589880159787E-2</v>
      </c>
      <c r="V343" s="23">
        <f>VLOOKUP($B343,Data!$A$8:$GL$500,159,FALSE)</f>
        <v>2.9600000000000001E-2</v>
      </c>
      <c r="W343" s="23">
        <f>VLOOKUP($B343,Data!$A$8:$GL$500,160,FALSE)</f>
        <v>2.8218623481781377E-2</v>
      </c>
      <c r="X343" s="23">
        <f>VLOOKUP($B343,Data!$A$8:$GL$500,161,FALSE)</f>
        <v>2.7523427041499331E-2</v>
      </c>
      <c r="Y343" s="23">
        <f>VLOOKUP($B343,Data!$A$8:$GL$500,162,FALSE)</f>
        <v>2.4147651006711408E-2</v>
      </c>
      <c r="Z343" s="23">
        <f>VLOOKUP($B343,Data!$A$8:$GL$500,163,FALSE)</f>
        <v>2.2425876010781672E-2</v>
      </c>
      <c r="AA343" s="23">
        <f>VLOOKUP($B343,Data!$A$8:$GL$500,164,FALSE)</f>
        <v>2.2510067114093958E-2</v>
      </c>
      <c r="AB343" s="23">
        <f>VLOOKUP($B343,Data!$A$8:$GL$500,165,FALSE)</f>
        <v>2.3967611336032389E-2</v>
      </c>
      <c r="AC343" s="23">
        <f>VLOOKUP($B343,Data!$A$8:$GL$500,166,FALSE)</f>
        <v>2.1863270777479894E-2</v>
      </c>
      <c r="AD343" s="23">
        <f>VLOOKUP($B343,Data!$A$8:$GL$500,167,FALSE)</f>
        <v>2.3828647925033468E-2</v>
      </c>
      <c r="AE343" s="52">
        <f>VLOOKUP($B343,Data!$A$8:$GL$500,168,FALSE)</f>
        <v>2.418230563002681E-2</v>
      </c>
      <c r="AF343" s="52">
        <f>VLOOKUP($B343,Data!$A$8:$GL$500,169,FALSE)</f>
        <v>2.5094339622641508E-2</v>
      </c>
      <c r="AG343" s="52">
        <f>VLOOKUP($B343,Data!$A$8:$GL$500,170,FALSE)</f>
        <v>2.2783783783783783E-2</v>
      </c>
      <c r="AH343" s="52">
        <f>VLOOKUP($B343,Data!$A$8:$GL$500,171,FALSE)</f>
        <v>2.2645074224021594E-2</v>
      </c>
      <c r="AI343" s="52">
        <f>VLOOKUP($B343,Data!$A$8:$GL$500,172,FALSE)</f>
        <v>2.2556291390728476E-2</v>
      </c>
      <c r="AJ343" s="52">
        <f>VLOOKUP($B343,Data!$A$8:$GL$500,173,FALSE)</f>
        <v>2.3452380952380954E-2</v>
      </c>
      <c r="AK343" s="52">
        <f>VLOOKUP($B343,Data!$A$8:$GL$500,174,FALSE)</f>
        <v>2.1049136786188579E-2</v>
      </c>
    </row>
    <row r="344" spans="1:37">
      <c r="A344" s="1"/>
      <c r="B344" s="17" t="s">
        <v>446</v>
      </c>
      <c r="C344" s="42" t="s">
        <v>518</v>
      </c>
      <c r="D344" t="s">
        <v>505</v>
      </c>
      <c r="E344" s="45" t="s">
        <v>446</v>
      </c>
      <c r="F344" s="45" t="s">
        <v>39</v>
      </c>
      <c r="H344" s="23">
        <f>VLOOKUP($B344,Data!$A$8:$GL$500,145,FALSE)</f>
        <v>4.9879432624113478E-2</v>
      </c>
      <c r="I344" s="23">
        <f>VLOOKUP($B344,Data!$A$8:$GL$500,146,FALSE)</f>
        <v>4.9361702127659578E-2</v>
      </c>
      <c r="J344" s="23">
        <f>VLOOKUP($B344,Data!$A$8:$GL$500,147,FALSE)</f>
        <v>4.8460441910192442E-2</v>
      </c>
      <c r="K344" s="23">
        <f>VLOOKUP($B344,Data!$A$8:$GL$500,148,FALSE)</f>
        <v>5.1138506163886877E-2</v>
      </c>
      <c r="L344" s="23">
        <f>VLOOKUP($B344,Data!$A$8:$GL$500,149,FALSE)</f>
        <v>5.0568754499640031E-2</v>
      </c>
      <c r="M344" s="23">
        <f>VLOOKUP($B344,Data!$A$8:$GL$500,150,FALSE)</f>
        <v>4.4173228346456692E-2</v>
      </c>
      <c r="N344" s="23">
        <f>VLOOKUP($B344,Data!$A$8:$GL$500,151,FALSE)</f>
        <v>4.2334047109207712E-2</v>
      </c>
      <c r="O344" s="23">
        <f>VLOOKUP($B344,Data!$A$8:$GL$500,152,FALSE)</f>
        <v>4.1787709497206706E-2</v>
      </c>
      <c r="P344" s="23">
        <f>VLOOKUP($B344,Data!$A$8:$GL$500,153,FALSE)</f>
        <v>4.6329022988505747E-2</v>
      </c>
      <c r="Q344" s="23">
        <f>VLOOKUP($B344,Data!$A$8:$GL$500,154,FALSE)</f>
        <v>4.515523465703971E-2</v>
      </c>
      <c r="R344" s="23">
        <f>VLOOKUP($B344,Data!$A$8:$GL$500,155,FALSE)</f>
        <v>4.8572463768115942E-2</v>
      </c>
      <c r="S344" s="23">
        <f>VLOOKUP($B344,Data!$A$8:$GL$500,156,FALSE)</f>
        <v>5.6659420289855073E-2</v>
      </c>
      <c r="T344" s="23">
        <f>VLOOKUP($B344,Data!$A$8:$GL$500,157,FALSE)</f>
        <v>6.8467625899280571E-2</v>
      </c>
      <c r="U344" s="23">
        <f>VLOOKUP($B344,Data!$A$8:$GL$500,158,FALSE)</f>
        <v>7.4716157205240177E-2</v>
      </c>
      <c r="V344" s="23">
        <f>VLOOKUP($B344,Data!$A$8:$GL$500,159,FALSE)</f>
        <v>7.6207658321060384E-2</v>
      </c>
      <c r="W344" s="23">
        <f>VLOOKUP($B344,Data!$A$8:$GL$500,160,FALSE)</f>
        <v>7.2664714494875549E-2</v>
      </c>
      <c r="X344" s="23">
        <f>VLOOKUP($B344,Data!$A$8:$GL$500,161,FALSE)</f>
        <v>7.0391304347826089E-2</v>
      </c>
      <c r="Y344" s="23">
        <f>VLOOKUP($B344,Data!$A$8:$GL$500,162,FALSE)</f>
        <v>6.330674401740391E-2</v>
      </c>
      <c r="Z344" s="23">
        <f>VLOOKUP($B344,Data!$A$8:$GL$500,163,FALSE)</f>
        <v>6.2307127112417343E-2</v>
      </c>
      <c r="AA344" s="23">
        <f>VLOOKUP($B344,Data!$A$8:$GL$500,164,FALSE)</f>
        <v>5.9299926308032422E-2</v>
      </c>
      <c r="AB344" s="23">
        <f>VLOOKUP($B344,Data!$A$8:$GL$500,165,FALSE)</f>
        <v>6.421323529411764E-2</v>
      </c>
      <c r="AC344" s="23">
        <f>VLOOKUP($B344,Data!$A$8:$GL$500,166,FALSE)</f>
        <v>6.3179856115107916E-2</v>
      </c>
      <c r="AD344" s="23">
        <f>VLOOKUP($B344,Data!$A$8:$GL$500,167,FALSE)</f>
        <v>6.6089743589743594E-2</v>
      </c>
      <c r="AE344" s="52">
        <f>VLOOKUP($B344,Data!$A$8:$GL$500,168,FALSE)</f>
        <v>6.1778093883357039E-2</v>
      </c>
      <c r="AF344" s="52">
        <f>VLOOKUP($B344,Data!$A$8:$GL$500,169,FALSE)</f>
        <v>6.666903914590748E-2</v>
      </c>
      <c r="AG344" s="52">
        <f>VLOOKUP($B344,Data!$A$8:$GL$500,170,FALSE)</f>
        <v>6.163934426229508E-2</v>
      </c>
      <c r="AH344" s="52">
        <f>VLOOKUP($B344,Data!$A$8:$GL$500,171,FALSE)</f>
        <v>5.9489723600283484E-2</v>
      </c>
      <c r="AI344" s="52">
        <f>VLOOKUP($B344,Data!$A$8:$GL$500,172,FALSE)</f>
        <v>5.5228390723822907E-2</v>
      </c>
      <c r="AJ344" s="52">
        <f>VLOOKUP($B344,Data!$A$8:$GL$500,173,FALSE)</f>
        <v>5.8167134831460673E-2</v>
      </c>
      <c r="AK344" s="52">
        <f>VLOOKUP($B344,Data!$A$8:$GL$500,174,FALSE)</f>
        <v>5.2255586592178771E-2</v>
      </c>
    </row>
    <row r="345" spans="1:37">
      <c r="A345" s="1"/>
      <c r="B345" s="17" t="s">
        <v>447</v>
      </c>
      <c r="C345" s="42" t="s">
        <v>518</v>
      </c>
      <c r="D345" t="s">
        <v>0</v>
      </c>
      <c r="E345" s="45" t="s">
        <v>447</v>
      </c>
      <c r="F345" s="45" t="s">
        <v>30</v>
      </c>
      <c r="H345" s="23">
        <f>VLOOKUP($B345,Data!$A$8:$GL$500,145,FALSE)</f>
        <v>1.4676409185803757E-2</v>
      </c>
      <c r="I345" s="23">
        <f>VLOOKUP($B345,Data!$A$8:$GL$500,146,FALSE)</f>
        <v>1.3376906318082788E-2</v>
      </c>
      <c r="J345" s="23">
        <f>VLOOKUP($B345,Data!$A$8:$GL$500,147,FALSE)</f>
        <v>1.5682326621923936E-2</v>
      </c>
      <c r="K345" s="23">
        <f>VLOOKUP($B345,Data!$A$8:$GL$500,148,FALSE)</f>
        <v>1.3034188034188035E-2</v>
      </c>
      <c r="L345" s="23">
        <f>VLOOKUP($B345,Data!$A$8:$GL$500,149,FALSE)</f>
        <v>1.4081196581196581E-2</v>
      </c>
      <c r="M345" s="23">
        <f>VLOOKUP($B345,Data!$A$8:$GL$500,150,FALSE)</f>
        <v>1.2642706131078225E-2</v>
      </c>
      <c r="N345" s="23">
        <f>VLOOKUP($B345,Data!$A$8:$GL$500,151,FALSE)</f>
        <v>1.2162162162162163E-2</v>
      </c>
      <c r="O345" s="23">
        <f>VLOOKUP($B345,Data!$A$8:$GL$500,152,FALSE)</f>
        <v>1.0407725321888411E-2</v>
      </c>
      <c r="P345" s="23">
        <f>VLOOKUP($B345,Data!$A$8:$GL$500,153,FALSE)</f>
        <v>1.1004366812227074E-2</v>
      </c>
      <c r="Q345" s="23">
        <f>VLOOKUP($B345,Data!$A$8:$GL$500,154,FALSE)</f>
        <v>1.1174004192872117E-2</v>
      </c>
      <c r="R345" s="23">
        <f>VLOOKUP($B345,Data!$A$8:$GL$500,155,FALSE)</f>
        <v>1.292016806722689E-2</v>
      </c>
      <c r="S345" s="23">
        <f>VLOOKUP($B345,Data!$A$8:$GL$500,156,FALSE)</f>
        <v>1.7827868852459017E-2</v>
      </c>
      <c r="T345" s="23">
        <f>VLOOKUP($B345,Data!$A$8:$GL$500,157,FALSE)</f>
        <v>2.6982248520710059E-2</v>
      </c>
      <c r="U345" s="23">
        <f>VLOOKUP($B345,Data!$A$8:$GL$500,158,FALSE)</f>
        <v>2.7629063097514339E-2</v>
      </c>
      <c r="V345" s="23">
        <f>VLOOKUP($B345,Data!$A$8:$GL$500,159,FALSE)</f>
        <v>2.8102766798418971E-2</v>
      </c>
      <c r="W345" s="23">
        <f>VLOOKUP($B345,Data!$A$8:$GL$500,160,FALSE)</f>
        <v>2.5801980198019801E-2</v>
      </c>
      <c r="X345" s="23">
        <f>VLOOKUP($B345,Data!$A$8:$GL$500,161,FALSE)</f>
        <v>2.83201581027668E-2</v>
      </c>
      <c r="Y345" s="23">
        <f>VLOOKUP($B345,Data!$A$8:$GL$500,162,FALSE)</f>
        <v>2.5415821501014201E-2</v>
      </c>
      <c r="Z345" s="23">
        <f>VLOOKUP($B345,Data!$A$8:$GL$500,163,FALSE)</f>
        <v>2.4075546719681908E-2</v>
      </c>
      <c r="AA345" s="23">
        <f>VLOOKUP($B345,Data!$A$8:$GL$500,164,FALSE)</f>
        <v>2.4217118997912318E-2</v>
      </c>
      <c r="AB345" s="23">
        <f>VLOOKUP($B345,Data!$A$8:$GL$500,165,FALSE)</f>
        <v>2.582463465553236E-2</v>
      </c>
      <c r="AC345" s="23">
        <f>VLOOKUP($B345,Data!$A$8:$GL$500,166,FALSE)</f>
        <v>2.3151515151515152E-2</v>
      </c>
      <c r="AD345" s="23">
        <f>VLOOKUP($B345,Data!$A$8:$GL$500,167,FALSE)</f>
        <v>2.4045174537987681E-2</v>
      </c>
      <c r="AE345" s="52">
        <f>VLOOKUP($B345,Data!$A$8:$GL$500,168,FALSE)</f>
        <v>2.2060606060606062E-2</v>
      </c>
      <c r="AF345" s="52">
        <f>VLOOKUP($B345,Data!$A$8:$GL$500,169,FALSE)</f>
        <v>2.2470355731225296E-2</v>
      </c>
      <c r="AG345" s="52">
        <f>VLOOKUP($B345,Data!$A$8:$GL$500,170,FALSE)</f>
        <v>2.3292682926829268E-2</v>
      </c>
      <c r="AH345" s="52">
        <f>VLOOKUP($B345,Data!$A$8:$GL$500,171,FALSE)</f>
        <v>2.1039215686274509E-2</v>
      </c>
      <c r="AI345" s="52">
        <f>VLOOKUP($B345,Data!$A$8:$GL$500,172,FALSE)</f>
        <v>1.8890977443609024E-2</v>
      </c>
      <c r="AJ345" s="52">
        <f>VLOOKUP($B345,Data!$A$8:$GL$500,173,FALSE)</f>
        <v>2.0154440154440154E-2</v>
      </c>
      <c r="AK345" s="52">
        <f>VLOOKUP($B345,Data!$A$8:$GL$500,174,FALSE)</f>
        <v>1.7529182879377433E-2</v>
      </c>
    </row>
    <row r="346" spans="1:37">
      <c r="A346" s="1"/>
      <c r="B346" s="17" t="s">
        <v>448</v>
      </c>
      <c r="C346" s="42" t="s">
        <v>518</v>
      </c>
      <c r="D346" t="s">
        <v>505</v>
      </c>
      <c r="E346" s="45" t="s">
        <v>448</v>
      </c>
      <c r="F346" s="45" t="s">
        <v>48</v>
      </c>
      <c r="H346" s="23">
        <f>VLOOKUP($B346,Data!$A$8:$GL$500,145,FALSE)</f>
        <v>9.8693586698337284E-3</v>
      </c>
      <c r="I346" s="23">
        <f>VLOOKUP($B346,Data!$A$8:$GL$500,146,FALSE)</f>
        <v>1.0998810939357907E-2</v>
      </c>
      <c r="J346" s="23">
        <f>VLOOKUP($B346,Data!$A$8:$GL$500,147,FALSE)</f>
        <v>1.0416171224732462E-2</v>
      </c>
      <c r="K346" s="23">
        <f>VLOOKUP($B346,Data!$A$8:$GL$500,148,FALSE)</f>
        <v>8.6255924170616106E-3</v>
      </c>
      <c r="L346" s="23">
        <f>VLOOKUP($B346,Data!$A$8:$GL$500,149,FALSE)</f>
        <v>8.278301886792452E-3</v>
      </c>
      <c r="M346" s="23">
        <f>VLOOKUP($B346,Data!$A$8:$GL$500,150,FALSE)</f>
        <v>7.669789227166276E-3</v>
      </c>
      <c r="N346" s="23">
        <f>VLOOKUP($B346,Data!$A$8:$GL$500,151,FALSE)</f>
        <v>7.9490150637311699E-3</v>
      </c>
      <c r="O346" s="23">
        <f>VLOOKUP($B346,Data!$A$8:$GL$500,152,FALSE)</f>
        <v>6.7816091954022986E-3</v>
      </c>
      <c r="P346" s="23">
        <f>VLOOKUP($B346,Data!$A$8:$GL$500,153,FALSE)</f>
        <v>6.7439165701042875E-3</v>
      </c>
      <c r="Q346" s="23">
        <f>VLOOKUP($B346,Data!$A$8:$GL$500,154,FALSE)</f>
        <v>6.8568102444703143E-3</v>
      </c>
      <c r="R346" s="23">
        <f>VLOOKUP($B346,Data!$A$8:$GL$500,155,FALSE)</f>
        <v>9.1578947368421044E-3</v>
      </c>
      <c r="S346" s="23">
        <f>VLOOKUP($B346,Data!$A$8:$GL$500,156,FALSE)</f>
        <v>1.3152941176470588E-2</v>
      </c>
      <c r="T346" s="23">
        <f>VLOOKUP($B346,Data!$A$8:$GL$500,157,FALSE)</f>
        <v>2.181924882629108E-2</v>
      </c>
      <c r="U346" s="23">
        <f>VLOOKUP($B346,Data!$A$8:$GL$500,158,FALSE)</f>
        <v>2.3275058275058276E-2</v>
      </c>
      <c r="V346" s="23">
        <f>VLOOKUP($B346,Data!$A$8:$GL$500,159,FALSE)</f>
        <v>2.3616279069767442E-2</v>
      </c>
      <c r="W346" s="23">
        <f>VLOOKUP($B346,Data!$A$8:$GL$500,160,FALSE)</f>
        <v>1.9780600461893765E-2</v>
      </c>
      <c r="X346" s="23">
        <f>VLOOKUP($B346,Data!$A$8:$GL$500,161,FALSE)</f>
        <v>2.1140861466821887E-2</v>
      </c>
      <c r="Y346" s="23">
        <f>VLOOKUP($B346,Data!$A$8:$GL$500,162,FALSE)</f>
        <v>1.7995365005793743E-2</v>
      </c>
      <c r="Z346" s="23">
        <f>VLOOKUP($B346,Data!$A$8:$GL$500,163,FALSE)</f>
        <v>1.8052691867124857E-2</v>
      </c>
      <c r="AA346" s="23">
        <f>VLOOKUP($B346,Data!$A$8:$GL$500,164,FALSE)</f>
        <v>1.6308571428571429E-2</v>
      </c>
      <c r="AB346" s="23">
        <f>VLOOKUP($B346,Data!$A$8:$GL$500,165,FALSE)</f>
        <v>1.6994285714285715E-2</v>
      </c>
      <c r="AC346" s="23">
        <f>VLOOKUP($B346,Data!$A$8:$GL$500,166,FALSE)</f>
        <v>1.561282932416953E-2</v>
      </c>
      <c r="AD346" s="23">
        <f>VLOOKUP($B346,Data!$A$8:$GL$500,167,FALSE)</f>
        <v>1.749128919860627E-2</v>
      </c>
      <c r="AE346" s="52">
        <f>VLOOKUP($B346,Data!$A$8:$GL$500,168,FALSE)</f>
        <v>1.6850763807285545E-2</v>
      </c>
      <c r="AF346" s="52">
        <f>VLOOKUP($B346,Data!$A$8:$GL$500,169,FALSE)</f>
        <v>1.7622950819672131E-2</v>
      </c>
      <c r="AG346" s="52">
        <f>VLOOKUP($B346,Data!$A$8:$GL$500,170,FALSE)</f>
        <v>1.6104046242774568E-2</v>
      </c>
      <c r="AH346" s="52">
        <f>VLOOKUP($B346,Data!$A$8:$GL$500,171,FALSE)</f>
        <v>1.5584862385321101E-2</v>
      </c>
      <c r="AI346" s="52">
        <f>VLOOKUP($B346,Data!$A$8:$GL$500,172,FALSE)</f>
        <v>1.4624860022396416E-2</v>
      </c>
      <c r="AJ346" s="52">
        <f>VLOOKUP($B346,Data!$A$8:$GL$500,173,FALSE)</f>
        <v>1.4699331848552339E-2</v>
      </c>
      <c r="AK346" s="52">
        <f>VLOOKUP($B346,Data!$A$8:$GL$500,174,FALSE)</f>
        <v>1.2866741321388578E-2</v>
      </c>
    </row>
    <row r="347" spans="1:37">
      <c r="A347" s="1"/>
      <c r="B347" s="17" t="s">
        <v>449</v>
      </c>
      <c r="C347" s="42" t="s">
        <v>518</v>
      </c>
      <c r="D347" t="s">
        <v>505</v>
      </c>
      <c r="E347" s="45" t="s">
        <v>449</v>
      </c>
      <c r="F347" s="45" t="s">
        <v>24</v>
      </c>
      <c r="H347" s="23">
        <f>VLOOKUP($B347,Data!$A$8:$GL$500,145,FALSE)</f>
        <v>7.1318477251624879E-2</v>
      </c>
      <c r="I347" s="23">
        <f>VLOOKUP($B347,Data!$A$8:$GL$500,146,FALSE)</f>
        <v>7.502321262766945E-2</v>
      </c>
      <c r="J347" s="23">
        <f>VLOOKUP($B347,Data!$A$8:$GL$500,147,FALSE)</f>
        <v>7.9082483781278967E-2</v>
      </c>
      <c r="K347" s="23">
        <f>VLOOKUP($B347,Data!$A$8:$GL$500,148,FALSE)</f>
        <v>6.7704918032786887E-2</v>
      </c>
      <c r="L347" s="23">
        <f>VLOOKUP($B347,Data!$A$8:$GL$500,149,FALSE)</f>
        <v>6.824116047144152E-2</v>
      </c>
      <c r="M347" s="23">
        <f>VLOOKUP($B347,Data!$A$8:$GL$500,150,FALSE)</f>
        <v>6.6250000000000003E-2</v>
      </c>
      <c r="N347" s="23">
        <f>VLOOKUP($B347,Data!$A$8:$GL$500,151,FALSE)</f>
        <v>6.6594746716697933E-2</v>
      </c>
      <c r="O347" s="23">
        <f>VLOOKUP($B347,Data!$A$8:$GL$500,152,FALSE)</f>
        <v>6.5132325141776942E-2</v>
      </c>
      <c r="P347" s="23">
        <f>VLOOKUP($B347,Data!$A$8:$GL$500,153,FALSE)</f>
        <v>6.9317118802619274E-2</v>
      </c>
      <c r="Q347" s="23">
        <f>VLOOKUP($B347,Data!$A$8:$GL$500,154,FALSE)</f>
        <v>6.8599810785241244E-2</v>
      </c>
      <c r="R347" s="23">
        <f>VLOOKUP($B347,Data!$A$8:$GL$500,155,FALSE)</f>
        <v>7.2959183673469388E-2</v>
      </c>
      <c r="S347" s="23">
        <f>VLOOKUP($B347,Data!$A$8:$GL$500,156,FALSE)</f>
        <v>8.2709923664122137E-2</v>
      </c>
      <c r="T347" s="23">
        <f>VLOOKUP($B347,Data!$A$8:$GL$500,157,FALSE)</f>
        <v>0.1000656044985942</v>
      </c>
      <c r="U347" s="23">
        <f>VLOOKUP($B347,Data!$A$8:$GL$500,158,FALSE)</f>
        <v>0.10626851851851851</v>
      </c>
      <c r="V347" s="23">
        <f>VLOOKUP($B347,Data!$A$8:$GL$500,159,FALSE)</f>
        <v>0.10974001857010214</v>
      </c>
      <c r="W347" s="23">
        <f>VLOOKUP($B347,Data!$A$8:$GL$500,160,FALSE)</f>
        <v>0.10822935779816514</v>
      </c>
      <c r="X347" s="23">
        <f>VLOOKUP($B347,Data!$A$8:$GL$500,161,FALSE)</f>
        <v>0.1092073732718894</v>
      </c>
      <c r="Y347" s="23">
        <f>VLOOKUP($B347,Data!$A$8:$GL$500,162,FALSE)</f>
        <v>0.10323557237464523</v>
      </c>
      <c r="Z347" s="23">
        <f>VLOOKUP($B347,Data!$A$8:$GL$500,163,FALSE)</f>
        <v>0.1046923076923077</v>
      </c>
      <c r="AA347" s="23">
        <f>VLOOKUP($B347,Data!$A$8:$GL$500,164,FALSE)</f>
        <v>0.10445192307692308</v>
      </c>
      <c r="AB347" s="23">
        <f>VLOOKUP($B347,Data!$A$8:$GL$500,165,FALSE)</f>
        <v>0.114619140625</v>
      </c>
      <c r="AC347" s="23">
        <f>VLOOKUP($B347,Data!$A$8:$GL$500,166,FALSE)</f>
        <v>0.11102927289896128</v>
      </c>
      <c r="AD347" s="23">
        <f>VLOOKUP($B347,Data!$A$8:$GL$500,167,FALSE)</f>
        <v>0.11205248359887535</v>
      </c>
      <c r="AE347" s="52">
        <f>VLOOKUP($B347,Data!$A$8:$GL$500,168,FALSE)</f>
        <v>0.10971082089552239</v>
      </c>
      <c r="AF347" s="52">
        <f>VLOOKUP($B347,Data!$A$8:$GL$500,169,FALSE)</f>
        <v>0.11460111317254175</v>
      </c>
      <c r="AG347" s="52">
        <f>VLOOKUP($B347,Data!$A$8:$GL$500,170,FALSE)</f>
        <v>0.11274766355140187</v>
      </c>
      <c r="AH347" s="52">
        <f>VLOOKUP($B347,Data!$A$8:$GL$500,171,FALSE)</f>
        <v>0.11153144940747493</v>
      </c>
      <c r="AI347" s="52">
        <f>VLOOKUP($B347,Data!$A$8:$GL$500,172,FALSE)</f>
        <v>0.10807033363390442</v>
      </c>
      <c r="AJ347" s="52">
        <f>VLOOKUP($B347,Data!$A$8:$GL$500,173,FALSE)</f>
        <v>0.11213842058562555</v>
      </c>
      <c r="AK347" s="52">
        <f>VLOOKUP($B347,Data!$A$8:$GL$500,174,FALSE)</f>
        <v>0.10558669001751314</v>
      </c>
    </row>
    <row r="348" spans="1:37">
      <c r="A348" s="1"/>
      <c r="B348" s="17" t="s">
        <v>450</v>
      </c>
      <c r="C348" s="42" t="s">
        <v>517</v>
      </c>
      <c r="D348" t="s">
        <v>0</v>
      </c>
      <c r="E348" s="45" t="s">
        <v>450</v>
      </c>
      <c r="F348" s="45" t="s">
        <v>16</v>
      </c>
      <c r="H348" s="23">
        <f>VLOOKUP($B348,Data!$A$8:$GL$500,145,FALSE)</f>
        <v>2.7353535353535352E-2</v>
      </c>
      <c r="I348" s="23">
        <f>VLOOKUP($B348,Data!$A$8:$GL$500,146,FALSE)</f>
        <v>2.6226804123711339E-2</v>
      </c>
      <c r="J348" s="23">
        <f>VLOOKUP($B348,Data!$A$8:$GL$500,147,FALSE)</f>
        <v>2.6597938144329897E-2</v>
      </c>
      <c r="K348" s="23">
        <f>VLOOKUP($B348,Data!$A$8:$GL$500,148,FALSE)</f>
        <v>2.9029535864978903E-2</v>
      </c>
      <c r="L348" s="23">
        <f>VLOOKUP($B348,Data!$A$8:$GL$500,149,FALSE)</f>
        <v>3.3768115942028984E-2</v>
      </c>
      <c r="M348" s="23">
        <f>VLOOKUP($B348,Data!$A$8:$GL$500,150,FALSE)</f>
        <v>2.8061224489795918E-2</v>
      </c>
      <c r="N348" s="23">
        <f>VLOOKUP($B348,Data!$A$8:$GL$500,151,FALSE)</f>
        <v>2.8092369477911647E-2</v>
      </c>
      <c r="O348" s="23">
        <f>VLOOKUP($B348,Data!$A$8:$GL$500,152,FALSE)</f>
        <v>2.4786150712830957E-2</v>
      </c>
      <c r="P348" s="23">
        <f>VLOOKUP($B348,Data!$A$8:$GL$500,153,FALSE)</f>
        <v>2.58E-2</v>
      </c>
      <c r="Q348" s="23">
        <f>VLOOKUP($B348,Data!$A$8:$GL$500,154,FALSE)</f>
        <v>2.5413223140495867E-2</v>
      </c>
      <c r="R348" s="23">
        <f>VLOOKUP($B348,Data!$A$8:$GL$500,155,FALSE)</f>
        <v>3.06941431670282E-2</v>
      </c>
      <c r="S348" s="23">
        <f>VLOOKUP($B348,Data!$A$8:$GL$500,156,FALSE)</f>
        <v>3.8700209643605869E-2</v>
      </c>
      <c r="T348" s="23">
        <f>VLOOKUP($B348,Data!$A$8:$GL$500,157,FALSE)</f>
        <v>5.2302904564315356E-2</v>
      </c>
      <c r="U348" s="23">
        <f>VLOOKUP($B348,Data!$A$8:$GL$500,158,FALSE)</f>
        <v>5.306613226452906E-2</v>
      </c>
      <c r="V348" s="23">
        <f>VLOOKUP($B348,Data!$A$8:$GL$500,159,FALSE)</f>
        <v>5.1591355599214142E-2</v>
      </c>
      <c r="W348" s="23">
        <f>VLOOKUP($B348,Data!$A$8:$GL$500,160,FALSE)</f>
        <v>4.9087221095334685E-2</v>
      </c>
      <c r="X348" s="23">
        <f>VLOOKUP($B348,Data!$A$8:$GL$500,161,FALSE)</f>
        <v>5.2885771543086171E-2</v>
      </c>
      <c r="Y348" s="23">
        <f>VLOOKUP($B348,Data!$A$8:$GL$500,162,FALSE)</f>
        <v>4.6113360323886639E-2</v>
      </c>
      <c r="Z348" s="23">
        <f>VLOOKUP($B348,Data!$A$8:$GL$500,163,FALSE)</f>
        <v>4.6138211382113818E-2</v>
      </c>
      <c r="AA348" s="23">
        <f>VLOOKUP($B348,Data!$A$8:$GL$500,164,FALSE)</f>
        <v>4.3258655804480649E-2</v>
      </c>
      <c r="AB348" s="23">
        <f>VLOOKUP($B348,Data!$A$8:$GL$500,165,FALSE)</f>
        <v>5.1511879049676024E-2</v>
      </c>
      <c r="AC348" s="23">
        <f>VLOOKUP($B348,Data!$A$8:$GL$500,166,FALSE)</f>
        <v>5.4885844748858451E-2</v>
      </c>
      <c r="AD348" s="23">
        <f>VLOOKUP($B348,Data!$A$8:$GL$500,167,FALSE)</f>
        <v>5.5458612975391501E-2</v>
      </c>
      <c r="AE348" s="52">
        <f>VLOOKUP($B348,Data!$A$8:$GL$500,168,FALSE)</f>
        <v>5.1859956236323848E-2</v>
      </c>
      <c r="AF348" s="52">
        <f>VLOOKUP($B348,Data!$A$8:$GL$500,169,FALSE)</f>
        <v>5.2385892116182574E-2</v>
      </c>
      <c r="AG348" s="52">
        <f>VLOOKUP($B348,Data!$A$8:$GL$500,170,FALSE)</f>
        <v>4.6646825396825395E-2</v>
      </c>
      <c r="AH348" s="52">
        <f>VLOOKUP($B348,Data!$A$8:$GL$500,171,FALSE)</f>
        <v>4.7713097713097716E-2</v>
      </c>
      <c r="AI348" s="52">
        <f>VLOOKUP($B348,Data!$A$8:$GL$500,172,FALSE)</f>
        <v>4.3684210526315791E-2</v>
      </c>
      <c r="AJ348" s="52">
        <f>VLOOKUP($B348,Data!$A$8:$GL$500,173,FALSE)</f>
        <v>4.6742268041237114E-2</v>
      </c>
      <c r="AK348" s="52">
        <f>VLOOKUP($B348,Data!$A$8:$GL$500,174,FALSE)</f>
        <v>4.1852589641434262E-2</v>
      </c>
    </row>
    <row r="349" spans="1:37">
      <c r="A349" s="1"/>
      <c r="B349" s="17" t="s">
        <v>16</v>
      </c>
      <c r="C349" s="42" t="s">
        <v>517</v>
      </c>
      <c r="D349" t="s">
        <v>505</v>
      </c>
      <c r="E349" s="45" t="s">
        <v>16</v>
      </c>
      <c r="F349" s="45"/>
      <c r="H349" s="23">
        <f>VLOOKUP($B349,Data!$A$8:$GL$500,145,FALSE)</f>
        <v>2.4103571428571429E-2</v>
      </c>
      <c r="I349" s="23">
        <f>VLOOKUP($B349,Data!$A$8:$GL$500,146,FALSE)</f>
        <v>2.1805755395683454E-2</v>
      </c>
      <c r="J349" s="23">
        <f>VLOOKUP($B349,Data!$A$8:$GL$500,147,FALSE)</f>
        <v>2.1612441902037899E-2</v>
      </c>
      <c r="K349" s="23">
        <f>VLOOKUP($B349,Data!$A$8:$GL$500,148,FALSE)</f>
        <v>2.1350584898971996E-2</v>
      </c>
      <c r="L349" s="23">
        <f>VLOOKUP($B349,Data!$A$8:$GL$500,149,FALSE)</f>
        <v>2.3739406779661017E-2</v>
      </c>
      <c r="M349" s="23">
        <f>VLOOKUP($B349,Data!$A$8:$GL$500,150,FALSE)</f>
        <v>2.0530815817598861E-2</v>
      </c>
      <c r="N349" s="23">
        <f>VLOOKUP($B349,Data!$A$8:$GL$500,151,FALSE)</f>
        <v>2.067193675889328E-2</v>
      </c>
      <c r="O349" s="23">
        <f>VLOOKUP($B349,Data!$A$8:$GL$500,152,FALSE)</f>
        <v>1.8562162162162162E-2</v>
      </c>
      <c r="P349" s="23">
        <f>VLOOKUP($B349,Data!$A$8:$GL$500,153,FALSE)</f>
        <v>2.0090810025426807E-2</v>
      </c>
      <c r="Q349" s="23">
        <f>VLOOKUP($B349,Data!$A$8:$GL$500,154,FALSE)</f>
        <v>1.9378859426080638E-2</v>
      </c>
      <c r="R349" s="23">
        <f>VLOOKUP($B349,Data!$A$8:$GL$500,155,FALSE)</f>
        <v>2.3433429811866861E-2</v>
      </c>
      <c r="S349" s="23">
        <f>VLOOKUP($B349,Data!$A$8:$GL$500,156,FALSE)</f>
        <v>3.1728971962616821E-2</v>
      </c>
      <c r="T349" s="23">
        <f>VLOOKUP($B349,Data!$A$8:$GL$500,157,FALSE)</f>
        <v>4.6044749188018763E-2</v>
      </c>
      <c r="U349" s="23">
        <f>VLOOKUP($B349,Data!$A$8:$GL$500,158,FALSE)</f>
        <v>4.7066999287241625E-2</v>
      </c>
      <c r="V349" s="23">
        <f>VLOOKUP($B349,Data!$A$8:$GL$500,159,FALSE)</f>
        <v>4.6625044595076701E-2</v>
      </c>
      <c r="W349" s="23">
        <f>VLOOKUP($B349,Data!$A$8:$GL$500,160,FALSE)</f>
        <v>4.2854100106496269E-2</v>
      </c>
      <c r="X349" s="23">
        <f>VLOOKUP($B349,Data!$A$8:$GL$500,161,FALSE)</f>
        <v>4.4399436421275099E-2</v>
      </c>
      <c r="Y349" s="23">
        <f>VLOOKUP($B349,Data!$A$8:$GL$500,162,FALSE)</f>
        <v>3.8500894454382824E-2</v>
      </c>
      <c r="Z349" s="23">
        <f>VLOOKUP($B349,Data!$A$8:$GL$500,163,FALSE)</f>
        <v>3.8413891872538491E-2</v>
      </c>
      <c r="AA349" s="23">
        <f>VLOOKUP($B349,Data!$A$8:$GL$500,164,FALSE)</f>
        <v>3.7033285094066573E-2</v>
      </c>
      <c r="AB349" s="23">
        <f>VLOOKUP($B349,Data!$A$8:$GL$500,165,FALSE)</f>
        <v>4.0967623252391464E-2</v>
      </c>
      <c r="AC349" s="23">
        <f>VLOOKUP($B349,Data!$A$8:$GL$500,166,FALSE)</f>
        <v>3.9070548712206048E-2</v>
      </c>
      <c r="AD349" s="23">
        <f>VLOOKUP($B349,Data!$A$8:$GL$500,167,FALSE)</f>
        <v>4.1819543242231375E-2</v>
      </c>
      <c r="AE349" s="52">
        <f>VLOOKUP($B349,Data!$A$8:$GL$500,168,FALSE)</f>
        <v>4.0228721409823774E-2</v>
      </c>
      <c r="AF349" s="52">
        <f>VLOOKUP($B349,Data!$A$8:$GL$500,169,FALSE)</f>
        <v>4.1748714180749449E-2</v>
      </c>
      <c r="AG349" s="52">
        <f>VLOOKUP($B349,Data!$A$8:$GL$500,170,FALSE)</f>
        <v>3.7946298984034836E-2</v>
      </c>
      <c r="AH349" s="52">
        <f>VLOOKUP($B349,Data!$A$8:$GL$500,171,FALSE)</f>
        <v>3.7750452079566003E-2</v>
      </c>
      <c r="AI349" s="52">
        <f>VLOOKUP($B349,Data!$A$8:$GL$500,172,FALSE)</f>
        <v>3.5535521096285612E-2</v>
      </c>
      <c r="AJ349" s="52">
        <f>VLOOKUP($B349,Data!$A$8:$GL$500,173,FALSE)</f>
        <v>3.7801521187975369E-2</v>
      </c>
      <c r="AK349" s="52">
        <f>VLOOKUP($B349,Data!$A$8:$GL$500,174,FALSE)</f>
        <v>3.2886193364252587E-2</v>
      </c>
    </row>
    <row r="350" spans="1:37">
      <c r="A350" s="1"/>
      <c r="B350" s="17" t="s">
        <v>451</v>
      </c>
      <c r="C350" s="42" t="s">
        <v>517</v>
      </c>
      <c r="D350" t="s">
        <v>0</v>
      </c>
      <c r="E350" s="45" t="s">
        <v>451</v>
      </c>
      <c r="F350" s="45" t="s">
        <v>26</v>
      </c>
      <c r="H350" s="23">
        <f>VLOOKUP($B350,Data!$A$8:$GL$500,145,FALSE)</f>
        <v>1.9107505070993916E-2</v>
      </c>
      <c r="I350" s="23">
        <f>VLOOKUP($B350,Data!$A$8:$GL$500,146,FALSE)</f>
        <v>1.8429752066115704E-2</v>
      </c>
      <c r="J350" s="23">
        <f>VLOOKUP($B350,Data!$A$8:$GL$500,147,FALSE)</f>
        <v>1.7209775967413441E-2</v>
      </c>
      <c r="K350" s="23">
        <f>VLOOKUP($B350,Data!$A$8:$GL$500,148,FALSE)</f>
        <v>1.6977687626774849E-2</v>
      </c>
      <c r="L350" s="23">
        <f>VLOOKUP($B350,Data!$A$8:$GL$500,149,FALSE)</f>
        <v>1.8456790123456791E-2</v>
      </c>
      <c r="M350" s="23">
        <f>VLOOKUP($B350,Data!$A$8:$GL$500,150,FALSE)</f>
        <v>1.4828282828282828E-2</v>
      </c>
      <c r="N350" s="23">
        <f>VLOOKUP($B350,Data!$A$8:$GL$500,151,FALSE)</f>
        <v>1.6139630390143739E-2</v>
      </c>
      <c r="O350" s="23">
        <f>VLOOKUP($B350,Data!$A$8:$GL$500,152,FALSE)</f>
        <v>1.6752136752136753E-2</v>
      </c>
      <c r="P350" s="23">
        <f>VLOOKUP($B350,Data!$A$8:$GL$500,153,FALSE)</f>
        <v>1.8067226890756304E-2</v>
      </c>
      <c r="Q350" s="23">
        <f>VLOOKUP($B350,Data!$A$8:$GL$500,154,FALSE)</f>
        <v>1.8100208768267224E-2</v>
      </c>
      <c r="R350" s="23">
        <f>VLOOKUP($B350,Data!$A$8:$GL$500,155,FALSE)</f>
        <v>2.305732484076433E-2</v>
      </c>
      <c r="S350" s="23">
        <f>VLOOKUP($B350,Data!$A$8:$GL$500,156,FALSE)</f>
        <v>3.0020746887966805E-2</v>
      </c>
      <c r="T350" s="23">
        <f>VLOOKUP($B350,Data!$A$8:$GL$500,157,FALSE)</f>
        <v>4.6177105831533477E-2</v>
      </c>
      <c r="U350" s="23">
        <f>VLOOKUP($B350,Data!$A$8:$GL$500,158,FALSE)</f>
        <v>4.6795698924731184E-2</v>
      </c>
      <c r="V350" s="23">
        <f>VLOOKUP($B350,Data!$A$8:$GL$500,159,FALSE)</f>
        <v>4.6728016359918204E-2</v>
      </c>
      <c r="W350" s="23">
        <f>VLOOKUP($B350,Data!$A$8:$GL$500,160,FALSE)</f>
        <v>4.4635627530364375E-2</v>
      </c>
      <c r="X350" s="23">
        <f>VLOOKUP($B350,Data!$A$8:$GL$500,161,FALSE)</f>
        <v>4.3005893909626718E-2</v>
      </c>
      <c r="Y350" s="23">
        <f>VLOOKUP($B350,Data!$A$8:$GL$500,162,FALSE)</f>
        <v>3.7208413001912043E-2</v>
      </c>
      <c r="Z350" s="23">
        <f>VLOOKUP($B350,Data!$A$8:$GL$500,163,FALSE)</f>
        <v>3.3629629629629627E-2</v>
      </c>
      <c r="AA350" s="23">
        <f>VLOOKUP($B350,Data!$A$8:$GL$500,164,FALSE)</f>
        <v>3.3378378378378377E-2</v>
      </c>
      <c r="AB350" s="23">
        <f>VLOOKUP($B350,Data!$A$8:$GL$500,165,FALSE)</f>
        <v>3.5307262569832402E-2</v>
      </c>
      <c r="AC350" s="23">
        <f>VLOOKUP($B350,Data!$A$8:$GL$500,166,FALSE)</f>
        <v>3.567829457364341E-2</v>
      </c>
      <c r="AD350" s="23">
        <f>VLOOKUP($B350,Data!$A$8:$GL$500,167,FALSE)</f>
        <v>3.921686746987952E-2</v>
      </c>
      <c r="AE350" s="52">
        <f>VLOOKUP($B350,Data!$A$8:$GL$500,168,FALSE)</f>
        <v>3.5252918287937744E-2</v>
      </c>
      <c r="AF350" s="52">
        <f>VLOOKUP($B350,Data!$A$8:$GL$500,169,FALSE)</f>
        <v>3.7962264150943399E-2</v>
      </c>
      <c r="AG350" s="52">
        <f>VLOOKUP($B350,Data!$A$8:$GL$500,170,FALSE)</f>
        <v>3.6999999999999998E-2</v>
      </c>
      <c r="AH350" s="52">
        <f>VLOOKUP($B350,Data!$A$8:$GL$500,171,FALSE)</f>
        <v>3.7470817120622571E-2</v>
      </c>
      <c r="AI350" s="52">
        <f>VLOOKUP($B350,Data!$A$8:$GL$500,172,FALSE)</f>
        <v>3.5156862745098036E-2</v>
      </c>
      <c r="AJ350" s="52">
        <f>VLOOKUP($B350,Data!$A$8:$GL$500,173,FALSE)</f>
        <v>3.6769547325102882E-2</v>
      </c>
      <c r="AK350" s="52">
        <f>VLOOKUP($B350,Data!$A$8:$GL$500,174,FALSE)</f>
        <v>3.1043307086614173E-2</v>
      </c>
    </row>
    <row r="351" spans="1:37">
      <c r="A351" s="1"/>
      <c r="B351" s="17" t="s">
        <v>453</v>
      </c>
      <c r="C351" s="42" t="s">
        <v>517</v>
      </c>
      <c r="D351" t="s">
        <v>0</v>
      </c>
      <c r="E351" s="45" t="s">
        <v>453</v>
      </c>
      <c r="F351" s="45" t="s">
        <v>16</v>
      </c>
      <c r="H351" s="23">
        <f>VLOOKUP($B351,Data!$A$8:$GL$500,145,FALSE)</f>
        <v>1.8516020236087689E-2</v>
      </c>
      <c r="I351" s="23">
        <f>VLOOKUP($B351,Data!$A$8:$GL$500,146,FALSE)</f>
        <v>1.6123128119800333E-2</v>
      </c>
      <c r="J351" s="23">
        <f>VLOOKUP($B351,Data!$A$8:$GL$500,147,FALSE)</f>
        <v>1.6550580431177447E-2</v>
      </c>
      <c r="K351" s="23">
        <f>VLOOKUP($B351,Data!$A$8:$GL$500,148,FALSE)</f>
        <v>1.7626262626262625E-2</v>
      </c>
      <c r="L351" s="23">
        <f>VLOOKUP($B351,Data!$A$8:$GL$500,149,FALSE)</f>
        <v>2.0034662045060658E-2</v>
      </c>
      <c r="M351" s="23">
        <f>VLOOKUP($B351,Data!$A$8:$GL$500,150,FALSE)</f>
        <v>1.7500000000000002E-2</v>
      </c>
      <c r="N351" s="23">
        <f>VLOOKUP($B351,Data!$A$8:$GL$500,151,FALSE)</f>
        <v>1.8262476894639557E-2</v>
      </c>
      <c r="O351" s="23">
        <f>VLOOKUP($B351,Data!$A$8:$GL$500,152,FALSE)</f>
        <v>1.4813499111900533E-2</v>
      </c>
      <c r="P351" s="23">
        <f>VLOOKUP($B351,Data!$A$8:$GL$500,153,FALSE)</f>
        <v>1.6511627906976745E-2</v>
      </c>
      <c r="Q351" s="23">
        <f>VLOOKUP($B351,Data!$A$8:$GL$500,154,FALSE)</f>
        <v>1.5311418685121108E-2</v>
      </c>
      <c r="R351" s="23">
        <f>VLOOKUP($B351,Data!$A$8:$GL$500,155,FALSE)</f>
        <v>1.9030612244897958E-2</v>
      </c>
      <c r="S351" s="23">
        <f>VLOOKUP($B351,Data!$A$8:$GL$500,156,FALSE)</f>
        <v>2.6206322795341099E-2</v>
      </c>
      <c r="T351" s="23">
        <f>VLOOKUP($B351,Data!$A$8:$GL$500,157,FALSE)</f>
        <v>3.8485856905158072E-2</v>
      </c>
      <c r="U351" s="23">
        <f>VLOOKUP($B351,Data!$A$8:$GL$500,158,FALSE)</f>
        <v>3.770358306188925E-2</v>
      </c>
      <c r="V351" s="23">
        <f>VLOOKUP($B351,Data!$A$8:$GL$500,159,FALSE)</f>
        <v>3.7557377049180329E-2</v>
      </c>
      <c r="W351" s="23">
        <f>VLOOKUP($B351,Data!$A$8:$GL$500,160,FALSE)</f>
        <v>3.3828382838283828E-2</v>
      </c>
      <c r="X351" s="23">
        <f>VLOOKUP($B351,Data!$A$8:$GL$500,161,FALSE)</f>
        <v>3.5826377295492484E-2</v>
      </c>
      <c r="Y351" s="23">
        <f>VLOOKUP($B351,Data!$A$8:$GL$500,162,FALSE)</f>
        <v>2.9828473413379075E-2</v>
      </c>
      <c r="Z351" s="23">
        <f>VLOOKUP($B351,Data!$A$8:$GL$500,163,FALSE)</f>
        <v>3.0413080895008607E-2</v>
      </c>
      <c r="AA351" s="23">
        <f>VLOOKUP($B351,Data!$A$8:$GL$500,164,FALSE)</f>
        <v>2.9282051282051282E-2</v>
      </c>
      <c r="AB351" s="23">
        <f>VLOOKUP($B351,Data!$A$8:$GL$500,165,FALSE)</f>
        <v>3.0905982905982905E-2</v>
      </c>
      <c r="AC351" s="23">
        <f>VLOOKUP($B351,Data!$A$8:$GL$500,166,FALSE)</f>
        <v>2.7685950413223141E-2</v>
      </c>
      <c r="AD351" s="23">
        <f>VLOOKUP($B351,Data!$A$8:$GL$500,167,FALSE)</f>
        <v>3.0068846815834768E-2</v>
      </c>
      <c r="AE351" s="52">
        <f>VLOOKUP($B351,Data!$A$8:$GL$500,168,FALSE)</f>
        <v>3.031304347826087E-2</v>
      </c>
      <c r="AF351" s="52">
        <f>VLOOKUP($B351,Data!$A$8:$GL$500,169,FALSE)</f>
        <v>3.1598639455782312E-2</v>
      </c>
      <c r="AG351" s="52">
        <f>VLOOKUP($B351,Data!$A$8:$GL$500,170,FALSE)</f>
        <v>3.0333919156414764E-2</v>
      </c>
      <c r="AH351" s="52">
        <f>VLOOKUP($B351,Data!$A$8:$GL$500,171,FALSE)</f>
        <v>2.9536082474226805E-2</v>
      </c>
      <c r="AI351" s="52">
        <f>VLOOKUP($B351,Data!$A$8:$GL$500,172,FALSE)</f>
        <v>2.8911917098445594E-2</v>
      </c>
      <c r="AJ351" s="52">
        <f>VLOOKUP($B351,Data!$A$8:$GL$500,173,FALSE)</f>
        <v>2.9071428571428571E-2</v>
      </c>
      <c r="AK351" s="52">
        <f>VLOOKUP($B351,Data!$A$8:$GL$500,174,FALSE)</f>
        <v>2.3905429071803853E-2</v>
      </c>
    </row>
    <row r="352" spans="1:37">
      <c r="A352" s="1"/>
      <c r="B352" s="17" t="s">
        <v>454</v>
      </c>
      <c r="C352" s="42" t="s">
        <v>517</v>
      </c>
      <c r="D352" t="s">
        <v>0</v>
      </c>
      <c r="E352" s="45" t="s">
        <v>454</v>
      </c>
      <c r="F352" s="45" t="s">
        <v>54</v>
      </c>
      <c r="H352" s="23">
        <f>VLOOKUP($B352,Data!$A$8:$GL$500,145,FALSE)</f>
        <v>2.0768335273573923E-2</v>
      </c>
      <c r="I352" s="23">
        <f>VLOOKUP($B352,Data!$A$8:$GL$500,146,FALSE)</f>
        <v>1.780952380952381E-2</v>
      </c>
      <c r="J352" s="23">
        <f>VLOOKUP($B352,Data!$A$8:$GL$500,147,FALSE)</f>
        <v>1.7867132867132866E-2</v>
      </c>
      <c r="K352" s="23">
        <f>VLOOKUP($B352,Data!$A$8:$GL$500,148,FALSE)</f>
        <v>1.7129411764705883E-2</v>
      </c>
      <c r="L352" s="23">
        <f>VLOOKUP($B352,Data!$A$8:$GL$500,149,FALSE)</f>
        <v>1.7617924528301888E-2</v>
      </c>
      <c r="M352" s="23">
        <f>VLOOKUP($B352,Data!$A$8:$GL$500,150,FALSE)</f>
        <v>1.52E-2</v>
      </c>
      <c r="N352" s="23">
        <f>VLOOKUP($B352,Data!$A$8:$GL$500,151,FALSE)</f>
        <v>1.4504084014002334E-2</v>
      </c>
      <c r="O352" s="23">
        <f>VLOOKUP($B352,Data!$A$8:$GL$500,152,FALSE)</f>
        <v>1.3149236192714454E-2</v>
      </c>
      <c r="P352" s="23">
        <f>VLOOKUP($B352,Data!$A$8:$GL$500,153,FALSE)</f>
        <v>1.3744239631336405E-2</v>
      </c>
      <c r="Q352" s="23">
        <f>VLOOKUP($B352,Data!$A$8:$GL$500,154,FALSE)</f>
        <v>1.4333719582850521E-2</v>
      </c>
      <c r="R352" s="23">
        <f>VLOOKUP($B352,Data!$A$8:$GL$500,155,FALSE)</f>
        <v>1.7433414043583534E-2</v>
      </c>
      <c r="S352" s="23">
        <f>VLOOKUP($B352,Data!$A$8:$GL$500,156,FALSE)</f>
        <v>2.2109090909090908E-2</v>
      </c>
      <c r="T352" s="23">
        <f>VLOOKUP($B352,Data!$A$8:$GL$500,157,FALSE)</f>
        <v>3.312348668280872E-2</v>
      </c>
      <c r="U352" s="23">
        <f>VLOOKUP($B352,Data!$A$8:$GL$500,158,FALSE)</f>
        <v>3.474698795180723E-2</v>
      </c>
      <c r="V352" s="23">
        <f>VLOOKUP($B352,Data!$A$8:$GL$500,159,FALSE)</f>
        <v>3.7302158273381292E-2</v>
      </c>
      <c r="W352" s="23">
        <f>VLOOKUP($B352,Data!$A$8:$GL$500,160,FALSE)</f>
        <v>3.2731648616125153E-2</v>
      </c>
      <c r="X352" s="23">
        <f>VLOOKUP($B352,Data!$A$8:$GL$500,161,FALSE)</f>
        <v>3.3975903614457834E-2</v>
      </c>
      <c r="Y352" s="23">
        <f>VLOOKUP($B352,Data!$A$8:$GL$500,162,FALSE)</f>
        <v>3.0215827338129497E-2</v>
      </c>
      <c r="Z352" s="23">
        <f>VLOOKUP($B352,Data!$A$8:$GL$500,163,FALSE)</f>
        <v>2.8531468531468533E-2</v>
      </c>
      <c r="AA352" s="23">
        <f>VLOOKUP($B352,Data!$A$8:$GL$500,164,FALSE)</f>
        <v>2.6616102683780628E-2</v>
      </c>
      <c r="AB352" s="23">
        <f>VLOOKUP($B352,Data!$A$8:$GL$500,165,FALSE)</f>
        <v>2.9801864801864801E-2</v>
      </c>
      <c r="AC352" s="23">
        <f>VLOOKUP($B352,Data!$A$8:$GL$500,166,FALSE)</f>
        <v>2.951764705882353E-2</v>
      </c>
      <c r="AD352" s="23">
        <f>VLOOKUP($B352,Data!$A$8:$GL$500,167,FALSE)</f>
        <v>3.1299638989169674E-2</v>
      </c>
      <c r="AE352" s="52">
        <f>VLOOKUP($B352,Data!$A$8:$GL$500,168,FALSE)</f>
        <v>0.03</v>
      </c>
      <c r="AF352" s="52">
        <f>VLOOKUP($B352,Data!$A$8:$GL$500,169,FALSE)</f>
        <v>3.1811764705882352E-2</v>
      </c>
      <c r="AG352" s="52">
        <f>VLOOKUP($B352,Data!$A$8:$GL$500,170,FALSE)</f>
        <v>3.0336943441636583E-2</v>
      </c>
      <c r="AH352" s="52">
        <f>VLOOKUP($B352,Data!$A$8:$GL$500,171,FALSE)</f>
        <v>2.9621749408983451E-2</v>
      </c>
      <c r="AI352" s="52">
        <f>VLOOKUP($B352,Data!$A$8:$GL$500,172,FALSE)</f>
        <v>3.0468749999999999E-2</v>
      </c>
      <c r="AJ352" s="52">
        <f>VLOOKUP($B352,Data!$A$8:$GL$500,173,FALSE)</f>
        <v>3.215757575757576E-2</v>
      </c>
      <c r="AK352" s="52">
        <f>VLOOKUP($B352,Data!$A$8:$GL$500,174,FALSE)</f>
        <v>2.7096774193548386E-2</v>
      </c>
    </row>
    <row r="353" spans="1:37">
      <c r="A353" s="1"/>
      <c r="B353" s="17" t="s">
        <v>455</v>
      </c>
      <c r="C353" s="42" t="s">
        <v>517</v>
      </c>
      <c r="D353" t="s">
        <v>0</v>
      </c>
      <c r="E353" s="45" t="s">
        <v>455</v>
      </c>
      <c r="F353" s="45" t="s">
        <v>14</v>
      </c>
      <c r="H353" s="23">
        <f>VLOOKUP($B353,Data!$A$8:$GL$500,145,FALSE)</f>
        <v>1.8997912317327767E-2</v>
      </c>
      <c r="I353" s="23">
        <f>VLOOKUP($B353,Data!$A$8:$GL$500,146,FALSE)</f>
        <v>1.7624999999999998E-2</v>
      </c>
      <c r="J353" s="23">
        <f>VLOOKUP($B353,Data!$A$8:$GL$500,147,FALSE)</f>
        <v>1.8503118503118504E-2</v>
      </c>
      <c r="K353" s="23">
        <f>VLOOKUP($B353,Data!$A$8:$GL$500,148,FALSE)</f>
        <v>1.8023952095808385E-2</v>
      </c>
      <c r="L353" s="23">
        <f>VLOOKUP($B353,Data!$A$8:$GL$500,149,FALSE)</f>
        <v>1.7621832358674466E-2</v>
      </c>
      <c r="M353" s="23">
        <f>VLOOKUP($B353,Data!$A$8:$GL$500,150,FALSE)</f>
        <v>1.3657587548638132E-2</v>
      </c>
      <c r="N353" s="23">
        <f>VLOOKUP($B353,Data!$A$8:$GL$500,151,FALSE)</f>
        <v>1.5656370656370655E-2</v>
      </c>
      <c r="O353" s="23">
        <f>VLOOKUP($B353,Data!$A$8:$GL$500,152,FALSE)</f>
        <v>1.5491329479768785E-2</v>
      </c>
      <c r="P353" s="23">
        <f>VLOOKUP($B353,Data!$A$8:$GL$500,153,FALSE)</f>
        <v>1.6521739130434782E-2</v>
      </c>
      <c r="Q353" s="23">
        <f>VLOOKUP($B353,Data!$A$8:$GL$500,154,FALSE)</f>
        <v>1.5130784708249497E-2</v>
      </c>
      <c r="R353" s="23">
        <f>VLOOKUP($B353,Data!$A$8:$GL$500,155,FALSE)</f>
        <v>1.8505050505050503E-2</v>
      </c>
      <c r="S353" s="23">
        <f>VLOOKUP($B353,Data!$A$8:$GL$500,156,FALSE)</f>
        <v>2.5791666666666668E-2</v>
      </c>
      <c r="T353" s="23">
        <f>VLOOKUP($B353,Data!$A$8:$GL$500,157,FALSE)</f>
        <v>3.512820512820513E-2</v>
      </c>
      <c r="U353" s="23">
        <f>VLOOKUP($B353,Data!$A$8:$GL$500,158,FALSE)</f>
        <v>3.0947368421052633E-2</v>
      </c>
      <c r="V353" s="23">
        <f>VLOOKUP($B353,Data!$A$8:$GL$500,159,FALSE)</f>
        <v>3.0775862068965518E-2</v>
      </c>
      <c r="W353" s="23">
        <f>VLOOKUP($B353,Data!$A$8:$GL$500,160,FALSE)</f>
        <v>2.8588709677419354E-2</v>
      </c>
      <c r="X353" s="23">
        <f>VLOOKUP($B353,Data!$A$8:$GL$500,161,FALSE)</f>
        <v>2.971830985915493E-2</v>
      </c>
      <c r="Y353" s="23">
        <f>VLOOKUP($B353,Data!$A$8:$GL$500,162,FALSE)</f>
        <v>2.4201183431952662E-2</v>
      </c>
      <c r="Z353" s="23">
        <f>VLOOKUP($B353,Data!$A$8:$GL$500,163,FALSE)</f>
        <v>2.4701348747591521E-2</v>
      </c>
      <c r="AA353" s="23">
        <f>VLOOKUP($B353,Data!$A$8:$GL$500,164,FALSE)</f>
        <v>2.6810176125244618E-2</v>
      </c>
      <c r="AB353" s="23">
        <f>VLOOKUP($B353,Data!$A$8:$GL$500,165,FALSE)</f>
        <v>2.9474708171206225E-2</v>
      </c>
      <c r="AC353" s="23">
        <f>VLOOKUP($B353,Data!$A$8:$GL$500,166,FALSE)</f>
        <v>2.9074803149606299E-2</v>
      </c>
      <c r="AD353" s="23">
        <f>VLOOKUP($B353,Data!$A$8:$GL$500,167,FALSE)</f>
        <v>3.2830957230142566E-2</v>
      </c>
      <c r="AE353" s="52">
        <f>VLOOKUP($B353,Data!$A$8:$GL$500,168,FALSE)</f>
        <v>3.3102766798418976E-2</v>
      </c>
      <c r="AF353" s="52">
        <f>VLOOKUP($B353,Data!$A$8:$GL$500,169,FALSE)</f>
        <v>3.7073170731707315E-2</v>
      </c>
      <c r="AG353" s="52">
        <f>VLOOKUP($B353,Data!$A$8:$GL$500,170,FALSE)</f>
        <v>3.3160000000000002E-2</v>
      </c>
      <c r="AH353" s="52">
        <f>VLOOKUP($B353,Data!$A$8:$GL$500,171,FALSE)</f>
        <v>3.2154150197628462E-2</v>
      </c>
      <c r="AI353" s="52">
        <f>VLOOKUP($B353,Data!$A$8:$GL$500,172,FALSE)</f>
        <v>3.5835140997830806E-2</v>
      </c>
      <c r="AJ353" s="52">
        <f>VLOOKUP($B353,Data!$A$8:$GL$500,173,FALSE)</f>
        <v>3.5840336134453782E-2</v>
      </c>
      <c r="AK353" s="52">
        <f>VLOOKUP($B353,Data!$A$8:$GL$500,174,FALSE)</f>
        <v>2.9080000000000002E-2</v>
      </c>
    </row>
    <row r="354" spans="1:37">
      <c r="A354" s="1"/>
      <c r="B354" s="17" t="s">
        <v>456</v>
      </c>
      <c r="C354" s="42" t="s">
        <v>517</v>
      </c>
      <c r="D354" t="s">
        <v>0</v>
      </c>
      <c r="E354" s="45" t="s">
        <v>456</v>
      </c>
      <c r="F354" s="45" t="s">
        <v>31</v>
      </c>
      <c r="G354" s="45" t="s">
        <v>16</v>
      </c>
      <c r="H354" s="23">
        <f>VLOOKUP($B354,Data!$A$8:$GL$500,145,FALSE)</f>
        <v>2.9635974304068523E-2</v>
      </c>
      <c r="I354" s="23">
        <f>VLOOKUP($B354,Data!$A$8:$GL$500,146,FALSE)</f>
        <v>2.6212121212121211E-2</v>
      </c>
      <c r="J354" s="23">
        <f>VLOOKUP($B354,Data!$A$8:$GL$500,147,FALSE)</f>
        <v>2.6894273127753304E-2</v>
      </c>
      <c r="K354" s="23">
        <f>VLOOKUP($B354,Data!$A$8:$GL$500,148,FALSE)</f>
        <v>2.6160520607375271E-2</v>
      </c>
      <c r="L354" s="23">
        <f>VLOOKUP($B354,Data!$A$8:$GL$500,149,FALSE)</f>
        <v>2.7932489451476795E-2</v>
      </c>
      <c r="M354" s="23">
        <f>VLOOKUP($B354,Data!$A$8:$GL$500,150,FALSE)</f>
        <v>2.3649789029535864E-2</v>
      </c>
      <c r="N354" s="23">
        <f>VLOOKUP($B354,Data!$A$8:$GL$500,151,FALSE)</f>
        <v>2.3927038626609443E-2</v>
      </c>
      <c r="O354" s="23">
        <f>VLOOKUP($B354,Data!$A$8:$GL$500,152,FALSE)</f>
        <v>2.3630289532293985E-2</v>
      </c>
      <c r="P354" s="23">
        <f>VLOOKUP($B354,Data!$A$8:$GL$500,153,FALSE)</f>
        <v>2.4473684210526314E-2</v>
      </c>
      <c r="Q354" s="23">
        <f>VLOOKUP($B354,Data!$A$8:$GL$500,154,FALSE)</f>
        <v>2.2937219730941705E-2</v>
      </c>
      <c r="R354" s="23">
        <f>VLOOKUP($B354,Data!$A$8:$GL$500,155,FALSE)</f>
        <v>2.711252653927813E-2</v>
      </c>
      <c r="S354" s="23">
        <f>VLOOKUP($B354,Data!$A$8:$GL$500,156,FALSE)</f>
        <v>3.7333333333333336E-2</v>
      </c>
      <c r="T354" s="23">
        <f>VLOOKUP($B354,Data!$A$8:$GL$500,157,FALSE)</f>
        <v>5.6217391304347823E-2</v>
      </c>
      <c r="U354" s="23">
        <f>VLOOKUP($B354,Data!$A$8:$GL$500,158,FALSE)</f>
        <v>5.7922912205567452E-2</v>
      </c>
      <c r="V354" s="23">
        <f>VLOOKUP($B354,Data!$A$8:$GL$500,159,FALSE)</f>
        <v>5.8181818181818182E-2</v>
      </c>
      <c r="W354" s="23">
        <f>VLOOKUP($B354,Data!$A$8:$GL$500,160,FALSE)</f>
        <v>5.5074946466809424E-2</v>
      </c>
      <c r="X354" s="23">
        <f>VLOOKUP($B354,Data!$A$8:$GL$500,161,FALSE)</f>
        <v>5.298989898989899E-2</v>
      </c>
      <c r="Y354" s="23">
        <f>VLOOKUP($B354,Data!$A$8:$GL$500,162,FALSE)</f>
        <v>4.6569646569646572E-2</v>
      </c>
      <c r="Z354" s="23">
        <f>VLOOKUP($B354,Data!$A$8:$GL$500,163,FALSE)</f>
        <v>4.5414937759336096E-2</v>
      </c>
      <c r="AA354" s="23">
        <f>VLOOKUP($B354,Data!$A$8:$GL$500,164,FALSE)</f>
        <v>4.4842767295597483E-2</v>
      </c>
      <c r="AB354" s="23">
        <f>VLOOKUP($B354,Data!$A$8:$GL$500,165,FALSE)</f>
        <v>4.7957446808510641E-2</v>
      </c>
      <c r="AC354" s="23">
        <f>VLOOKUP($B354,Data!$A$8:$GL$500,166,FALSE)</f>
        <v>4.4168466522678189E-2</v>
      </c>
      <c r="AD354" s="23">
        <f>VLOOKUP($B354,Data!$A$8:$GL$500,167,FALSE)</f>
        <v>4.8283898305084748E-2</v>
      </c>
      <c r="AE354" s="52">
        <f>VLOOKUP($B354,Data!$A$8:$GL$500,168,FALSE)</f>
        <v>4.7083333333333331E-2</v>
      </c>
      <c r="AF354" s="52">
        <f>VLOOKUP($B354,Data!$A$8:$GL$500,169,FALSE)</f>
        <v>5.1613588110403397E-2</v>
      </c>
      <c r="AG354" s="52">
        <f>VLOOKUP($B354,Data!$A$8:$GL$500,170,FALSE)</f>
        <v>4.6498951781970652E-2</v>
      </c>
      <c r="AH354" s="52">
        <f>VLOOKUP($B354,Data!$A$8:$GL$500,171,FALSE)</f>
        <v>4.5790554414784392E-2</v>
      </c>
      <c r="AI354" s="52">
        <f>VLOOKUP($B354,Data!$A$8:$GL$500,172,FALSE)</f>
        <v>4.5206611570247933E-2</v>
      </c>
      <c r="AJ354" s="52">
        <f>VLOOKUP($B354,Data!$A$8:$GL$500,173,FALSE)</f>
        <v>4.858947368421053E-2</v>
      </c>
      <c r="AK354" s="52">
        <f>VLOOKUP($B354,Data!$A$8:$GL$500,174,FALSE)</f>
        <v>4.4356846473029045E-2</v>
      </c>
    </row>
    <row r="355" spans="1:37">
      <c r="A355" s="1"/>
      <c r="B355" s="17" t="s">
        <v>457</v>
      </c>
      <c r="C355" s="42" t="s">
        <v>518</v>
      </c>
      <c r="D355" t="s">
        <v>505</v>
      </c>
      <c r="E355" s="45" t="s">
        <v>457</v>
      </c>
      <c r="F355" s="45" t="s">
        <v>36</v>
      </c>
      <c r="G355" s="45" t="s">
        <v>509</v>
      </c>
      <c r="H355" s="23">
        <f>VLOOKUP($B355,Data!$A$8:$GL$500,145,FALSE)</f>
        <v>2.2236710130391173E-2</v>
      </c>
      <c r="I355" s="23">
        <f>VLOOKUP($B355,Data!$A$8:$GL$500,146,FALSE)</f>
        <v>2.0899209486166009E-2</v>
      </c>
      <c r="J355" s="23">
        <f>VLOOKUP($B355,Data!$A$8:$GL$500,147,FALSE)</f>
        <v>2.0935672514619884E-2</v>
      </c>
      <c r="K355" s="23">
        <f>VLOOKUP($B355,Data!$A$8:$GL$500,148,FALSE)</f>
        <v>1.8242597898758359E-2</v>
      </c>
      <c r="L355" s="23">
        <f>VLOOKUP($B355,Data!$A$8:$GL$500,149,FALSE)</f>
        <v>1.9195402298850573E-2</v>
      </c>
      <c r="M355" s="23">
        <f>VLOOKUP($B355,Data!$A$8:$GL$500,150,FALSE)</f>
        <v>1.7773512476007676E-2</v>
      </c>
      <c r="N355" s="23">
        <f>VLOOKUP($B355,Data!$A$8:$GL$500,151,FALSE)</f>
        <v>1.8025291828793776E-2</v>
      </c>
      <c r="O355" s="23">
        <f>VLOOKUP($B355,Data!$A$8:$GL$500,152,FALSE)</f>
        <v>1.5586808923375363E-2</v>
      </c>
      <c r="P355" s="23">
        <f>VLOOKUP($B355,Data!$A$8:$GL$500,153,FALSE)</f>
        <v>1.8138862102217938E-2</v>
      </c>
      <c r="Q355" s="23">
        <f>VLOOKUP($B355,Data!$A$8:$GL$500,154,FALSE)</f>
        <v>1.6923076923076923E-2</v>
      </c>
      <c r="R355" s="23">
        <f>VLOOKUP($B355,Data!$A$8:$GL$500,155,FALSE)</f>
        <v>1.9744560075685903E-2</v>
      </c>
      <c r="S355" s="23">
        <f>VLOOKUP($B355,Data!$A$8:$GL$500,156,FALSE)</f>
        <v>2.5511363636363638E-2</v>
      </c>
      <c r="T355" s="23">
        <f>VLOOKUP($B355,Data!$A$8:$GL$500,157,FALSE)</f>
        <v>3.3909348441926349E-2</v>
      </c>
      <c r="U355" s="23">
        <f>VLOOKUP($B355,Data!$A$8:$GL$500,158,FALSE)</f>
        <v>3.4377358490566036E-2</v>
      </c>
      <c r="V355" s="23">
        <f>VLOOKUP($B355,Data!$A$8:$GL$500,159,FALSE)</f>
        <v>3.5950804162724691E-2</v>
      </c>
      <c r="W355" s="23">
        <f>VLOOKUP($B355,Data!$A$8:$GL$500,160,FALSE)</f>
        <v>3.6555977229601515E-2</v>
      </c>
      <c r="X355" s="23">
        <f>VLOOKUP($B355,Data!$A$8:$GL$500,161,FALSE)</f>
        <v>3.8269598470363292E-2</v>
      </c>
      <c r="Y355" s="23">
        <f>VLOOKUP($B355,Data!$A$8:$GL$500,162,FALSE)</f>
        <v>3.3275696445725263E-2</v>
      </c>
      <c r="Z355" s="23">
        <f>VLOOKUP($B355,Data!$A$8:$GL$500,163,FALSE)</f>
        <v>3.3159420289855072E-2</v>
      </c>
      <c r="AA355" s="23">
        <f>VLOOKUP($B355,Data!$A$8:$GL$500,164,FALSE)</f>
        <v>3.228985507246377E-2</v>
      </c>
      <c r="AB355" s="23">
        <f>VLOOKUP($B355,Data!$A$8:$GL$500,165,FALSE)</f>
        <v>3.3603010348071498E-2</v>
      </c>
      <c r="AC355" s="23">
        <f>VLOOKUP($B355,Data!$A$8:$GL$500,166,FALSE)</f>
        <v>2.9972247918593896E-2</v>
      </c>
      <c r="AD355" s="23">
        <f>VLOOKUP($B355,Data!$A$8:$GL$500,167,FALSE)</f>
        <v>3.1689623507805326E-2</v>
      </c>
      <c r="AE355" s="52">
        <f>VLOOKUP($B355,Data!$A$8:$GL$500,168,FALSE)</f>
        <v>3.06672760511883E-2</v>
      </c>
      <c r="AF355" s="52">
        <f>VLOOKUP($B355,Data!$A$8:$GL$500,169,FALSE)</f>
        <v>3.2450628366247757E-2</v>
      </c>
      <c r="AG355" s="52">
        <f>VLOOKUP($B355,Data!$A$8:$GL$500,170,FALSE)</f>
        <v>2.9030249110320285E-2</v>
      </c>
      <c r="AH355" s="52">
        <f>VLOOKUP($B355,Data!$A$8:$GL$500,171,FALSE)</f>
        <v>2.6536458333333332E-2</v>
      </c>
      <c r="AI355" s="52">
        <f>VLOOKUP($B355,Data!$A$8:$GL$500,172,FALSE)</f>
        <v>2.4675324675324677E-2</v>
      </c>
      <c r="AJ355" s="52">
        <f>VLOOKUP($B355,Data!$A$8:$GL$500,173,FALSE)</f>
        <v>2.7455035971223021E-2</v>
      </c>
      <c r="AK355" s="52">
        <f>VLOOKUP($B355,Data!$A$8:$GL$500,174,FALSE)</f>
        <v>2.3533210332103319E-2</v>
      </c>
    </row>
    <row r="356" spans="1:37">
      <c r="A356" s="1"/>
      <c r="C356" s="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52"/>
      <c r="AF356" s="52"/>
      <c r="AG356" s="52"/>
      <c r="AH356" s="52"/>
    </row>
    <row r="357" spans="1:37">
      <c r="A357" s="1"/>
      <c r="B357" s="17" t="s">
        <v>24</v>
      </c>
      <c r="C357" s="3"/>
      <c r="H357" s="23">
        <f>VLOOKUP($B357,Data!$A$8:$GL$500,145,FALSE)</f>
        <v>6.1028906407923994E-2</v>
      </c>
      <c r="I357" s="23">
        <f>VLOOKUP($B357,Data!$A$8:$GL$500,146,FALSE)</f>
        <v>6.127272727272727E-2</v>
      </c>
      <c r="J357" s="23">
        <f>VLOOKUP($B357,Data!$A$8:$GL$500,147,FALSE)</f>
        <v>6.4133577682753004E-2</v>
      </c>
      <c r="K357" s="23">
        <f>VLOOKUP($B357,Data!$A$8:$GL$500,148,FALSE)</f>
        <v>6.0518714401952806E-2</v>
      </c>
      <c r="L357" s="23">
        <f>VLOOKUP($B357,Data!$A$8:$GL$500,149,FALSE)</f>
        <v>6.0165958308034811E-2</v>
      </c>
      <c r="M357" s="23">
        <f>VLOOKUP($B357,Data!$A$8:$GL$500,150,FALSE)</f>
        <v>5.4086043223591194E-2</v>
      </c>
      <c r="N357" s="23">
        <f>VLOOKUP($B357,Data!$A$8:$GL$500,151,FALSE)</f>
        <v>5.2706283878739206E-2</v>
      </c>
      <c r="O357" s="23">
        <f>VLOOKUP($B357,Data!$A$8:$GL$500,152,FALSE)</f>
        <v>5.022311557788945E-2</v>
      </c>
      <c r="P357" s="23">
        <f>VLOOKUP($B357,Data!$A$8:$GL$500,153,FALSE)</f>
        <v>5.1232849473056272E-2</v>
      </c>
      <c r="Q357" s="23">
        <f>VLOOKUP($B357,Data!$A$8:$GL$500,154,FALSE)</f>
        <v>5.1432841769629332E-2</v>
      </c>
      <c r="R357" s="23">
        <f>VLOOKUP($B357,Data!$A$8:$GL$500,155,FALSE)</f>
        <v>5.7628783323311283E-2</v>
      </c>
      <c r="S357" s="23">
        <f>VLOOKUP($B357,Data!$A$8:$GL$500,156,FALSE)</f>
        <v>6.9083585095669683E-2</v>
      </c>
      <c r="T357" s="23">
        <f>VLOOKUP($B357,Data!$A$8:$GL$500,157,FALSE)</f>
        <v>8.7252968404105458E-2</v>
      </c>
      <c r="U357" s="23">
        <f>VLOOKUP($B357,Data!$A$8:$GL$500,158,FALSE)</f>
        <v>9.1540616246498605E-2</v>
      </c>
      <c r="V357" s="23">
        <f>VLOOKUP($B357,Data!$A$8:$GL$500,159,FALSE)</f>
        <v>9.5819017179384736E-2</v>
      </c>
      <c r="W357" s="23">
        <f>VLOOKUP($B357,Data!$A$8:$GL$500,160,FALSE)</f>
        <v>9.412397847319115E-2</v>
      </c>
      <c r="X357" s="23">
        <f>VLOOKUP($B357,Data!$A$8:$GL$500,161,FALSE)</f>
        <v>9.3521799721282106E-2</v>
      </c>
      <c r="Y357" s="23">
        <f>VLOOKUP($B357,Data!$A$8:$GL$500,162,FALSE)</f>
        <v>8.5653317152103559E-2</v>
      </c>
      <c r="Z357" s="23">
        <f>VLOOKUP($B357,Data!$A$8:$GL$500,163,FALSE)</f>
        <v>8.598942444580028E-2</v>
      </c>
      <c r="AA357" s="23">
        <f>VLOOKUP($B357,Data!$A$8:$GL$500,164,FALSE)</f>
        <v>8.5609508329947182E-2</v>
      </c>
      <c r="AB357" s="23">
        <f>VLOOKUP($B357,Data!$A$8:$GL$500,165,FALSE)</f>
        <v>9.0746693794506617E-2</v>
      </c>
      <c r="AC357" s="23">
        <f>VLOOKUP($B357,Data!$A$8:$GL$500,166,FALSE)</f>
        <v>9.1551970594241375E-2</v>
      </c>
      <c r="AD357" s="23">
        <f>VLOOKUP($B357,Data!$A$8:$GL$500,167,FALSE)</f>
        <v>9.3537716821298911E-2</v>
      </c>
      <c r="AE357" s="52">
        <f>VLOOKUP($B357,Data!$A$8:$GL$500,168,FALSE)</f>
        <v>9.0783611774065229E-2</v>
      </c>
      <c r="AF357" s="52">
        <f>VLOOKUP($B357,Data!$A$8:$GL$500,169,FALSE)</f>
        <v>9.4682334196375229E-2</v>
      </c>
      <c r="AG357" s="52">
        <f>VLOOKUP($B357,Data!$A$8:$GL$500,170,FALSE)</f>
        <v>9.1726875744342989E-2</v>
      </c>
      <c r="AH357" s="52">
        <f>VLOOKUP($B357,Data!$A$8:$GL$500,171,FALSE)</f>
        <v>9.2770511296076094E-2</v>
      </c>
      <c r="AI357" s="52">
        <f>VLOOKUP($B357,Data!$A$8:$GL$500,172,FALSE)</f>
        <v>8.9032764371198739E-2</v>
      </c>
      <c r="AJ357" s="52">
        <f>VLOOKUP($B357,Data!$A$8:$GL$500,173,FALSE)</f>
        <v>9.3378644602048852E-2</v>
      </c>
      <c r="AK357" s="52">
        <f>VLOOKUP($B357,Data!$A$8:$GL$500,174,FALSE)</f>
        <v>8.6191956479502618E-2</v>
      </c>
    </row>
    <row r="358" spans="1:37">
      <c r="A358" s="1"/>
      <c r="B358" s="17" t="s">
        <v>25</v>
      </c>
      <c r="C358" s="3"/>
      <c r="H358" s="23">
        <f>VLOOKUP($B358,Data!$A$8:$GL$500,145,FALSE)</f>
        <v>2.2310701956271578E-2</v>
      </c>
      <c r="I358" s="23">
        <f>VLOOKUP($B358,Data!$A$8:$GL$500,146,FALSE)</f>
        <v>2.1300757054370269E-2</v>
      </c>
      <c r="J358" s="23">
        <f>VLOOKUP($B358,Data!$A$8:$GL$500,147,FALSE)</f>
        <v>2.1705479452054796E-2</v>
      </c>
      <c r="K358" s="23">
        <f>VLOOKUP($B358,Data!$A$8:$GL$500,148,FALSE)</f>
        <v>2.091116173120729E-2</v>
      </c>
      <c r="L358" s="23">
        <f>VLOOKUP($B358,Data!$A$8:$GL$500,149,FALSE)</f>
        <v>2.1722272317403066E-2</v>
      </c>
      <c r="M358" s="23">
        <f>VLOOKUP($B358,Data!$A$8:$GL$500,150,FALSE)</f>
        <v>1.9004750056548291E-2</v>
      </c>
      <c r="N358" s="23">
        <f>VLOOKUP($B358,Data!$A$8:$GL$500,151,FALSE)</f>
        <v>1.9926199261992621E-2</v>
      </c>
      <c r="O358" s="23">
        <f>VLOOKUP($B358,Data!$A$8:$GL$500,152,FALSE)</f>
        <v>1.8581851345189238E-2</v>
      </c>
      <c r="P358" s="23">
        <f>VLOOKUP($B358,Data!$A$8:$GL$500,153,FALSE)</f>
        <v>2.0774503084304317E-2</v>
      </c>
      <c r="Q358" s="23">
        <f>VLOOKUP($B358,Data!$A$8:$GL$500,154,FALSE)</f>
        <v>2.0187728937728938E-2</v>
      </c>
      <c r="R358" s="23">
        <f>VLOOKUP($B358,Data!$A$8:$GL$500,155,FALSE)</f>
        <v>2.4455690508322088E-2</v>
      </c>
      <c r="S358" s="23">
        <f>VLOOKUP($B358,Data!$A$8:$GL$500,156,FALSE)</f>
        <v>3.0186810713481883E-2</v>
      </c>
      <c r="T358" s="23">
        <f>VLOOKUP($B358,Data!$A$8:$GL$500,157,FALSE)</f>
        <v>4.2066246056782337E-2</v>
      </c>
      <c r="U358" s="23">
        <f>VLOOKUP($B358,Data!$A$8:$GL$500,158,FALSE)</f>
        <v>4.2188272298359919E-2</v>
      </c>
      <c r="V358" s="23">
        <f>VLOOKUP($B358,Data!$A$8:$GL$500,159,FALSE)</f>
        <v>4.3199639477242001E-2</v>
      </c>
      <c r="W358" s="23">
        <f>VLOOKUP($B358,Data!$A$8:$GL$500,160,FALSE)</f>
        <v>4.0110116999311766E-2</v>
      </c>
      <c r="X358" s="23">
        <f>VLOOKUP($B358,Data!$A$8:$GL$500,161,FALSE)</f>
        <v>4.2236781609195403E-2</v>
      </c>
      <c r="Y358" s="23">
        <f>VLOOKUP($B358,Data!$A$8:$GL$500,162,FALSE)</f>
        <v>3.7170285714285711E-2</v>
      </c>
      <c r="Z358" s="23">
        <f>VLOOKUP($B358,Data!$A$8:$GL$500,163,FALSE)</f>
        <v>3.7394862468742893E-2</v>
      </c>
      <c r="AA358" s="23">
        <f>VLOOKUP($B358,Data!$A$8:$GL$500,164,FALSE)</f>
        <v>3.456917885264342E-2</v>
      </c>
      <c r="AB358" s="23">
        <f>VLOOKUP($B358,Data!$A$8:$GL$500,165,FALSE)</f>
        <v>3.7840036150022592E-2</v>
      </c>
      <c r="AC358" s="23">
        <f>VLOOKUP($B358,Data!$A$8:$GL$500,166,FALSE)</f>
        <v>3.6476860254083483E-2</v>
      </c>
      <c r="AD358" s="23">
        <f>VLOOKUP($B358,Data!$A$8:$GL$500,167,FALSE)</f>
        <v>4.047056149124801E-2</v>
      </c>
      <c r="AE358" s="52">
        <f>VLOOKUP($B358,Data!$A$8:$GL$500,168,FALSE)</f>
        <v>3.9068449682683588E-2</v>
      </c>
      <c r="AF358" s="52">
        <f>VLOOKUP($B358,Data!$A$8:$GL$500,169,FALSE)</f>
        <v>4.2310140973169624E-2</v>
      </c>
      <c r="AG358" s="52">
        <f>VLOOKUP($B358,Data!$A$8:$GL$500,170,FALSE)</f>
        <v>3.9111312627522106E-2</v>
      </c>
      <c r="AH358" s="52">
        <f>VLOOKUP($B358,Data!$A$8:$GL$500,171,FALSE)</f>
        <v>3.9118387909319902E-2</v>
      </c>
      <c r="AI358" s="52">
        <f>VLOOKUP($B358,Data!$A$8:$GL$500,172,FALSE)</f>
        <v>3.6607909604519775E-2</v>
      </c>
      <c r="AJ358" s="52">
        <f>VLOOKUP($B358,Data!$A$8:$GL$500,173,FALSE)</f>
        <v>3.9551528878822198E-2</v>
      </c>
      <c r="AK358" s="52">
        <f>VLOOKUP($B358,Data!$A$8:$GL$500,174,FALSE)</f>
        <v>3.4164795689268071E-2</v>
      </c>
    </row>
    <row r="359" spans="1:37">
      <c r="A359" s="1"/>
      <c r="B359" s="17" t="s">
        <v>26</v>
      </c>
      <c r="C359" s="3"/>
      <c r="H359" s="23">
        <f>VLOOKUP($B359,Data!$A$8:$GL$500,145,FALSE)</f>
        <v>2.3471514076701398E-2</v>
      </c>
      <c r="I359" s="23">
        <f>VLOOKUP($B359,Data!$A$8:$GL$500,146,FALSE)</f>
        <v>2.2410694475260704E-2</v>
      </c>
      <c r="J359" s="23">
        <f>VLOOKUP($B359,Data!$A$8:$GL$500,147,FALSE)</f>
        <v>2.2594350033105275E-2</v>
      </c>
      <c r="K359" s="23">
        <f>VLOOKUP($B359,Data!$A$8:$GL$500,148,FALSE)</f>
        <v>2.1370664899491937E-2</v>
      </c>
      <c r="L359" s="23">
        <f>VLOOKUP($B359,Data!$A$8:$GL$500,149,FALSE)</f>
        <v>2.1776453712898599E-2</v>
      </c>
      <c r="M359" s="23">
        <f>VLOOKUP($B359,Data!$A$8:$GL$500,150,FALSE)</f>
        <v>1.8791689447785677E-2</v>
      </c>
      <c r="N359" s="23">
        <f>VLOOKUP($B359,Data!$A$8:$GL$500,151,FALSE)</f>
        <v>1.8383860414394767E-2</v>
      </c>
      <c r="O359" s="23">
        <f>VLOOKUP($B359,Data!$A$8:$GL$500,152,FALSE)</f>
        <v>1.7846973155091837E-2</v>
      </c>
      <c r="P359" s="23">
        <f>VLOOKUP($B359,Data!$A$8:$GL$500,153,FALSE)</f>
        <v>1.8702504317789293E-2</v>
      </c>
      <c r="Q359" s="23">
        <f>VLOOKUP($B359,Data!$A$8:$GL$500,154,FALSE)</f>
        <v>1.8506215173596227E-2</v>
      </c>
      <c r="R359" s="23">
        <f>VLOOKUP($B359,Data!$A$8:$GL$500,155,FALSE)</f>
        <v>2.1758206393477794E-2</v>
      </c>
      <c r="S359" s="23">
        <f>VLOOKUP($B359,Data!$A$8:$GL$500,156,FALSE)</f>
        <v>2.727505058034288E-2</v>
      </c>
      <c r="T359" s="23">
        <f>VLOOKUP($B359,Data!$A$8:$GL$500,157,FALSE)</f>
        <v>3.7750187306004497E-2</v>
      </c>
      <c r="U359" s="23">
        <f>VLOOKUP($B359,Data!$A$8:$GL$500,158,FALSE)</f>
        <v>3.8280716723549491E-2</v>
      </c>
      <c r="V359" s="23">
        <f>VLOOKUP($B359,Data!$A$8:$GL$500,159,FALSE)</f>
        <v>3.9745997865528279E-2</v>
      </c>
      <c r="W359" s="23">
        <f>VLOOKUP($B359,Data!$A$8:$GL$500,160,FALSE)</f>
        <v>3.9525898972602738E-2</v>
      </c>
      <c r="X359" s="23">
        <f>VLOOKUP($B359,Data!$A$8:$GL$500,161,FALSE)</f>
        <v>3.9627223346469273E-2</v>
      </c>
      <c r="Y359" s="23">
        <f>VLOOKUP($B359,Data!$A$8:$GL$500,162,FALSE)</f>
        <v>3.50594919069568E-2</v>
      </c>
      <c r="Z359" s="23">
        <f>VLOOKUP($B359,Data!$A$8:$GL$500,163,FALSE)</f>
        <v>3.4222858354537741E-2</v>
      </c>
      <c r="AA359" s="23">
        <f>VLOOKUP($B359,Data!$A$8:$GL$500,164,FALSE)</f>
        <v>3.3148245706458752E-2</v>
      </c>
      <c r="AB359" s="23">
        <f>VLOOKUP($B359,Data!$A$8:$GL$500,165,FALSE)</f>
        <v>3.5456473332626443E-2</v>
      </c>
      <c r="AC359" s="23">
        <f>VLOOKUP($B359,Data!$A$8:$GL$500,166,FALSE)</f>
        <v>3.4439834024896268E-2</v>
      </c>
      <c r="AD359" s="23">
        <f>VLOOKUP($B359,Data!$A$8:$GL$500,167,FALSE)</f>
        <v>3.7264293419633228E-2</v>
      </c>
      <c r="AE359" s="52">
        <f>VLOOKUP($B359,Data!$A$8:$GL$500,168,FALSE)</f>
        <v>3.6565058164584233E-2</v>
      </c>
      <c r="AF359" s="52">
        <f>VLOOKUP($B359,Data!$A$8:$GL$500,169,FALSE)</f>
        <v>3.7905084029172392E-2</v>
      </c>
      <c r="AG359" s="52">
        <f>VLOOKUP($B359,Data!$A$8:$GL$500,170,FALSE)</f>
        <v>3.5172413793103451E-2</v>
      </c>
      <c r="AH359" s="52">
        <f>VLOOKUP($B359,Data!$A$8:$GL$500,171,FALSE)</f>
        <v>3.4029476324866727E-2</v>
      </c>
      <c r="AI359" s="52">
        <f>VLOOKUP($B359,Data!$A$8:$GL$500,172,FALSE)</f>
        <v>3.2920575359599753E-2</v>
      </c>
      <c r="AJ359" s="52">
        <f>VLOOKUP($B359,Data!$A$8:$GL$500,173,FALSE)</f>
        <v>3.358029844516331E-2</v>
      </c>
      <c r="AK359" s="52">
        <f>VLOOKUP($B359,Data!$A$8:$GL$500,174,FALSE)</f>
        <v>2.9313806665286692E-2</v>
      </c>
    </row>
    <row r="360" spans="1:37">
      <c r="A360" s="1"/>
      <c r="B360" s="17" t="s">
        <v>27</v>
      </c>
      <c r="C360" s="3"/>
      <c r="H360" s="23">
        <f>VLOOKUP($B360,Data!$A$8:$GL$500,145,FALSE)</f>
        <v>2.729948805460751E-2</v>
      </c>
      <c r="I360" s="23">
        <f>VLOOKUP($B360,Data!$A$8:$GL$500,146,FALSE)</f>
        <v>2.2897631133671742E-2</v>
      </c>
      <c r="J360" s="23">
        <f>VLOOKUP($B360,Data!$A$8:$GL$500,147,FALSE)</f>
        <v>2.3267284991568295E-2</v>
      </c>
      <c r="K360" s="23">
        <f>VLOOKUP($B360,Data!$A$8:$GL$500,148,FALSE)</f>
        <v>2.5759834368530021E-2</v>
      </c>
      <c r="L360" s="23">
        <f>VLOOKUP($B360,Data!$A$8:$GL$500,149,FALSE)</f>
        <v>2.6236424394319131E-2</v>
      </c>
      <c r="M360" s="23">
        <f>VLOOKUP($B360,Data!$A$8:$GL$500,150,FALSE)</f>
        <v>1.7402544111612638E-2</v>
      </c>
      <c r="N360" s="23">
        <f>VLOOKUP($B360,Data!$A$8:$GL$500,151,FALSE)</f>
        <v>1.5876662636033857E-2</v>
      </c>
      <c r="O360" s="23">
        <f>VLOOKUP($B360,Data!$A$8:$GL$500,152,FALSE)</f>
        <v>1.9580789580789581E-2</v>
      </c>
      <c r="P360" s="23">
        <f>VLOOKUP($B360,Data!$A$8:$GL$500,153,FALSE)</f>
        <v>1.9770531400966185E-2</v>
      </c>
      <c r="Q360" s="23">
        <f>VLOOKUP($B360,Data!$A$8:$GL$500,154,FALSE)</f>
        <v>1.7155591572123177E-2</v>
      </c>
      <c r="R360" s="23">
        <f>VLOOKUP($B360,Data!$A$8:$GL$500,155,FALSE)</f>
        <v>2.0065627563576702E-2</v>
      </c>
      <c r="S360" s="23">
        <f>VLOOKUP($B360,Data!$A$8:$GL$500,156,FALSE)</f>
        <v>3.1954490044697276E-2</v>
      </c>
      <c r="T360" s="23">
        <f>VLOOKUP($B360,Data!$A$8:$GL$500,157,FALSE)</f>
        <v>4.1008298755186724E-2</v>
      </c>
      <c r="U360" s="23">
        <f>VLOOKUP($B360,Data!$A$8:$GL$500,158,FALSE)</f>
        <v>3.3653608247422681E-2</v>
      </c>
      <c r="V360" s="23">
        <f>VLOOKUP($B360,Data!$A$8:$GL$500,159,FALSE)</f>
        <v>3.4021830394626362E-2</v>
      </c>
      <c r="W360" s="23">
        <f>VLOOKUP($B360,Data!$A$8:$GL$500,160,FALSE)</f>
        <v>4.0356543624161072E-2</v>
      </c>
      <c r="X360" s="23">
        <f>VLOOKUP($B360,Data!$A$8:$GL$500,161,FALSE)</f>
        <v>4.0544779199339659E-2</v>
      </c>
      <c r="Y360" s="23">
        <f>VLOOKUP($B360,Data!$A$8:$GL$500,162,FALSE)</f>
        <v>3.0661122661122663E-2</v>
      </c>
      <c r="Z360" s="23">
        <f>VLOOKUP($B360,Data!$A$8:$GL$500,163,FALSE)</f>
        <v>2.9305331179321485E-2</v>
      </c>
      <c r="AA360" s="23">
        <f>VLOOKUP($B360,Data!$A$8:$GL$500,164,FALSE)</f>
        <v>3.6195299837925445E-2</v>
      </c>
      <c r="AB360" s="23">
        <f>VLOOKUP($B360,Data!$A$8:$GL$500,165,FALSE)</f>
        <v>3.8707865168539322E-2</v>
      </c>
      <c r="AC360" s="23">
        <f>VLOOKUP($B360,Data!$A$8:$GL$500,166,FALSE)</f>
        <v>3.2390693943040512E-2</v>
      </c>
      <c r="AD360" s="23">
        <f>VLOOKUP($B360,Data!$A$8:$GL$500,167,FALSE)</f>
        <v>3.4891826923076921E-2</v>
      </c>
      <c r="AE360" s="52">
        <f>VLOOKUP($B360,Data!$A$8:$GL$500,168,FALSE)</f>
        <v>4.150162337662338E-2</v>
      </c>
      <c r="AF360" s="52">
        <f>VLOOKUP($B360,Data!$A$8:$GL$500,169,FALSE)</f>
        <v>4.387295081967213E-2</v>
      </c>
      <c r="AG360" s="52">
        <f>VLOOKUP($B360,Data!$A$8:$GL$500,170,FALSE)</f>
        <v>3.5849979616795757E-2</v>
      </c>
      <c r="AH360" s="52">
        <f>VLOOKUP($B360,Data!$A$8:$GL$500,171,FALSE)</f>
        <v>3.6477511559478773E-2</v>
      </c>
      <c r="AI360" s="52">
        <f>VLOOKUP($B360,Data!$A$8:$GL$500,172,FALSE)</f>
        <v>4.1429758935993349E-2</v>
      </c>
      <c r="AJ360" s="52">
        <f>VLOOKUP($B360,Data!$A$8:$GL$500,173,FALSE)</f>
        <v>4.0745212323064113E-2</v>
      </c>
      <c r="AK360" s="52">
        <f>VLOOKUP($B360,Data!$A$8:$GL$500,174,FALSE)</f>
        <v>3.2302852348993286E-2</v>
      </c>
    </row>
    <row r="361" spans="1:37">
      <c r="A361" s="1"/>
      <c r="B361" s="17" t="s">
        <v>28</v>
      </c>
      <c r="C361" s="3"/>
      <c r="H361" s="23">
        <f>VLOOKUP($B361,Data!$A$8:$GL$500,145,FALSE)</f>
        <v>3.1452312138728324E-2</v>
      </c>
      <c r="I361" s="23">
        <f>VLOOKUP($B361,Data!$A$8:$GL$500,146,FALSE)</f>
        <v>3.0775101359408537E-2</v>
      </c>
      <c r="J361" s="23">
        <f>VLOOKUP($B361,Data!$A$8:$GL$500,147,FALSE)</f>
        <v>3.1110050131296252E-2</v>
      </c>
      <c r="K361" s="23">
        <f>VLOOKUP($B361,Data!$A$8:$GL$500,148,FALSE)</f>
        <v>3.1883333333333333E-2</v>
      </c>
      <c r="L361" s="23">
        <f>VLOOKUP($B361,Data!$A$8:$GL$500,149,FALSE)</f>
        <v>3.3882104274307184E-2</v>
      </c>
      <c r="M361" s="23">
        <f>VLOOKUP($B361,Data!$A$8:$GL$500,150,FALSE)</f>
        <v>3.1324115303491912E-2</v>
      </c>
      <c r="N361" s="23">
        <f>VLOOKUP($B361,Data!$A$8:$GL$500,151,FALSE)</f>
        <v>2.9610299234516354E-2</v>
      </c>
      <c r="O361" s="23">
        <f>VLOOKUP($B361,Data!$A$8:$GL$500,152,FALSE)</f>
        <v>2.7084888059701492E-2</v>
      </c>
      <c r="P361" s="23">
        <f>VLOOKUP($B361,Data!$A$8:$GL$500,153,FALSE)</f>
        <v>2.9281535221156098E-2</v>
      </c>
      <c r="Q361" s="23">
        <f>VLOOKUP($B361,Data!$A$8:$GL$500,154,FALSE)</f>
        <v>2.8948482709950599E-2</v>
      </c>
      <c r="R361" s="23">
        <f>VLOOKUP($B361,Data!$A$8:$GL$500,155,FALSE)</f>
        <v>3.2275747508305648E-2</v>
      </c>
      <c r="S361" s="23">
        <f>VLOOKUP($B361,Data!$A$8:$GL$500,156,FALSE)</f>
        <v>3.8082706766917294E-2</v>
      </c>
      <c r="T361" s="23">
        <f>VLOOKUP($B361,Data!$A$8:$GL$500,157,FALSE)</f>
        <v>5.3631338620523911E-2</v>
      </c>
      <c r="U361" s="23">
        <f>VLOOKUP($B361,Data!$A$8:$GL$500,158,FALSE)</f>
        <v>5.4927467300832346E-2</v>
      </c>
      <c r="V361" s="23">
        <f>VLOOKUP($B361,Data!$A$8:$GL$500,159,FALSE)</f>
        <v>5.5989533777354897E-2</v>
      </c>
      <c r="W361" s="23">
        <f>VLOOKUP($B361,Data!$A$8:$GL$500,160,FALSE)</f>
        <v>5.2208007581141906E-2</v>
      </c>
      <c r="X361" s="23">
        <f>VLOOKUP($B361,Data!$A$8:$GL$500,161,FALSE)</f>
        <v>5.2663398692810455E-2</v>
      </c>
      <c r="Y361" s="23">
        <f>VLOOKUP($B361,Data!$A$8:$GL$500,162,FALSE)</f>
        <v>4.8135349172066237E-2</v>
      </c>
      <c r="Z361" s="23">
        <f>VLOOKUP($B361,Data!$A$8:$GL$500,163,FALSE)</f>
        <v>4.6331898613103779E-2</v>
      </c>
      <c r="AA361" s="23">
        <f>VLOOKUP($B361,Data!$A$8:$GL$500,164,FALSE)</f>
        <v>4.4271137026239069E-2</v>
      </c>
      <c r="AB361" s="23">
        <f>VLOOKUP($B361,Data!$A$8:$GL$500,165,FALSE)</f>
        <v>4.7529525186791995E-2</v>
      </c>
      <c r="AC361" s="23">
        <f>VLOOKUP($B361,Data!$A$8:$GL$500,166,FALSE)</f>
        <v>4.5096085409252668E-2</v>
      </c>
      <c r="AD361" s="23">
        <f>VLOOKUP($B361,Data!$A$8:$GL$500,167,FALSE)</f>
        <v>4.7965609106321146E-2</v>
      </c>
      <c r="AE361" s="52">
        <f>VLOOKUP($B361,Data!$A$8:$GL$500,168,FALSE)</f>
        <v>4.4466795928259813E-2</v>
      </c>
      <c r="AF361" s="52">
        <f>VLOOKUP($B361,Data!$A$8:$GL$500,169,FALSE)</f>
        <v>4.6732292917166865E-2</v>
      </c>
      <c r="AG361" s="52">
        <f>VLOOKUP($B361,Data!$A$8:$GL$500,170,FALSE)</f>
        <v>4.2781362007168457E-2</v>
      </c>
      <c r="AH361" s="52">
        <f>VLOOKUP($B361,Data!$A$8:$GL$500,171,FALSE)</f>
        <v>4.2301606329417409E-2</v>
      </c>
      <c r="AI361" s="52">
        <f>VLOOKUP($B361,Data!$A$8:$GL$500,172,FALSE)</f>
        <v>4.0099691431284119E-2</v>
      </c>
      <c r="AJ361" s="52">
        <f>VLOOKUP($B361,Data!$A$8:$GL$500,173,FALSE)</f>
        <v>4.275945099927763E-2</v>
      </c>
      <c r="AK361" s="52">
        <f>VLOOKUP($B361,Data!$A$8:$GL$500,174,FALSE)</f>
        <v>3.9235321969696972E-2</v>
      </c>
    </row>
    <row r="362" spans="1:37">
      <c r="A362" s="1"/>
      <c r="B362" s="17" t="s">
        <v>13</v>
      </c>
      <c r="C362" s="3"/>
      <c r="H362" s="23">
        <f>VLOOKUP($B362,Data!$A$8:$GL$500,145,FALSE)</f>
        <v>2.5959386655615417E-2</v>
      </c>
      <c r="I362" s="23">
        <f>VLOOKUP($B362,Data!$A$8:$GL$500,146,FALSE)</f>
        <v>2.3949017969076471E-2</v>
      </c>
      <c r="J362" s="23">
        <f>VLOOKUP($B362,Data!$A$8:$GL$500,147,FALSE)</f>
        <v>2.3598484848484848E-2</v>
      </c>
      <c r="K362" s="23">
        <f>VLOOKUP($B362,Data!$A$8:$GL$500,148,FALSE)</f>
        <v>2.2557363370880268E-2</v>
      </c>
      <c r="L362" s="23">
        <f>VLOOKUP($B362,Data!$A$8:$GL$500,149,FALSE)</f>
        <v>2.3633333333333333E-2</v>
      </c>
      <c r="M362" s="23">
        <f>VLOOKUP($B362,Data!$A$8:$GL$500,150,FALSE)</f>
        <v>1.9821576763485477E-2</v>
      </c>
      <c r="N362" s="23">
        <f>VLOOKUP($B362,Data!$A$8:$GL$500,151,FALSE)</f>
        <v>1.957190357439734E-2</v>
      </c>
      <c r="O362" s="23">
        <f>VLOOKUP($B362,Data!$A$8:$GL$500,152,FALSE)</f>
        <v>1.9200167504187605E-2</v>
      </c>
      <c r="P362" s="23">
        <f>VLOOKUP($B362,Data!$A$8:$GL$500,153,FALSE)</f>
        <v>2.0685950413223141E-2</v>
      </c>
      <c r="Q362" s="23">
        <f>VLOOKUP($B362,Data!$A$8:$GL$500,154,FALSE)</f>
        <v>1.9550837076357696E-2</v>
      </c>
      <c r="R362" s="23">
        <f>VLOOKUP($B362,Data!$A$8:$GL$500,155,FALSE)</f>
        <v>2.1452922077922078E-2</v>
      </c>
      <c r="S362" s="23">
        <f>VLOOKUP($B362,Data!$A$8:$GL$500,156,FALSE)</f>
        <v>2.6453488372093024E-2</v>
      </c>
      <c r="T362" s="23">
        <f>VLOOKUP($B362,Data!$A$8:$GL$500,157,FALSE)</f>
        <v>3.3853779429987609E-2</v>
      </c>
      <c r="U362" s="23">
        <f>VLOOKUP($B362,Data!$A$8:$GL$500,158,FALSE)</f>
        <v>3.235342691990091E-2</v>
      </c>
      <c r="V362" s="23">
        <f>VLOOKUP($B362,Data!$A$8:$GL$500,159,FALSE)</f>
        <v>3.3283705541770056E-2</v>
      </c>
      <c r="W362" s="23">
        <f>VLOOKUP($B362,Data!$A$8:$GL$500,160,FALSE)</f>
        <v>3.2953517071164132E-2</v>
      </c>
      <c r="X362" s="23">
        <f>VLOOKUP($B362,Data!$A$8:$GL$500,161,FALSE)</f>
        <v>3.5085097550850979E-2</v>
      </c>
      <c r="Y362" s="23">
        <f>VLOOKUP($B362,Data!$A$8:$GL$500,162,FALSE)</f>
        <v>3.1855279764408918E-2</v>
      </c>
      <c r="Z362" s="23">
        <f>VLOOKUP($B362,Data!$A$8:$GL$500,163,FALSE)</f>
        <v>3.2100591715976332E-2</v>
      </c>
      <c r="AA362" s="23">
        <f>VLOOKUP($B362,Data!$A$8:$GL$500,164,FALSE)</f>
        <v>3.1592700124429697E-2</v>
      </c>
      <c r="AB362" s="23">
        <f>VLOOKUP($B362,Data!$A$8:$GL$500,165,FALSE)</f>
        <v>3.6921775898520082E-2</v>
      </c>
      <c r="AC362" s="23">
        <f>VLOOKUP($B362,Data!$A$8:$GL$500,166,FALSE)</f>
        <v>3.3848697809011986E-2</v>
      </c>
      <c r="AD362" s="23">
        <f>VLOOKUP($B362,Data!$A$8:$GL$500,167,FALSE)</f>
        <v>3.6726289517470881E-2</v>
      </c>
      <c r="AE362" s="52">
        <f>VLOOKUP($B362,Data!$A$8:$GL$500,168,FALSE)</f>
        <v>3.7133838383838387E-2</v>
      </c>
      <c r="AF362" s="52">
        <f>VLOOKUP($B362,Data!$A$8:$GL$500,169,FALSE)</f>
        <v>4.0632016632016633E-2</v>
      </c>
      <c r="AG362" s="52">
        <f>VLOOKUP($B362,Data!$A$8:$GL$500,170,FALSE)</f>
        <v>3.6291856138900375E-2</v>
      </c>
      <c r="AH362" s="52">
        <f>VLOOKUP($B362,Data!$A$8:$GL$500,171,FALSE)</f>
        <v>3.6096145876502277E-2</v>
      </c>
      <c r="AI362" s="52">
        <f>VLOOKUP($B362,Data!$A$8:$GL$500,172,FALSE)</f>
        <v>3.5335008375209379E-2</v>
      </c>
      <c r="AJ362" s="52">
        <f>VLOOKUP($B362,Data!$A$8:$GL$500,173,FALSE)</f>
        <v>3.7199832073887489E-2</v>
      </c>
      <c r="AK362" s="52">
        <f>VLOOKUP($B362,Data!$A$8:$GL$500,174,FALSE)</f>
        <v>3.3338947368421051E-2</v>
      </c>
    </row>
    <row r="363" spans="1:37">
      <c r="A363" s="1"/>
      <c r="B363" s="17" t="s">
        <v>29</v>
      </c>
      <c r="C363" s="3"/>
      <c r="H363" s="23">
        <f>VLOOKUP($B363,Data!$A$8:$GL$500,145,FALSE)</f>
        <v>3.1942417669098798E-2</v>
      </c>
      <c r="I363" s="23">
        <f>VLOOKUP($B363,Data!$A$8:$GL$500,146,FALSE)</f>
        <v>3.1041031191577289E-2</v>
      </c>
      <c r="J363" s="23">
        <f>VLOOKUP($B363,Data!$A$8:$GL$500,147,FALSE)</f>
        <v>3.1424770913390479E-2</v>
      </c>
      <c r="K363" s="23">
        <f>VLOOKUP($B363,Data!$A$8:$GL$500,148,FALSE)</f>
        <v>2.9756386231383766E-2</v>
      </c>
      <c r="L363" s="23">
        <f>VLOOKUP($B363,Data!$A$8:$GL$500,149,FALSE)</f>
        <v>3.1743398449003632E-2</v>
      </c>
      <c r="M363" s="23">
        <f>VLOOKUP($B363,Data!$A$8:$GL$500,150,FALSE)</f>
        <v>2.7835425657120438E-2</v>
      </c>
      <c r="N363" s="23">
        <f>VLOOKUP($B363,Data!$A$8:$GL$500,151,FALSE)</f>
        <v>2.66960870844366E-2</v>
      </c>
      <c r="O363" s="23">
        <f>VLOOKUP($B363,Data!$A$8:$GL$500,152,FALSE)</f>
        <v>2.5370773185683211E-2</v>
      </c>
      <c r="P363" s="23">
        <f>VLOOKUP($B363,Data!$A$8:$GL$500,153,FALSE)</f>
        <v>2.7392294741012183E-2</v>
      </c>
      <c r="Q363" s="23">
        <f>VLOOKUP($B363,Data!$A$8:$GL$500,154,FALSE)</f>
        <v>2.7155559898377955E-2</v>
      </c>
      <c r="R363" s="23">
        <f>VLOOKUP($B363,Data!$A$8:$GL$500,155,FALSE)</f>
        <v>3.1118440197885344E-2</v>
      </c>
      <c r="S363" s="23">
        <f>VLOOKUP($B363,Data!$A$8:$GL$500,156,FALSE)</f>
        <v>3.8135004821600774E-2</v>
      </c>
      <c r="T363" s="23">
        <f>VLOOKUP($B363,Data!$A$8:$GL$500,157,FALSE)</f>
        <v>5.0775007220564168E-2</v>
      </c>
      <c r="U363" s="23">
        <f>VLOOKUP($B363,Data!$A$8:$GL$500,158,FALSE)</f>
        <v>5.04576352321685E-2</v>
      </c>
      <c r="V363" s="23">
        <f>VLOOKUP($B363,Data!$A$8:$GL$500,159,FALSE)</f>
        <v>5.1815121200461715E-2</v>
      </c>
      <c r="W363" s="23">
        <f>VLOOKUP($B363,Data!$A$8:$GL$500,160,FALSE)</f>
        <v>5.1895305119059099E-2</v>
      </c>
      <c r="X363" s="23">
        <f>VLOOKUP($B363,Data!$A$8:$GL$500,161,FALSE)</f>
        <v>5.3277278438194645E-2</v>
      </c>
      <c r="Y363" s="23">
        <f>VLOOKUP($B363,Data!$A$8:$GL$500,162,FALSE)</f>
        <v>4.6760085337470905E-2</v>
      </c>
      <c r="Z363" s="23">
        <f>VLOOKUP($B363,Data!$A$8:$GL$500,163,FALSE)</f>
        <v>4.6561041990668739E-2</v>
      </c>
      <c r="AA363" s="23">
        <f>VLOOKUP($B363,Data!$A$8:$GL$500,164,FALSE)</f>
        <v>4.6305385139740966E-2</v>
      </c>
      <c r="AB363" s="23">
        <f>VLOOKUP($B363,Data!$A$8:$GL$500,165,FALSE)</f>
        <v>5.0664184952978059E-2</v>
      </c>
      <c r="AC363" s="23">
        <f>VLOOKUP($B363,Data!$A$8:$GL$500,166,FALSE)</f>
        <v>5.0473540324155436E-2</v>
      </c>
      <c r="AD363" s="23">
        <f>VLOOKUP($B363,Data!$A$8:$GL$500,167,FALSE)</f>
        <v>5.3359016873110308E-2</v>
      </c>
      <c r="AE363" s="52">
        <f>VLOOKUP($B363,Data!$A$8:$GL$500,168,FALSE)</f>
        <v>5.2773482798608426E-2</v>
      </c>
      <c r="AF363" s="52">
        <f>VLOOKUP($B363,Data!$A$8:$GL$500,169,FALSE)</f>
        <v>5.6952170147242805E-2</v>
      </c>
      <c r="AG363" s="52">
        <f>VLOOKUP($B363,Data!$A$8:$GL$500,170,FALSE)</f>
        <v>5.2584668521538903E-2</v>
      </c>
      <c r="AH363" s="52">
        <f>VLOOKUP($B363,Data!$A$8:$GL$500,171,FALSE)</f>
        <v>5.1391850723533888E-2</v>
      </c>
      <c r="AI363" s="52">
        <f>VLOOKUP($B363,Data!$A$8:$GL$500,172,FALSE)</f>
        <v>4.9052421272952146E-2</v>
      </c>
      <c r="AJ363" s="52">
        <f>VLOOKUP($B363,Data!$A$8:$GL$500,173,FALSE)</f>
        <v>5.1509757258448356E-2</v>
      </c>
      <c r="AK363" s="52">
        <f>VLOOKUP($B363,Data!$A$8:$GL$500,174,FALSE)</f>
        <v>4.6245684695051782E-2</v>
      </c>
    </row>
    <row r="364" spans="1:37">
      <c r="A364" s="1"/>
      <c r="B364" s="17" t="s">
        <v>30</v>
      </c>
      <c r="C364" s="3"/>
      <c r="H364" s="23">
        <f>VLOOKUP($B364,Data!$A$8:$GL$500,145,FALSE)</f>
        <v>1.2515994094488189E-2</v>
      </c>
      <c r="I364" s="23">
        <f>VLOOKUP($B364,Data!$A$8:$GL$500,146,FALSE)</f>
        <v>1.1340836799608515E-2</v>
      </c>
      <c r="J364" s="23">
        <f>VLOOKUP($B364,Data!$A$8:$GL$500,147,FALSE)</f>
        <v>1.1955409356725146E-2</v>
      </c>
      <c r="K364" s="23">
        <f>VLOOKUP($B364,Data!$A$8:$GL$500,148,FALSE)</f>
        <v>1.0984223300970875E-2</v>
      </c>
      <c r="L364" s="23">
        <f>VLOOKUP($B364,Data!$A$8:$GL$500,149,FALSE)</f>
        <v>1.1510328068043743E-2</v>
      </c>
      <c r="M364" s="23">
        <f>VLOOKUP($B364,Data!$A$8:$GL$500,150,FALSE)</f>
        <v>1.0382880136568712E-2</v>
      </c>
      <c r="N364" s="23">
        <f>VLOOKUP($B364,Data!$A$8:$GL$500,151,FALSE)</f>
        <v>9.3417195896433811E-3</v>
      </c>
      <c r="O364" s="23">
        <f>VLOOKUP($B364,Data!$A$8:$GL$500,152,FALSE)</f>
        <v>8.6181640624999993E-3</v>
      </c>
      <c r="P364" s="23">
        <f>VLOOKUP($B364,Data!$A$8:$GL$500,153,FALSE)</f>
        <v>9.3094192288921424E-3</v>
      </c>
      <c r="Q364" s="23">
        <f>VLOOKUP($B364,Data!$A$8:$GL$500,154,FALSE)</f>
        <v>1.0270601199951022E-2</v>
      </c>
      <c r="R364" s="23">
        <f>VLOOKUP($B364,Data!$A$8:$GL$500,155,FALSE)</f>
        <v>1.2320305757613118E-2</v>
      </c>
      <c r="S364" s="23">
        <f>VLOOKUP($B364,Data!$A$8:$GL$500,156,FALSE)</f>
        <v>1.6140782672901796E-2</v>
      </c>
      <c r="T364" s="23">
        <f>VLOOKUP($B364,Data!$A$8:$GL$500,157,FALSE)</f>
        <v>2.5019016071647651E-2</v>
      </c>
      <c r="U364" s="23">
        <f>VLOOKUP($B364,Data!$A$8:$GL$500,158,FALSE)</f>
        <v>2.6231776624660242E-2</v>
      </c>
      <c r="V364" s="23">
        <f>VLOOKUP($B364,Data!$A$8:$GL$500,159,FALSE)</f>
        <v>2.6773633998265396E-2</v>
      </c>
      <c r="W364" s="23">
        <f>VLOOKUP($B364,Data!$A$8:$GL$500,160,FALSE)</f>
        <v>2.6333209830801532E-2</v>
      </c>
      <c r="X364" s="23">
        <f>VLOOKUP($B364,Data!$A$8:$GL$500,161,FALSE)</f>
        <v>2.6797385620915031E-2</v>
      </c>
      <c r="Y364" s="23">
        <f>VLOOKUP($B364,Data!$A$8:$GL$500,162,FALSE)</f>
        <v>2.222689075630252E-2</v>
      </c>
      <c r="Z364" s="23">
        <f>VLOOKUP($B364,Data!$A$8:$GL$500,163,FALSE)</f>
        <v>2.1668726823238567E-2</v>
      </c>
      <c r="AA364" s="23">
        <f>VLOOKUP($B364,Data!$A$8:$GL$500,164,FALSE)</f>
        <v>2.1013438540253976E-2</v>
      </c>
      <c r="AB364" s="23">
        <f>VLOOKUP($B364,Data!$A$8:$GL$500,165,FALSE)</f>
        <v>2.2431333908116764E-2</v>
      </c>
      <c r="AC364" s="23">
        <f>VLOOKUP($B364,Data!$A$8:$GL$500,166,FALSE)</f>
        <v>2.1322253452279116E-2</v>
      </c>
      <c r="AD364" s="23">
        <f>VLOOKUP($B364,Data!$A$8:$GL$500,167,FALSE)</f>
        <v>2.2044848484848487E-2</v>
      </c>
      <c r="AE364" s="52">
        <f>VLOOKUP($B364,Data!$A$8:$GL$500,168,FALSE)</f>
        <v>2.1347751710654936E-2</v>
      </c>
      <c r="AF364" s="52">
        <f>VLOOKUP($B364,Data!$A$8:$GL$500,169,FALSE)</f>
        <v>2.3185068476548297E-2</v>
      </c>
      <c r="AG364" s="52">
        <f>VLOOKUP($B364,Data!$A$8:$GL$500,170,FALSE)</f>
        <v>2.102162293488824E-2</v>
      </c>
      <c r="AH364" s="52">
        <f>VLOOKUP($B364,Data!$A$8:$GL$500,171,FALSE)</f>
        <v>2.0453828418881204E-2</v>
      </c>
      <c r="AI364" s="52">
        <f>VLOOKUP($B364,Data!$A$8:$GL$500,172,FALSE)</f>
        <v>1.9928424117432973E-2</v>
      </c>
      <c r="AJ364" s="52">
        <f>VLOOKUP($B364,Data!$A$8:$GL$500,173,FALSE)</f>
        <v>2.0947600391772771E-2</v>
      </c>
      <c r="AK364" s="52">
        <f>VLOOKUP($B364,Data!$A$8:$GL$500,174,FALSE)</f>
        <v>1.7780875045449035E-2</v>
      </c>
    </row>
    <row r="365" spans="1:37">
      <c r="A365" s="1"/>
      <c r="B365" s="17" t="s">
        <v>31</v>
      </c>
      <c r="C365" s="3"/>
      <c r="H365" s="23">
        <f>VLOOKUP($B365,Data!$A$8:$GL$500,145,FALSE)</f>
        <v>5.6349393332548001E-2</v>
      </c>
      <c r="I365" s="23">
        <f>VLOOKUP($B365,Data!$A$8:$GL$500,146,FALSE)</f>
        <v>5.5123008434864104E-2</v>
      </c>
      <c r="J365" s="23">
        <f>VLOOKUP($B365,Data!$A$8:$GL$500,147,FALSE)</f>
        <v>5.4612631335873456E-2</v>
      </c>
      <c r="K365" s="23">
        <f>VLOOKUP($B365,Data!$A$8:$GL$500,148,FALSE)</f>
        <v>5.2521739130434786E-2</v>
      </c>
      <c r="L365" s="23">
        <f>VLOOKUP($B365,Data!$A$8:$GL$500,149,FALSE)</f>
        <v>5.4097254004576656E-2</v>
      </c>
      <c r="M365" s="23">
        <f>VLOOKUP($B365,Data!$A$8:$GL$500,150,FALSE)</f>
        <v>5.0170422051927253E-2</v>
      </c>
      <c r="N365" s="23">
        <f>VLOOKUP($B365,Data!$A$8:$GL$500,151,FALSE)</f>
        <v>5.0402808148233398E-2</v>
      </c>
      <c r="O365" s="23">
        <f>VLOOKUP($B365,Data!$A$8:$GL$500,152,FALSE)</f>
        <v>4.7721914008321778E-2</v>
      </c>
      <c r="P365" s="23">
        <f>VLOOKUP($B365,Data!$A$8:$GL$500,153,FALSE)</f>
        <v>4.8997026532479414E-2</v>
      </c>
      <c r="Q365" s="23">
        <f>VLOOKUP($B365,Data!$A$8:$GL$500,154,FALSE)</f>
        <v>4.9514040114613182E-2</v>
      </c>
      <c r="R365" s="23">
        <f>VLOOKUP($B365,Data!$A$8:$GL$500,155,FALSE)</f>
        <v>5.5324735145094429E-2</v>
      </c>
      <c r="S365" s="23">
        <f>VLOOKUP($B365,Data!$A$8:$GL$500,156,FALSE)</f>
        <v>6.3641763765135945E-2</v>
      </c>
      <c r="T365" s="23">
        <f>VLOOKUP($B365,Data!$A$8:$GL$500,157,FALSE)</f>
        <v>8.0676433558429669E-2</v>
      </c>
      <c r="U365" s="23">
        <f>VLOOKUP($B365,Data!$A$8:$GL$500,158,FALSE)</f>
        <v>8.1837415200643901E-2</v>
      </c>
      <c r="V365" s="23">
        <f>VLOOKUP($B365,Data!$A$8:$GL$500,159,FALSE)</f>
        <v>8.4787512817591434E-2</v>
      </c>
      <c r="W365" s="23">
        <f>VLOOKUP($B365,Data!$A$8:$GL$500,160,FALSE)</f>
        <v>8.2379480132829502E-2</v>
      </c>
      <c r="X365" s="23">
        <f>VLOOKUP($B365,Data!$A$8:$GL$500,161,FALSE)</f>
        <v>8.2414420561810531E-2</v>
      </c>
      <c r="Y365" s="23">
        <f>VLOOKUP($B365,Data!$A$8:$GL$500,162,FALSE)</f>
        <v>7.2972181551976573E-2</v>
      </c>
      <c r="Z365" s="23">
        <f>VLOOKUP($B365,Data!$A$8:$GL$500,163,FALSE)</f>
        <v>7.3386566995129687E-2</v>
      </c>
      <c r="AA365" s="23">
        <f>VLOOKUP($B365,Data!$A$8:$GL$500,164,FALSE)</f>
        <v>7.1981477246741365E-2</v>
      </c>
      <c r="AB365" s="23">
        <f>VLOOKUP($B365,Data!$A$8:$GL$500,165,FALSE)</f>
        <v>7.5345479546235813E-2</v>
      </c>
      <c r="AC365" s="23">
        <f>VLOOKUP($B365,Data!$A$8:$GL$500,166,FALSE)</f>
        <v>7.5759272218334506E-2</v>
      </c>
      <c r="AD365" s="23">
        <f>VLOOKUP($B365,Data!$A$8:$GL$500,167,FALSE)</f>
        <v>8.1718477121900099E-2</v>
      </c>
      <c r="AE365" s="52">
        <f>VLOOKUP($B365,Data!$A$8:$GL$500,168,FALSE)</f>
        <v>7.9126984126984129E-2</v>
      </c>
      <c r="AF365" s="52">
        <f>VLOOKUP($B365,Data!$A$8:$GL$500,169,FALSE)</f>
        <v>8.2305901524851593E-2</v>
      </c>
      <c r="AG365" s="52">
        <f>VLOOKUP($B365,Data!$A$8:$GL$500,170,FALSE)</f>
        <v>7.7252849499883688E-2</v>
      </c>
      <c r="AH365" s="52">
        <f>VLOOKUP($B365,Data!$A$8:$GL$500,171,FALSE)</f>
        <v>7.731684876365727E-2</v>
      </c>
      <c r="AI365" s="52">
        <f>VLOOKUP($B365,Data!$A$8:$GL$500,172,FALSE)</f>
        <v>7.3537258509659614E-2</v>
      </c>
      <c r="AJ365" s="52">
        <f>VLOOKUP($B365,Data!$A$8:$GL$500,173,FALSE)</f>
        <v>7.4814103288507169E-2</v>
      </c>
      <c r="AK365" s="52">
        <f>VLOOKUP($B365,Data!$A$8:$GL$500,174,FALSE)</f>
        <v>6.8591061452513966E-2</v>
      </c>
    </row>
    <row r="366" spans="1:37">
      <c r="A366" s="1"/>
      <c r="B366" s="17" t="s">
        <v>32</v>
      </c>
      <c r="C366" s="3"/>
      <c r="H366" s="23">
        <f>VLOOKUP($B366,Data!$A$8:$GL$500,145,FALSE)</f>
        <v>2.0482844278838688E-2</v>
      </c>
      <c r="I366" s="23">
        <f>VLOOKUP($B366,Data!$A$8:$GL$500,146,FALSE)</f>
        <v>2.0683123738549913E-2</v>
      </c>
      <c r="J366" s="23">
        <f>VLOOKUP($B366,Data!$A$8:$GL$500,147,FALSE)</f>
        <v>1.9503469545104086E-2</v>
      </c>
      <c r="K366" s="23">
        <f>VLOOKUP($B366,Data!$A$8:$GL$500,148,FALSE)</f>
        <v>1.961792235691269E-2</v>
      </c>
      <c r="L366" s="23">
        <f>VLOOKUP($B366,Data!$A$8:$GL$500,149,FALSE)</f>
        <v>2.1083486801718846E-2</v>
      </c>
      <c r="M366" s="23">
        <f>VLOOKUP($B366,Data!$A$8:$GL$500,150,FALSE)</f>
        <v>1.8686355945239194E-2</v>
      </c>
      <c r="N366" s="23">
        <f>VLOOKUP($B366,Data!$A$8:$GL$500,151,FALSE)</f>
        <v>1.8114055478072214E-2</v>
      </c>
      <c r="O366" s="23">
        <f>VLOOKUP($B366,Data!$A$8:$GL$500,152,FALSE)</f>
        <v>1.6868935776990605E-2</v>
      </c>
      <c r="P366" s="23">
        <f>VLOOKUP($B366,Data!$A$8:$GL$500,153,FALSE)</f>
        <v>1.8279684178560584E-2</v>
      </c>
      <c r="Q366" s="23">
        <f>VLOOKUP($B366,Data!$A$8:$GL$500,154,FALSE)</f>
        <v>1.8066331964095541E-2</v>
      </c>
      <c r="R366" s="23">
        <f>VLOOKUP($B366,Data!$A$8:$GL$500,155,FALSE)</f>
        <v>1.9944007263922519E-2</v>
      </c>
      <c r="S366" s="23">
        <f>VLOOKUP($B366,Data!$A$8:$GL$500,156,FALSE)</f>
        <v>2.5774754346182916E-2</v>
      </c>
      <c r="T366" s="23">
        <f>VLOOKUP($B366,Data!$A$8:$GL$500,157,FALSE)</f>
        <v>3.6776785714285713E-2</v>
      </c>
      <c r="U366" s="23">
        <f>VLOOKUP($B366,Data!$A$8:$GL$500,158,FALSE)</f>
        <v>3.730128014289967E-2</v>
      </c>
      <c r="V366" s="23">
        <f>VLOOKUP($B366,Data!$A$8:$GL$500,159,FALSE)</f>
        <v>3.7038311882669858E-2</v>
      </c>
      <c r="W366" s="23">
        <f>VLOOKUP($B366,Data!$A$8:$GL$500,160,FALSE)</f>
        <v>3.620731156912893E-2</v>
      </c>
      <c r="X366" s="23">
        <f>VLOOKUP($B366,Data!$A$8:$GL$500,161,FALSE)</f>
        <v>3.7431859479103574E-2</v>
      </c>
      <c r="Y366" s="23">
        <f>VLOOKUP($B366,Data!$A$8:$GL$500,162,FALSE)</f>
        <v>3.2279808268424207E-2</v>
      </c>
      <c r="Z366" s="23">
        <f>VLOOKUP($B366,Data!$A$8:$GL$500,163,FALSE)</f>
        <v>3.1154765461607409E-2</v>
      </c>
      <c r="AA366" s="23">
        <f>VLOOKUP($B366,Data!$A$8:$GL$500,164,FALSE)</f>
        <v>3.0262290167865708E-2</v>
      </c>
      <c r="AB366" s="23">
        <f>VLOOKUP($B366,Data!$A$8:$GL$500,165,FALSE)</f>
        <v>3.3093922651933699E-2</v>
      </c>
      <c r="AC366" s="23">
        <f>VLOOKUP($B366,Data!$A$8:$GL$500,166,FALSE)</f>
        <v>3.1553626599970575E-2</v>
      </c>
      <c r="AD366" s="23">
        <f>VLOOKUP($B366,Data!$A$8:$GL$500,167,FALSE)</f>
        <v>3.3198404491062199E-2</v>
      </c>
      <c r="AE366" s="52">
        <f>VLOOKUP($B366,Data!$A$8:$GL$500,168,FALSE)</f>
        <v>3.2487904999266973E-2</v>
      </c>
      <c r="AF366" s="52">
        <f>VLOOKUP($B366,Data!$A$8:$GL$500,169,FALSE)</f>
        <v>3.6313160987074031E-2</v>
      </c>
      <c r="AG366" s="52">
        <f>VLOOKUP($B366,Data!$A$8:$GL$500,170,FALSE)</f>
        <v>3.4448265550239235E-2</v>
      </c>
      <c r="AH366" s="52">
        <f>VLOOKUP($B366,Data!$A$8:$GL$500,171,FALSE)</f>
        <v>3.4489735637276621E-2</v>
      </c>
      <c r="AI366" s="52">
        <f>VLOOKUP($B366,Data!$A$8:$GL$500,172,FALSE)</f>
        <v>3.2660214107640417E-2</v>
      </c>
      <c r="AJ366" s="52">
        <f>VLOOKUP($B366,Data!$A$8:$GL$500,173,FALSE)</f>
        <v>3.4903413217138704E-2</v>
      </c>
      <c r="AK366" s="52">
        <f>VLOOKUP($B366,Data!$A$8:$GL$500,174,FALSE)</f>
        <v>3.0288433804441881E-2</v>
      </c>
    </row>
    <row r="367" spans="1:37">
      <c r="A367" s="1"/>
      <c r="B367" s="17" t="s">
        <v>33</v>
      </c>
      <c r="C367" s="3"/>
      <c r="H367" s="23">
        <f>VLOOKUP($B367,Data!$A$8:$GL$500,145,FALSE)</f>
        <v>3.6499959339676341E-2</v>
      </c>
      <c r="I367" s="23">
        <f>VLOOKUP($B367,Data!$A$8:$GL$500,146,FALSE)</f>
        <v>3.5968433832456494E-2</v>
      </c>
      <c r="J367" s="23">
        <f>VLOOKUP($B367,Data!$A$8:$GL$500,147,FALSE)</f>
        <v>3.6253421349219127E-2</v>
      </c>
      <c r="K367" s="23">
        <f>VLOOKUP($B367,Data!$A$8:$GL$500,148,FALSE)</f>
        <v>3.4758576363782434E-2</v>
      </c>
      <c r="L367" s="23">
        <f>VLOOKUP($B367,Data!$A$8:$GL$500,149,FALSE)</f>
        <v>3.7078272061781034E-2</v>
      </c>
      <c r="M367" s="23">
        <f>VLOOKUP($B367,Data!$A$8:$GL$500,150,FALSE)</f>
        <v>3.374889903114741E-2</v>
      </c>
      <c r="N367" s="23">
        <f>VLOOKUP($B367,Data!$A$8:$GL$500,151,FALSE)</f>
        <v>3.3665172855313702E-2</v>
      </c>
      <c r="O367" s="23">
        <f>VLOOKUP($B367,Data!$A$8:$GL$500,152,FALSE)</f>
        <v>3.1791643275322801E-2</v>
      </c>
      <c r="P367" s="23">
        <f>VLOOKUP($B367,Data!$A$8:$GL$500,153,FALSE)</f>
        <v>3.4368000000000003E-2</v>
      </c>
      <c r="Q367" s="23">
        <f>VLOOKUP($B367,Data!$A$8:$GL$500,154,FALSE)</f>
        <v>3.4952251023192361E-2</v>
      </c>
      <c r="R367" s="23">
        <f>VLOOKUP($B367,Data!$A$8:$GL$500,155,FALSE)</f>
        <v>3.9484066767830048E-2</v>
      </c>
      <c r="S367" s="23">
        <f>VLOOKUP($B367,Data!$A$8:$GL$500,156,FALSE)</f>
        <v>4.6771760930605699E-2</v>
      </c>
      <c r="T367" s="23">
        <f>VLOOKUP($B367,Data!$A$8:$GL$500,157,FALSE)</f>
        <v>6.0985813897571531E-2</v>
      </c>
      <c r="U367" s="23">
        <f>VLOOKUP($B367,Data!$A$8:$GL$500,158,FALSE)</f>
        <v>6.1963136569476447E-2</v>
      </c>
      <c r="V367" s="23">
        <f>VLOOKUP($B367,Data!$A$8:$GL$500,159,FALSE)</f>
        <v>6.5388391796658479E-2</v>
      </c>
      <c r="W367" s="23">
        <f>VLOOKUP($B367,Data!$A$8:$GL$500,160,FALSE)</f>
        <v>6.3793757408139071E-2</v>
      </c>
      <c r="X367" s="23">
        <f>VLOOKUP($B367,Data!$A$8:$GL$500,161,FALSE)</f>
        <v>6.5146860897791148E-2</v>
      </c>
      <c r="Y367" s="23">
        <f>VLOOKUP($B367,Data!$A$8:$GL$500,162,FALSE)</f>
        <v>5.9009830347233234E-2</v>
      </c>
      <c r="Z367" s="23">
        <f>VLOOKUP($B367,Data!$A$8:$GL$500,163,FALSE)</f>
        <v>5.9211861718997782E-2</v>
      </c>
      <c r="AA367" s="23">
        <f>VLOOKUP($B367,Data!$A$8:$GL$500,164,FALSE)</f>
        <v>5.6255834190333046E-2</v>
      </c>
      <c r="AB367" s="23">
        <f>VLOOKUP($B367,Data!$A$8:$GL$500,165,FALSE)</f>
        <v>6.0155790477704474E-2</v>
      </c>
      <c r="AC367" s="23">
        <f>VLOOKUP($B367,Data!$A$8:$GL$500,166,FALSE)</f>
        <v>6.0704671417260492E-2</v>
      </c>
      <c r="AD367" s="23">
        <f>VLOOKUP($B367,Data!$A$8:$GL$500,167,FALSE)</f>
        <v>6.5377358490566043E-2</v>
      </c>
      <c r="AE367" s="52">
        <f>VLOOKUP($B367,Data!$A$8:$GL$500,168,FALSE)</f>
        <v>6.4455103003616926E-2</v>
      </c>
      <c r="AF367" s="52">
        <f>VLOOKUP($B367,Data!$A$8:$GL$500,169,FALSE)</f>
        <v>6.8446449588073749E-2</v>
      </c>
      <c r="AG367" s="52">
        <f>VLOOKUP($B367,Data!$A$8:$GL$500,170,FALSE)</f>
        <v>6.5291228070175442E-2</v>
      </c>
      <c r="AH367" s="52">
        <f>VLOOKUP($B367,Data!$A$8:$GL$500,171,FALSE)</f>
        <v>6.5841346153846153E-2</v>
      </c>
      <c r="AI367" s="52">
        <f>VLOOKUP($B367,Data!$A$8:$GL$500,172,FALSE)</f>
        <v>6.3670856610800741E-2</v>
      </c>
      <c r="AJ367" s="52">
        <f>VLOOKUP($B367,Data!$A$8:$GL$500,173,FALSE)</f>
        <v>6.5758251904285608E-2</v>
      </c>
      <c r="AK367" s="52">
        <f>VLOOKUP($B367,Data!$A$8:$GL$500,174,FALSE)</f>
        <v>6.1101433636503777E-2</v>
      </c>
    </row>
    <row r="368" spans="1:37">
      <c r="A368" s="1"/>
      <c r="B368" s="17" t="s">
        <v>34</v>
      </c>
      <c r="C368" s="3"/>
      <c r="H368" s="23">
        <f>VLOOKUP($B368,Data!$A$8:$GL$500,145,FALSE)</f>
        <v>2.1120353522225112E-2</v>
      </c>
      <c r="I368" s="23">
        <f>VLOOKUP($B368,Data!$A$8:$GL$500,146,FALSE)</f>
        <v>1.9732165851146021E-2</v>
      </c>
      <c r="J368" s="23">
        <f>VLOOKUP($B368,Data!$A$8:$GL$500,147,FALSE)</f>
        <v>1.9632862644415917E-2</v>
      </c>
      <c r="K368" s="23">
        <f>VLOOKUP($B368,Data!$A$8:$GL$500,148,FALSE)</f>
        <v>1.9938563931908359E-2</v>
      </c>
      <c r="L368" s="23">
        <f>VLOOKUP($B368,Data!$A$8:$GL$500,149,FALSE)</f>
        <v>2.0937340804890472E-2</v>
      </c>
      <c r="M368" s="23">
        <f>VLOOKUP($B368,Data!$A$8:$GL$500,150,FALSE)</f>
        <v>1.7845066868533939E-2</v>
      </c>
      <c r="N368" s="23">
        <f>VLOOKUP($B368,Data!$A$8:$GL$500,151,FALSE)</f>
        <v>1.6012793176972281E-2</v>
      </c>
      <c r="O368" s="23">
        <f>VLOOKUP($B368,Data!$A$8:$GL$500,152,FALSE)</f>
        <v>1.5816723078851697E-2</v>
      </c>
      <c r="P368" s="23">
        <f>VLOOKUP($B368,Data!$A$8:$GL$500,153,FALSE)</f>
        <v>1.715524827152734E-2</v>
      </c>
      <c r="Q368" s="23">
        <f>VLOOKUP($B368,Data!$A$8:$GL$500,154,FALSE)</f>
        <v>1.6135199300262401E-2</v>
      </c>
      <c r="R368" s="23">
        <f>VLOOKUP($B368,Data!$A$8:$GL$500,155,FALSE)</f>
        <v>1.9570948886954358E-2</v>
      </c>
      <c r="S368" s="23">
        <f>VLOOKUP($B368,Data!$A$8:$GL$500,156,FALSE)</f>
        <v>2.6949173605070213E-2</v>
      </c>
      <c r="T368" s="23">
        <f>VLOOKUP($B368,Data!$A$8:$GL$500,157,FALSE)</f>
        <v>3.6537320810677211E-2</v>
      </c>
      <c r="U368" s="23">
        <f>VLOOKUP($B368,Data!$A$8:$GL$500,158,FALSE)</f>
        <v>3.5107860153731713E-2</v>
      </c>
      <c r="V368" s="23">
        <f>VLOOKUP($B368,Data!$A$8:$GL$500,159,FALSE)</f>
        <v>3.4748290863890613E-2</v>
      </c>
      <c r="W368" s="23">
        <f>VLOOKUP($B368,Data!$A$8:$GL$500,160,FALSE)</f>
        <v>3.3046572605818454E-2</v>
      </c>
      <c r="X368" s="23">
        <f>VLOOKUP($B368,Data!$A$8:$GL$500,161,FALSE)</f>
        <v>3.6151518971385355E-2</v>
      </c>
      <c r="Y368" s="23">
        <f>VLOOKUP($B368,Data!$A$8:$GL$500,162,FALSE)</f>
        <v>3.0093599797622061E-2</v>
      </c>
      <c r="Z368" s="23">
        <f>VLOOKUP($B368,Data!$A$8:$GL$500,163,FALSE)</f>
        <v>3.0151168699186992E-2</v>
      </c>
      <c r="AA368" s="23">
        <f>VLOOKUP($B368,Data!$A$8:$GL$500,164,FALSE)</f>
        <v>3.1473550031867428E-2</v>
      </c>
      <c r="AB368" s="23">
        <f>VLOOKUP($B368,Data!$A$8:$GL$500,165,FALSE)</f>
        <v>3.5411372096008212E-2</v>
      </c>
      <c r="AC368" s="23">
        <f>VLOOKUP($B368,Data!$A$8:$GL$500,166,FALSE)</f>
        <v>3.2604247604247606E-2</v>
      </c>
      <c r="AD368" s="23">
        <f>VLOOKUP($B368,Data!$A$8:$GL$500,167,FALSE)</f>
        <v>3.507583547557841E-2</v>
      </c>
      <c r="AE368" s="52">
        <f>VLOOKUP($B368,Data!$A$8:$GL$500,168,FALSE)</f>
        <v>3.5232558139534881E-2</v>
      </c>
      <c r="AF368" s="52">
        <f>VLOOKUP($B368,Data!$A$8:$GL$500,169,FALSE)</f>
        <v>3.8064803049555271E-2</v>
      </c>
      <c r="AG368" s="52">
        <f>VLOOKUP($B368,Data!$A$8:$GL$500,170,FALSE)</f>
        <v>3.3111587982832619E-2</v>
      </c>
      <c r="AH368" s="52">
        <f>VLOOKUP($B368,Data!$A$8:$GL$500,171,FALSE)</f>
        <v>3.2537617954603415E-2</v>
      </c>
      <c r="AI368" s="52">
        <f>VLOOKUP($B368,Data!$A$8:$GL$500,172,FALSE)</f>
        <v>3.2094861660079049E-2</v>
      </c>
      <c r="AJ368" s="52">
        <f>VLOOKUP($B368,Data!$A$8:$GL$500,173,FALSE)</f>
        <v>3.3707267662699415E-2</v>
      </c>
      <c r="AK368" s="52">
        <f>VLOOKUP($B368,Data!$A$8:$GL$500,174,FALSE)</f>
        <v>2.8251765893037337E-2</v>
      </c>
    </row>
    <row r="369" spans="1:37">
      <c r="A369" s="1"/>
      <c r="B369" s="17" t="s">
        <v>17</v>
      </c>
      <c r="C369" s="3"/>
      <c r="H369" s="23">
        <f>VLOOKUP($B369,Data!$A$8:$GL$500,145,FALSE)</f>
        <v>1.9196153148248955E-2</v>
      </c>
      <c r="I369" s="23">
        <f>VLOOKUP($B369,Data!$A$8:$GL$500,146,FALSE)</f>
        <v>1.8527982724491632E-2</v>
      </c>
      <c r="J369" s="23">
        <f>VLOOKUP($B369,Data!$A$8:$GL$500,147,FALSE)</f>
        <v>1.9296436968710435E-2</v>
      </c>
      <c r="K369" s="23">
        <f>VLOOKUP($B369,Data!$A$8:$GL$500,148,FALSE)</f>
        <v>1.7362637362637361E-2</v>
      </c>
      <c r="L369" s="23">
        <f>VLOOKUP($B369,Data!$A$8:$GL$500,149,FALSE)</f>
        <v>1.8350193121206549E-2</v>
      </c>
      <c r="M369" s="23">
        <f>VLOOKUP($B369,Data!$A$8:$GL$500,150,FALSE)</f>
        <v>1.6829268292682928E-2</v>
      </c>
      <c r="N369" s="23">
        <f>VLOOKUP($B369,Data!$A$8:$GL$500,151,FALSE)</f>
        <v>1.5740534521158128E-2</v>
      </c>
      <c r="O369" s="23">
        <f>VLOOKUP($B369,Data!$A$8:$GL$500,152,FALSE)</f>
        <v>1.3731644640234948E-2</v>
      </c>
      <c r="P369" s="23">
        <f>VLOOKUP($B369,Data!$A$8:$GL$500,153,FALSE)</f>
        <v>1.5223149492017416E-2</v>
      </c>
      <c r="Q369" s="23">
        <f>VLOOKUP($B369,Data!$A$8:$GL$500,154,FALSE)</f>
        <v>1.4935181850918256E-2</v>
      </c>
      <c r="R369" s="23">
        <f>VLOOKUP($B369,Data!$A$8:$GL$500,155,FALSE)</f>
        <v>1.7562949640287769E-2</v>
      </c>
      <c r="S369" s="23">
        <f>VLOOKUP($B369,Data!$A$8:$GL$500,156,FALSE)</f>
        <v>2.1844763423710792E-2</v>
      </c>
      <c r="T369" s="23">
        <f>VLOOKUP($B369,Data!$A$8:$GL$500,157,FALSE)</f>
        <v>3.2288195675292453E-2</v>
      </c>
      <c r="U369" s="23">
        <f>VLOOKUP($B369,Data!$A$8:$GL$500,158,FALSE)</f>
        <v>3.4438122332859172E-2</v>
      </c>
      <c r="V369" s="23">
        <f>VLOOKUP($B369,Data!$A$8:$GL$500,159,FALSE)</f>
        <v>3.4923212709620476E-2</v>
      </c>
      <c r="W369" s="23">
        <f>VLOOKUP($B369,Data!$A$8:$GL$500,160,FALSE)</f>
        <v>3.3722666666666665E-2</v>
      </c>
      <c r="X369" s="23">
        <f>VLOOKUP($B369,Data!$A$8:$GL$500,161,FALSE)</f>
        <v>3.4968197879858658E-2</v>
      </c>
      <c r="Y369" s="23">
        <f>VLOOKUP($B369,Data!$A$8:$GL$500,162,FALSE)</f>
        <v>3.1099384344766931E-2</v>
      </c>
      <c r="Z369" s="23">
        <f>VLOOKUP($B369,Data!$A$8:$GL$500,163,FALSE)</f>
        <v>3.0930518909410731E-2</v>
      </c>
      <c r="AA369" s="23">
        <f>VLOOKUP($B369,Data!$A$8:$GL$500,164,FALSE)</f>
        <v>2.9580530973451327E-2</v>
      </c>
      <c r="AB369" s="23">
        <f>VLOOKUP($B369,Data!$A$8:$GL$500,165,FALSE)</f>
        <v>3.1850995732574681E-2</v>
      </c>
      <c r="AC369" s="23">
        <f>VLOOKUP($B369,Data!$A$8:$GL$500,166,FALSE)</f>
        <v>3.0915542938254079E-2</v>
      </c>
      <c r="AD369" s="23">
        <f>VLOOKUP($B369,Data!$A$8:$GL$500,167,FALSE)</f>
        <v>3.2627956230144722E-2</v>
      </c>
      <c r="AE369" s="52">
        <f>VLOOKUP($B369,Data!$A$8:$GL$500,168,FALSE)</f>
        <v>3.1419320966048304E-2</v>
      </c>
      <c r="AF369" s="52">
        <f>VLOOKUP($B369,Data!$A$8:$GL$500,169,FALSE)</f>
        <v>3.3252781641168287E-2</v>
      </c>
      <c r="AG369" s="52">
        <f>VLOOKUP($B369,Data!$A$8:$GL$500,170,FALSE)</f>
        <v>3.0024200518582542E-2</v>
      </c>
      <c r="AH369" s="52">
        <f>VLOOKUP($B369,Data!$A$8:$GL$500,171,FALSE)</f>
        <v>3.0332294911734163E-2</v>
      </c>
      <c r="AI369" s="52">
        <f>VLOOKUP($B369,Data!$A$8:$GL$500,172,FALSE)</f>
        <v>2.8885655597398151E-2</v>
      </c>
      <c r="AJ369" s="52">
        <f>VLOOKUP($B369,Data!$A$8:$GL$500,173,FALSE)</f>
        <v>3.0595701472330344E-2</v>
      </c>
      <c r="AK369" s="52">
        <f>VLOOKUP($B369,Data!$A$8:$GL$500,174,FALSE)</f>
        <v>2.7252153352474245E-2</v>
      </c>
    </row>
    <row r="370" spans="1:37">
      <c r="A370" s="1"/>
      <c r="B370" s="17" t="s">
        <v>35</v>
      </c>
      <c r="C370" s="3"/>
      <c r="H370" s="23">
        <f>VLOOKUP($B370,Data!$A$8:$GL$500,145,FALSE)</f>
        <v>2.6954781479878839E-2</v>
      </c>
      <c r="I370" s="23">
        <f>VLOOKUP($B370,Data!$A$8:$GL$500,146,FALSE)</f>
        <v>2.5460252178148169E-2</v>
      </c>
      <c r="J370" s="23">
        <f>VLOOKUP($B370,Data!$A$8:$GL$500,147,FALSE)</f>
        <v>2.5012401596031488E-2</v>
      </c>
      <c r="K370" s="23">
        <f>VLOOKUP($B370,Data!$A$8:$GL$500,148,FALSE)</f>
        <v>2.4507746933505489E-2</v>
      </c>
      <c r="L370" s="23">
        <f>VLOOKUP($B370,Data!$A$8:$GL$500,149,FALSE)</f>
        <v>2.5520291642095107E-2</v>
      </c>
      <c r="M370" s="23">
        <f>VLOOKUP($B370,Data!$A$8:$GL$500,150,FALSE)</f>
        <v>2.2613307618129221E-2</v>
      </c>
      <c r="N370" s="23">
        <f>VLOOKUP($B370,Data!$A$8:$GL$500,151,FALSE)</f>
        <v>2.1204909284951973E-2</v>
      </c>
      <c r="O370" s="23">
        <f>VLOOKUP($B370,Data!$A$8:$GL$500,152,FALSE)</f>
        <v>2.0267153361900228E-2</v>
      </c>
      <c r="P370" s="23">
        <f>VLOOKUP($B370,Data!$A$8:$GL$500,153,FALSE)</f>
        <v>2.1315317217354586E-2</v>
      </c>
      <c r="Q370" s="23">
        <f>VLOOKUP($B370,Data!$A$8:$GL$500,154,FALSE)</f>
        <v>2.0836886151902732E-2</v>
      </c>
      <c r="R370" s="23">
        <f>VLOOKUP($B370,Data!$A$8:$GL$500,155,FALSE)</f>
        <v>2.389396902584703E-2</v>
      </c>
      <c r="S370" s="23">
        <f>VLOOKUP($B370,Data!$A$8:$GL$500,156,FALSE)</f>
        <v>3.1236359783875411E-2</v>
      </c>
      <c r="T370" s="23">
        <f>VLOOKUP($B370,Data!$A$8:$GL$500,157,FALSE)</f>
        <v>4.2954916092377296E-2</v>
      </c>
      <c r="U370" s="23">
        <f>VLOOKUP($B370,Data!$A$8:$GL$500,158,FALSE)</f>
        <v>4.2926726852823852E-2</v>
      </c>
      <c r="V370" s="23">
        <f>VLOOKUP($B370,Data!$A$8:$GL$500,159,FALSE)</f>
        <v>4.3276595744680853E-2</v>
      </c>
      <c r="W370" s="23">
        <f>VLOOKUP($B370,Data!$A$8:$GL$500,160,FALSE)</f>
        <v>4.30407556228148E-2</v>
      </c>
      <c r="X370" s="23">
        <f>VLOOKUP($B370,Data!$A$8:$GL$500,161,FALSE)</f>
        <v>4.517543859649123E-2</v>
      </c>
      <c r="Y370" s="23">
        <f>VLOOKUP($B370,Data!$A$8:$GL$500,162,FALSE)</f>
        <v>3.9503490264000421E-2</v>
      </c>
      <c r="Z370" s="23">
        <f>VLOOKUP($B370,Data!$A$8:$GL$500,163,FALSE)</f>
        <v>3.8322991083068261E-2</v>
      </c>
      <c r="AA370" s="23">
        <f>VLOOKUP($B370,Data!$A$8:$GL$500,164,FALSE)</f>
        <v>3.8370725105408357E-2</v>
      </c>
      <c r="AB370" s="23">
        <f>VLOOKUP($B370,Data!$A$8:$GL$500,165,FALSE)</f>
        <v>4.0899127363390818E-2</v>
      </c>
      <c r="AC370" s="23">
        <f>VLOOKUP($B370,Data!$A$8:$GL$500,166,FALSE)</f>
        <v>3.996307660304748E-2</v>
      </c>
      <c r="AD370" s="23">
        <f>VLOOKUP($B370,Data!$A$8:$GL$500,167,FALSE)</f>
        <v>4.2298754754337517E-2</v>
      </c>
      <c r="AE370" s="52">
        <f>VLOOKUP($B370,Data!$A$8:$GL$500,168,FALSE)</f>
        <v>4.2916015421485883E-2</v>
      </c>
      <c r="AF370" s="52">
        <f>VLOOKUP($B370,Data!$A$8:$GL$500,169,FALSE)</f>
        <v>4.561410788381743E-2</v>
      </c>
      <c r="AG370" s="52">
        <f>VLOOKUP($B370,Data!$A$8:$GL$500,170,FALSE)</f>
        <v>4.1921179708188379E-2</v>
      </c>
      <c r="AH370" s="52">
        <f>VLOOKUP($B370,Data!$A$8:$GL$500,171,FALSE)</f>
        <v>4.0956905503634476E-2</v>
      </c>
      <c r="AI370" s="52">
        <f>VLOOKUP($B370,Data!$A$8:$GL$500,172,FALSE)</f>
        <v>4.1031443917192469E-2</v>
      </c>
      <c r="AJ370" s="52">
        <f>VLOOKUP($B370,Data!$A$8:$GL$500,173,FALSE)</f>
        <v>4.2764626134112006E-2</v>
      </c>
      <c r="AK370" s="52">
        <f>VLOOKUP($B370,Data!$A$8:$GL$500,174,FALSE)</f>
        <v>3.7688603531300158E-2</v>
      </c>
    </row>
    <row r="371" spans="1:37">
      <c r="A371" s="1"/>
      <c r="B371" s="17" t="s">
        <v>36</v>
      </c>
      <c r="C371" s="3"/>
      <c r="H371" s="23">
        <f>VLOOKUP($B371,Data!$A$8:$GL$500,145,FALSE)</f>
        <v>3.3737173589979477E-2</v>
      </c>
      <c r="I371" s="23">
        <f>VLOOKUP($B371,Data!$A$8:$GL$500,146,FALSE)</f>
        <v>3.2418529679725278E-2</v>
      </c>
      <c r="J371" s="23">
        <f>VLOOKUP($B371,Data!$A$8:$GL$500,147,FALSE)</f>
        <v>3.2809604043807922E-2</v>
      </c>
      <c r="K371" s="23">
        <f>VLOOKUP($B371,Data!$A$8:$GL$500,148,FALSE)</f>
        <v>3.1391806357376366E-2</v>
      </c>
      <c r="L371" s="23">
        <f>VLOOKUP($B371,Data!$A$8:$GL$500,149,FALSE)</f>
        <v>3.2790746289457183E-2</v>
      </c>
      <c r="M371" s="23">
        <f>VLOOKUP($B371,Data!$A$8:$GL$500,150,FALSE)</f>
        <v>2.987118785684445E-2</v>
      </c>
      <c r="N371" s="23">
        <f>VLOOKUP($B371,Data!$A$8:$GL$500,151,FALSE)</f>
        <v>2.8916533463062062E-2</v>
      </c>
      <c r="O371" s="23">
        <f>VLOOKUP($B371,Data!$A$8:$GL$500,152,FALSE)</f>
        <v>2.7597212543554007E-2</v>
      </c>
      <c r="P371" s="23">
        <f>VLOOKUP($B371,Data!$A$8:$GL$500,153,FALSE)</f>
        <v>2.9820562560620757E-2</v>
      </c>
      <c r="Q371" s="23">
        <f>VLOOKUP($B371,Data!$A$8:$GL$500,154,FALSE)</f>
        <v>3.0150812867519888E-2</v>
      </c>
      <c r="R371" s="23">
        <f>VLOOKUP($B371,Data!$A$8:$GL$500,155,FALSE)</f>
        <v>3.4181158428043271E-2</v>
      </c>
      <c r="S371" s="23">
        <f>VLOOKUP($B371,Data!$A$8:$GL$500,156,FALSE)</f>
        <v>4.1733077292366777E-2</v>
      </c>
      <c r="T371" s="23">
        <f>VLOOKUP($B371,Data!$A$8:$GL$500,157,FALSE)</f>
        <v>5.4143287258792937E-2</v>
      </c>
      <c r="U371" s="23">
        <f>VLOOKUP($B371,Data!$A$8:$GL$500,158,FALSE)</f>
        <v>5.6530877721484324E-2</v>
      </c>
      <c r="V371" s="23">
        <f>VLOOKUP($B371,Data!$A$8:$GL$500,159,FALSE)</f>
        <v>5.7561075754465202E-2</v>
      </c>
      <c r="W371" s="23">
        <f>VLOOKUP($B371,Data!$A$8:$GL$500,160,FALSE)</f>
        <v>5.6128899554336649E-2</v>
      </c>
      <c r="X371" s="23">
        <f>VLOOKUP($B371,Data!$A$8:$GL$500,161,FALSE)</f>
        <v>5.7871656290620507E-2</v>
      </c>
      <c r="Y371" s="23">
        <f>VLOOKUP($B371,Data!$A$8:$GL$500,162,FALSE)</f>
        <v>5.147813688212928E-2</v>
      </c>
      <c r="Z371" s="23">
        <f>VLOOKUP($B371,Data!$A$8:$GL$500,163,FALSE)</f>
        <v>5.2982118294360385E-2</v>
      </c>
      <c r="AA371" s="23">
        <f>VLOOKUP($B371,Data!$A$8:$GL$500,164,FALSE)</f>
        <v>5.2255103438827236E-2</v>
      </c>
      <c r="AB371" s="23">
        <f>VLOOKUP($B371,Data!$A$8:$GL$500,165,FALSE)</f>
        <v>5.5833563345293956E-2</v>
      </c>
      <c r="AC371" s="23">
        <f>VLOOKUP($B371,Data!$A$8:$GL$500,166,FALSE)</f>
        <v>5.431621864418492E-2</v>
      </c>
      <c r="AD371" s="23">
        <f>VLOOKUP($B371,Data!$A$8:$GL$500,167,FALSE)</f>
        <v>5.7990159229139616E-2</v>
      </c>
      <c r="AE371" s="52">
        <f>VLOOKUP($B371,Data!$A$8:$GL$500,168,FALSE)</f>
        <v>5.8393541324575804E-2</v>
      </c>
      <c r="AF371" s="52">
        <f>VLOOKUP($B371,Data!$A$8:$GL$500,169,FALSE)</f>
        <v>6.1659539808592956E-2</v>
      </c>
      <c r="AG371" s="52">
        <f>VLOOKUP($B371,Data!$A$8:$GL$500,170,FALSE)</f>
        <v>5.9298768106132396E-2</v>
      </c>
      <c r="AH371" s="52">
        <f>VLOOKUP($B371,Data!$A$8:$GL$500,171,FALSE)</f>
        <v>5.8906997104182103E-2</v>
      </c>
      <c r="AI371" s="52">
        <f>VLOOKUP($B371,Data!$A$8:$GL$500,172,FALSE)</f>
        <v>5.7189081225033286E-2</v>
      </c>
      <c r="AJ371" s="52">
        <f>VLOOKUP($B371,Data!$A$8:$GL$500,173,FALSE)</f>
        <v>5.9542565867867076E-2</v>
      </c>
      <c r="AK371" s="52">
        <f>VLOOKUP($B371,Data!$A$8:$GL$500,174,FALSE)</f>
        <v>5.545352447644844E-2</v>
      </c>
    </row>
    <row r="372" spans="1:37">
      <c r="A372" s="1"/>
      <c r="B372" s="17" t="s">
        <v>37</v>
      </c>
      <c r="C372" s="3"/>
      <c r="H372" s="23">
        <f>VLOOKUP($B372,Data!$A$8:$GL$500,145,FALSE)</f>
        <v>3.1685036032217041E-2</v>
      </c>
      <c r="I372" s="23">
        <f>VLOOKUP($B372,Data!$A$8:$GL$500,146,FALSE)</f>
        <v>3.028281975517096E-2</v>
      </c>
      <c r="J372" s="23">
        <f>VLOOKUP($B372,Data!$A$8:$GL$500,147,FALSE)</f>
        <v>3.0977191881146685E-2</v>
      </c>
      <c r="K372" s="23">
        <f>VLOOKUP($B372,Data!$A$8:$GL$500,148,FALSE)</f>
        <v>2.8428541967415961E-2</v>
      </c>
      <c r="L372" s="23">
        <f>VLOOKUP($B372,Data!$A$8:$GL$500,149,FALSE)</f>
        <v>2.9664109475430231E-2</v>
      </c>
      <c r="M372" s="23">
        <f>VLOOKUP($B372,Data!$A$8:$GL$500,150,FALSE)</f>
        <v>2.8279859242392881E-2</v>
      </c>
      <c r="N372" s="23">
        <f>VLOOKUP($B372,Data!$A$8:$GL$500,151,FALSE)</f>
        <v>2.6154322261192492E-2</v>
      </c>
      <c r="O372" s="23">
        <f>VLOOKUP($B372,Data!$A$8:$GL$500,152,FALSE)</f>
        <v>2.4080016670139613E-2</v>
      </c>
      <c r="P372" s="23">
        <f>VLOOKUP($B372,Data!$A$8:$GL$500,153,FALSE)</f>
        <v>2.5523038605230385E-2</v>
      </c>
      <c r="Q372" s="23">
        <f>VLOOKUP($B372,Data!$A$8:$GL$500,154,FALSE)</f>
        <v>2.5973377703826954E-2</v>
      </c>
      <c r="R372" s="23">
        <f>VLOOKUP($B372,Data!$A$8:$GL$500,155,FALSE)</f>
        <v>2.9805060141020325E-2</v>
      </c>
      <c r="S372" s="23">
        <f>VLOOKUP($B372,Data!$A$8:$GL$500,156,FALSE)</f>
        <v>3.4781172584640793E-2</v>
      </c>
      <c r="T372" s="23">
        <f>VLOOKUP($B372,Data!$A$8:$GL$500,157,FALSE)</f>
        <v>4.7867357512953367E-2</v>
      </c>
      <c r="U372" s="23">
        <f>VLOOKUP($B372,Data!$A$8:$GL$500,158,FALSE)</f>
        <v>5.0381408920383494E-2</v>
      </c>
      <c r="V372" s="23">
        <f>VLOOKUP($B372,Data!$A$8:$GL$500,159,FALSE)</f>
        <v>5.226843100189036E-2</v>
      </c>
      <c r="W372" s="23">
        <f>VLOOKUP($B372,Data!$A$8:$GL$500,160,FALSE)</f>
        <v>4.9351464435146444E-2</v>
      </c>
      <c r="X372" s="23">
        <f>VLOOKUP($B372,Data!$A$8:$GL$500,161,FALSE)</f>
        <v>5.0862653666807971E-2</v>
      </c>
      <c r="Y372" s="23">
        <f>VLOOKUP($B372,Data!$A$8:$GL$500,162,FALSE)</f>
        <v>4.4918137359132471E-2</v>
      </c>
      <c r="Z372" s="23">
        <f>VLOOKUP($B372,Data!$A$8:$GL$500,163,FALSE)</f>
        <v>4.4132991233696815E-2</v>
      </c>
      <c r="AA372" s="23">
        <f>VLOOKUP($B372,Data!$A$8:$GL$500,164,FALSE)</f>
        <v>4.2387931034482761E-2</v>
      </c>
      <c r="AB372" s="23">
        <f>VLOOKUP($B372,Data!$A$8:$GL$500,165,FALSE)</f>
        <v>4.5883482714468633E-2</v>
      </c>
      <c r="AC372" s="23">
        <f>VLOOKUP($B372,Data!$A$8:$GL$500,166,FALSE)</f>
        <v>4.590608324439701E-2</v>
      </c>
      <c r="AD372" s="23">
        <f>VLOOKUP($B372,Data!$A$8:$GL$500,167,FALSE)</f>
        <v>4.7360235393022275E-2</v>
      </c>
      <c r="AE372" s="52">
        <f>VLOOKUP($B372,Data!$A$8:$GL$500,168,FALSE)</f>
        <v>4.5732912723449003E-2</v>
      </c>
      <c r="AF372" s="52">
        <f>VLOOKUP($B372,Data!$A$8:$GL$500,169,FALSE)</f>
        <v>4.928883343730505E-2</v>
      </c>
      <c r="AG372" s="52">
        <f>VLOOKUP($B372,Data!$A$8:$GL$500,170,FALSE)</f>
        <v>4.6962025316455699E-2</v>
      </c>
      <c r="AH372" s="52">
        <f>VLOOKUP($B372,Data!$A$8:$GL$500,171,FALSE)</f>
        <v>4.6598710214270853E-2</v>
      </c>
      <c r="AI372" s="52">
        <f>VLOOKUP($B372,Data!$A$8:$GL$500,172,FALSE)</f>
        <v>4.4326018808777429E-2</v>
      </c>
      <c r="AJ372" s="52">
        <f>VLOOKUP($B372,Data!$A$8:$GL$500,173,FALSE)</f>
        <v>4.7208911307271964E-2</v>
      </c>
      <c r="AK372" s="52">
        <f>VLOOKUP($B372,Data!$A$8:$GL$500,174,FALSE)</f>
        <v>4.3312368972746332E-2</v>
      </c>
    </row>
    <row r="373" spans="1:37">
      <c r="A373" s="1"/>
      <c r="B373" s="17" t="s">
        <v>38</v>
      </c>
      <c r="C373" s="3"/>
      <c r="H373" s="23">
        <f>VLOOKUP($B373,Data!$A$8:$GL$500,145,FALSE)</f>
        <v>3.2505245488879564E-2</v>
      </c>
      <c r="I373" s="23">
        <f>VLOOKUP($B373,Data!$A$8:$GL$500,146,FALSE)</f>
        <v>2.9317568969093551E-2</v>
      </c>
      <c r="J373" s="23">
        <f>VLOOKUP($B373,Data!$A$8:$GL$500,147,FALSE)</f>
        <v>2.8990976210008203E-2</v>
      </c>
      <c r="K373" s="23">
        <f>VLOOKUP($B373,Data!$A$8:$GL$500,148,FALSE)</f>
        <v>3.0355309098377491E-2</v>
      </c>
      <c r="L373" s="23">
        <f>VLOOKUP($B373,Data!$A$8:$GL$500,149,FALSE)</f>
        <v>3.152660776659133E-2</v>
      </c>
      <c r="M373" s="23">
        <f>VLOOKUP($B373,Data!$A$8:$GL$500,150,FALSE)</f>
        <v>2.8436596447748864E-2</v>
      </c>
      <c r="N373" s="23">
        <f>VLOOKUP($B373,Data!$A$8:$GL$500,151,FALSE)</f>
        <v>2.839252720180661E-2</v>
      </c>
      <c r="O373" s="23">
        <f>VLOOKUP($B373,Data!$A$8:$GL$500,152,FALSE)</f>
        <v>2.7602375102375103E-2</v>
      </c>
      <c r="P373" s="23">
        <f>VLOOKUP($B373,Data!$A$8:$GL$500,153,FALSE)</f>
        <v>2.7444557477110883E-2</v>
      </c>
      <c r="Q373" s="23">
        <f>VLOOKUP($B373,Data!$A$8:$GL$500,154,FALSE)</f>
        <v>2.673353596757852E-2</v>
      </c>
      <c r="R373" s="23">
        <f>VLOOKUP($B373,Data!$A$8:$GL$500,155,FALSE)</f>
        <v>3.0427644912849616E-2</v>
      </c>
      <c r="S373" s="23">
        <f>VLOOKUP($B373,Data!$A$8:$GL$500,156,FALSE)</f>
        <v>4.0514541387024608E-2</v>
      </c>
      <c r="T373" s="23">
        <f>VLOOKUP($B373,Data!$A$8:$GL$500,157,FALSE)</f>
        <v>5.2276739889139806E-2</v>
      </c>
      <c r="U373" s="23">
        <f>VLOOKUP($B373,Data!$A$8:$GL$500,158,FALSE)</f>
        <v>5.2049448304045773E-2</v>
      </c>
      <c r="V373" s="23">
        <f>VLOOKUP($B373,Data!$A$8:$GL$500,159,FALSE)</f>
        <v>5.207454433749744E-2</v>
      </c>
      <c r="W373" s="23">
        <f>VLOOKUP($B373,Data!$A$8:$GL$500,160,FALSE)</f>
        <v>5.5590341722938405E-2</v>
      </c>
      <c r="X373" s="23">
        <f>VLOOKUP($B373,Data!$A$8:$GL$500,161,FALSE)</f>
        <v>5.6098663926002053E-2</v>
      </c>
      <c r="Y373" s="23">
        <f>VLOOKUP($B373,Data!$A$8:$GL$500,162,FALSE)</f>
        <v>4.8458213256484146E-2</v>
      </c>
      <c r="Z373" s="23">
        <f>VLOOKUP($B373,Data!$A$8:$GL$500,163,FALSE)</f>
        <v>4.7115029731392248E-2</v>
      </c>
      <c r="AA373" s="23">
        <f>VLOOKUP($B373,Data!$A$8:$GL$500,164,FALSE)</f>
        <v>4.8708622803432772E-2</v>
      </c>
      <c r="AB373" s="23">
        <f>VLOOKUP($B373,Data!$A$8:$GL$500,165,FALSE)</f>
        <v>5.095402066032003E-2</v>
      </c>
      <c r="AC373" s="23">
        <f>VLOOKUP($B373,Data!$A$8:$GL$500,166,FALSE)</f>
        <v>4.8044839426378508E-2</v>
      </c>
      <c r="AD373" s="23">
        <f>VLOOKUP($B373,Data!$A$8:$GL$500,167,FALSE)</f>
        <v>5.122875281589187E-2</v>
      </c>
      <c r="AE373" s="52">
        <f>VLOOKUP($B373,Data!$A$8:$GL$500,168,FALSE)</f>
        <v>5.418352748824852E-2</v>
      </c>
      <c r="AF373" s="52">
        <f>VLOOKUP($B373,Data!$A$8:$GL$500,169,FALSE)</f>
        <v>5.8253608247422678E-2</v>
      </c>
      <c r="AG373" s="52">
        <f>VLOOKUP($B373,Data!$A$8:$GL$500,170,FALSE)</f>
        <v>5.3200330783543519E-2</v>
      </c>
      <c r="AH373" s="52">
        <f>VLOOKUP($B373,Data!$A$8:$GL$500,171,FALSE)</f>
        <v>5.1394438722966014E-2</v>
      </c>
      <c r="AI373" s="52">
        <f>VLOOKUP($B373,Data!$A$8:$GL$500,172,FALSE)</f>
        <v>5.2515515101365332E-2</v>
      </c>
      <c r="AJ373" s="52">
        <f>VLOOKUP($B373,Data!$A$8:$GL$500,173,FALSE)</f>
        <v>5.4979347377116891E-2</v>
      </c>
      <c r="AK373" s="52">
        <f>VLOOKUP($B373,Data!$A$8:$GL$500,174,FALSE)</f>
        <v>4.9135470527404343E-2</v>
      </c>
    </row>
    <row r="374" spans="1:37">
      <c r="A374" s="1"/>
      <c r="B374" s="17" t="s">
        <v>39</v>
      </c>
      <c r="C374" s="3"/>
      <c r="H374" s="23">
        <f>VLOOKUP($B374,Data!$A$8:$GL$500,145,FALSE)</f>
        <v>5.8150029886431559E-2</v>
      </c>
      <c r="I374" s="23">
        <f>VLOOKUP($B374,Data!$A$8:$GL$500,146,FALSE)</f>
        <v>5.7299489336136981E-2</v>
      </c>
      <c r="J374" s="23">
        <f>VLOOKUP($B374,Data!$A$8:$GL$500,147,FALSE)</f>
        <v>5.7023436333781159E-2</v>
      </c>
      <c r="K374" s="23">
        <f>VLOOKUP($B374,Data!$A$8:$GL$500,148,FALSE)</f>
        <v>5.6389470535447205E-2</v>
      </c>
      <c r="L374" s="23">
        <f>VLOOKUP($B374,Data!$A$8:$GL$500,149,FALSE)</f>
        <v>5.6592460670822201E-2</v>
      </c>
      <c r="M374" s="23">
        <f>VLOOKUP($B374,Data!$A$8:$GL$500,150,FALSE)</f>
        <v>5.1631174208813961E-2</v>
      </c>
      <c r="N374" s="23">
        <f>VLOOKUP($B374,Data!$A$8:$GL$500,151,FALSE)</f>
        <v>5.1593578118031815E-2</v>
      </c>
      <c r="O374" s="23">
        <f>VLOOKUP($B374,Data!$A$8:$GL$500,152,FALSE)</f>
        <v>5.0797518830305713E-2</v>
      </c>
      <c r="P374" s="23">
        <f>VLOOKUP($B374,Data!$A$8:$GL$500,153,FALSE)</f>
        <v>5.4566741237882174E-2</v>
      </c>
      <c r="Q374" s="23">
        <f>VLOOKUP($B374,Data!$A$8:$GL$500,154,FALSE)</f>
        <v>5.373758651820644E-2</v>
      </c>
      <c r="R374" s="23">
        <f>VLOOKUP($B374,Data!$A$8:$GL$500,155,FALSE)</f>
        <v>5.922634367903104E-2</v>
      </c>
      <c r="S374" s="23">
        <f>VLOOKUP($B374,Data!$A$8:$GL$500,156,FALSE)</f>
        <v>6.8866747794341349E-2</v>
      </c>
      <c r="T374" s="23">
        <f>VLOOKUP($B374,Data!$A$8:$GL$500,157,FALSE)</f>
        <v>8.1648567119155357E-2</v>
      </c>
      <c r="U374" s="23">
        <f>VLOOKUP($B374,Data!$A$8:$GL$500,158,FALSE)</f>
        <v>8.4364747986877417E-2</v>
      </c>
      <c r="V374" s="23">
        <f>VLOOKUP($B374,Data!$A$8:$GL$500,159,FALSE)</f>
        <v>8.4690423162583517E-2</v>
      </c>
      <c r="W374" s="23">
        <f>VLOOKUP($B374,Data!$A$8:$GL$500,160,FALSE)</f>
        <v>8.2591607565011826E-2</v>
      </c>
      <c r="X374" s="23">
        <f>VLOOKUP($B374,Data!$A$8:$GL$500,161,FALSE)</f>
        <v>8.1868002357100761E-2</v>
      </c>
      <c r="Y374" s="23">
        <f>VLOOKUP($B374,Data!$A$8:$GL$500,162,FALSE)</f>
        <v>7.3835314839277855E-2</v>
      </c>
      <c r="Z374" s="23">
        <f>VLOOKUP($B374,Data!$A$8:$GL$500,163,FALSE)</f>
        <v>7.3473837209302326E-2</v>
      </c>
      <c r="AA374" s="23">
        <f>VLOOKUP($B374,Data!$A$8:$GL$500,164,FALSE)</f>
        <v>7.348714953271028E-2</v>
      </c>
      <c r="AB374" s="23">
        <f>VLOOKUP($B374,Data!$A$8:$GL$500,165,FALSE)</f>
        <v>7.8298743057585496E-2</v>
      </c>
      <c r="AC374" s="23">
        <f>VLOOKUP($B374,Data!$A$8:$GL$500,166,FALSE)</f>
        <v>7.7315582714971631E-2</v>
      </c>
      <c r="AD374" s="23">
        <f>VLOOKUP($B374,Data!$A$8:$GL$500,167,FALSE)</f>
        <v>8.1738493110524779E-2</v>
      </c>
      <c r="AE374" s="52">
        <f>VLOOKUP($B374,Data!$A$8:$GL$500,168,FALSE)</f>
        <v>7.9700879765395888E-2</v>
      </c>
      <c r="AF374" s="52">
        <f>VLOOKUP($B374,Data!$A$8:$GL$500,169,FALSE)</f>
        <v>8.4224137931034476E-2</v>
      </c>
      <c r="AG374" s="52">
        <f>VLOOKUP($B374,Data!$A$8:$GL$500,170,FALSE)</f>
        <v>8.0013200352009387E-2</v>
      </c>
      <c r="AH374" s="52">
        <f>VLOOKUP($B374,Data!$A$8:$GL$500,171,FALSE)</f>
        <v>7.8724684473143527E-2</v>
      </c>
      <c r="AI374" s="52">
        <f>VLOOKUP($B374,Data!$A$8:$GL$500,172,FALSE)</f>
        <v>7.5274789182902008E-2</v>
      </c>
      <c r="AJ374" s="52">
        <f>VLOOKUP($B374,Data!$A$8:$GL$500,173,FALSE)</f>
        <v>7.6528362106484837E-2</v>
      </c>
      <c r="AK374" s="52">
        <f>VLOOKUP($B374,Data!$A$8:$GL$500,174,FALSE)</f>
        <v>6.9605491329479768E-2</v>
      </c>
    </row>
    <row r="375" spans="1:37">
      <c r="A375" s="1"/>
      <c r="B375" s="17" t="s">
        <v>40</v>
      </c>
      <c r="C375" s="3"/>
      <c r="H375" s="23">
        <f>VLOOKUP($B375,Data!$A$8:$GL$500,145,FALSE)</f>
        <v>2.9110593394545702E-2</v>
      </c>
      <c r="I375" s="23">
        <f>VLOOKUP($B375,Data!$A$8:$GL$500,146,FALSE)</f>
        <v>2.6239945466939332E-2</v>
      </c>
      <c r="J375" s="23">
        <f>VLOOKUP($B375,Data!$A$8:$GL$500,147,FALSE)</f>
        <v>2.5888586956521738E-2</v>
      </c>
      <c r="K375" s="23">
        <f>VLOOKUP($B375,Data!$A$8:$GL$500,148,FALSE)</f>
        <v>2.7021854214741414E-2</v>
      </c>
      <c r="L375" s="23">
        <f>VLOOKUP($B375,Data!$A$8:$GL$500,149,FALSE)</f>
        <v>2.8432805521721477E-2</v>
      </c>
      <c r="M375" s="23">
        <f>VLOOKUP($B375,Data!$A$8:$GL$500,150,FALSE)</f>
        <v>2.3788659793814435E-2</v>
      </c>
      <c r="N375" s="23">
        <f>VLOOKUP($B375,Data!$A$8:$GL$500,151,FALSE)</f>
        <v>2.2797970100123442E-2</v>
      </c>
      <c r="O375" s="23">
        <f>VLOOKUP($B375,Data!$A$8:$GL$500,152,FALSE)</f>
        <v>2.2425629290617848E-2</v>
      </c>
      <c r="P375" s="23">
        <f>VLOOKUP($B375,Data!$A$8:$GL$500,153,FALSE)</f>
        <v>2.4410580021482275E-2</v>
      </c>
      <c r="Q375" s="23">
        <f>VLOOKUP($B375,Data!$A$8:$GL$500,154,FALSE)</f>
        <v>2.3581526861451461E-2</v>
      </c>
      <c r="R375" s="23">
        <f>VLOOKUP($B375,Data!$A$8:$GL$500,155,FALSE)</f>
        <v>2.5377005347593583E-2</v>
      </c>
      <c r="S375" s="23">
        <f>VLOOKUP($B375,Data!$A$8:$GL$500,156,FALSE)</f>
        <v>3.235317779565567E-2</v>
      </c>
      <c r="T375" s="23">
        <f>VLOOKUP($B375,Data!$A$8:$GL$500,157,FALSE)</f>
        <v>4.442024173196972E-2</v>
      </c>
      <c r="U375" s="23">
        <f>VLOOKUP($B375,Data!$A$8:$GL$500,158,FALSE)</f>
        <v>4.075684169176378E-2</v>
      </c>
      <c r="V375" s="23">
        <f>VLOOKUP($B375,Data!$A$8:$GL$500,159,FALSE)</f>
        <v>4.0164892235782915E-2</v>
      </c>
      <c r="W375" s="23">
        <f>VLOOKUP($B375,Data!$A$8:$GL$500,160,FALSE)</f>
        <v>4.1114169615939181E-2</v>
      </c>
      <c r="X375" s="23">
        <f>VLOOKUP($B375,Data!$A$8:$GL$500,161,FALSE)</f>
        <v>4.3010809385710516E-2</v>
      </c>
      <c r="Y375" s="23">
        <f>VLOOKUP($B375,Data!$A$8:$GL$500,162,FALSE)</f>
        <v>3.6927270309799226E-2</v>
      </c>
      <c r="Z375" s="23">
        <f>VLOOKUP($B375,Data!$A$8:$GL$500,163,FALSE)</f>
        <v>3.7066472071115832E-2</v>
      </c>
      <c r="AA375" s="23">
        <f>VLOOKUP($B375,Data!$A$8:$GL$500,164,FALSE)</f>
        <v>3.7576442435522467E-2</v>
      </c>
      <c r="AB375" s="23">
        <f>VLOOKUP($B375,Data!$A$8:$GL$500,165,FALSE)</f>
        <v>4.0906814287597203E-2</v>
      </c>
      <c r="AC375" s="23">
        <f>VLOOKUP($B375,Data!$A$8:$GL$500,166,FALSE)</f>
        <v>3.7790865070017013E-2</v>
      </c>
      <c r="AD375" s="23">
        <f>VLOOKUP($B375,Data!$A$8:$GL$500,167,FALSE)</f>
        <v>3.9314136125654452E-2</v>
      </c>
      <c r="AE375" s="52">
        <f>VLOOKUP($B375,Data!$A$8:$GL$500,168,FALSE)</f>
        <v>4.047655649500384E-2</v>
      </c>
      <c r="AF375" s="52">
        <f>VLOOKUP($B375,Data!$A$8:$GL$500,169,FALSE)</f>
        <v>4.3433635088614052E-2</v>
      </c>
      <c r="AG375" s="52">
        <f>VLOOKUP($B375,Data!$A$8:$GL$500,170,FALSE)</f>
        <v>3.9387207966296439E-2</v>
      </c>
      <c r="AH375" s="52">
        <f>VLOOKUP($B375,Data!$A$8:$GL$500,171,FALSE)</f>
        <v>3.8302961275626421E-2</v>
      </c>
      <c r="AI375" s="52">
        <f>VLOOKUP($B375,Data!$A$8:$GL$500,172,FALSE)</f>
        <v>3.887456935051678E-2</v>
      </c>
      <c r="AJ375" s="52">
        <f>VLOOKUP($B375,Data!$A$8:$GL$500,173,FALSE)</f>
        <v>4.1003469099319026E-2</v>
      </c>
      <c r="AK375" s="52">
        <f>VLOOKUP($B375,Data!$A$8:$GL$500,174,FALSE)</f>
        <v>3.5656682027649766E-2</v>
      </c>
    </row>
    <row r="376" spans="1:37">
      <c r="A376" s="1"/>
      <c r="B376" s="17" t="s">
        <v>41</v>
      </c>
      <c r="C376" s="3"/>
      <c r="H376" s="23">
        <f>VLOOKUP($B376,Data!$A$8:$GL$500,145,FALSE)</f>
        <v>4.1051155485752749E-2</v>
      </c>
      <c r="I376" s="23">
        <f>VLOOKUP($B376,Data!$A$8:$GL$500,146,FALSE)</f>
        <v>3.9156613047363717E-2</v>
      </c>
      <c r="J376" s="23">
        <f>VLOOKUP($B376,Data!$A$8:$GL$500,147,FALSE)</f>
        <v>3.850072134058373E-2</v>
      </c>
      <c r="K376" s="23">
        <f>VLOOKUP($B376,Data!$A$8:$GL$500,148,FALSE)</f>
        <v>3.9274211339069047E-2</v>
      </c>
      <c r="L376" s="23">
        <f>VLOOKUP($B376,Data!$A$8:$GL$500,149,FALSE)</f>
        <v>4.0996160175534833E-2</v>
      </c>
      <c r="M376" s="23">
        <f>VLOOKUP($B376,Data!$A$8:$GL$500,150,FALSE)</f>
        <v>3.6846069868995635E-2</v>
      </c>
      <c r="N376" s="23">
        <f>VLOOKUP($B376,Data!$A$8:$GL$500,151,FALSE)</f>
        <v>3.5217628449874548E-2</v>
      </c>
      <c r="O376" s="23">
        <f>VLOOKUP($B376,Data!$A$8:$GL$500,152,FALSE)</f>
        <v>3.5023469053596767E-2</v>
      </c>
      <c r="P376" s="23">
        <f>VLOOKUP($B376,Data!$A$8:$GL$500,153,FALSE)</f>
        <v>3.8514926999346263E-2</v>
      </c>
      <c r="Q376" s="23">
        <f>VLOOKUP($B376,Data!$A$8:$GL$500,154,FALSE)</f>
        <v>3.7423513986013984E-2</v>
      </c>
      <c r="R376" s="23">
        <f>VLOOKUP($B376,Data!$A$8:$GL$500,155,FALSE)</f>
        <v>4.1812459301063601E-2</v>
      </c>
      <c r="S376" s="23">
        <f>VLOOKUP($B376,Data!$A$8:$GL$500,156,FALSE)</f>
        <v>5.1857652014256399E-2</v>
      </c>
      <c r="T376" s="23">
        <f>VLOOKUP($B376,Data!$A$8:$GL$500,157,FALSE)</f>
        <v>6.5080098914095261E-2</v>
      </c>
      <c r="U376" s="23">
        <f>VLOOKUP($B376,Data!$A$8:$GL$500,158,FALSE)</f>
        <v>6.4713039732960054E-2</v>
      </c>
      <c r="V376" s="23">
        <f>VLOOKUP($B376,Data!$A$8:$GL$500,159,FALSE)</f>
        <v>6.4626284478096263E-2</v>
      </c>
      <c r="W376" s="23">
        <f>VLOOKUP($B376,Data!$A$8:$GL$500,160,FALSE)</f>
        <v>6.4626930606917557E-2</v>
      </c>
      <c r="X376" s="23">
        <f>VLOOKUP($B376,Data!$A$8:$GL$500,161,FALSE)</f>
        <v>6.5770491803278694E-2</v>
      </c>
      <c r="Y376" s="23">
        <f>VLOOKUP($B376,Data!$A$8:$GL$500,162,FALSE)</f>
        <v>5.787371829465731E-2</v>
      </c>
      <c r="Z376" s="23">
        <f>VLOOKUP($B376,Data!$A$8:$GL$500,163,FALSE)</f>
        <v>5.8381831847954473E-2</v>
      </c>
      <c r="AA376" s="23">
        <f>VLOOKUP($B376,Data!$A$8:$GL$500,164,FALSE)</f>
        <v>5.8476692862525569E-2</v>
      </c>
      <c r="AB376" s="23">
        <f>VLOOKUP($B376,Data!$A$8:$GL$500,165,FALSE)</f>
        <v>6.150155964289556E-2</v>
      </c>
      <c r="AC376" s="23">
        <f>VLOOKUP($B376,Data!$A$8:$GL$500,166,FALSE)</f>
        <v>6.0476497794987628E-2</v>
      </c>
      <c r="AD376" s="23">
        <f>VLOOKUP($B376,Data!$A$8:$GL$500,167,FALSE)</f>
        <v>6.6178157809286722E-2</v>
      </c>
      <c r="AE376" s="52">
        <f>VLOOKUP($B376,Data!$A$8:$GL$500,168,FALSE)</f>
        <v>6.7057806591031874E-2</v>
      </c>
      <c r="AF376" s="52">
        <f>VLOOKUP($B376,Data!$A$8:$GL$500,169,FALSE)</f>
        <v>7.0588046616059025E-2</v>
      </c>
      <c r="AG376" s="52">
        <f>VLOOKUP($B376,Data!$A$8:$GL$500,170,FALSE)</f>
        <v>6.823140848071596E-2</v>
      </c>
      <c r="AH376" s="52">
        <f>VLOOKUP($B376,Data!$A$8:$GL$500,171,FALSE)</f>
        <v>6.8323791348600504E-2</v>
      </c>
      <c r="AI376" s="52">
        <f>VLOOKUP($B376,Data!$A$8:$GL$500,172,FALSE)</f>
        <v>6.8210236303910141E-2</v>
      </c>
      <c r="AJ376" s="52">
        <f>VLOOKUP($B376,Data!$A$8:$GL$500,173,FALSE)</f>
        <v>6.8537700733808354E-2</v>
      </c>
      <c r="AK376" s="52">
        <f>VLOOKUP($B376,Data!$A$8:$GL$500,174,FALSE)</f>
        <v>6.1988539898132425E-2</v>
      </c>
    </row>
    <row r="377" spans="1:37">
      <c r="A377" s="1"/>
      <c r="B377" s="17" t="s">
        <v>18</v>
      </c>
      <c r="C377" s="3"/>
      <c r="H377" s="23">
        <f>VLOOKUP($B377,Data!$A$8:$GL$500,145,FALSE)</f>
        <v>1.4294587400177462E-2</v>
      </c>
      <c r="I377" s="23">
        <f>VLOOKUP($B377,Data!$A$8:$GL$500,146,FALSE)</f>
        <v>1.2963512310886978E-2</v>
      </c>
      <c r="J377" s="23">
        <f>VLOOKUP($B377,Data!$A$8:$GL$500,147,FALSE)</f>
        <v>1.3098549866824504E-2</v>
      </c>
      <c r="K377" s="23">
        <f>VLOOKUP($B377,Data!$A$8:$GL$500,148,FALSE)</f>
        <v>1.240381747688637E-2</v>
      </c>
      <c r="L377" s="23">
        <f>VLOOKUP($B377,Data!$A$8:$GL$500,149,FALSE)</f>
        <v>1.3240407673860911E-2</v>
      </c>
      <c r="M377" s="23">
        <f>VLOOKUP($B377,Data!$A$8:$GL$500,150,FALSE)</f>
        <v>1.1805389221556887E-2</v>
      </c>
      <c r="N377" s="23">
        <f>VLOOKUP($B377,Data!$A$8:$GL$500,151,FALSE)</f>
        <v>1.1102764423076924E-2</v>
      </c>
      <c r="O377" s="23">
        <f>VLOOKUP($B377,Data!$A$8:$GL$500,152,FALSE)</f>
        <v>1.0353154240869303E-2</v>
      </c>
      <c r="P377" s="23">
        <f>VLOOKUP($B377,Data!$A$8:$GL$500,153,FALSE)</f>
        <v>1.1304086538461539E-2</v>
      </c>
      <c r="Q377" s="23">
        <f>VLOOKUP($B377,Data!$A$8:$GL$500,154,FALSE)</f>
        <v>1.1680168016801681E-2</v>
      </c>
      <c r="R377" s="23">
        <f>VLOOKUP($B377,Data!$A$8:$GL$500,155,FALSE)</f>
        <v>1.3128524784802613E-2</v>
      </c>
      <c r="S377" s="23">
        <f>VLOOKUP($B377,Data!$A$8:$GL$500,156,FALSE)</f>
        <v>1.7115044247787609E-2</v>
      </c>
      <c r="T377" s="23">
        <f>VLOOKUP($B377,Data!$A$8:$GL$500,157,FALSE)</f>
        <v>2.6871704745166959E-2</v>
      </c>
      <c r="U377" s="23">
        <f>VLOOKUP($B377,Data!$A$8:$GL$500,158,FALSE)</f>
        <v>2.7304270462633451E-2</v>
      </c>
      <c r="V377" s="23">
        <f>VLOOKUP($B377,Data!$A$8:$GL$500,159,FALSE)</f>
        <v>2.7623318385650224E-2</v>
      </c>
      <c r="W377" s="23">
        <f>VLOOKUP($B377,Data!$A$8:$GL$500,160,FALSE)</f>
        <v>2.5323216995447647E-2</v>
      </c>
      <c r="X377" s="23">
        <f>VLOOKUP($B377,Data!$A$8:$GL$500,161,FALSE)</f>
        <v>2.6477483035163479E-2</v>
      </c>
      <c r="Y377" s="23">
        <f>VLOOKUP($B377,Data!$A$8:$GL$500,162,FALSE)</f>
        <v>2.2590546347452424E-2</v>
      </c>
      <c r="Z377" s="23">
        <f>VLOOKUP($B377,Data!$A$8:$GL$500,163,FALSE)</f>
        <v>2.2942437232088182E-2</v>
      </c>
      <c r="AA377" s="23">
        <f>VLOOKUP($B377,Data!$A$8:$GL$500,164,FALSE)</f>
        <v>2.1975535168195719E-2</v>
      </c>
      <c r="AB377" s="23">
        <f>VLOOKUP($B377,Data!$A$8:$GL$500,165,FALSE)</f>
        <v>2.35716431360769E-2</v>
      </c>
      <c r="AC377" s="23">
        <f>VLOOKUP($B377,Data!$A$8:$GL$500,166,FALSE)</f>
        <v>2.2494814814814815E-2</v>
      </c>
      <c r="AD377" s="23">
        <f>VLOOKUP($B377,Data!$A$8:$GL$500,167,FALSE)</f>
        <v>2.3246027074749855E-2</v>
      </c>
      <c r="AE377" s="52">
        <f>VLOOKUP($B377,Data!$A$8:$GL$500,168,FALSE)</f>
        <v>2.2352422907488987E-2</v>
      </c>
      <c r="AF377" s="52">
        <f>VLOOKUP($B377,Data!$A$8:$GL$500,169,FALSE)</f>
        <v>2.3812351543942994E-2</v>
      </c>
      <c r="AG377" s="52">
        <f>VLOOKUP($B377,Data!$A$8:$GL$500,170,FALSE)</f>
        <v>2.0651790957134469E-2</v>
      </c>
      <c r="AH377" s="52">
        <f>VLOOKUP($B377,Data!$A$8:$GL$500,171,FALSE)</f>
        <v>1.9740718915733646E-2</v>
      </c>
      <c r="AI377" s="52">
        <f>VLOOKUP($B377,Data!$A$8:$GL$500,172,FALSE)</f>
        <v>1.8764655418930513E-2</v>
      </c>
      <c r="AJ377" s="52">
        <f>VLOOKUP($B377,Data!$A$8:$GL$500,173,FALSE)</f>
        <v>1.9994359842075579E-2</v>
      </c>
      <c r="AK377" s="52">
        <f>VLOOKUP($B377,Data!$A$8:$GL$500,174,FALSE)</f>
        <v>1.7362103458130895E-2</v>
      </c>
    </row>
    <row r="378" spans="1:37">
      <c r="A378" s="1"/>
      <c r="B378" s="17" t="s">
        <v>42</v>
      </c>
      <c r="C378" s="3"/>
      <c r="H378" s="23">
        <f>VLOOKUP($B378,Data!$A$8:$GL$500,145,FALSE)</f>
        <v>4.5089879014110608E-2</v>
      </c>
      <c r="I378" s="23">
        <f>VLOOKUP($B378,Data!$A$8:$GL$500,146,FALSE)</f>
        <v>4.4527670120488277E-2</v>
      </c>
      <c r="J378" s="23">
        <f>VLOOKUP($B378,Data!$A$8:$GL$500,147,FALSE)</f>
        <v>4.4617836072482091E-2</v>
      </c>
      <c r="K378" s="23">
        <f>VLOOKUP($B378,Data!$A$8:$GL$500,148,FALSE)</f>
        <v>4.1936401106067722E-2</v>
      </c>
      <c r="L378" s="23">
        <f>VLOOKUP($B378,Data!$A$8:$GL$500,149,FALSE)</f>
        <v>4.1090422769294692E-2</v>
      </c>
      <c r="M378" s="23">
        <f>VLOOKUP($B378,Data!$A$8:$GL$500,150,FALSE)</f>
        <v>3.7556999042467842E-2</v>
      </c>
      <c r="N378" s="23">
        <f>VLOOKUP($B378,Data!$A$8:$GL$500,151,FALSE)</f>
        <v>3.6581174461036779E-2</v>
      </c>
      <c r="O378" s="23">
        <f>VLOOKUP($B378,Data!$A$8:$GL$500,152,FALSE)</f>
        <v>3.3932877917507633E-2</v>
      </c>
      <c r="P378" s="23">
        <f>VLOOKUP($B378,Data!$A$8:$GL$500,153,FALSE)</f>
        <v>3.399623798603417E-2</v>
      </c>
      <c r="Q378" s="23">
        <f>VLOOKUP($B378,Data!$A$8:$GL$500,154,FALSE)</f>
        <v>3.3566619736336872E-2</v>
      </c>
      <c r="R378" s="23">
        <f>VLOOKUP($B378,Data!$A$8:$GL$500,155,FALSE)</f>
        <v>3.6386723725100614E-2</v>
      </c>
      <c r="S378" s="23">
        <f>VLOOKUP($B378,Data!$A$8:$GL$500,156,FALSE)</f>
        <v>4.0637201391180724E-2</v>
      </c>
      <c r="T378" s="23">
        <f>VLOOKUP($B378,Data!$A$8:$GL$500,157,FALSE)</f>
        <v>5.1251772331375331E-2</v>
      </c>
      <c r="U378" s="23">
        <f>VLOOKUP($B378,Data!$A$8:$GL$500,158,FALSE)</f>
        <v>5.4393785797556896E-2</v>
      </c>
      <c r="V378" s="23">
        <f>VLOOKUP($B378,Data!$A$8:$GL$500,159,FALSE)</f>
        <v>5.7288396507343665E-2</v>
      </c>
      <c r="W378" s="23">
        <f>VLOOKUP($B378,Data!$A$8:$GL$500,160,FALSE)</f>
        <v>5.5173490544827758E-2</v>
      </c>
      <c r="X378" s="23">
        <f>VLOOKUP($B378,Data!$A$8:$GL$500,161,FALSE)</f>
        <v>5.6922460629428406E-2</v>
      </c>
      <c r="Y378" s="23">
        <f>VLOOKUP($B378,Data!$A$8:$GL$500,162,FALSE)</f>
        <v>5.3129018538440369E-2</v>
      </c>
      <c r="Z378" s="23">
        <f>VLOOKUP($B378,Data!$A$8:$GL$500,163,FALSE)</f>
        <v>5.3933458411507193E-2</v>
      </c>
      <c r="AA378" s="23">
        <f>VLOOKUP($B378,Data!$A$8:$GL$500,164,FALSE)</f>
        <v>5.2545167514471143E-2</v>
      </c>
      <c r="AB378" s="23">
        <f>VLOOKUP($B378,Data!$A$8:$GL$500,165,FALSE)</f>
        <v>5.5220031486618186E-2</v>
      </c>
      <c r="AC378" s="23">
        <f>VLOOKUP($B378,Data!$A$8:$GL$500,166,FALSE)</f>
        <v>5.5794548120169971E-2</v>
      </c>
      <c r="AD378" s="23">
        <f>VLOOKUP($B378,Data!$A$8:$GL$500,167,FALSE)</f>
        <v>5.8876248543881828E-2</v>
      </c>
      <c r="AE378" s="52">
        <f>VLOOKUP($B378,Data!$A$8:$GL$500,168,FALSE)</f>
        <v>5.7769784172661869E-2</v>
      </c>
      <c r="AF378" s="52">
        <f>VLOOKUP($B378,Data!$A$8:$GL$500,169,FALSE)</f>
        <v>5.848760636330004E-2</v>
      </c>
      <c r="AG378" s="52">
        <f>VLOOKUP($B378,Data!$A$8:$GL$500,170,FALSE)</f>
        <v>5.5033750492707922E-2</v>
      </c>
      <c r="AH378" s="52">
        <f>VLOOKUP($B378,Data!$A$8:$GL$500,171,FALSE)</f>
        <v>5.4228897096592718E-2</v>
      </c>
      <c r="AI378" s="52">
        <f>VLOOKUP($B378,Data!$A$8:$GL$500,172,FALSE)</f>
        <v>5.3313964796265684E-2</v>
      </c>
      <c r="AJ378" s="52">
        <f>VLOOKUP($B378,Data!$A$8:$GL$500,173,FALSE)</f>
        <v>5.3730483808789517E-2</v>
      </c>
      <c r="AK378" s="52">
        <f>VLOOKUP($B378,Data!$A$8:$GL$500,174,FALSE)</f>
        <v>4.9547587534592707E-2</v>
      </c>
    </row>
    <row r="379" spans="1:37">
      <c r="A379" s="1"/>
      <c r="B379" s="17" t="s">
        <v>43</v>
      </c>
      <c r="C379" s="3"/>
      <c r="H379" s="23">
        <f>VLOOKUP($B379,Data!$A$8:$GL$500,145,FALSE)</f>
        <v>3.9216107043675841E-2</v>
      </c>
      <c r="I379" s="23">
        <f>VLOOKUP($B379,Data!$A$8:$GL$500,146,FALSE)</f>
        <v>3.6413098236775819E-2</v>
      </c>
      <c r="J379" s="23">
        <f>VLOOKUP($B379,Data!$A$8:$GL$500,147,FALSE)</f>
        <v>3.6849280484726077E-2</v>
      </c>
      <c r="K379" s="23">
        <f>VLOOKUP($B379,Data!$A$8:$GL$500,148,FALSE)</f>
        <v>3.4821338701560144E-2</v>
      </c>
      <c r="L379" s="23">
        <f>VLOOKUP($B379,Data!$A$8:$GL$500,149,FALSE)</f>
        <v>3.6414929471976033E-2</v>
      </c>
      <c r="M379" s="23">
        <f>VLOOKUP($B379,Data!$A$8:$GL$500,150,FALSE)</f>
        <v>3.2605157736604905E-2</v>
      </c>
      <c r="N379" s="23">
        <f>VLOOKUP($B379,Data!$A$8:$GL$500,151,FALSE)</f>
        <v>3.112414223331254E-2</v>
      </c>
      <c r="O379" s="23">
        <f>VLOOKUP($B379,Data!$A$8:$GL$500,152,FALSE)</f>
        <v>2.9211180124223603E-2</v>
      </c>
      <c r="P379" s="23">
        <f>VLOOKUP($B379,Data!$A$8:$GL$500,153,FALSE)</f>
        <v>3.2221807783165489E-2</v>
      </c>
      <c r="Q379" s="23">
        <f>VLOOKUP($B379,Data!$A$8:$GL$500,154,FALSE)</f>
        <v>3.2221671826625387E-2</v>
      </c>
      <c r="R379" s="23">
        <f>VLOOKUP($B379,Data!$A$8:$GL$500,155,FALSE)</f>
        <v>3.7413622902270481E-2</v>
      </c>
      <c r="S379" s="23">
        <f>VLOOKUP($B379,Data!$A$8:$GL$500,156,FALSE)</f>
        <v>4.6070504129175398E-2</v>
      </c>
      <c r="T379" s="23">
        <f>VLOOKUP($B379,Data!$A$8:$GL$500,157,FALSE)</f>
        <v>6.0528370957901159E-2</v>
      </c>
      <c r="U379" s="23">
        <f>VLOOKUP($B379,Data!$A$8:$GL$500,158,FALSE)</f>
        <v>6.1703462420074795E-2</v>
      </c>
      <c r="V379" s="23">
        <f>VLOOKUP($B379,Data!$A$8:$GL$500,159,FALSE)</f>
        <v>6.4082131508188714E-2</v>
      </c>
      <c r="W379" s="23">
        <f>VLOOKUP($B379,Data!$A$8:$GL$500,160,FALSE)</f>
        <v>6.3460211874846018E-2</v>
      </c>
      <c r="X379" s="23">
        <f>VLOOKUP($B379,Data!$A$8:$GL$500,161,FALSE)</f>
        <v>6.539095156134743E-2</v>
      </c>
      <c r="Y379" s="23">
        <f>VLOOKUP($B379,Data!$A$8:$GL$500,162,FALSE)</f>
        <v>5.7737100737100734E-2</v>
      </c>
      <c r="Z379" s="23">
        <f>VLOOKUP($B379,Data!$A$8:$GL$500,163,FALSE)</f>
        <v>5.6557538461538465E-2</v>
      </c>
      <c r="AA379" s="23">
        <f>VLOOKUP($B379,Data!$A$8:$GL$500,164,FALSE)</f>
        <v>5.5114233353695787E-2</v>
      </c>
      <c r="AB379" s="23">
        <f>VLOOKUP($B379,Data!$A$8:$GL$500,165,FALSE)</f>
        <v>6.0021905805038335E-2</v>
      </c>
      <c r="AC379" s="23">
        <f>VLOOKUP($B379,Data!$A$8:$GL$500,166,FALSE)</f>
        <v>6.0316819571865445E-2</v>
      </c>
      <c r="AD379" s="23">
        <f>VLOOKUP($B379,Data!$A$8:$GL$500,167,FALSE)</f>
        <v>6.3568575233022631E-2</v>
      </c>
      <c r="AE379" s="52">
        <f>VLOOKUP($B379,Data!$A$8:$GL$500,168,FALSE)</f>
        <v>6.2119309262166404E-2</v>
      </c>
      <c r="AF379" s="52">
        <f>VLOOKUP($B379,Data!$A$8:$GL$500,169,FALSE)</f>
        <v>6.7695493300852616E-2</v>
      </c>
      <c r="AG379" s="52">
        <f>VLOOKUP($B379,Data!$A$8:$GL$500,170,FALSE)</f>
        <v>6.4227563715424568E-2</v>
      </c>
      <c r="AH379" s="52">
        <f>VLOOKUP($B379,Data!$A$8:$GL$500,171,FALSE)</f>
        <v>6.2935145445875057E-2</v>
      </c>
      <c r="AI379" s="52">
        <f>VLOOKUP($B379,Data!$A$8:$GL$500,172,FALSE)</f>
        <v>6.0750950570342202E-2</v>
      </c>
      <c r="AJ379" s="52">
        <f>VLOOKUP($B379,Data!$A$8:$GL$500,173,FALSE)</f>
        <v>6.3061606933708131E-2</v>
      </c>
      <c r="AK379" s="52">
        <f>VLOOKUP($B379,Data!$A$8:$GL$500,174,FALSE)</f>
        <v>5.85296191819464E-2</v>
      </c>
    </row>
    <row r="380" spans="1:37">
      <c r="A380" s="1"/>
      <c r="B380" s="17" t="s">
        <v>44</v>
      </c>
      <c r="C380" s="3"/>
      <c r="H380" s="23">
        <f>VLOOKUP($B380,Data!$A$8:$GL$500,145,FALSE)</f>
        <v>2.1934217650243639E-2</v>
      </c>
      <c r="I380" s="23">
        <f>VLOOKUP($B380,Data!$A$8:$GL$500,146,FALSE)</f>
        <v>1.9918142780461622E-2</v>
      </c>
      <c r="J380" s="23">
        <f>VLOOKUP($B380,Data!$A$8:$GL$500,147,FALSE)</f>
        <v>2.0504359490274984E-2</v>
      </c>
      <c r="K380" s="23">
        <f>VLOOKUP($B380,Data!$A$8:$GL$500,148,FALSE)</f>
        <v>2.0219075607801229E-2</v>
      </c>
      <c r="L380" s="23">
        <f>VLOOKUP($B380,Data!$A$8:$GL$500,149,FALSE)</f>
        <v>2.108187134502924E-2</v>
      </c>
      <c r="M380" s="23">
        <f>VLOOKUP($B380,Data!$A$8:$GL$500,150,FALSE)</f>
        <v>1.8480574773815858E-2</v>
      </c>
      <c r="N380" s="23">
        <f>VLOOKUP($B380,Data!$A$8:$GL$500,151,FALSE)</f>
        <v>1.6716259298618492E-2</v>
      </c>
      <c r="O380" s="23">
        <f>VLOOKUP($B380,Data!$A$8:$GL$500,152,FALSE)</f>
        <v>1.6945845500398196E-2</v>
      </c>
      <c r="P380" s="23">
        <f>VLOOKUP($B380,Data!$A$8:$GL$500,153,FALSE)</f>
        <v>1.8445747800586509E-2</v>
      </c>
      <c r="Q380" s="23">
        <f>VLOOKUP($B380,Data!$A$8:$GL$500,154,FALSE)</f>
        <v>1.8359893758300133E-2</v>
      </c>
      <c r="R380" s="23">
        <f>VLOOKUP($B380,Data!$A$8:$GL$500,155,FALSE)</f>
        <v>2.1094389438943893E-2</v>
      </c>
      <c r="S380" s="23">
        <f>VLOOKUP($B380,Data!$A$8:$GL$500,156,FALSE)</f>
        <v>2.7555496828752642E-2</v>
      </c>
      <c r="T380" s="23">
        <f>VLOOKUP($B380,Data!$A$8:$GL$500,157,FALSE)</f>
        <v>3.7513499275648621E-2</v>
      </c>
      <c r="U380" s="23">
        <f>VLOOKUP($B380,Data!$A$8:$GL$500,158,FALSE)</f>
        <v>3.7674418604651164E-2</v>
      </c>
      <c r="V380" s="23">
        <f>VLOOKUP($B380,Data!$A$8:$GL$500,159,FALSE)</f>
        <v>3.8376520359598099E-2</v>
      </c>
      <c r="W380" s="23">
        <f>VLOOKUP($B380,Data!$A$8:$GL$500,160,FALSE)</f>
        <v>3.8825003296848216E-2</v>
      </c>
      <c r="X380" s="23">
        <f>VLOOKUP($B380,Data!$A$8:$GL$500,161,FALSE)</f>
        <v>3.7977350539899923E-2</v>
      </c>
      <c r="Y380" s="23">
        <f>VLOOKUP($B380,Data!$A$8:$GL$500,162,FALSE)</f>
        <v>3.1893889402138047E-2</v>
      </c>
      <c r="Z380" s="23">
        <f>VLOOKUP($B380,Data!$A$8:$GL$500,163,FALSE)</f>
        <v>3.063508864779042E-2</v>
      </c>
      <c r="AA380" s="23">
        <f>VLOOKUP($B380,Data!$A$8:$GL$500,164,FALSE)</f>
        <v>3.0812162695800973E-2</v>
      </c>
      <c r="AB380" s="23">
        <f>VLOOKUP($B380,Data!$A$8:$GL$500,165,FALSE)</f>
        <v>3.3813291139240503E-2</v>
      </c>
      <c r="AC380" s="23">
        <f>VLOOKUP($B380,Data!$A$8:$GL$500,166,FALSE)</f>
        <v>3.0644397685428721E-2</v>
      </c>
      <c r="AD380" s="23">
        <f>VLOOKUP($B380,Data!$A$8:$GL$500,167,FALSE)</f>
        <v>3.3302595178500857E-2</v>
      </c>
      <c r="AE380" s="52">
        <f>VLOOKUP($B380,Data!$A$8:$GL$500,168,FALSE)</f>
        <v>3.5245052463806617E-2</v>
      </c>
      <c r="AF380" s="52">
        <f>VLOOKUP($B380,Data!$A$8:$GL$500,169,FALSE)</f>
        <v>3.8203259573340399E-2</v>
      </c>
      <c r="AG380" s="52">
        <f>VLOOKUP($B380,Data!$A$8:$GL$500,170,FALSE)</f>
        <v>3.3324966974900921E-2</v>
      </c>
      <c r="AH380" s="52">
        <f>VLOOKUP($B380,Data!$A$8:$GL$500,171,FALSE)</f>
        <v>3.2448176331671477E-2</v>
      </c>
      <c r="AI380" s="52">
        <f>VLOOKUP($B380,Data!$A$8:$GL$500,172,FALSE)</f>
        <v>3.3249017038007866E-2</v>
      </c>
      <c r="AJ380" s="52">
        <f>VLOOKUP($B380,Data!$A$8:$GL$500,173,FALSE)</f>
        <v>3.4961892247043366E-2</v>
      </c>
      <c r="AK380" s="52">
        <f>VLOOKUP($B380,Data!$A$8:$GL$500,174,FALSE)</f>
        <v>2.8943661971830986E-2</v>
      </c>
    </row>
    <row r="381" spans="1:37">
      <c r="A381" s="1"/>
      <c r="B381" s="17" t="s">
        <v>45</v>
      </c>
      <c r="C381" s="3"/>
      <c r="H381" s="23">
        <f>VLOOKUP($B381,Data!$A$8:$GL$500,145,FALSE)</f>
        <v>2.4896138950827366E-2</v>
      </c>
      <c r="I381" s="23">
        <f>VLOOKUP($B381,Data!$A$8:$GL$500,146,FALSE)</f>
        <v>2.4067159798050956E-2</v>
      </c>
      <c r="J381" s="23">
        <f>VLOOKUP($B381,Data!$A$8:$GL$500,147,FALSE)</f>
        <v>2.3979328165374677E-2</v>
      </c>
      <c r="K381" s="23">
        <f>VLOOKUP($B381,Data!$A$8:$GL$500,148,FALSE)</f>
        <v>2.2738039399624765E-2</v>
      </c>
      <c r="L381" s="23">
        <f>VLOOKUP($B381,Data!$A$8:$GL$500,149,FALSE)</f>
        <v>2.4561650257852789E-2</v>
      </c>
      <c r="M381" s="23">
        <f>VLOOKUP($B381,Data!$A$8:$GL$500,150,FALSE)</f>
        <v>2.2201856148491881E-2</v>
      </c>
      <c r="N381" s="23">
        <f>VLOOKUP($B381,Data!$A$8:$GL$500,151,FALSE)</f>
        <v>2.0997229916897509E-2</v>
      </c>
      <c r="O381" s="23">
        <f>VLOOKUP($B381,Data!$A$8:$GL$500,152,FALSE)</f>
        <v>1.8520826122072228E-2</v>
      </c>
      <c r="P381" s="23">
        <f>VLOOKUP($B381,Data!$A$8:$GL$500,153,FALSE)</f>
        <v>2.1328857506655863E-2</v>
      </c>
      <c r="Q381" s="23">
        <f>VLOOKUP($B381,Data!$A$8:$GL$500,154,FALSE)</f>
        <v>2.2050388946940672E-2</v>
      </c>
      <c r="R381" s="23">
        <f>VLOOKUP($B381,Data!$A$8:$GL$500,155,FALSE)</f>
        <v>2.4992524439332951E-2</v>
      </c>
      <c r="S381" s="23">
        <f>VLOOKUP($B381,Data!$A$8:$GL$500,156,FALSE)</f>
        <v>2.9981811981357281E-2</v>
      </c>
      <c r="T381" s="23">
        <f>VLOOKUP($B381,Data!$A$8:$GL$500,157,FALSE)</f>
        <v>4.4953525277714804E-2</v>
      </c>
      <c r="U381" s="23">
        <f>VLOOKUP($B381,Data!$A$8:$GL$500,158,FALSE)</f>
        <v>4.6119486948694867E-2</v>
      </c>
      <c r="V381" s="23">
        <f>VLOOKUP($B381,Data!$A$8:$GL$500,159,FALSE)</f>
        <v>4.7028532454245764E-2</v>
      </c>
      <c r="W381" s="23">
        <f>VLOOKUP($B381,Data!$A$8:$GL$500,160,FALSE)</f>
        <v>4.3729958772331656E-2</v>
      </c>
      <c r="X381" s="23">
        <f>VLOOKUP($B381,Data!$A$8:$GL$500,161,FALSE)</f>
        <v>4.5534102593396547E-2</v>
      </c>
      <c r="Y381" s="23">
        <f>VLOOKUP($B381,Data!$A$8:$GL$500,162,FALSE)</f>
        <v>3.9939373141157627E-2</v>
      </c>
      <c r="Z381" s="23">
        <f>VLOOKUP($B381,Data!$A$8:$GL$500,163,FALSE)</f>
        <v>3.8939031339031337E-2</v>
      </c>
      <c r="AA381" s="23">
        <f>VLOOKUP($B381,Data!$A$8:$GL$500,164,FALSE)</f>
        <v>3.5817105113312833E-2</v>
      </c>
      <c r="AB381" s="23">
        <f>VLOOKUP($B381,Data!$A$8:$GL$500,165,FALSE)</f>
        <v>4.0431073703366696E-2</v>
      </c>
      <c r="AC381" s="23">
        <f>VLOOKUP($B381,Data!$A$8:$GL$500,166,FALSE)</f>
        <v>3.9483424159854674E-2</v>
      </c>
      <c r="AD381" s="23">
        <f>VLOOKUP($B381,Data!$A$8:$GL$500,167,FALSE)</f>
        <v>4.1947505965231224E-2</v>
      </c>
      <c r="AE381" s="52">
        <f>VLOOKUP($B381,Data!$A$8:$GL$500,168,FALSE)</f>
        <v>3.9804900181488204E-2</v>
      </c>
      <c r="AF381" s="52">
        <f>VLOOKUP($B381,Data!$A$8:$GL$500,169,FALSE)</f>
        <v>4.3999548328816619E-2</v>
      </c>
      <c r="AG381" s="52">
        <f>VLOOKUP($B381,Data!$A$8:$GL$500,170,FALSE)</f>
        <v>4.1623691025785385E-2</v>
      </c>
      <c r="AH381" s="52">
        <f>VLOOKUP($B381,Data!$A$8:$GL$500,171,FALSE)</f>
        <v>4.0588566918480097E-2</v>
      </c>
      <c r="AI381" s="52">
        <f>VLOOKUP($B381,Data!$A$8:$GL$500,172,FALSE)</f>
        <v>3.6794354838709679E-2</v>
      </c>
      <c r="AJ381" s="52">
        <f>VLOOKUP($B381,Data!$A$8:$GL$500,173,FALSE)</f>
        <v>4.0942239072256914E-2</v>
      </c>
      <c r="AK381" s="52">
        <f>VLOOKUP($B381,Data!$A$8:$GL$500,174,FALSE)</f>
        <v>3.6346068414038209E-2</v>
      </c>
    </row>
    <row r="382" spans="1:37">
      <c r="A382" s="1"/>
      <c r="B382" s="17" t="s">
        <v>46</v>
      </c>
      <c r="C382" s="3"/>
      <c r="H382" s="23">
        <f>VLOOKUP($B382,Data!$A$8:$GL$500,145,FALSE)</f>
        <v>2.8744656043528955E-2</v>
      </c>
      <c r="I382" s="23">
        <f>VLOOKUP($B382,Data!$A$8:$GL$500,146,FALSE)</f>
        <v>2.6908985730813729E-2</v>
      </c>
      <c r="J382" s="23">
        <f>VLOOKUP($B382,Data!$A$8:$GL$500,147,FALSE)</f>
        <v>2.6553911205073995E-2</v>
      </c>
      <c r="K382" s="23">
        <f>VLOOKUP($B382,Data!$A$8:$GL$500,148,FALSE)</f>
        <v>2.5596083701286236E-2</v>
      </c>
      <c r="L382" s="23">
        <f>VLOOKUP($B382,Data!$A$8:$GL$500,149,FALSE)</f>
        <v>2.7131960335621663E-2</v>
      </c>
      <c r="M382" s="23">
        <f>VLOOKUP($B382,Data!$A$8:$GL$500,150,FALSE)</f>
        <v>2.3341626794258372E-2</v>
      </c>
      <c r="N382" s="23">
        <f>VLOOKUP($B382,Data!$A$8:$GL$500,151,FALSE)</f>
        <v>2.2690443884473735E-2</v>
      </c>
      <c r="O382" s="23">
        <f>VLOOKUP($B382,Data!$A$8:$GL$500,152,FALSE)</f>
        <v>2.2162317728319263E-2</v>
      </c>
      <c r="P382" s="23">
        <f>VLOOKUP($B382,Data!$A$8:$GL$500,153,FALSE)</f>
        <v>2.5126098586167368E-2</v>
      </c>
      <c r="Q382" s="23">
        <f>VLOOKUP($B382,Data!$A$8:$GL$500,154,FALSE)</f>
        <v>2.4558517678200036E-2</v>
      </c>
      <c r="R382" s="23">
        <f>VLOOKUP($B382,Data!$A$8:$GL$500,155,FALSE)</f>
        <v>2.8726066350710899E-2</v>
      </c>
      <c r="S382" s="23">
        <f>VLOOKUP($B382,Data!$A$8:$GL$500,156,FALSE)</f>
        <v>3.8530635400907717E-2</v>
      </c>
      <c r="T382" s="23">
        <f>VLOOKUP($B382,Data!$A$8:$GL$500,157,FALSE)</f>
        <v>5.4029710417450166E-2</v>
      </c>
      <c r="U382" s="23">
        <f>VLOOKUP($B382,Data!$A$8:$GL$500,158,FALSE)</f>
        <v>5.218099204846649E-2</v>
      </c>
      <c r="V382" s="23">
        <f>VLOOKUP($B382,Data!$A$8:$GL$500,159,FALSE)</f>
        <v>5.1573708920187797E-2</v>
      </c>
      <c r="W382" s="23">
        <f>VLOOKUP($B382,Data!$A$8:$GL$500,160,FALSE)</f>
        <v>5.0143450358625899E-2</v>
      </c>
      <c r="X382" s="23">
        <f>VLOOKUP($B382,Data!$A$8:$GL$500,161,FALSE)</f>
        <v>5.0689785863179834E-2</v>
      </c>
      <c r="Y382" s="23">
        <f>VLOOKUP($B382,Data!$A$8:$GL$500,162,FALSE)</f>
        <v>4.2766761095372995E-2</v>
      </c>
      <c r="Z382" s="23">
        <f>VLOOKUP($B382,Data!$A$8:$GL$500,163,FALSE)</f>
        <v>4.2170572416442564E-2</v>
      </c>
      <c r="AA382" s="23">
        <f>VLOOKUP($B382,Data!$A$8:$GL$500,164,FALSE)</f>
        <v>4.1175329712955781E-2</v>
      </c>
      <c r="AB382" s="23">
        <f>VLOOKUP($B382,Data!$A$8:$GL$500,165,FALSE)</f>
        <v>4.5262647799961232E-2</v>
      </c>
      <c r="AC382" s="23">
        <f>VLOOKUP($B382,Data!$A$8:$GL$500,166,FALSE)</f>
        <v>4.2271494965143298E-2</v>
      </c>
      <c r="AD382" s="23">
        <f>VLOOKUP($B382,Data!$A$8:$GL$500,167,FALSE)</f>
        <v>4.4230471771075017E-2</v>
      </c>
      <c r="AE382" s="52">
        <f>VLOOKUP($B382,Data!$A$8:$GL$500,168,FALSE)</f>
        <v>4.3772929136899015E-2</v>
      </c>
      <c r="AF382" s="52">
        <f>VLOOKUP($B382,Data!$A$8:$GL$500,169,FALSE)</f>
        <v>4.7438480914551447E-2</v>
      </c>
      <c r="AG382" s="52">
        <f>VLOOKUP($B382,Data!$A$8:$GL$500,170,FALSE)</f>
        <v>4.3399411187438668E-2</v>
      </c>
      <c r="AH382" s="52">
        <f>VLOOKUP($B382,Data!$A$8:$GL$500,171,FALSE)</f>
        <v>4.2024409143742739E-2</v>
      </c>
      <c r="AI382" s="52">
        <f>VLOOKUP($B382,Data!$A$8:$GL$500,172,FALSE)</f>
        <v>4.1043326209442392E-2</v>
      </c>
      <c r="AJ382" s="52">
        <f>VLOOKUP($B382,Data!$A$8:$GL$500,173,FALSE)</f>
        <v>4.4246047049749326E-2</v>
      </c>
      <c r="AK382" s="52">
        <f>VLOOKUP($B382,Data!$A$8:$GL$500,174,FALSE)</f>
        <v>3.8603266090297787E-2</v>
      </c>
    </row>
    <row r="383" spans="1:37">
      <c r="A383" s="1"/>
      <c r="B383" s="17" t="s">
        <v>47</v>
      </c>
      <c r="C383" s="3"/>
      <c r="H383" s="23">
        <f>VLOOKUP($B383,Data!$A$8:$GL$500,145,FALSE)</f>
        <v>5.1888961892247044E-2</v>
      </c>
      <c r="I383" s="23">
        <f>VLOOKUP($B383,Data!$A$8:$GL$500,146,FALSE)</f>
        <v>4.954038082731451E-2</v>
      </c>
      <c r="J383" s="23">
        <f>VLOOKUP($B383,Data!$A$8:$GL$500,147,FALSE)</f>
        <v>4.9385017991494931E-2</v>
      </c>
      <c r="K383" s="23">
        <f>VLOOKUP($B383,Data!$A$8:$GL$500,148,FALSE)</f>
        <v>5.1211626387981712E-2</v>
      </c>
      <c r="L383" s="23">
        <f>VLOOKUP($B383,Data!$A$8:$GL$500,149,FALSE)</f>
        <v>5.3483912902177445E-2</v>
      </c>
      <c r="M383" s="23">
        <f>VLOOKUP($B383,Data!$A$8:$GL$500,150,FALSE)</f>
        <v>4.7374717103136114E-2</v>
      </c>
      <c r="N383" s="23">
        <f>VLOOKUP($B383,Data!$A$8:$GL$500,151,FALSE)</f>
        <v>4.6993166287015949E-2</v>
      </c>
      <c r="O383" s="23">
        <f>VLOOKUP($B383,Data!$A$8:$GL$500,152,FALSE)</f>
        <v>4.781005221932115E-2</v>
      </c>
      <c r="P383" s="23">
        <f>VLOOKUP($B383,Data!$A$8:$GL$500,153,FALSE)</f>
        <v>5.088620013080445E-2</v>
      </c>
      <c r="Q383" s="23">
        <f>VLOOKUP($B383,Data!$A$8:$GL$500,154,FALSE)</f>
        <v>4.9686157912124218E-2</v>
      </c>
      <c r="R383" s="23">
        <f>VLOOKUP($B383,Data!$A$8:$GL$500,155,FALSE)</f>
        <v>5.5159487010851695E-2</v>
      </c>
      <c r="S383" s="23">
        <f>VLOOKUP($B383,Data!$A$8:$GL$500,156,FALSE)</f>
        <v>6.4270696452036799E-2</v>
      </c>
      <c r="T383" s="23">
        <f>VLOOKUP($B383,Data!$A$8:$GL$500,157,FALSE)</f>
        <v>7.817793827971109E-2</v>
      </c>
      <c r="U383" s="23">
        <f>VLOOKUP($B383,Data!$A$8:$GL$500,158,FALSE)</f>
        <v>7.9846103470857896E-2</v>
      </c>
      <c r="V383" s="23">
        <f>VLOOKUP($B383,Data!$A$8:$GL$500,159,FALSE)</f>
        <v>8.2747468147664163E-2</v>
      </c>
      <c r="W383" s="23">
        <f>VLOOKUP($B383,Data!$A$8:$GL$500,160,FALSE)</f>
        <v>8.5952771400459163E-2</v>
      </c>
      <c r="X383" s="23">
        <f>VLOOKUP($B383,Data!$A$8:$GL$500,161,FALSE)</f>
        <v>8.5563517915309445E-2</v>
      </c>
      <c r="Y383" s="23">
        <f>VLOOKUP($B383,Data!$A$8:$GL$500,162,FALSE)</f>
        <v>8.0055248618784533E-2</v>
      </c>
      <c r="Z383" s="23">
        <f>VLOOKUP($B383,Data!$A$8:$GL$500,163,FALSE)</f>
        <v>7.9333979954736497E-2</v>
      </c>
      <c r="AA383" s="23">
        <f>VLOOKUP($B383,Data!$A$8:$GL$500,164,FALSE)</f>
        <v>8.1276320051830261E-2</v>
      </c>
      <c r="AB383" s="23">
        <f>VLOOKUP($B383,Data!$A$8:$GL$500,165,FALSE)</f>
        <v>8.6049581455247909E-2</v>
      </c>
      <c r="AC383" s="23">
        <f>VLOOKUP($B383,Data!$A$8:$GL$500,166,FALSE)</f>
        <v>8.5301837270341213E-2</v>
      </c>
      <c r="AD383" s="23">
        <f>VLOOKUP($B383,Data!$A$8:$GL$500,167,FALSE)</f>
        <v>8.8741787122207622E-2</v>
      </c>
      <c r="AE383" s="52">
        <f>VLOOKUP($B383,Data!$A$8:$GL$500,168,FALSE)</f>
        <v>8.9022164276401569E-2</v>
      </c>
      <c r="AF383" s="52">
        <f>VLOOKUP($B383,Data!$A$8:$GL$500,169,FALSE)</f>
        <v>9.5355512067840834E-2</v>
      </c>
      <c r="AG383" s="52">
        <f>VLOOKUP($B383,Data!$A$8:$GL$500,170,FALSE)</f>
        <v>8.9996790757381262E-2</v>
      </c>
      <c r="AH383" s="52">
        <f>VLOOKUP($B383,Data!$A$8:$GL$500,171,FALSE)</f>
        <v>9.1856594110115236E-2</v>
      </c>
      <c r="AI383" s="52">
        <f>VLOOKUP($B383,Data!$A$8:$GL$500,172,FALSE)</f>
        <v>9.2077756532823449E-2</v>
      </c>
      <c r="AJ383" s="52">
        <f>VLOOKUP($B383,Data!$A$8:$GL$500,173,FALSE)</f>
        <v>9.1634340222575522E-2</v>
      </c>
      <c r="AK383" s="52">
        <f>VLOOKUP($B383,Data!$A$8:$GL$500,174,FALSE)</f>
        <v>8.4616608335984722E-2</v>
      </c>
    </row>
    <row r="384" spans="1:37">
      <c r="A384" s="1"/>
      <c r="B384" s="17" t="s">
        <v>48</v>
      </c>
      <c r="C384" s="3"/>
      <c r="H384" s="23">
        <f>VLOOKUP($B384,Data!$A$8:$GL$500,145,FALSE)</f>
        <v>1.8389580973952435E-2</v>
      </c>
      <c r="I384" s="23">
        <f>VLOOKUP($B384,Data!$A$8:$GL$500,146,FALSE)</f>
        <v>2.0374829622898681E-2</v>
      </c>
      <c r="J384" s="23">
        <f>VLOOKUP($B384,Data!$A$8:$GL$500,147,FALSE)</f>
        <v>1.9909624943515589E-2</v>
      </c>
      <c r="K384" s="23">
        <f>VLOOKUP($B384,Data!$A$8:$GL$500,148,FALSE)</f>
        <v>1.7649043869516309E-2</v>
      </c>
      <c r="L384" s="23">
        <f>VLOOKUP($B384,Data!$A$8:$GL$500,149,FALSE)</f>
        <v>1.7475113122171947E-2</v>
      </c>
      <c r="M384" s="23">
        <f>VLOOKUP($B384,Data!$A$8:$GL$500,150,FALSE)</f>
        <v>1.5294117647058824E-2</v>
      </c>
      <c r="N384" s="23">
        <f>VLOOKUP($B384,Data!$A$8:$GL$500,151,FALSE)</f>
        <v>1.5363899399065212E-2</v>
      </c>
      <c r="O384" s="23">
        <f>VLOOKUP($B384,Data!$A$8:$GL$500,152,FALSE)</f>
        <v>1.3418594306049822E-2</v>
      </c>
      <c r="P384" s="23">
        <f>VLOOKUP($B384,Data!$A$8:$GL$500,153,FALSE)</f>
        <v>1.3736702127659574E-2</v>
      </c>
      <c r="Q384" s="23">
        <f>VLOOKUP($B384,Data!$A$8:$GL$500,154,FALSE)</f>
        <v>1.3119911991199121E-2</v>
      </c>
      <c r="R384" s="23">
        <f>VLOOKUP($B384,Data!$A$8:$GL$500,155,FALSE)</f>
        <v>1.5754202139270902E-2</v>
      </c>
      <c r="S384" s="23">
        <f>VLOOKUP($B384,Data!$A$8:$GL$500,156,FALSE)</f>
        <v>2.0343394575678041E-2</v>
      </c>
      <c r="T384" s="23">
        <f>VLOOKUP($B384,Data!$A$8:$GL$500,157,FALSE)</f>
        <v>3.2101827676240209E-2</v>
      </c>
      <c r="U384" s="23">
        <f>VLOOKUP($B384,Data!$A$8:$GL$500,158,FALSE)</f>
        <v>3.4883366034445168E-2</v>
      </c>
      <c r="V384" s="23">
        <f>VLOOKUP($B384,Data!$A$8:$GL$500,159,FALSE)</f>
        <v>3.5054442508710801E-2</v>
      </c>
      <c r="W384" s="23">
        <f>VLOOKUP($B384,Data!$A$8:$GL$500,160,FALSE)</f>
        <v>3.2668845315904138E-2</v>
      </c>
      <c r="X384" s="23">
        <f>VLOOKUP($B384,Data!$A$8:$GL$500,161,FALSE)</f>
        <v>3.4310645724258293E-2</v>
      </c>
      <c r="Y384" s="23">
        <f>VLOOKUP($B384,Data!$A$8:$GL$500,162,FALSE)</f>
        <v>3.0444493102693235E-2</v>
      </c>
      <c r="Z384" s="23">
        <f>VLOOKUP($B384,Data!$A$8:$GL$500,163,FALSE)</f>
        <v>2.9984682713347921E-2</v>
      </c>
      <c r="AA384" s="23">
        <f>VLOOKUP($B384,Data!$A$8:$GL$500,164,FALSE)</f>
        <v>2.8112178088171104E-2</v>
      </c>
      <c r="AB384" s="23">
        <f>VLOOKUP($B384,Data!$A$8:$GL$500,165,FALSE)</f>
        <v>3.0290202923849006E-2</v>
      </c>
      <c r="AC384" s="23">
        <f>VLOOKUP($B384,Data!$A$8:$GL$500,166,FALSE)</f>
        <v>2.8570806100217866E-2</v>
      </c>
      <c r="AD384" s="23">
        <f>VLOOKUP($B384,Data!$A$8:$GL$500,167,FALSE)</f>
        <v>3.0501964207769534E-2</v>
      </c>
      <c r="AE384" s="52">
        <f>VLOOKUP($B384,Data!$A$8:$GL$500,168,FALSE)</f>
        <v>2.9494883518397561E-2</v>
      </c>
      <c r="AF384" s="52">
        <f>VLOOKUP($B384,Data!$A$8:$GL$500,169,FALSE)</f>
        <v>3.0931393834129395E-2</v>
      </c>
      <c r="AG384" s="52">
        <f>VLOOKUP($B384,Data!$A$8:$GL$500,170,FALSE)</f>
        <v>2.9117837837837838E-2</v>
      </c>
      <c r="AH384" s="52">
        <f>VLOOKUP($B384,Data!$A$8:$GL$500,171,FALSE)</f>
        <v>2.864923276421007E-2</v>
      </c>
      <c r="AI384" s="52">
        <f>VLOOKUP($B384,Data!$A$8:$GL$500,172,FALSE)</f>
        <v>2.816348423085175E-2</v>
      </c>
      <c r="AJ384" s="52">
        <f>VLOOKUP($B384,Data!$A$8:$GL$500,173,FALSE)</f>
        <v>2.904047976011994E-2</v>
      </c>
      <c r="AK384" s="52">
        <f>VLOOKUP($B384,Data!$A$8:$GL$500,174,FALSE)</f>
        <v>2.520008514261388E-2</v>
      </c>
    </row>
    <row r="385" spans="1:37">
      <c r="A385" s="1"/>
      <c r="B385" s="17" t="s">
        <v>49</v>
      </c>
      <c r="C385" s="3"/>
      <c r="H385" s="23">
        <f>VLOOKUP($B385,Data!$A$8:$GL$500,145,FALSE)</f>
        <v>2.2746181345466365E-2</v>
      </c>
      <c r="I385" s="23">
        <f>VLOOKUP($B385,Data!$A$8:$GL$500,146,FALSE)</f>
        <v>2.2187602492620532E-2</v>
      </c>
      <c r="J385" s="23">
        <f>VLOOKUP($B385,Data!$A$8:$GL$500,147,FALSE)</f>
        <v>2.1681877444589309E-2</v>
      </c>
      <c r="K385" s="23">
        <f>VLOOKUP($B385,Data!$A$8:$GL$500,148,FALSE)</f>
        <v>2.0884265279583876E-2</v>
      </c>
      <c r="L385" s="23">
        <f>VLOOKUP($B385,Data!$A$8:$GL$500,149,FALSE)</f>
        <v>2.2597911227154047E-2</v>
      </c>
      <c r="M385" s="23">
        <f>VLOOKUP($B385,Data!$A$8:$GL$500,150,FALSE)</f>
        <v>2.0307390451275345E-2</v>
      </c>
      <c r="N385" s="23">
        <f>VLOOKUP($B385,Data!$A$8:$GL$500,151,FALSE)</f>
        <v>1.9923689449236896E-2</v>
      </c>
      <c r="O385" s="23">
        <f>VLOOKUP($B385,Data!$A$8:$GL$500,152,FALSE)</f>
        <v>1.8804780876494023E-2</v>
      </c>
      <c r="P385" s="23">
        <f>VLOOKUP($B385,Data!$A$8:$GL$500,153,FALSE)</f>
        <v>2.0185369083085072E-2</v>
      </c>
      <c r="Q385" s="23">
        <f>VLOOKUP($B385,Data!$A$8:$GL$500,154,FALSE)</f>
        <v>2.0218109715796431E-2</v>
      </c>
      <c r="R385" s="23">
        <f>VLOOKUP($B385,Data!$A$8:$GL$500,155,FALSE)</f>
        <v>2.3665008291873964E-2</v>
      </c>
      <c r="S385" s="23">
        <f>VLOOKUP($B385,Data!$A$8:$GL$500,156,FALSE)</f>
        <v>3.0433355219960604E-2</v>
      </c>
      <c r="T385" s="23">
        <f>VLOOKUP($B385,Data!$A$8:$GL$500,157,FALSE)</f>
        <v>4.2469055374592835E-2</v>
      </c>
      <c r="U385" s="23">
        <f>VLOOKUP($B385,Data!$A$8:$GL$500,158,FALSE)</f>
        <v>4.1993485342019542E-2</v>
      </c>
      <c r="V385" s="23">
        <f>VLOOKUP($B385,Data!$A$8:$GL$500,159,FALSE)</f>
        <v>4.1058064516129034E-2</v>
      </c>
      <c r="W385" s="23">
        <f>VLOOKUP($B385,Data!$A$8:$GL$500,160,FALSE)</f>
        <v>3.9497060744611366E-2</v>
      </c>
      <c r="X385" s="23">
        <f>VLOOKUP($B385,Data!$A$8:$GL$500,161,FALSE)</f>
        <v>4.2231675392670157E-2</v>
      </c>
      <c r="Y385" s="23">
        <f>VLOOKUP($B385,Data!$A$8:$GL$500,162,FALSE)</f>
        <v>3.6332789559543228E-2</v>
      </c>
      <c r="Z385" s="23">
        <f>VLOOKUP($B385,Data!$A$8:$GL$500,163,FALSE)</f>
        <v>3.6405163853028798E-2</v>
      </c>
      <c r="AA385" s="23">
        <f>VLOOKUP($B385,Data!$A$8:$GL$500,164,FALSE)</f>
        <v>3.5930693069306928E-2</v>
      </c>
      <c r="AB385" s="23">
        <f>VLOOKUP($B385,Data!$A$8:$GL$500,165,FALSE)</f>
        <v>3.9392430278884463E-2</v>
      </c>
      <c r="AC385" s="23">
        <f>VLOOKUP($B385,Data!$A$8:$GL$500,166,FALSE)</f>
        <v>3.8831385642737894E-2</v>
      </c>
      <c r="AD385" s="23">
        <f>VLOOKUP($B385,Data!$A$8:$GL$500,167,FALSE)</f>
        <v>4.0275290215588726E-2</v>
      </c>
      <c r="AE385" s="52">
        <f>VLOOKUP($B385,Data!$A$8:$GL$500,168,FALSE)</f>
        <v>3.9847631666114609E-2</v>
      </c>
      <c r="AF385" s="52">
        <f>VLOOKUP($B385,Data!$A$8:$GL$500,169,FALSE)</f>
        <v>4.2966017815902341E-2</v>
      </c>
      <c r="AG385" s="52">
        <f>VLOOKUP($B385,Data!$A$8:$GL$500,170,FALSE)</f>
        <v>3.9196310935441368E-2</v>
      </c>
      <c r="AH385" s="52">
        <f>VLOOKUP($B385,Data!$A$8:$GL$500,171,FALSE)</f>
        <v>3.9722772277227723E-2</v>
      </c>
      <c r="AI385" s="52">
        <f>VLOOKUP($B385,Data!$A$8:$GL$500,172,FALSE)</f>
        <v>3.8671562082777035E-2</v>
      </c>
      <c r="AJ385" s="52">
        <f>VLOOKUP($B385,Data!$A$8:$GL$500,173,FALSE)</f>
        <v>4.0412677451304058E-2</v>
      </c>
      <c r="AK385" s="52">
        <f>VLOOKUP($B385,Data!$A$8:$GL$500,174,FALSE)</f>
        <v>3.6017144741180347E-2</v>
      </c>
    </row>
    <row r="386" spans="1:37">
      <c r="A386" s="1"/>
      <c r="B386" s="17" t="s">
        <v>50</v>
      </c>
      <c r="C386" s="3"/>
      <c r="H386" s="23">
        <f>VLOOKUP($B386,Data!$A$8:$GL$500,145,FALSE)</f>
        <v>1.9606897830521046E-2</v>
      </c>
      <c r="I386" s="23">
        <f>VLOOKUP($B386,Data!$A$8:$GL$500,146,FALSE)</f>
        <v>2.0046116952591772E-2</v>
      </c>
      <c r="J386" s="23">
        <f>VLOOKUP($B386,Data!$A$8:$GL$500,147,FALSE)</f>
        <v>2.0411059907834102E-2</v>
      </c>
      <c r="K386" s="23">
        <f>VLOOKUP($B386,Data!$A$8:$GL$500,148,FALSE)</f>
        <v>1.8747256766642281E-2</v>
      </c>
      <c r="L386" s="23">
        <f>VLOOKUP($B386,Data!$A$8:$GL$500,149,FALSE)</f>
        <v>1.9741583257506825E-2</v>
      </c>
      <c r="M386" s="23">
        <f>VLOOKUP($B386,Data!$A$8:$GL$500,150,FALSE)</f>
        <v>1.7385454545454544E-2</v>
      </c>
      <c r="N386" s="23">
        <f>VLOOKUP($B386,Data!$A$8:$GL$500,151,FALSE)</f>
        <v>1.5821757171206929E-2</v>
      </c>
      <c r="O386" s="23">
        <f>VLOOKUP($B386,Data!$A$8:$GL$500,152,FALSE)</f>
        <v>1.383435582822086E-2</v>
      </c>
      <c r="P386" s="23">
        <f>VLOOKUP($B386,Data!$A$8:$GL$500,153,FALSE)</f>
        <v>1.5299068767908309E-2</v>
      </c>
      <c r="Q386" s="23">
        <f>VLOOKUP($B386,Data!$A$8:$GL$500,154,FALSE)</f>
        <v>1.5796610169491524E-2</v>
      </c>
      <c r="R386" s="23">
        <f>VLOOKUP($B386,Data!$A$8:$GL$500,155,FALSE)</f>
        <v>1.8910838227442606E-2</v>
      </c>
      <c r="S386" s="23">
        <f>VLOOKUP($B386,Data!$A$8:$GL$500,156,FALSE)</f>
        <v>2.3467043647287508E-2</v>
      </c>
      <c r="T386" s="23">
        <f>VLOOKUP($B386,Data!$A$8:$GL$500,157,FALSE)</f>
        <v>3.5156028368794327E-2</v>
      </c>
      <c r="U386" s="23">
        <f>VLOOKUP($B386,Data!$A$8:$GL$500,158,FALSE)</f>
        <v>3.6432480141218006E-2</v>
      </c>
      <c r="V386" s="23">
        <f>VLOOKUP($B386,Data!$A$8:$GL$500,159,FALSE)</f>
        <v>3.6412146743900302E-2</v>
      </c>
      <c r="W386" s="23">
        <f>VLOOKUP($B386,Data!$A$8:$GL$500,160,FALSE)</f>
        <v>3.4077125328659072E-2</v>
      </c>
      <c r="X386" s="23">
        <f>VLOOKUP($B386,Data!$A$8:$GL$500,161,FALSE)</f>
        <v>3.5820189274447953E-2</v>
      </c>
      <c r="Y386" s="23">
        <f>VLOOKUP($B386,Data!$A$8:$GL$500,162,FALSE)</f>
        <v>3.1729061466132684E-2</v>
      </c>
      <c r="Z386" s="23">
        <f>VLOOKUP($B386,Data!$A$8:$GL$500,163,FALSE)</f>
        <v>3.1608500345542502E-2</v>
      </c>
      <c r="AA386" s="23">
        <f>VLOOKUP($B386,Data!$A$8:$GL$500,164,FALSE)</f>
        <v>3.0759297520661158E-2</v>
      </c>
      <c r="AB386" s="23">
        <f>VLOOKUP($B386,Data!$A$8:$GL$500,165,FALSE)</f>
        <v>3.4605263157894736E-2</v>
      </c>
      <c r="AC386" s="23">
        <f>VLOOKUP($B386,Data!$A$8:$GL$500,166,FALSE)</f>
        <v>3.3626072041166383E-2</v>
      </c>
      <c r="AD386" s="23">
        <f>VLOOKUP($B386,Data!$A$8:$GL$500,167,FALSE)</f>
        <v>3.7847341337907375E-2</v>
      </c>
      <c r="AE386" s="52">
        <f>VLOOKUP($B386,Data!$A$8:$GL$500,168,FALSE)</f>
        <v>3.684974093264249E-2</v>
      </c>
      <c r="AF386" s="52">
        <f>VLOOKUP($B386,Data!$A$8:$GL$500,169,FALSE)</f>
        <v>4.0039634671721523E-2</v>
      </c>
      <c r="AG386" s="52">
        <f>VLOOKUP($B386,Data!$A$8:$GL$500,170,FALSE)</f>
        <v>3.7630167791039615E-2</v>
      </c>
      <c r="AH386" s="52">
        <f>VLOOKUP($B386,Data!$A$8:$GL$500,171,FALSE)</f>
        <v>3.7171403962101633E-2</v>
      </c>
      <c r="AI386" s="52">
        <f>VLOOKUP($B386,Data!$A$8:$GL$500,172,FALSE)</f>
        <v>3.5430180949129399E-2</v>
      </c>
      <c r="AJ386" s="52">
        <f>VLOOKUP($B386,Data!$A$8:$GL$500,173,FALSE)</f>
        <v>3.6097727661028534E-2</v>
      </c>
      <c r="AK386" s="52">
        <f>VLOOKUP($B386,Data!$A$8:$GL$500,174,FALSE)</f>
        <v>3.1768811712631941E-2</v>
      </c>
    </row>
    <row r="387" spans="1:37">
      <c r="A387" s="1"/>
      <c r="B387" s="17" t="s">
        <v>16</v>
      </c>
      <c r="C387" s="3"/>
      <c r="H387" s="23">
        <f>VLOOKUP($B387,Data!$A$8:$GL$500,145,FALSE)</f>
        <v>2.4103571428571429E-2</v>
      </c>
      <c r="I387" s="23">
        <f>VLOOKUP($B387,Data!$A$8:$GL$500,146,FALSE)</f>
        <v>2.1805755395683454E-2</v>
      </c>
      <c r="J387" s="23">
        <f>VLOOKUP($B387,Data!$A$8:$GL$500,147,FALSE)</f>
        <v>2.1612441902037899E-2</v>
      </c>
      <c r="K387" s="23">
        <f>VLOOKUP($B387,Data!$A$8:$GL$500,148,FALSE)</f>
        <v>2.1350584898971996E-2</v>
      </c>
      <c r="L387" s="23">
        <f>VLOOKUP($B387,Data!$A$8:$GL$500,149,FALSE)</f>
        <v>2.3739406779661017E-2</v>
      </c>
      <c r="M387" s="23">
        <f>VLOOKUP($B387,Data!$A$8:$GL$500,150,FALSE)</f>
        <v>2.0530815817598861E-2</v>
      </c>
      <c r="N387" s="23">
        <f>VLOOKUP($B387,Data!$A$8:$GL$500,151,FALSE)</f>
        <v>2.067193675889328E-2</v>
      </c>
      <c r="O387" s="23">
        <f>VLOOKUP($B387,Data!$A$8:$GL$500,152,FALSE)</f>
        <v>1.8562162162162162E-2</v>
      </c>
      <c r="P387" s="23">
        <f>VLOOKUP($B387,Data!$A$8:$GL$500,153,FALSE)</f>
        <v>2.0090810025426807E-2</v>
      </c>
      <c r="Q387" s="23">
        <f>VLOOKUP($B387,Data!$A$8:$GL$500,154,FALSE)</f>
        <v>1.9378859426080638E-2</v>
      </c>
      <c r="R387" s="23">
        <f>VLOOKUP($B387,Data!$A$8:$GL$500,155,FALSE)</f>
        <v>2.3433429811866861E-2</v>
      </c>
      <c r="S387" s="23">
        <f>VLOOKUP($B387,Data!$A$8:$GL$500,156,FALSE)</f>
        <v>3.1728971962616821E-2</v>
      </c>
      <c r="T387" s="23">
        <f>VLOOKUP($B387,Data!$A$8:$GL$500,157,FALSE)</f>
        <v>4.6044749188018763E-2</v>
      </c>
      <c r="U387" s="23">
        <f>VLOOKUP($B387,Data!$A$8:$GL$500,158,FALSE)</f>
        <v>4.7066999287241625E-2</v>
      </c>
      <c r="V387" s="23">
        <f>VLOOKUP($B387,Data!$A$8:$GL$500,159,FALSE)</f>
        <v>4.6625044595076701E-2</v>
      </c>
      <c r="W387" s="23">
        <f>VLOOKUP($B387,Data!$A$8:$GL$500,160,FALSE)</f>
        <v>4.2854100106496269E-2</v>
      </c>
      <c r="X387" s="23">
        <f>VLOOKUP($B387,Data!$A$8:$GL$500,161,FALSE)</f>
        <v>4.4399436421275099E-2</v>
      </c>
      <c r="Y387" s="23">
        <f>VLOOKUP($B387,Data!$A$8:$GL$500,162,FALSE)</f>
        <v>3.8500894454382824E-2</v>
      </c>
      <c r="Z387" s="23">
        <f>VLOOKUP($B387,Data!$A$8:$GL$500,163,FALSE)</f>
        <v>3.8413891872538491E-2</v>
      </c>
      <c r="AA387" s="23">
        <f>VLOOKUP($B387,Data!$A$8:$GL$500,164,FALSE)</f>
        <v>3.7033285094066573E-2</v>
      </c>
      <c r="AB387" s="23">
        <f>VLOOKUP($B387,Data!$A$8:$GL$500,165,FALSE)</f>
        <v>4.0967623252391464E-2</v>
      </c>
      <c r="AC387" s="23">
        <f>VLOOKUP($B387,Data!$A$8:$GL$500,166,FALSE)</f>
        <v>3.9070548712206048E-2</v>
      </c>
      <c r="AD387" s="23">
        <f>VLOOKUP($B387,Data!$A$8:$GL$500,167,FALSE)</f>
        <v>4.1819543242231375E-2</v>
      </c>
      <c r="AE387" s="52">
        <f>VLOOKUP($B387,Data!$A$8:$GL$500,168,FALSE)</f>
        <v>4.0228721409823774E-2</v>
      </c>
      <c r="AF387" s="52">
        <f>VLOOKUP($B387,Data!$A$8:$GL$500,169,FALSE)</f>
        <v>4.1748714180749449E-2</v>
      </c>
      <c r="AG387" s="52">
        <f>VLOOKUP($B387,Data!$A$8:$GL$500,170,FALSE)</f>
        <v>3.7946298984034836E-2</v>
      </c>
      <c r="AH387" s="52">
        <f>VLOOKUP($B387,Data!$A$8:$GL$500,171,FALSE)</f>
        <v>3.7750452079566003E-2</v>
      </c>
      <c r="AI387" s="52">
        <f>VLOOKUP($B387,Data!$A$8:$GL$500,172,FALSE)</f>
        <v>3.5535521096285612E-2</v>
      </c>
      <c r="AJ387" s="52">
        <f>VLOOKUP($B387,Data!$A$8:$GL$500,173,FALSE)</f>
        <v>3.7801521187975369E-2</v>
      </c>
      <c r="AK387" s="52">
        <f>VLOOKUP($B387,Data!$A$8:$GL$500,174,FALSE)</f>
        <v>3.2886193364252587E-2</v>
      </c>
    </row>
    <row r="388" spans="1:37">
      <c r="A388" s="1"/>
      <c r="B388" s="17" t="s">
        <v>51</v>
      </c>
      <c r="C388" s="3"/>
      <c r="H388" s="23">
        <f>VLOOKUP($B388,Data!$A$8:$GL$500,145,FALSE)</f>
        <v>2.2018967718402335E-2</v>
      </c>
      <c r="I388" s="23">
        <f>VLOOKUP($B388,Data!$A$8:$GL$500,146,FALSE)</f>
        <v>2.0400363967242947E-2</v>
      </c>
      <c r="J388" s="23">
        <f>VLOOKUP($B388,Data!$A$8:$GL$500,147,FALSE)</f>
        <v>2.1012404232032104E-2</v>
      </c>
      <c r="K388" s="23">
        <f>VLOOKUP($B388,Data!$A$8:$GL$500,148,FALSE)</f>
        <v>2.1252275209319257E-2</v>
      </c>
      <c r="L388" s="23">
        <f>VLOOKUP($B388,Data!$A$8:$GL$500,149,FALSE)</f>
        <v>2.1062431544359255E-2</v>
      </c>
      <c r="M388" s="23">
        <f>VLOOKUP($B388,Data!$A$8:$GL$500,150,FALSE)</f>
        <v>1.7931918008784773E-2</v>
      </c>
      <c r="N388" s="23">
        <f>VLOOKUP($B388,Data!$A$8:$GL$500,151,FALSE)</f>
        <v>1.7834000728066981E-2</v>
      </c>
      <c r="O388" s="23">
        <f>VLOOKUP($B388,Data!$A$8:$GL$500,152,FALSE)</f>
        <v>1.767870302137067E-2</v>
      </c>
      <c r="P388" s="23">
        <f>VLOOKUP($B388,Data!$A$8:$GL$500,153,FALSE)</f>
        <v>1.83728936401522E-2</v>
      </c>
      <c r="Q388" s="23">
        <f>VLOOKUP($B388,Data!$A$8:$GL$500,154,FALSE)</f>
        <v>1.7124230351321986E-2</v>
      </c>
      <c r="R388" s="23">
        <f>VLOOKUP($B388,Data!$A$8:$GL$500,155,FALSE)</f>
        <v>2.0343777976723366E-2</v>
      </c>
      <c r="S388" s="23">
        <f>VLOOKUP($B388,Data!$A$8:$GL$500,156,FALSE)</f>
        <v>2.7489719291972109E-2</v>
      </c>
      <c r="T388" s="23">
        <f>VLOOKUP($B388,Data!$A$8:$GL$500,157,FALSE)</f>
        <v>3.6975242195909579E-2</v>
      </c>
      <c r="U388" s="23">
        <f>VLOOKUP($B388,Data!$A$8:$GL$500,158,FALSE)</f>
        <v>3.5256064690026956E-2</v>
      </c>
      <c r="V388" s="23">
        <f>VLOOKUP($B388,Data!$A$8:$GL$500,159,FALSE)</f>
        <v>3.5780659103187465E-2</v>
      </c>
      <c r="W388" s="23">
        <f>VLOOKUP($B388,Data!$A$8:$GL$500,160,FALSE)</f>
        <v>3.8165765765765768E-2</v>
      </c>
      <c r="X388" s="23">
        <f>VLOOKUP($B388,Data!$A$8:$GL$500,161,FALSE)</f>
        <v>3.8919992775871409E-2</v>
      </c>
      <c r="Y388" s="23">
        <f>VLOOKUP($B388,Data!$A$8:$GL$500,162,FALSE)</f>
        <v>3.227117424923575E-2</v>
      </c>
      <c r="Z388" s="23">
        <f>VLOOKUP($B388,Data!$A$8:$GL$500,163,FALSE)</f>
        <v>3.1768204758471523E-2</v>
      </c>
      <c r="AA388" s="23">
        <f>VLOOKUP($B388,Data!$A$8:$GL$500,164,FALSE)</f>
        <v>3.3758316849487505E-2</v>
      </c>
      <c r="AB388" s="23">
        <f>VLOOKUP($B388,Data!$A$8:$GL$500,165,FALSE)</f>
        <v>3.5598060344827584E-2</v>
      </c>
      <c r="AC388" s="23">
        <f>VLOOKUP($B388,Data!$A$8:$GL$500,166,FALSE)</f>
        <v>3.2611111111111112E-2</v>
      </c>
      <c r="AD388" s="23">
        <f>VLOOKUP($B388,Data!$A$8:$GL$500,167,FALSE)</f>
        <v>3.4654031825496159E-2</v>
      </c>
      <c r="AE388" s="52">
        <f>VLOOKUP($B388,Data!$A$8:$GL$500,168,FALSE)</f>
        <v>3.6231987190891303E-2</v>
      </c>
      <c r="AF388" s="52">
        <f>VLOOKUP($B388,Data!$A$8:$GL$500,169,FALSE)</f>
        <v>3.7829757298628211E-2</v>
      </c>
      <c r="AG388" s="52">
        <f>VLOOKUP($B388,Data!$A$8:$GL$500,170,FALSE)</f>
        <v>3.3168803794133145E-2</v>
      </c>
      <c r="AH388" s="52">
        <f>VLOOKUP($B388,Data!$A$8:$GL$500,171,FALSE)</f>
        <v>3.1927962415173136E-2</v>
      </c>
      <c r="AI388" s="52">
        <f>VLOOKUP($B388,Data!$A$8:$GL$500,172,FALSE)</f>
        <v>3.21745948771563E-2</v>
      </c>
      <c r="AJ388" s="52">
        <f>VLOOKUP($B388,Data!$A$8:$GL$500,173,FALSE)</f>
        <v>3.1920415224913498E-2</v>
      </c>
      <c r="AK388" s="52">
        <f>VLOOKUP($B388,Data!$A$8:$GL$500,174,FALSE)</f>
        <v>2.6830753174465125E-2</v>
      </c>
    </row>
    <row r="389" spans="1:37">
      <c r="A389" s="1"/>
      <c r="B389" s="17" t="s">
        <v>14</v>
      </c>
      <c r="C389" s="3"/>
      <c r="H389" s="23">
        <f>VLOOKUP($B389,Data!$A$8:$GL$500,145,FALSE)</f>
        <v>2.6016995118423432E-2</v>
      </c>
      <c r="I389" s="23">
        <f>VLOOKUP($B389,Data!$A$8:$GL$500,146,FALSE)</f>
        <v>2.4773706896551725E-2</v>
      </c>
      <c r="J389" s="23">
        <f>VLOOKUP($B389,Data!$A$8:$GL$500,147,FALSE)</f>
        <v>2.4211282788357887E-2</v>
      </c>
      <c r="K389" s="23">
        <f>VLOOKUP($B389,Data!$A$8:$GL$500,148,FALSE)</f>
        <v>2.3985650224215248E-2</v>
      </c>
      <c r="L389" s="23">
        <f>VLOOKUP($B389,Data!$A$8:$GL$500,149,FALSE)</f>
        <v>2.5615870153291254E-2</v>
      </c>
      <c r="M389" s="23">
        <f>VLOOKUP($B389,Data!$A$8:$GL$500,150,FALSE)</f>
        <v>2.187132418463732E-2</v>
      </c>
      <c r="N389" s="23">
        <f>VLOOKUP($B389,Data!$A$8:$GL$500,151,FALSE)</f>
        <v>2.2249598286020352E-2</v>
      </c>
      <c r="O389" s="23">
        <f>VLOOKUP($B389,Data!$A$8:$GL$500,152,FALSE)</f>
        <v>2.127956230144723E-2</v>
      </c>
      <c r="P389" s="23">
        <f>VLOOKUP($B389,Data!$A$8:$GL$500,153,FALSE)</f>
        <v>2.3123128412894135E-2</v>
      </c>
      <c r="Q389" s="23">
        <f>VLOOKUP($B389,Data!$A$8:$GL$500,154,FALSE)</f>
        <v>2.2461349262122277E-2</v>
      </c>
      <c r="R389" s="23">
        <f>VLOOKUP($B389,Data!$A$8:$GL$500,155,FALSE)</f>
        <v>2.6394788506157417E-2</v>
      </c>
      <c r="S389" s="23">
        <f>VLOOKUP($B389,Data!$A$8:$GL$500,156,FALSE)</f>
        <v>3.3974497126436784E-2</v>
      </c>
      <c r="T389" s="23">
        <f>VLOOKUP($B389,Data!$A$8:$GL$500,157,FALSE)</f>
        <v>4.4880460183354308E-2</v>
      </c>
      <c r="U389" s="23">
        <f>VLOOKUP($B389,Data!$A$8:$GL$500,158,FALSE)</f>
        <v>4.4563879840752808E-2</v>
      </c>
      <c r="V389" s="23">
        <f>VLOOKUP($B389,Data!$A$8:$GL$500,159,FALSE)</f>
        <v>4.4272825694695053E-2</v>
      </c>
      <c r="W389" s="23">
        <f>VLOOKUP($B389,Data!$A$8:$GL$500,160,FALSE)</f>
        <v>4.3047358834244077E-2</v>
      </c>
      <c r="X389" s="23">
        <f>VLOOKUP($B389,Data!$A$8:$GL$500,161,FALSE)</f>
        <v>4.2855583848672246E-2</v>
      </c>
      <c r="Y389" s="23">
        <f>VLOOKUP($B389,Data!$A$8:$GL$500,162,FALSE)</f>
        <v>3.7139765554553651E-2</v>
      </c>
      <c r="Z389" s="23">
        <f>VLOOKUP($B389,Data!$A$8:$GL$500,163,FALSE)</f>
        <v>3.6986155484558039E-2</v>
      </c>
      <c r="AA389" s="23">
        <f>VLOOKUP($B389,Data!$A$8:$GL$500,164,FALSE)</f>
        <v>3.529917529391121E-2</v>
      </c>
      <c r="AB389" s="23">
        <f>VLOOKUP($B389,Data!$A$8:$GL$500,165,FALSE)</f>
        <v>3.8884203127745563E-2</v>
      </c>
      <c r="AC389" s="23">
        <f>VLOOKUP($B389,Data!$A$8:$GL$500,166,FALSE)</f>
        <v>3.8566595441595443E-2</v>
      </c>
      <c r="AD389" s="23">
        <f>VLOOKUP($B389,Data!$A$8:$GL$500,167,FALSE)</f>
        <v>4.2386444286728178E-2</v>
      </c>
      <c r="AE389" s="52">
        <f>VLOOKUP($B389,Data!$A$8:$GL$500,168,FALSE)</f>
        <v>4.0944676409185803E-2</v>
      </c>
      <c r="AF389" s="52">
        <f>VLOOKUP($B389,Data!$A$8:$GL$500,169,FALSE)</f>
        <v>4.407187718073971E-2</v>
      </c>
      <c r="AG389" s="52">
        <f>VLOOKUP($B389,Data!$A$8:$GL$500,170,FALSE)</f>
        <v>4.0403044455976478E-2</v>
      </c>
      <c r="AH389" s="52">
        <f>VLOOKUP($B389,Data!$A$8:$GL$500,171,FALSE)</f>
        <v>4.0903508771929824E-2</v>
      </c>
      <c r="AI389" s="52">
        <f>VLOOKUP($B389,Data!$A$8:$GL$500,172,FALSE)</f>
        <v>3.9904812268640934E-2</v>
      </c>
      <c r="AJ389" s="52">
        <f>VLOOKUP($B389,Data!$A$8:$GL$500,173,FALSE)</f>
        <v>4.1269953884356156E-2</v>
      </c>
      <c r="AK389" s="52">
        <f>VLOOKUP($B389,Data!$A$8:$GL$500,174,FALSE)</f>
        <v>3.8911107071441554E-2</v>
      </c>
    </row>
    <row r="390" spans="1:37">
      <c r="A390" s="1"/>
      <c r="B390" s="17" t="s">
        <v>20</v>
      </c>
      <c r="C390" s="3"/>
      <c r="H390" s="23">
        <f>VLOOKUP($B390,Data!$A$8:$GL$500,145,FALSE)</f>
        <v>2.0946361462248035E-2</v>
      </c>
      <c r="I390" s="23">
        <f>VLOOKUP($B390,Data!$A$8:$GL$500,146,FALSE)</f>
        <v>1.9734693877551019E-2</v>
      </c>
      <c r="J390" s="23">
        <f>VLOOKUP($B390,Data!$A$8:$GL$500,147,FALSE)</f>
        <v>2.0445426725603535E-2</v>
      </c>
      <c r="K390" s="23">
        <f>VLOOKUP($B390,Data!$A$8:$GL$500,148,FALSE)</f>
        <v>1.9167509268621503E-2</v>
      </c>
      <c r="L390" s="23">
        <f>VLOOKUP($B390,Data!$A$8:$GL$500,149,FALSE)</f>
        <v>1.9805695142378558E-2</v>
      </c>
      <c r="M390" s="23">
        <f>VLOOKUP($B390,Data!$A$8:$GL$500,150,FALSE)</f>
        <v>1.7898047004303211E-2</v>
      </c>
      <c r="N390" s="23">
        <f>VLOOKUP($B390,Data!$A$8:$GL$500,151,FALSE)</f>
        <v>1.713020662512299E-2</v>
      </c>
      <c r="O390" s="23">
        <f>VLOOKUP($B390,Data!$A$8:$GL$500,152,FALSE)</f>
        <v>1.5892444737710325E-2</v>
      </c>
      <c r="P390" s="23">
        <f>VLOOKUP($B390,Data!$A$8:$GL$500,153,FALSE)</f>
        <v>1.6845024469820554E-2</v>
      </c>
      <c r="Q390" s="23">
        <f>VLOOKUP($B390,Data!$A$8:$GL$500,154,FALSE)</f>
        <v>1.7725490196078431E-2</v>
      </c>
      <c r="R390" s="23">
        <f>VLOOKUP($B390,Data!$A$8:$GL$500,155,FALSE)</f>
        <v>2.0972176759410804E-2</v>
      </c>
      <c r="S390" s="23">
        <f>VLOOKUP($B390,Data!$A$8:$GL$500,156,FALSE)</f>
        <v>2.7592096450100467E-2</v>
      </c>
      <c r="T390" s="23">
        <f>VLOOKUP($B390,Data!$A$8:$GL$500,157,FALSE)</f>
        <v>4.0814963259853038E-2</v>
      </c>
      <c r="U390" s="23">
        <f>VLOOKUP($B390,Data!$A$8:$GL$500,158,FALSE)</f>
        <v>4.2946580469547468E-2</v>
      </c>
      <c r="V390" s="23">
        <f>VLOOKUP($B390,Data!$A$8:$GL$500,159,FALSE)</f>
        <v>4.1790540540540544E-2</v>
      </c>
      <c r="W390" s="23">
        <f>VLOOKUP($B390,Data!$A$8:$GL$500,160,FALSE)</f>
        <v>3.8158687646468029E-2</v>
      </c>
      <c r="X390" s="23">
        <f>VLOOKUP($B390,Data!$A$8:$GL$500,161,FALSE)</f>
        <v>3.8933197000681666E-2</v>
      </c>
      <c r="Y390" s="23">
        <f>VLOOKUP($B390,Data!$A$8:$GL$500,162,FALSE)</f>
        <v>3.3160744500846023E-2</v>
      </c>
      <c r="Z390" s="23">
        <f>VLOOKUP($B390,Data!$A$8:$GL$500,163,FALSE)</f>
        <v>3.1551490514905148E-2</v>
      </c>
      <c r="AA390" s="23">
        <f>VLOOKUP($B390,Data!$A$8:$GL$500,164,FALSE)</f>
        <v>2.9319105691056911E-2</v>
      </c>
      <c r="AB390" s="23">
        <f>VLOOKUP($B390,Data!$A$8:$GL$500,165,FALSE)</f>
        <v>3.165267047363117E-2</v>
      </c>
      <c r="AC390" s="23">
        <f>VLOOKUP($B390,Data!$A$8:$GL$500,166,FALSE)</f>
        <v>2.8910791847644505E-2</v>
      </c>
      <c r="AD390" s="23">
        <f>VLOOKUP($B390,Data!$A$8:$GL$500,167,FALSE)</f>
        <v>3.2766522749916968E-2</v>
      </c>
      <c r="AE390" s="52">
        <f>VLOOKUP($B390,Data!$A$8:$GL$500,168,FALSE)</f>
        <v>3.2132936507936506E-2</v>
      </c>
      <c r="AF390" s="52">
        <f>VLOOKUP($B390,Data!$A$8:$GL$500,169,FALSE)</f>
        <v>3.6429752066115706E-2</v>
      </c>
      <c r="AG390" s="52">
        <f>VLOOKUP($B390,Data!$A$8:$GL$500,170,FALSE)</f>
        <v>3.3581746552856208E-2</v>
      </c>
      <c r="AH390" s="52">
        <f>VLOOKUP($B390,Data!$A$8:$GL$500,171,FALSE)</f>
        <v>3.3070891865403462E-2</v>
      </c>
      <c r="AI390" s="52">
        <f>VLOOKUP($B390,Data!$A$8:$GL$500,172,FALSE)</f>
        <v>3.2671984047856428E-2</v>
      </c>
      <c r="AJ390" s="52">
        <f>VLOOKUP($B390,Data!$A$8:$GL$500,173,FALSE)</f>
        <v>3.3839815425181281E-2</v>
      </c>
      <c r="AK390" s="52">
        <f>VLOOKUP($B390,Data!$A$8:$GL$500,174,FALSE)</f>
        <v>3.1038142620232172E-2</v>
      </c>
    </row>
    <row r="391" spans="1:37">
      <c r="A391" s="1"/>
      <c r="B391" s="17" t="s">
        <v>52</v>
      </c>
      <c r="C391" s="3"/>
      <c r="H391" s="23">
        <f>VLOOKUP($B391,Data!$A$8:$GL$500,145,FALSE)</f>
        <v>4.6980301274623409E-2</v>
      </c>
      <c r="I391" s="23">
        <f>VLOOKUP($B391,Data!$A$8:$GL$500,146,FALSE)</f>
        <v>4.4540203327171901E-2</v>
      </c>
      <c r="J391" s="23">
        <f>VLOOKUP($B391,Data!$A$8:$GL$500,147,FALSE)</f>
        <v>4.2930797433547205E-2</v>
      </c>
      <c r="K391" s="23">
        <f>VLOOKUP($B391,Data!$A$8:$GL$500,148,FALSE)</f>
        <v>4.3235561618917687E-2</v>
      </c>
      <c r="L391" s="23">
        <f>VLOOKUP($B391,Data!$A$8:$GL$500,149,FALSE)</f>
        <v>4.3726201269265637E-2</v>
      </c>
      <c r="M391" s="23">
        <f>VLOOKUP($B391,Data!$A$8:$GL$500,150,FALSE)</f>
        <v>4.0215712988192549E-2</v>
      </c>
      <c r="N391" s="23">
        <f>VLOOKUP($B391,Data!$A$8:$GL$500,151,FALSE)</f>
        <v>3.7844379099751191E-2</v>
      </c>
      <c r="O391" s="23">
        <f>VLOOKUP($B391,Data!$A$8:$GL$500,152,FALSE)</f>
        <v>3.6645640910114893E-2</v>
      </c>
      <c r="P391" s="23">
        <f>VLOOKUP($B391,Data!$A$8:$GL$500,153,FALSE)</f>
        <v>3.9048376107199634E-2</v>
      </c>
      <c r="Q391" s="23">
        <f>VLOOKUP($B391,Data!$A$8:$GL$500,154,FALSE)</f>
        <v>3.8712397447584319E-2</v>
      </c>
      <c r="R391" s="23">
        <f>VLOOKUP($B391,Data!$A$8:$GL$500,155,FALSE)</f>
        <v>4.3653977661271937E-2</v>
      </c>
      <c r="S391" s="23">
        <f>VLOOKUP($B391,Data!$A$8:$GL$500,156,FALSE)</f>
        <v>5.7774439565518837E-2</v>
      </c>
      <c r="T391" s="23">
        <f>VLOOKUP($B391,Data!$A$8:$GL$500,157,FALSE)</f>
        <v>7.0745824754060854E-2</v>
      </c>
      <c r="U391" s="23">
        <f>VLOOKUP($B391,Data!$A$8:$GL$500,158,FALSE)</f>
        <v>7.0553790285973667E-2</v>
      </c>
      <c r="V391" s="23">
        <f>VLOOKUP($B391,Data!$A$8:$GL$500,159,FALSE)</f>
        <v>7.0230873698506113E-2</v>
      </c>
      <c r="W391" s="23">
        <f>VLOOKUP($B391,Data!$A$8:$GL$500,160,FALSE)</f>
        <v>7.4051936422655021E-2</v>
      </c>
      <c r="X391" s="23">
        <f>VLOOKUP($B391,Data!$A$8:$GL$500,161,FALSE)</f>
        <v>7.5370078740157484E-2</v>
      </c>
      <c r="Y391" s="23">
        <f>VLOOKUP($B391,Data!$A$8:$GL$500,162,FALSE)</f>
        <v>6.6668909825033651E-2</v>
      </c>
      <c r="Z391" s="23">
        <f>VLOOKUP($B391,Data!$A$8:$GL$500,163,FALSE)</f>
        <v>6.4429785330948119E-2</v>
      </c>
      <c r="AA391" s="23">
        <f>VLOOKUP($B391,Data!$A$8:$GL$500,164,FALSE)</f>
        <v>6.6382222222222217E-2</v>
      </c>
      <c r="AB391" s="23">
        <f>VLOOKUP($B391,Data!$A$8:$GL$500,165,FALSE)</f>
        <v>6.9194260485651207E-2</v>
      </c>
      <c r="AC391" s="23">
        <f>VLOOKUP($B391,Data!$A$8:$GL$500,166,FALSE)</f>
        <v>7.0215029926845487E-2</v>
      </c>
      <c r="AD391" s="23">
        <f>VLOOKUP($B391,Data!$A$8:$GL$500,167,FALSE)</f>
        <v>7.1987978628673191E-2</v>
      </c>
      <c r="AE391" s="52">
        <f>VLOOKUP($B391,Data!$A$8:$GL$500,168,FALSE)</f>
        <v>7.4954251283195716E-2</v>
      </c>
      <c r="AF391" s="52">
        <f>VLOOKUP($B391,Data!$A$8:$GL$500,169,FALSE)</f>
        <v>7.8700919901278893E-2</v>
      </c>
      <c r="AG391" s="52">
        <f>VLOOKUP($B391,Data!$A$8:$GL$500,170,FALSE)</f>
        <v>7.3559246954595786E-2</v>
      </c>
      <c r="AH391" s="52">
        <f>VLOOKUP($B391,Data!$A$8:$GL$500,171,FALSE)</f>
        <v>7.2021276595744685E-2</v>
      </c>
      <c r="AI391" s="52">
        <f>VLOOKUP($B391,Data!$A$8:$GL$500,172,FALSE)</f>
        <v>7.2631111111111105E-2</v>
      </c>
      <c r="AJ391" s="52">
        <f>VLOOKUP($B391,Data!$A$8:$GL$500,173,FALSE)</f>
        <v>7.3808891838088919E-2</v>
      </c>
      <c r="AK391" s="52">
        <f>VLOOKUP($B391,Data!$A$8:$GL$500,174,FALSE)</f>
        <v>6.6784053156146175E-2</v>
      </c>
    </row>
    <row r="392" spans="1:37">
      <c r="A392" s="1"/>
      <c r="B392" s="17" t="s">
        <v>19</v>
      </c>
      <c r="C392" s="3"/>
      <c r="H392" s="23">
        <f>VLOOKUP($B392,Data!$A$8:$GL$500,145,FALSE)</f>
        <v>1.5423250564334086E-2</v>
      </c>
      <c r="I392" s="23">
        <f>VLOOKUP($B392,Data!$A$8:$GL$500,146,FALSE)</f>
        <v>1.3182326621923937E-2</v>
      </c>
      <c r="J392" s="23">
        <f>VLOOKUP($B392,Data!$A$8:$GL$500,147,FALSE)</f>
        <v>1.2599663110612015E-2</v>
      </c>
      <c r="K392" s="23">
        <f>VLOOKUP($B392,Data!$A$8:$GL$500,148,FALSE)</f>
        <v>1.3647450110864745E-2</v>
      </c>
      <c r="L392" s="23">
        <f>VLOOKUP($B392,Data!$A$8:$GL$500,149,FALSE)</f>
        <v>1.3573008849557523E-2</v>
      </c>
      <c r="M392" s="23">
        <f>VLOOKUP($B392,Data!$A$8:$GL$500,150,FALSE)</f>
        <v>9.382176052487699E-3</v>
      </c>
      <c r="N392" s="23">
        <f>VLOOKUP($B392,Data!$A$8:$GL$500,151,FALSE)</f>
        <v>9.3354943273906005E-3</v>
      </c>
      <c r="O392" s="23">
        <f>VLOOKUP($B392,Data!$A$8:$GL$500,152,FALSE)</f>
        <v>9.9946380697050943E-3</v>
      </c>
      <c r="P392" s="23">
        <f>VLOOKUP($B392,Data!$A$8:$GL$500,153,FALSE)</f>
        <v>1.0660888407367281E-2</v>
      </c>
      <c r="Q392" s="23">
        <f>VLOOKUP($B392,Data!$A$8:$GL$500,154,FALSE)</f>
        <v>9.4468546637744028E-3</v>
      </c>
      <c r="R392" s="23">
        <f>VLOOKUP($B392,Data!$A$8:$GL$500,155,FALSE)</f>
        <v>1.277992277992278E-2</v>
      </c>
      <c r="S392" s="23">
        <f>VLOOKUP($B392,Data!$A$8:$GL$500,156,FALSE)</f>
        <v>1.9004947773501923E-2</v>
      </c>
      <c r="T392" s="23">
        <f>VLOOKUP($B392,Data!$A$8:$GL$500,157,FALSE)</f>
        <v>2.7451949478308622E-2</v>
      </c>
      <c r="U392" s="23">
        <f>VLOOKUP($B392,Data!$A$8:$GL$500,158,FALSE)</f>
        <v>2.5365309537088678E-2</v>
      </c>
      <c r="V392" s="23">
        <f>VLOOKUP($B392,Data!$A$8:$GL$500,159,FALSE)</f>
        <v>2.512935883014623E-2</v>
      </c>
      <c r="W392" s="23">
        <f>VLOOKUP($B392,Data!$A$8:$GL$500,160,FALSE)</f>
        <v>2.8147935779816512E-2</v>
      </c>
      <c r="X392" s="23">
        <f>VLOOKUP($B392,Data!$A$8:$GL$500,161,FALSE)</f>
        <v>2.8900462962962965E-2</v>
      </c>
      <c r="Y392" s="23">
        <f>VLOOKUP($B392,Data!$A$8:$GL$500,162,FALSE)</f>
        <v>2.2221574344023325E-2</v>
      </c>
      <c r="Z392" s="23">
        <f>VLOOKUP($B392,Data!$A$8:$GL$500,163,FALSE)</f>
        <v>2.1619433198380566E-2</v>
      </c>
      <c r="AA392" s="23">
        <f>VLOOKUP($B392,Data!$A$8:$GL$500,164,FALSE)</f>
        <v>2.3937823834196893E-2</v>
      </c>
      <c r="AB392" s="23">
        <f>VLOOKUP($B392,Data!$A$8:$GL$500,165,FALSE)</f>
        <v>2.4224629418472064E-2</v>
      </c>
      <c r="AC392" s="23">
        <f>VLOOKUP($B392,Data!$A$8:$GL$500,166,FALSE)</f>
        <v>1.9842873176206508E-2</v>
      </c>
      <c r="AD392" s="23">
        <f>VLOOKUP($B392,Data!$A$8:$GL$500,167,FALSE)</f>
        <v>2.0959909655561829E-2</v>
      </c>
      <c r="AE392" s="52">
        <f>VLOOKUP($B392,Data!$A$8:$GL$500,168,FALSE)</f>
        <v>2.3905987688864018E-2</v>
      </c>
      <c r="AF392" s="52">
        <f>VLOOKUP($B392,Data!$A$8:$GL$500,169,FALSE)</f>
        <v>2.5191773207337408E-2</v>
      </c>
      <c r="AG392" s="52">
        <f>VLOOKUP($B392,Data!$A$8:$GL$500,170,FALSE)</f>
        <v>2.0409882088714207E-2</v>
      </c>
      <c r="AH392" s="52">
        <f>VLOOKUP($B392,Data!$A$8:$GL$500,171,FALSE)</f>
        <v>1.9371207942636515E-2</v>
      </c>
      <c r="AI392" s="52">
        <f>VLOOKUP($B392,Data!$A$8:$GL$500,172,FALSE)</f>
        <v>2.205524861878453E-2</v>
      </c>
      <c r="AJ392" s="52">
        <f>VLOOKUP($B392,Data!$A$8:$GL$500,173,FALSE)</f>
        <v>2.1998907700709995E-2</v>
      </c>
      <c r="AK392" s="52">
        <f>VLOOKUP($B392,Data!$A$8:$GL$500,174,FALSE)</f>
        <v>1.8210639441160668E-2</v>
      </c>
    </row>
    <row r="393" spans="1:37">
      <c r="A393" s="1"/>
      <c r="B393" s="17" t="s">
        <v>53</v>
      </c>
      <c r="C393" s="3"/>
      <c r="H393" s="23">
        <f>VLOOKUP($B393,Data!$A$8:$GL$500,145,FALSE)</f>
        <v>1.5701970443349755E-2</v>
      </c>
      <c r="I393" s="23">
        <f>VLOOKUP($B393,Data!$A$8:$GL$500,146,FALSE)</f>
        <v>1.6257649938800491E-2</v>
      </c>
      <c r="J393" s="23">
        <f>VLOOKUP($B393,Data!$A$8:$GL$500,147,FALSE)</f>
        <v>1.6917431192660551E-2</v>
      </c>
      <c r="K393" s="23">
        <f>VLOOKUP($B393,Data!$A$8:$GL$500,148,FALSE)</f>
        <v>1.5035200489745944E-2</v>
      </c>
      <c r="L393" s="23">
        <f>VLOOKUP($B393,Data!$A$8:$GL$500,149,FALSE)</f>
        <v>1.6469150885766646E-2</v>
      </c>
      <c r="M393" s="23">
        <f>VLOOKUP($B393,Data!$A$8:$GL$500,150,FALSE)</f>
        <v>1.4397793441618142E-2</v>
      </c>
      <c r="N393" s="23">
        <f>VLOOKUP($B393,Data!$A$8:$GL$500,151,FALSE)</f>
        <v>1.3487588109102054E-2</v>
      </c>
      <c r="O393" s="23">
        <f>VLOOKUP($B393,Data!$A$8:$GL$500,152,FALSE)</f>
        <v>1.1928810465470034E-2</v>
      </c>
      <c r="P393" s="23">
        <f>VLOOKUP($B393,Data!$A$8:$GL$500,153,FALSE)</f>
        <v>1.3906581740976646E-2</v>
      </c>
      <c r="Q393" s="23">
        <f>VLOOKUP($B393,Data!$A$8:$GL$500,154,FALSE)</f>
        <v>1.6042617960426178E-2</v>
      </c>
      <c r="R393" s="23">
        <f>VLOOKUP($B393,Data!$A$8:$GL$500,155,FALSE)</f>
        <v>1.848421052631579E-2</v>
      </c>
      <c r="S393" s="23">
        <f>VLOOKUP($B393,Data!$A$8:$GL$500,156,FALSE)</f>
        <v>2.4104724646403852E-2</v>
      </c>
      <c r="T393" s="23">
        <f>VLOOKUP($B393,Data!$A$8:$GL$500,157,FALSE)</f>
        <v>4.0234163914740322E-2</v>
      </c>
      <c r="U393" s="23">
        <f>VLOOKUP($B393,Data!$A$8:$GL$500,158,FALSE)</f>
        <v>4.0724808485562758E-2</v>
      </c>
      <c r="V393" s="23">
        <f>VLOOKUP($B393,Data!$A$8:$GL$500,159,FALSE)</f>
        <v>3.9355027851070069E-2</v>
      </c>
      <c r="W393" s="23">
        <f>VLOOKUP($B393,Data!$A$8:$GL$500,160,FALSE)</f>
        <v>3.528642047106717E-2</v>
      </c>
      <c r="X393" s="23">
        <f>VLOOKUP($B393,Data!$A$8:$GL$500,161,FALSE)</f>
        <v>3.6016331291921846E-2</v>
      </c>
      <c r="Y393" s="23">
        <f>VLOOKUP($B393,Data!$A$8:$GL$500,162,FALSE)</f>
        <v>3.1816009557945044E-2</v>
      </c>
      <c r="Z393" s="23">
        <f>VLOOKUP($B393,Data!$A$8:$GL$500,163,FALSE)</f>
        <v>3.1131563065781534E-2</v>
      </c>
      <c r="AA393" s="23">
        <f>VLOOKUP($B393,Data!$A$8:$GL$500,164,FALSE)</f>
        <v>2.9083509195055774E-2</v>
      </c>
      <c r="AB393" s="23">
        <f>VLOOKUP($B393,Data!$A$8:$GL$500,165,FALSE)</f>
        <v>3.2012158054711248E-2</v>
      </c>
      <c r="AC393" s="23">
        <f>VLOOKUP($B393,Data!$A$8:$GL$500,166,FALSE)</f>
        <v>2.9107784431137724E-2</v>
      </c>
      <c r="AD393" s="23">
        <f>VLOOKUP($B393,Data!$A$8:$GL$500,167,FALSE)</f>
        <v>3.1922615476904621E-2</v>
      </c>
      <c r="AE393" s="52">
        <f>VLOOKUP($B393,Data!$A$8:$GL$500,168,FALSE)</f>
        <v>3.1969879518072286E-2</v>
      </c>
      <c r="AF393" s="52">
        <f>VLOOKUP($B393,Data!$A$8:$GL$500,169,FALSE)</f>
        <v>3.4658573596358121E-2</v>
      </c>
      <c r="AG393" s="52">
        <f>VLOOKUP($B393,Data!$A$8:$GL$500,170,FALSE)</f>
        <v>3.1717568793468404E-2</v>
      </c>
      <c r="AH393" s="52">
        <f>VLOOKUP($B393,Data!$A$8:$GL$500,171,FALSE)</f>
        <v>3.0420420420420421E-2</v>
      </c>
      <c r="AI393" s="52">
        <f>VLOOKUP($B393,Data!$A$8:$GL$500,172,FALSE)</f>
        <v>2.8729869340625949E-2</v>
      </c>
      <c r="AJ393" s="52">
        <f>VLOOKUP($B393,Data!$A$8:$GL$500,173,FALSE)</f>
        <v>3.1764170960897245E-2</v>
      </c>
      <c r="AK393" s="52">
        <f>VLOOKUP($B393,Data!$A$8:$GL$500,174,FALSE)</f>
        <v>2.8670485378353934E-2</v>
      </c>
    </row>
    <row r="394" spans="1:37">
      <c r="A394" s="1"/>
      <c r="B394" s="17" t="s">
        <v>15</v>
      </c>
      <c r="C394" s="3"/>
      <c r="H394" s="23">
        <f>VLOOKUP($B394,Data!$A$8:$GL$500,145,FALSE)</f>
        <v>2.4878190255220419E-2</v>
      </c>
      <c r="I394" s="23">
        <f>VLOOKUP($B394,Data!$A$8:$GL$500,146,FALSE)</f>
        <v>2.4108996539792388E-2</v>
      </c>
      <c r="J394" s="23">
        <f>VLOOKUP($B394,Data!$A$8:$GL$500,147,FALSE)</f>
        <v>2.3525492468134415E-2</v>
      </c>
      <c r="K394" s="23">
        <f>VLOOKUP($B394,Data!$A$8:$GL$500,148,FALSE)</f>
        <v>2.297159090909091E-2</v>
      </c>
      <c r="L394" s="23">
        <f>VLOOKUP($B394,Data!$A$8:$GL$500,149,FALSE)</f>
        <v>2.5641098216812905E-2</v>
      </c>
      <c r="M394" s="23">
        <f>VLOOKUP($B394,Data!$A$8:$GL$500,150,FALSE)</f>
        <v>2.3324873096446701E-2</v>
      </c>
      <c r="N394" s="23">
        <f>VLOOKUP($B394,Data!$A$8:$GL$500,151,FALSE)</f>
        <v>2.1894297635605006E-2</v>
      </c>
      <c r="O394" s="23">
        <f>VLOOKUP($B394,Data!$A$8:$GL$500,152,FALSE)</f>
        <v>1.905304082199389E-2</v>
      </c>
      <c r="P394" s="23">
        <f>VLOOKUP($B394,Data!$A$8:$GL$500,153,FALSE)</f>
        <v>2.2351800554016619E-2</v>
      </c>
      <c r="Q394" s="23">
        <f>VLOOKUP($B394,Data!$A$8:$GL$500,154,FALSE)</f>
        <v>2.3139013452914799E-2</v>
      </c>
      <c r="R394" s="23">
        <f>VLOOKUP($B394,Data!$A$8:$GL$500,155,FALSE)</f>
        <v>2.5942714126807563E-2</v>
      </c>
      <c r="S394" s="23">
        <f>VLOOKUP($B394,Data!$A$8:$GL$500,156,FALSE)</f>
        <v>3.3464765100671139E-2</v>
      </c>
      <c r="T394" s="23">
        <f>VLOOKUP($B394,Data!$A$8:$GL$500,157,FALSE)</f>
        <v>4.9494695700725851E-2</v>
      </c>
      <c r="U394" s="23">
        <f>VLOOKUP($B394,Data!$A$8:$GL$500,158,FALSE)</f>
        <v>5.093429442750208E-2</v>
      </c>
      <c r="V394" s="23">
        <f>VLOOKUP($B394,Data!$A$8:$GL$500,159,FALSE)</f>
        <v>5.0374197151633625E-2</v>
      </c>
      <c r="W394" s="23">
        <f>VLOOKUP($B394,Data!$A$8:$GL$500,160,FALSE)</f>
        <v>4.6350041539739685E-2</v>
      </c>
      <c r="X394" s="23">
        <f>VLOOKUP($B394,Data!$A$8:$GL$500,161,FALSE)</f>
        <v>4.7877345281433774E-2</v>
      </c>
      <c r="Y394" s="23">
        <f>VLOOKUP($B394,Data!$A$8:$GL$500,162,FALSE)</f>
        <v>4.1353089180877829E-2</v>
      </c>
      <c r="Z394" s="23">
        <f>VLOOKUP($B394,Data!$A$8:$GL$500,163,FALSE)</f>
        <v>3.9665178571428573E-2</v>
      </c>
      <c r="AA394" s="23">
        <f>VLOOKUP($B394,Data!$A$8:$GL$500,164,FALSE)</f>
        <v>3.7141242937853106E-2</v>
      </c>
      <c r="AB394" s="23">
        <f>VLOOKUP($B394,Data!$A$8:$GL$500,165,FALSE)</f>
        <v>4.1548315232525758E-2</v>
      </c>
      <c r="AC394" s="23">
        <f>VLOOKUP($B394,Data!$A$8:$GL$500,166,FALSE)</f>
        <v>4.0514603616133515E-2</v>
      </c>
      <c r="AD394" s="23">
        <f>VLOOKUP($B394,Data!$A$8:$GL$500,167,FALSE)</f>
        <v>4.1511271917617588E-2</v>
      </c>
      <c r="AE394" s="52">
        <f>VLOOKUP($B394,Data!$A$8:$GL$500,168,FALSE)</f>
        <v>3.9767184035476716E-2</v>
      </c>
      <c r="AF394" s="52">
        <f>VLOOKUP($B394,Data!$A$8:$GL$500,169,FALSE)</f>
        <v>4.5749378967706318E-2</v>
      </c>
      <c r="AG394" s="52">
        <f>VLOOKUP($B394,Data!$A$8:$GL$500,170,FALSE)</f>
        <v>4.4457461645746162E-2</v>
      </c>
      <c r="AH394" s="52">
        <f>VLOOKUP($B394,Data!$A$8:$GL$500,171,FALSE)</f>
        <v>4.3773006134969324E-2</v>
      </c>
      <c r="AI394" s="52">
        <f>VLOOKUP($B394,Data!$A$8:$GL$500,172,FALSE)</f>
        <v>4.1488294314381273E-2</v>
      </c>
      <c r="AJ394" s="52">
        <f>VLOOKUP($B394,Data!$A$8:$GL$500,173,FALSE)</f>
        <v>4.6347777152504217E-2</v>
      </c>
      <c r="AK394" s="52">
        <f>VLOOKUP($B394,Data!$A$8:$GL$500,174,FALSE)</f>
        <v>4.1307333150233452E-2</v>
      </c>
    </row>
    <row r="395" spans="1:37">
      <c r="A395" s="1"/>
      <c r="B395" s="17" t="s">
        <v>54</v>
      </c>
      <c r="C395" s="3"/>
      <c r="H395" s="23">
        <f>VLOOKUP($B395,Data!$A$8:$GL$500,145,FALSE)</f>
        <v>1.6312649164677805E-2</v>
      </c>
      <c r="I395" s="23">
        <f>VLOOKUP($B395,Data!$A$8:$GL$500,146,FALSE)</f>
        <v>1.3962639109697934E-2</v>
      </c>
      <c r="J395" s="23">
        <f>VLOOKUP($B395,Data!$A$8:$GL$500,147,FALSE)</f>
        <v>1.3926332288401254E-2</v>
      </c>
      <c r="K395" s="23">
        <f>VLOOKUP($B395,Data!$A$8:$GL$500,148,FALSE)</f>
        <v>1.3222843450479234E-2</v>
      </c>
      <c r="L395" s="23">
        <f>VLOOKUP($B395,Data!$A$8:$GL$500,149,FALSE)</f>
        <v>1.3664795509222134E-2</v>
      </c>
      <c r="M395" s="23">
        <f>VLOOKUP($B395,Data!$A$8:$GL$500,150,FALSE)</f>
        <v>1.207516993202719E-2</v>
      </c>
      <c r="N395" s="23">
        <f>VLOOKUP($B395,Data!$A$8:$GL$500,151,FALSE)</f>
        <v>1.1894780106863954E-2</v>
      </c>
      <c r="O395" s="23">
        <f>VLOOKUP($B395,Data!$A$8:$GL$500,152,FALSE)</f>
        <v>1.043050430504305E-2</v>
      </c>
      <c r="P395" s="23">
        <f>VLOOKUP($B395,Data!$A$8:$GL$500,153,FALSE)</f>
        <v>1.1203369434416365E-2</v>
      </c>
      <c r="Q395" s="23">
        <f>VLOOKUP($B395,Data!$A$8:$GL$500,154,FALSE)</f>
        <v>1.15066291683407E-2</v>
      </c>
      <c r="R395" s="23">
        <f>VLOOKUP($B395,Data!$A$8:$GL$500,155,FALSE)</f>
        <v>1.3965798045602607E-2</v>
      </c>
      <c r="S395" s="23">
        <f>VLOOKUP($B395,Data!$A$8:$GL$500,156,FALSE)</f>
        <v>1.7978468899521531E-2</v>
      </c>
      <c r="T395" s="23">
        <f>VLOOKUP($B395,Data!$A$8:$GL$500,157,FALSE)</f>
        <v>2.7346368715083801E-2</v>
      </c>
      <c r="U395" s="23">
        <f>VLOOKUP($B395,Data!$A$8:$GL$500,158,FALSE)</f>
        <v>2.849462365591398E-2</v>
      </c>
      <c r="V395" s="23">
        <f>VLOOKUP($B395,Data!$A$8:$GL$500,159,FALSE)</f>
        <v>2.9313764379214596E-2</v>
      </c>
      <c r="W395" s="23">
        <f>VLOOKUP($B395,Data!$A$8:$GL$500,160,FALSE)</f>
        <v>2.6082967690466693E-2</v>
      </c>
      <c r="X395" s="23">
        <f>VLOOKUP($B395,Data!$A$8:$GL$500,161,FALSE)</f>
        <v>2.7749800159872103E-2</v>
      </c>
      <c r="Y395" s="23">
        <f>VLOOKUP($B395,Data!$A$8:$GL$500,162,FALSE)</f>
        <v>2.3897415185783522E-2</v>
      </c>
      <c r="Z395" s="23">
        <f>VLOOKUP($B395,Data!$A$8:$GL$500,163,FALSE)</f>
        <v>2.3555733120255693E-2</v>
      </c>
      <c r="AA395" s="23">
        <f>VLOOKUP($B395,Data!$A$8:$GL$500,164,FALSE)</f>
        <v>2.2766129032258064E-2</v>
      </c>
      <c r="AB395" s="23">
        <f>VLOOKUP($B395,Data!$A$8:$GL$500,165,FALSE)</f>
        <v>2.5160642570281125E-2</v>
      </c>
      <c r="AC395" s="23">
        <f>VLOOKUP($B395,Data!$A$8:$GL$500,166,FALSE)</f>
        <v>2.3822363203806502E-2</v>
      </c>
      <c r="AD395" s="23">
        <f>VLOOKUP($B395,Data!$A$8:$GL$500,167,FALSE)</f>
        <v>2.5651821862348177E-2</v>
      </c>
      <c r="AE395" s="52">
        <f>VLOOKUP($B395,Data!$A$8:$GL$500,168,FALSE)</f>
        <v>2.4106570512820513E-2</v>
      </c>
      <c r="AF395" s="52">
        <f>VLOOKUP($B395,Data!$A$8:$GL$500,169,FALSE)</f>
        <v>2.6523999999999999E-2</v>
      </c>
      <c r="AG395" s="52">
        <f>VLOOKUP($B395,Data!$A$8:$GL$500,170,FALSE)</f>
        <v>2.4749190938511328E-2</v>
      </c>
      <c r="AH395" s="52">
        <f>VLOOKUP($B395,Data!$A$8:$GL$500,171,FALSE)</f>
        <v>2.4552000000000001E-2</v>
      </c>
      <c r="AI395" s="52">
        <f>VLOOKUP($B395,Data!$A$8:$GL$500,172,FALSE)</f>
        <v>2.4177062374245474E-2</v>
      </c>
      <c r="AJ395" s="52">
        <f>VLOOKUP($B395,Data!$A$8:$GL$500,173,FALSE)</f>
        <v>2.5490116982654295E-2</v>
      </c>
      <c r="AK395" s="52">
        <f>VLOOKUP($B395,Data!$A$8:$GL$500,174,FALSE)</f>
        <v>2.1835341365461846E-2</v>
      </c>
    </row>
    <row r="396" spans="1:37">
      <c r="A396" s="1"/>
      <c r="B396" s="2" t="s">
        <v>515</v>
      </c>
      <c r="C396" s="3"/>
      <c r="H396" s="23">
        <f>VLOOKUP($B396,Data!$A$8:$GL$500,145,FALSE)</f>
        <v>3.2236143265695218E-2</v>
      </c>
      <c r="I396" s="23">
        <f>VLOOKUP($B396,Data!$A$8:$GL$500,146,FALSE)</f>
        <v>3.1062951837058067E-2</v>
      </c>
      <c r="J396" s="23">
        <f>VLOOKUP($B396,Data!$A$8:$GL$500,147,FALSE)</f>
        <v>3.1110541990150956E-2</v>
      </c>
      <c r="K396" s="23">
        <f>VLOOKUP($B396,Data!$A$8:$GL$500,148,FALSE)</f>
        <v>3.0091270130437952E-2</v>
      </c>
      <c r="L396" s="23">
        <f>VLOOKUP($B396,Data!$A$8:$GL$500,149,FALSE)</f>
        <v>3.1022582685638254E-2</v>
      </c>
      <c r="M396" s="23">
        <f>VLOOKUP($B396,Data!$A$8:$GL$500,150,FALSE)</f>
        <v>2.7771477906314502E-2</v>
      </c>
      <c r="N396" s="23">
        <f>VLOOKUP($B396,Data!$A$8:$GL$500,151,FALSE)</f>
        <v>2.6867415697737675E-2</v>
      </c>
      <c r="O396" s="23">
        <f>VLOOKUP($B396,Data!$A$8:$GL$500,152,FALSE)</f>
        <v>2.5509697748963219E-2</v>
      </c>
      <c r="P396" s="23">
        <f>VLOOKUP($B396,Data!$A$8:$GL$500,153,FALSE)</f>
        <v>2.7045063130264616E-2</v>
      </c>
      <c r="Q396" s="23">
        <f>VLOOKUP($B396,Data!$A$8:$GL$500,154,FALSE)</f>
        <v>2.6823488701532294E-2</v>
      </c>
      <c r="R396" s="23">
        <f>VLOOKUP($B396,Data!$A$8:$GL$500,155,FALSE)</f>
        <v>3.0321122688930599E-2</v>
      </c>
      <c r="S396" s="23">
        <f>VLOOKUP($B396,Data!$A$8:$GL$500,156,FALSE)</f>
        <v>3.710461404787465E-2</v>
      </c>
      <c r="T396" s="23">
        <f>VLOOKUP($B396,Data!$A$8:$GL$500,157,FALSE)</f>
        <v>4.930651718394613E-2</v>
      </c>
      <c r="U396" s="23">
        <f>VLOOKUP($B396,Data!$A$8:$GL$500,158,FALSE)</f>
        <v>5.0174365577552442E-2</v>
      </c>
      <c r="V396" s="23">
        <f>VLOOKUP($B396,Data!$A$8:$GL$500,159,FALSE)</f>
        <v>5.127365575247822E-2</v>
      </c>
      <c r="W396" s="23">
        <f>VLOOKUP($B396,Data!$A$8:$GL$500,160,FALSE)</f>
        <v>5.0224621489730621E-2</v>
      </c>
      <c r="X396" s="23">
        <f>VLOOKUP($B396,Data!$A$8:$GL$500,161,FALSE)</f>
        <v>5.1499332189880079E-2</v>
      </c>
      <c r="Y396" s="23">
        <f>VLOOKUP($B396,Data!$A$8:$GL$500,162,FALSE)</f>
        <v>4.5696328067939336E-2</v>
      </c>
      <c r="Z396" s="23">
        <f>VLOOKUP($B396,Data!$A$8:$GL$500,163,FALSE)</f>
        <v>4.5444271127743151E-2</v>
      </c>
      <c r="AA396" s="23">
        <f>VLOOKUP($B396,Data!$A$8:$GL$500,164,FALSE)</f>
        <v>4.4705147792857426E-2</v>
      </c>
      <c r="AB396" s="23">
        <f>VLOOKUP($B396,Data!$A$8:$GL$500,165,FALSE)</f>
        <v>4.7950838140676022E-2</v>
      </c>
      <c r="AC396" s="23">
        <f>VLOOKUP($B396,Data!$A$8:$GL$500,166,FALSE)</f>
        <v>4.6902643170232454E-2</v>
      </c>
      <c r="AD396" s="23">
        <f>VLOOKUP($B396,Data!$A$8:$GL$500,167,FALSE)</f>
        <v>4.9855238584951812E-2</v>
      </c>
      <c r="AE396" s="52">
        <f>VLOOKUP($B396,Data!$A$8:$GL$500,168,FALSE)</f>
        <v>4.9447853852670851E-2</v>
      </c>
      <c r="AF396" s="52">
        <f>VLOOKUP($B396,Data!$A$8:$GL$500,169,FALSE)</f>
        <v>5.2300446488780995E-2</v>
      </c>
      <c r="AG396" s="52">
        <f>VLOOKUP($B396,Data!$A$8:$GL$500,170,FALSE)</f>
        <v>4.8825182208899802E-2</v>
      </c>
      <c r="AH396" s="52">
        <f>VLOOKUP($B396,Data!$A$8:$GL$500,171,FALSE)</f>
        <v>4.8275825545391317E-2</v>
      </c>
      <c r="AI396" s="52">
        <f>VLOOKUP($B396,Data!$A$8:$GL$500,172,FALSE)</f>
        <v>4.7150665826092779E-2</v>
      </c>
      <c r="AJ396" s="52">
        <f>VLOOKUP($B396,Data!$A$8:$GL$500,173,FALSE)</f>
        <v>4.8813180332702655E-2</v>
      </c>
      <c r="AK396" s="52">
        <f>VLOOKUP($B396,Data!$A$8:$GL$500,174,FALSE)</f>
        <v>4.4002408221556384E-2</v>
      </c>
    </row>
    <row r="397" spans="1:37">
      <c r="A397" s="1"/>
      <c r="B397" s="2" t="s">
        <v>516</v>
      </c>
      <c r="C397" s="3"/>
      <c r="H397" s="27">
        <f t="shared" ref="H397:I399" si="0">AVERAGEIFS(H$3:H$355,$C$3:$C$355,$B397,$D$3:$D$355,"upper")</f>
        <v>2.3920696880454825E-2</v>
      </c>
      <c r="I397" s="27">
        <f t="shared" si="0"/>
        <v>2.2357374391170359E-2</v>
      </c>
      <c r="J397" s="27">
        <f t="shared" ref="J397:AE399" si="1">AVERAGEIFS(J$3:J$355,$C$3:$C$355,$B397,$D$3:$D$355,"upper")</f>
        <v>2.2212617058867266E-2</v>
      </c>
      <c r="K397" s="27">
        <f t="shared" si="1"/>
        <v>2.2721844030562099E-2</v>
      </c>
      <c r="L397" s="27">
        <f t="shared" si="1"/>
        <v>2.3540691164877076E-2</v>
      </c>
      <c r="M397" s="27">
        <f t="shared" si="1"/>
        <v>1.9956601370614814E-2</v>
      </c>
      <c r="N397" s="27">
        <f t="shared" si="1"/>
        <v>1.9497542861182941E-2</v>
      </c>
      <c r="O397" s="27">
        <f t="shared" si="1"/>
        <v>1.9221339623419112E-2</v>
      </c>
      <c r="P397" s="27">
        <f t="shared" si="1"/>
        <v>2.0500819398258166E-2</v>
      </c>
      <c r="Q397" s="27">
        <f t="shared" si="1"/>
        <v>1.9476030353154379E-2</v>
      </c>
      <c r="R397" s="27">
        <f t="shared" si="1"/>
        <v>2.2635146079953591E-2</v>
      </c>
      <c r="S397" s="27">
        <f t="shared" si="1"/>
        <v>2.99228630418149E-2</v>
      </c>
      <c r="T397" s="27">
        <f t="shared" si="1"/>
        <v>4.1228293153610165E-2</v>
      </c>
      <c r="U397" s="27">
        <f t="shared" si="1"/>
        <v>4.02920489544671E-2</v>
      </c>
      <c r="V397" s="27">
        <f t="shared" si="1"/>
        <v>4.0348461425479258E-2</v>
      </c>
      <c r="W397" s="27">
        <f t="shared" si="1"/>
        <v>4.0676686559300568E-2</v>
      </c>
      <c r="X397" s="27">
        <f t="shared" si="1"/>
        <v>4.2211618226943262E-2</v>
      </c>
      <c r="Y397" s="27">
        <f t="shared" si="1"/>
        <v>3.5839020930519216E-2</v>
      </c>
      <c r="Z397" s="27">
        <f t="shared" si="1"/>
        <v>3.5187297541186151E-2</v>
      </c>
      <c r="AA397" s="27">
        <f t="shared" si="1"/>
        <v>3.6110938431472277E-2</v>
      </c>
      <c r="AB397" s="27">
        <f t="shared" si="1"/>
        <v>3.932166801837763E-2</v>
      </c>
      <c r="AC397" s="27">
        <f t="shared" si="1"/>
        <v>3.6517179681206734E-2</v>
      </c>
      <c r="AD397" s="27">
        <f t="shared" si="1"/>
        <v>3.9026385823853253E-2</v>
      </c>
      <c r="AE397" s="27">
        <f t="shared" si="1"/>
        <v>4.0297480179446191E-2</v>
      </c>
      <c r="AF397" s="27">
        <f t="shared" ref="AE397:AK399" si="2">AVERAGEIFS(AF$3:AF$355,$C$3:$C$355,$B397,$D$3:$D$355,"upper")</f>
        <v>4.3303593323227467E-2</v>
      </c>
      <c r="AG397" s="27">
        <f t="shared" si="2"/>
        <v>3.9332252411398656E-2</v>
      </c>
      <c r="AH397" s="27">
        <f t="shared" si="2"/>
        <v>3.9170075679736849E-2</v>
      </c>
      <c r="AI397" s="27">
        <f t="shared" si="2"/>
        <v>3.93093921872123E-2</v>
      </c>
      <c r="AJ397" s="27">
        <f t="shared" si="2"/>
        <v>4.0889894046075161E-2</v>
      </c>
      <c r="AK397" s="27">
        <f t="shared" si="2"/>
        <v>3.5275276453699246E-2</v>
      </c>
    </row>
    <row r="398" spans="1:37">
      <c r="A398" s="1"/>
      <c r="B398" s="2" t="s">
        <v>517</v>
      </c>
      <c r="C398" s="3"/>
      <c r="H398" s="27">
        <f t="shared" si="0"/>
        <v>2.4718001479424986E-2</v>
      </c>
      <c r="I398" s="27">
        <f t="shared" si="0"/>
        <v>2.336677725692755E-2</v>
      </c>
      <c r="J398" s="27">
        <f t="shared" si="1"/>
        <v>2.3378957472292735E-2</v>
      </c>
      <c r="K398" s="27">
        <f t="shared" si="1"/>
        <v>2.2719672180515838E-2</v>
      </c>
      <c r="L398" s="27">
        <f t="shared" si="1"/>
        <v>2.3919174898212738E-2</v>
      </c>
      <c r="M398" s="27">
        <f t="shared" si="1"/>
        <v>2.1148170286087817E-2</v>
      </c>
      <c r="N398" s="27">
        <f t="shared" si="1"/>
        <v>2.0423425620350568E-2</v>
      </c>
      <c r="O398" s="27">
        <f t="shared" si="1"/>
        <v>1.9405934181692536E-2</v>
      </c>
      <c r="P398" s="27">
        <f t="shared" si="1"/>
        <v>2.1095671653954078E-2</v>
      </c>
      <c r="Q398" s="27">
        <f t="shared" si="1"/>
        <v>2.1008291802681055E-2</v>
      </c>
      <c r="R398" s="27">
        <f t="shared" si="1"/>
        <v>2.456974865762657E-2</v>
      </c>
      <c r="S398" s="27">
        <f t="shared" si="1"/>
        <v>3.120853640879976E-2</v>
      </c>
      <c r="T398" s="27">
        <f t="shared" si="1"/>
        <v>4.3284703686746882E-2</v>
      </c>
      <c r="U398" s="27">
        <f t="shared" si="1"/>
        <v>4.3802051152844808E-2</v>
      </c>
      <c r="V398" s="27">
        <f t="shared" si="1"/>
        <v>4.3913106574586303E-2</v>
      </c>
      <c r="W398" s="27">
        <f t="shared" si="1"/>
        <v>4.2459793541155248E-2</v>
      </c>
      <c r="X398" s="27">
        <f t="shared" si="1"/>
        <v>4.3693057874065584E-2</v>
      </c>
      <c r="Y398" s="27">
        <f t="shared" si="1"/>
        <v>3.8153502060048243E-2</v>
      </c>
      <c r="Z398" s="27">
        <f t="shared" si="1"/>
        <v>3.766234623817117E-2</v>
      </c>
      <c r="AA398" s="27">
        <f t="shared" si="1"/>
        <v>3.6870622989689593E-2</v>
      </c>
      <c r="AB398" s="27">
        <f t="shared" si="1"/>
        <v>4.0052179954869718E-2</v>
      </c>
      <c r="AC398" s="27">
        <f t="shared" si="1"/>
        <v>3.8680188661697978E-2</v>
      </c>
      <c r="AD398" s="27">
        <f t="shared" si="1"/>
        <v>4.1170722718534114E-2</v>
      </c>
      <c r="AE398" s="27">
        <f t="shared" si="2"/>
        <v>4.0389896130755908E-2</v>
      </c>
      <c r="AF398" s="27">
        <f t="shared" si="2"/>
        <v>4.3490089021151035E-2</v>
      </c>
      <c r="AG398" s="27">
        <f t="shared" si="2"/>
        <v>4.028026970308806E-2</v>
      </c>
      <c r="AH398" s="27">
        <f t="shared" si="2"/>
        <v>3.9800839107222298E-2</v>
      </c>
      <c r="AI398" s="27">
        <f t="shared" si="2"/>
        <v>3.8700371997165618E-2</v>
      </c>
      <c r="AJ398" s="27">
        <f t="shared" si="2"/>
        <v>4.0595360460932109E-2</v>
      </c>
      <c r="AK398" s="27">
        <f t="shared" si="2"/>
        <v>3.6227052968561442E-2</v>
      </c>
    </row>
    <row r="399" spans="1:37">
      <c r="A399" s="1"/>
      <c r="B399" s="2" t="s">
        <v>518</v>
      </c>
      <c r="C399" s="3"/>
      <c r="H399" s="27">
        <f t="shared" si="0"/>
        <v>4.2384046469897671E-2</v>
      </c>
      <c r="I399" s="27">
        <f t="shared" si="0"/>
        <v>4.1577761881715934E-2</v>
      </c>
      <c r="J399" s="27">
        <f t="shared" si="1"/>
        <v>4.1557850733398884E-2</v>
      </c>
      <c r="K399" s="27">
        <f t="shared" si="1"/>
        <v>3.9822627321205332E-2</v>
      </c>
      <c r="L399" s="27">
        <f t="shared" si="1"/>
        <v>4.0576412119785674E-2</v>
      </c>
      <c r="M399" s="27">
        <f t="shared" si="1"/>
        <v>3.6838007823110135E-2</v>
      </c>
      <c r="N399" s="27">
        <f t="shared" si="1"/>
        <v>3.5670044682438229E-2</v>
      </c>
      <c r="O399" s="27">
        <f t="shared" si="1"/>
        <v>3.3870071407722954E-2</v>
      </c>
      <c r="P399" s="27">
        <f t="shared" si="1"/>
        <v>3.566590615388511E-2</v>
      </c>
      <c r="Q399" s="27">
        <f t="shared" si="1"/>
        <v>3.5449312573924953E-2</v>
      </c>
      <c r="R399" s="27">
        <f t="shared" si="1"/>
        <v>3.931588329220926E-2</v>
      </c>
      <c r="S399" s="27">
        <f t="shared" si="1"/>
        <v>4.631898278566661E-2</v>
      </c>
      <c r="T399" s="27">
        <f t="shared" si="1"/>
        <v>5.9452237206066835E-2</v>
      </c>
      <c r="U399" s="27">
        <f t="shared" si="1"/>
        <v>6.1444975162407378E-2</v>
      </c>
      <c r="V399" s="27">
        <f t="shared" si="1"/>
        <v>6.3477474438169618E-2</v>
      </c>
      <c r="W399" s="27">
        <f t="shared" si="1"/>
        <v>6.2155163066728608E-2</v>
      </c>
      <c r="X399" s="27">
        <f t="shared" si="1"/>
        <v>6.3502529487424283E-2</v>
      </c>
      <c r="Y399" s="27">
        <f t="shared" si="1"/>
        <v>5.772493653892255E-2</v>
      </c>
      <c r="Z399" s="27">
        <f t="shared" si="1"/>
        <v>5.7727919361203098E-2</v>
      </c>
      <c r="AA399" s="27">
        <f t="shared" si="1"/>
        <v>5.6511442959559774E-2</v>
      </c>
      <c r="AB399" s="27">
        <f t="shared" si="1"/>
        <v>6.0281349749753313E-2</v>
      </c>
      <c r="AC399" s="27">
        <f t="shared" si="1"/>
        <v>6.0017591615901256E-2</v>
      </c>
      <c r="AD399" s="27">
        <f t="shared" si="1"/>
        <v>6.3552328656588955E-2</v>
      </c>
      <c r="AE399" s="27">
        <f t="shared" si="2"/>
        <v>6.2627656837841439E-2</v>
      </c>
      <c r="AF399" s="27">
        <f t="shared" si="2"/>
        <v>6.5573635695231697E-2</v>
      </c>
      <c r="AG399" s="27">
        <f t="shared" si="2"/>
        <v>6.1930829011772472E-2</v>
      </c>
      <c r="AH399" s="27">
        <f t="shared" si="2"/>
        <v>6.1305107429348756E-2</v>
      </c>
      <c r="AI399" s="27">
        <f t="shared" si="2"/>
        <v>5.9858071622207E-2</v>
      </c>
      <c r="AJ399" s="27">
        <f t="shared" si="2"/>
        <v>6.1581971487595553E-2</v>
      </c>
      <c r="AK399" s="27">
        <f t="shared" si="2"/>
        <v>5.6278180599610129E-2</v>
      </c>
    </row>
    <row r="400" spans="1:37">
      <c r="A400" s="1"/>
      <c r="B400" s="2"/>
      <c r="C400" s="3"/>
      <c r="H400" s="27"/>
    </row>
    <row r="401" spans="1:3">
      <c r="A401" s="1"/>
      <c r="B401" s="2"/>
      <c r="C401" s="3"/>
    </row>
    <row r="402" spans="1:3">
      <c r="A402" s="1"/>
      <c r="B402" s="2"/>
      <c r="C402" s="3"/>
    </row>
    <row r="403" spans="1:3">
      <c r="A403" s="1"/>
      <c r="B403" s="2"/>
      <c r="C403" s="3"/>
    </row>
    <row r="404" spans="1:3">
      <c r="A404" s="1"/>
      <c r="B404" s="2"/>
      <c r="C404" s="3"/>
    </row>
    <row r="405" spans="1:3">
      <c r="A405" s="1"/>
      <c r="B405" s="2"/>
      <c r="C405" s="3"/>
    </row>
    <row r="406" spans="1:3">
      <c r="A406" s="1"/>
      <c r="B406" s="2"/>
      <c r="C406" s="3"/>
    </row>
    <row r="407" spans="1:3">
      <c r="A407" s="1"/>
      <c r="B407" s="2"/>
      <c r="C407" s="3"/>
    </row>
    <row r="408" spans="1:3">
      <c r="A408" s="1"/>
      <c r="B408" s="2"/>
      <c r="C408" s="3"/>
    </row>
    <row r="409" spans="1:3">
      <c r="A409" s="1"/>
      <c r="B409" s="2"/>
      <c r="C409" s="3"/>
    </row>
    <row r="410" spans="1:3">
      <c r="A410" s="1"/>
      <c r="B410" s="2"/>
      <c r="C410" s="3"/>
    </row>
    <row r="411" spans="1:3">
      <c r="A411" s="1"/>
      <c r="B411" s="2"/>
      <c r="C411" s="3"/>
    </row>
    <row r="412" spans="1:3">
      <c r="A412" s="1"/>
      <c r="B412" s="2"/>
      <c r="C412" s="3"/>
    </row>
    <row r="413" spans="1:3">
      <c r="A413" s="1"/>
      <c r="B413" s="2"/>
      <c r="C413" s="3"/>
    </row>
    <row r="414" spans="1:3">
      <c r="A414" s="1"/>
      <c r="B414" s="2"/>
      <c r="C414" s="3"/>
    </row>
    <row r="415" spans="1:3">
      <c r="A415" s="1"/>
      <c r="B415" s="2"/>
      <c r="C415" s="3"/>
    </row>
    <row r="416" spans="1:3">
      <c r="A416" s="1"/>
      <c r="B416" s="2"/>
      <c r="C416" s="3"/>
    </row>
    <row r="417" spans="1:37">
      <c r="A417" s="1"/>
      <c r="B417" s="2"/>
      <c r="C417" s="3"/>
    </row>
    <row r="418" spans="1:37">
      <c r="A418" s="1"/>
      <c r="B418" s="2"/>
      <c r="C418" s="3"/>
    </row>
    <row r="419" spans="1:37">
      <c r="A419" s="5"/>
      <c r="B419" s="4"/>
      <c r="C419" s="3"/>
    </row>
    <row r="420" spans="1:37">
      <c r="A420" s="5"/>
      <c r="B420" s="4"/>
      <c r="C420" s="3"/>
    </row>
    <row r="421" spans="1:37">
      <c r="A421" s="5"/>
      <c r="B421" s="4"/>
      <c r="C421" s="3"/>
      <c r="H421" s="10">
        <f t="shared" ref="H421:AD421" si="3">H1</f>
        <v>38777</v>
      </c>
      <c r="I421" s="10">
        <f t="shared" si="3"/>
        <v>38869</v>
      </c>
      <c r="J421" s="10">
        <f t="shared" si="3"/>
        <v>38961</v>
      </c>
      <c r="K421" s="10">
        <f t="shared" si="3"/>
        <v>39052</v>
      </c>
      <c r="L421" s="10">
        <f t="shared" si="3"/>
        <v>39142</v>
      </c>
      <c r="M421" s="10">
        <f t="shared" si="3"/>
        <v>39234</v>
      </c>
      <c r="N421" s="10">
        <f t="shared" si="3"/>
        <v>39326</v>
      </c>
      <c r="O421" s="10">
        <f t="shared" si="3"/>
        <v>39417</v>
      </c>
      <c r="P421" s="10">
        <f t="shared" si="3"/>
        <v>39508</v>
      </c>
      <c r="Q421" s="10">
        <f t="shared" si="3"/>
        <v>39600</v>
      </c>
      <c r="R421" s="10">
        <f t="shared" si="3"/>
        <v>39692</v>
      </c>
      <c r="S421" s="22">
        <f t="shared" si="3"/>
        <v>39783</v>
      </c>
      <c r="T421" s="22">
        <f t="shared" si="3"/>
        <v>39873</v>
      </c>
      <c r="U421" s="22">
        <f t="shared" si="3"/>
        <v>39965</v>
      </c>
      <c r="V421" s="22">
        <f t="shared" si="3"/>
        <v>40057</v>
      </c>
      <c r="W421" s="22">
        <f t="shared" si="3"/>
        <v>40148</v>
      </c>
      <c r="X421" s="22">
        <f t="shared" si="3"/>
        <v>40238</v>
      </c>
      <c r="Y421" s="22">
        <f t="shared" si="3"/>
        <v>40330</v>
      </c>
      <c r="Z421" s="22">
        <f t="shared" si="3"/>
        <v>40422</v>
      </c>
      <c r="AA421" s="22">
        <f t="shared" si="3"/>
        <v>40513</v>
      </c>
      <c r="AB421" s="22">
        <f t="shared" si="3"/>
        <v>40603</v>
      </c>
      <c r="AC421" s="22">
        <f t="shared" si="3"/>
        <v>40695</v>
      </c>
      <c r="AD421" s="22">
        <f t="shared" si="3"/>
        <v>40787</v>
      </c>
      <c r="AE421" s="22">
        <f>AE1</f>
        <v>40878</v>
      </c>
      <c r="AF421" s="22">
        <f>AF1</f>
        <v>40969</v>
      </c>
      <c r="AG421" s="22">
        <f>AG1</f>
        <v>41061</v>
      </c>
      <c r="AH421" s="22">
        <f>AH1</f>
        <v>41153</v>
      </c>
      <c r="AI421" s="22">
        <f t="shared" ref="AI421:AK421" si="4">AI1</f>
        <v>41244</v>
      </c>
      <c r="AJ421" s="22">
        <f t="shared" si="4"/>
        <v>41334</v>
      </c>
      <c r="AK421" s="22">
        <f t="shared" si="4"/>
        <v>41426</v>
      </c>
    </row>
    <row r="422" spans="1:37">
      <c r="A422" s="5"/>
      <c r="B422" s="4"/>
      <c r="C422" s="3"/>
      <c r="D422" t="s">
        <v>10</v>
      </c>
      <c r="G422" t="str">
        <f>Graph!L3</f>
        <v>Adur</v>
      </c>
      <c r="H422" s="24">
        <f>VLOOKUP($G422,$B$3:$AH$420,7,FALSE)</f>
        <v>1.9635761589403975E-2</v>
      </c>
      <c r="I422" s="24">
        <f>VLOOKUP($G422,$B$3:$AH$420,8,FALSE)</f>
        <v>1.9081967213114753E-2</v>
      </c>
      <c r="J422" s="24">
        <f>VLOOKUP($G422,$B$3:$AH$420,9,FALSE)</f>
        <v>1.8052805280528054E-2</v>
      </c>
      <c r="K422" s="24">
        <f>VLOOKUP($G422,$B$3:$AH$420,10,FALSE)</f>
        <v>1.6331168831168832E-2</v>
      </c>
      <c r="L422" s="24">
        <f>VLOOKUP($G422,$B$3:$AH$420,11,FALSE)</f>
        <v>1.7084639498432603E-2</v>
      </c>
      <c r="M422" s="24">
        <f>VLOOKUP($G422,$B$3:$AH$420,12,FALSE)</f>
        <v>1.483974358974359E-2</v>
      </c>
      <c r="N422" s="24">
        <f>VLOOKUP($G422,$B$3:$AH$420,13,FALSE)</f>
        <v>1.3918495297805642E-2</v>
      </c>
      <c r="O422" s="24">
        <f>VLOOKUP($G422,$B$3:$AH$420,14,FALSE)</f>
        <v>1.4487179487179487E-2</v>
      </c>
      <c r="P422" s="24">
        <f>VLOOKUP($G422,$B$3:$AH$420,15,FALSE)</f>
        <v>1.5936507936507936E-2</v>
      </c>
      <c r="Q422" s="24">
        <f>VLOOKUP($G422,$B$3:$AH$420,16,FALSE)</f>
        <v>1.584126984126984E-2</v>
      </c>
      <c r="R422" s="24">
        <f>VLOOKUP($G422,$B$3:$AH$420,17,FALSE)</f>
        <v>2.0891719745222932E-2</v>
      </c>
      <c r="S422" s="24">
        <f>VLOOKUP($G422,$B$3:$AH$420,18,FALSE)</f>
        <v>2.6560509554140126E-2</v>
      </c>
      <c r="T422" s="24">
        <f>VLOOKUP($G422,$B$3:$AH$420,19,FALSE)</f>
        <v>3.961165048543689E-2</v>
      </c>
      <c r="U422" s="24">
        <f>VLOOKUP($G422,$B$3:$AH$420,20,FALSE)</f>
        <v>3.7242424242424244E-2</v>
      </c>
      <c r="V422" s="24">
        <f>VLOOKUP($G422,$B$3:$AH$420,21,FALSE)</f>
        <v>3.8777429467084637E-2</v>
      </c>
      <c r="W422" s="24">
        <f>VLOOKUP($G422,$B$3:$AH$420,22,FALSE)</f>
        <v>3.9329073482428117E-2</v>
      </c>
      <c r="X422" s="24">
        <f>VLOOKUP($G422,$B$3:$AH$420,23,FALSE)</f>
        <v>3.9099678456591638E-2</v>
      </c>
      <c r="Y422" s="24">
        <f>VLOOKUP($G422,$B$3:$AH$420,24,FALSE)</f>
        <v>3.4584717607973423E-2</v>
      </c>
      <c r="Z422" s="24">
        <f>VLOOKUP($G422,$B$3:$AH$420,25,FALSE)</f>
        <v>3.4318936877076413E-2</v>
      </c>
      <c r="AA422" s="24">
        <f>VLOOKUP($G422,$B$3:$AH$420,26,FALSE)</f>
        <v>3.1750841750841752E-2</v>
      </c>
      <c r="AB422" s="24">
        <f>VLOOKUP($G422,$B$3:$AH$420,27,FALSE)</f>
        <v>3.3879598662207355E-2</v>
      </c>
      <c r="AC422" s="24">
        <f>VLOOKUP($G422,$B$3:$AH$420,28,FALSE)</f>
        <v>3.3629893238434162E-2</v>
      </c>
      <c r="AD422" s="24">
        <f>VLOOKUP($G422,$B$3:$AH$420,29,FALSE)</f>
        <v>3.5103448275862072E-2</v>
      </c>
      <c r="AE422" s="47">
        <f>VLOOKUP($G422,$B$3:$AH$420,30,FALSE)</f>
        <v>3.412162162162162E-2</v>
      </c>
      <c r="AF422" s="47">
        <f>VLOOKUP($G422,$B$3:$AH$420,31,FALSE)</f>
        <v>3.5503355704697988E-2</v>
      </c>
      <c r="AG422" s="47">
        <f>VLOOKUP($G422,$B$3:$AH$420,32,FALSE)</f>
        <v>2.9184290030211481E-2</v>
      </c>
      <c r="AH422" s="47">
        <f>VLOOKUP($G422,$B$3:$AH$420,33,FALSE)</f>
        <v>2.9811912225705329E-2</v>
      </c>
      <c r="AI422" s="52">
        <f>VLOOKUP($G422,$B$3:$AI$420,34,FALSE)</f>
        <v>3.0253968253968255E-2</v>
      </c>
      <c r="AJ422" s="52">
        <f>VLOOKUP($G422,$B$3:$AJ$420,35,FALSE)</f>
        <v>3.1864951768488747E-2</v>
      </c>
      <c r="AK422" s="52">
        <f>VLOOKUP($G422,$B$3:$AK$420,36,FALSE)</f>
        <v>2.9899665551839465E-2</v>
      </c>
    </row>
    <row r="423" spans="1:37">
      <c r="A423" s="5"/>
      <c r="B423" s="4"/>
      <c r="C423" s="3"/>
      <c r="D423" t="s">
        <v>8</v>
      </c>
      <c r="G423" t="str">
        <f>Graph!L4</f>
        <v>Coast to Capital</v>
      </c>
      <c r="H423" s="24">
        <f>VLOOKUP($G423,$B$3:$AH$420,7,FALSE)</f>
        <v>2.3471514076701398E-2</v>
      </c>
      <c r="I423" s="24">
        <f>VLOOKUP($G423,$B$3:$AH$420,8,FALSE)</f>
        <v>2.2410694475260704E-2</v>
      </c>
      <c r="J423" s="24">
        <f>VLOOKUP($G423,$B$3:$AH$420,9,FALSE)</f>
        <v>2.2594350033105275E-2</v>
      </c>
      <c r="K423" s="24">
        <f>VLOOKUP($G423,$B$3:$AH$420,10,FALSE)</f>
        <v>2.1370664899491937E-2</v>
      </c>
      <c r="L423" s="24">
        <f>VLOOKUP($G423,$B$3:$AH$420,11,FALSE)</f>
        <v>2.1776453712898599E-2</v>
      </c>
      <c r="M423" s="24">
        <f>VLOOKUP($G423,$B$3:$AH$420,12,FALSE)</f>
        <v>1.8791689447785677E-2</v>
      </c>
      <c r="N423" s="24">
        <f>VLOOKUP($G423,$B$3:$AH$420,13,FALSE)</f>
        <v>1.8383860414394767E-2</v>
      </c>
      <c r="O423" s="24">
        <f>VLOOKUP($G423,$B$3:$AH$420,14,FALSE)</f>
        <v>1.7846973155091837E-2</v>
      </c>
      <c r="P423" s="24">
        <f>VLOOKUP($G423,$B$3:$AH$420,15,FALSE)</f>
        <v>1.8702504317789293E-2</v>
      </c>
      <c r="Q423" s="24">
        <f>VLOOKUP($G423,$B$3:$AH$420,16,FALSE)</f>
        <v>1.8506215173596227E-2</v>
      </c>
      <c r="R423" s="24">
        <f>VLOOKUP($G423,$B$3:$AH$420,17,FALSE)</f>
        <v>2.1758206393477794E-2</v>
      </c>
      <c r="S423" s="24">
        <f>VLOOKUP($G423,$B$3:$AH$420,18,FALSE)</f>
        <v>2.727505058034288E-2</v>
      </c>
      <c r="T423" s="24">
        <f>VLOOKUP($G423,$B$3:$AH$420,19,FALSE)</f>
        <v>3.7750187306004497E-2</v>
      </c>
      <c r="U423" s="24">
        <f>VLOOKUP($G423,$B$3:$AH$420,20,FALSE)</f>
        <v>3.8280716723549491E-2</v>
      </c>
      <c r="V423" s="24">
        <f>VLOOKUP($G423,$B$3:$AH$420,21,FALSE)</f>
        <v>3.9745997865528279E-2</v>
      </c>
      <c r="W423" s="24">
        <f>VLOOKUP($G423,$B$3:$AH$420,22,FALSE)</f>
        <v>3.9525898972602738E-2</v>
      </c>
      <c r="X423" s="24">
        <f>VLOOKUP($G423,$B$3:$AH$420,23,FALSE)</f>
        <v>3.9627223346469273E-2</v>
      </c>
      <c r="Y423" s="24">
        <f>VLOOKUP($G423,$B$3:$AH$420,24,FALSE)</f>
        <v>3.50594919069568E-2</v>
      </c>
      <c r="Z423" s="24">
        <f>VLOOKUP($G423,$B$3:$AH$420,25,FALSE)</f>
        <v>3.4222858354537741E-2</v>
      </c>
      <c r="AA423" s="24">
        <f>VLOOKUP($G423,$B$3:$AH$420,26,FALSE)</f>
        <v>3.3148245706458752E-2</v>
      </c>
      <c r="AB423" s="24">
        <f>VLOOKUP($G423,$B$3:$AH$420,27,FALSE)</f>
        <v>3.5456473332626443E-2</v>
      </c>
      <c r="AC423" s="24">
        <f>VLOOKUP($G423,$B$3:$AH$420,28,FALSE)</f>
        <v>3.4439834024896268E-2</v>
      </c>
      <c r="AD423" s="24">
        <f>VLOOKUP($G423,$B$3:$AH$420,29,FALSE)</f>
        <v>3.7264293419633228E-2</v>
      </c>
      <c r="AE423" s="47">
        <f>VLOOKUP($G423,$B$3:$AH$420,30,FALSE)</f>
        <v>3.6565058164584233E-2</v>
      </c>
      <c r="AF423" s="47">
        <f>VLOOKUP($G423,$B$3:$AH$420,31,FALSE)</f>
        <v>3.7905084029172392E-2</v>
      </c>
      <c r="AG423" s="47">
        <f>VLOOKUP($G423,$B$3:$AH$420,32,FALSE)</f>
        <v>3.5172413793103451E-2</v>
      </c>
      <c r="AH423" s="47">
        <f>VLOOKUP($G423,$B$3:$AH$420,33,FALSE)</f>
        <v>3.4029476324866727E-2</v>
      </c>
      <c r="AI423" s="52">
        <f>VLOOKUP($G423,$B$3:$AI$420,34,FALSE)</f>
        <v>3.2920575359599753E-2</v>
      </c>
      <c r="AJ423" s="52">
        <f>VLOOKUP($G423,$B$3:$AJ$420,35,FALSE)</f>
        <v>3.358029844516331E-2</v>
      </c>
      <c r="AK423" s="52">
        <f t="shared" ref="AK423:AK424" si="5">VLOOKUP($G423,$B$3:$AK$420,36,FALSE)</f>
        <v>2.9313806665286692E-2</v>
      </c>
    </row>
    <row r="424" spans="1:37">
      <c r="A424" s="5"/>
      <c r="B424" s="4"/>
      <c r="C424" s="3"/>
      <c r="G424" t="str">
        <f>Graph!L5</f>
        <v>All LEPs Average</v>
      </c>
      <c r="H424" s="24">
        <f>VLOOKUP($G424,$B$3:$AH$420,7,FALSE)</f>
        <v>3.2236143265695218E-2</v>
      </c>
      <c r="I424" s="24">
        <f>VLOOKUP($G424,$B$3:$AH$420,8,FALSE)</f>
        <v>3.1062951837058067E-2</v>
      </c>
      <c r="J424" s="24">
        <f>VLOOKUP($G424,$B$3:$AH$420,9,FALSE)</f>
        <v>3.1110541990150956E-2</v>
      </c>
      <c r="K424" s="24">
        <f>VLOOKUP($G424,$B$3:$AH$420,10,FALSE)</f>
        <v>3.0091270130437952E-2</v>
      </c>
      <c r="L424" s="24">
        <f>VLOOKUP($G424,$B$3:$AH$420,11,FALSE)</f>
        <v>3.1022582685638254E-2</v>
      </c>
      <c r="M424" s="24">
        <f>VLOOKUP($G424,$B$3:$AH$420,12,FALSE)</f>
        <v>2.7771477906314502E-2</v>
      </c>
      <c r="N424" s="24">
        <f>VLOOKUP($G424,$B$3:$AH$420,13,FALSE)</f>
        <v>2.6867415697737675E-2</v>
      </c>
      <c r="O424" s="24">
        <f>VLOOKUP($G424,$B$3:$AH$420,14,FALSE)</f>
        <v>2.5509697748963219E-2</v>
      </c>
      <c r="P424" s="24">
        <f>VLOOKUP($G424,$B$3:$AH$420,15,FALSE)</f>
        <v>2.7045063130264616E-2</v>
      </c>
      <c r="Q424" s="24">
        <f>VLOOKUP($G424,$B$3:$AH$420,16,FALSE)</f>
        <v>2.6823488701532294E-2</v>
      </c>
      <c r="R424" s="24">
        <f>VLOOKUP($G424,$B$3:$AH$420,17,FALSE)</f>
        <v>3.0321122688930599E-2</v>
      </c>
      <c r="S424" s="24">
        <f>VLOOKUP($G424,$B$3:$AH$420,18,FALSE)</f>
        <v>3.710461404787465E-2</v>
      </c>
      <c r="T424" s="24">
        <f>VLOOKUP($G424,$B$3:$AH$420,19,FALSE)</f>
        <v>4.930651718394613E-2</v>
      </c>
      <c r="U424" s="24">
        <f>VLOOKUP($G424,$B$3:$AH$420,20,FALSE)</f>
        <v>5.0174365577552442E-2</v>
      </c>
      <c r="V424" s="24">
        <f>VLOOKUP($G424,$B$3:$AH$420,21,FALSE)</f>
        <v>5.127365575247822E-2</v>
      </c>
      <c r="W424" s="24">
        <f>VLOOKUP($G424,$B$3:$AH$420,22,FALSE)</f>
        <v>5.0224621489730621E-2</v>
      </c>
      <c r="X424" s="24">
        <f>VLOOKUP($G424,$B$3:$AH$420,23,FALSE)</f>
        <v>5.1499332189880079E-2</v>
      </c>
      <c r="Y424" s="24">
        <f>VLOOKUP($G424,$B$3:$AH$420,24,FALSE)</f>
        <v>4.5696328067939336E-2</v>
      </c>
      <c r="Z424" s="24">
        <f>VLOOKUP($G424,$B$3:$AH$420,25,FALSE)</f>
        <v>4.5444271127743151E-2</v>
      </c>
      <c r="AA424" s="24">
        <f>VLOOKUP($G424,$B$3:$AH$420,26,FALSE)</f>
        <v>4.4705147792857426E-2</v>
      </c>
      <c r="AB424" s="24">
        <f>VLOOKUP($G424,$B$3:$AH$420,27,FALSE)</f>
        <v>4.7950838140676022E-2</v>
      </c>
      <c r="AC424" s="24">
        <f>VLOOKUP($G424,$B$3:$AH$420,28,FALSE)</f>
        <v>4.6902643170232454E-2</v>
      </c>
      <c r="AD424" s="24">
        <f>VLOOKUP($G424,$B$3:$AH$420,29,FALSE)</f>
        <v>4.9855238584951812E-2</v>
      </c>
      <c r="AE424" s="47">
        <f>VLOOKUP($G424,$B$3:$AH$420,30,FALSE)</f>
        <v>4.9447853852670851E-2</v>
      </c>
      <c r="AF424" s="47">
        <f>VLOOKUP($G424,$B$3:$AH$420,31,FALSE)</f>
        <v>5.2300446488780995E-2</v>
      </c>
      <c r="AG424" s="47">
        <f>VLOOKUP($G424,$B$3:$AH$420,32,FALSE)</f>
        <v>4.8825182208899802E-2</v>
      </c>
      <c r="AH424" s="47">
        <f>VLOOKUP($G424,$B$3:$AH$420,33,FALSE)</f>
        <v>4.8275825545391317E-2</v>
      </c>
      <c r="AI424" s="52">
        <f>VLOOKUP($G424,$B$3:$AI$420,34,FALSE)</f>
        <v>4.7150665826092779E-2</v>
      </c>
      <c r="AJ424" s="52">
        <f>VLOOKUP($G424,$B$3:$AJ$420,35,FALSE)</f>
        <v>4.8813180332702655E-2</v>
      </c>
      <c r="AK424" s="52">
        <f t="shared" si="5"/>
        <v>4.4002408221556384E-2</v>
      </c>
    </row>
    <row r="425" spans="1:37">
      <c r="A425" s="5"/>
      <c r="B425" s="4"/>
      <c r="C425" s="3"/>
    </row>
    <row r="426" spans="1:37">
      <c r="A426" s="5"/>
      <c r="B426" s="4"/>
      <c r="C426" s="3"/>
    </row>
    <row r="427" spans="1:37">
      <c r="A427" s="5"/>
      <c r="B427" s="4"/>
      <c r="C427" s="3"/>
      <c r="G427" t="s">
        <v>2</v>
      </c>
      <c r="H427" s="47">
        <f t="shared" ref="H427:AD427" si="6">IF($D433="high",MIN(H$3:H$399),MAX(H$3:H$399))</f>
        <v>9.3752941176470594E-2</v>
      </c>
      <c r="I427">
        <f t="shared" si="6"/>
        <v>9.0862262038073904E-2</v>
      </c>
      <c r="J427">
        <f t="shared" si="6"/>
        <v>9.5570824524312897E-2</v>
      </c>
      <c r="K427">
        <f t="shared" si="6"/>
        <v>8.9416666666666672E-2</v>
      </c>
      <c r="L427">
        <f t="shared" si="6"/>
        <v>8.5687061183550656E-2</v>
      </c>
      <c r="M427">
        <f t="shared" si="6"/>
        <v>8.2119071644803227E-2</v>
      </c>
      <c r="N427">
        <f t="shared" si="6"/>
        <v>7.8980582524271842E-2</v>
      </c>
      <c r="O427">
        <f t="shared" si="6"/>
        <v>7.4842209072978297E-2</v>
      </c>
      <c r="P427">
        <f t="shared" si="6"/>
        <v>7.4833169774288513E-2</v>
      </c>
      <c r="Q427">
        <f t="shared" si="6"/>
        <v>7.5615487914055507E-2</v>
      </c>
      <c r="R427">
        <f t="shared" si="6"/>
        <v>8.2345790184601531E-2</v>
      </c>
      <c r="S427">
        <f t="shared" si="6"/>
        <v>9.6861063464837055E-2</v>
      </c>
      <c r="T427">
        <f t="shared" si="6"/>
        <v>0.11266556291390728</v>
      </c>
      <c r="U427">
        <f t="shared" si="6"/>
        <v>0.11034257748776509</v>
      </c>
      <c r="V427">
        <f t="shared" si="6"/>
        <v>0.11461149020471055</v>
      </c>
      <c r="W427">
        <f t="shared" si="6"/>
        <v>0.11257635082223963</v>
      </c>
      <c r="X427">
        <f t="shared" si="6"/>
        <v>0.11723622047244095</v>
      </c>
      <c r="Y427">
        <f t="shared" si="6"/>
        <v>0.106530931871574</v>
      </c>
      <c r="Z427">
        <f t="shared" si="6"/>
        <v>0.1046923076923077</v>
      </c>
      <c r="AA427">
        <f t="shared" si="6"/>
        <v>0.10445192307692308</v>
      </c>
      <c r="AB427">
        <f t="shared" si="6"/>
        <v>0.114619140625</v>
      </c>
      <c r="AC427">
        <f t="shared" si="6"/>
        <v>0.11330365974282888</v>
      </c>
      <c r="AD427">
        <f t="shared" si="6"/>
        <v>0.116126213592233</v>
      </c>
      <c r="AE427">
        <f>IF($D433="high",MIN(AE$3:AE$399),MAX(AE$3:AE$399))</f>
        <v>0.11356913183279743</v>
      </c>
      <c r="AF427">
        <f>IF($D433="high",MIN(AF$3:AF$399),MAX(AF$3:AF$399))</f>
        <v>0.12174121405750798</v>
      </c>
      <c r="AG427">
        <f>IF($D433="high",MIN(AG$3:AG$399),MAX(AG$3:AG$399))</f>
        <v>0.11380434782608696</v>
      </c>
      <c r="AH427">
        <f>IF($D433="high",MIN(AH$3:AH$399),MAX(AH$3:AH$399))</f>
        <v>0.11479576399394856</v>
      </c>
      <c r="AI427">
        <f t="shared" ref="AI427:AJ427" si="7">IF($D433="high",MIN(AI$3:AI$399),MAX(AI$3:AI$399))</f>
        <v>0.11641975308641975</v>
      </c>
      <c r="AJ427">
        <f t="shared" si="7"/>
        <v>0.11532724505327245</v>
      </c>
      <c r="AK427">
        <f t="shared" ref="AK427" si="8">IF($D433="high",MIN(AK$3:AK$399),MAX(AK$3:AK$399))</f>
        <v>0.10817901234567902</v>
      </c>
    </row>
    <row r="428" spans="1:37">
      <c r="A428" s="1"/>
      <c r="B428" s="2"/>
      <c r="C428" s="3"/>
      <c r="H428" s="47">
        <f t="shared" ref="H428:AD428" si="9">IF($D433="high",QUARTILE(H$3:H$399,1),QUARTILE(H$3:H$399,3))</f>
        <v>3.5238828597589346E-2</v>
      </c>
      <c r="I428">
        <f t="shared" si="9"/>
        <v>3.3565964832912479E-2</v>
      </c>
      <c r="J428">
        <f t="shared" si="9"/>
        <v>3.2907789032483412E-2</v>
      </c>
      <c r="K428">
        <f t="shared" si="9"/>
        <v>3.2729154339471531E-2</v>
      </c>
      <c r="L428">
        <f t="shared" si="9"/>
        <v>3.4549691572812957E-2</v>
      </c>
      <c r="M428">
        <f t="shared" si="9"/>
        <v>3.0902080929764111E-2</v>
      </c>
      <c r="N428">
        <f t="shared" si="9"/>
        <v>2.9348984179828435E-2</v>
      </c>
      <c r="O428">
        <f t="shared" si="9"/>
        <v>2.8184149951599468E-2</v>
      </c>
      <c r="P428">
        <f t="shared" si="9"/>
        <v>2.9808240463983848E-2</v>
      </c>
      <c r="Q428">
        <f t="shared" si="9"/>
        <v>2.9232978989623362E-2</v>
      </c>
      <c r="R428">
        <f t="shared" si="9"/>
        <v>3.2849050629514737E-2</v>
      </c>
      <c r="S428">
        <f t="shared" si="9"/>
        <v>4.1225869244542898E-2</v>
      </c>
      <c r="T428">
        <f t="shared" si="9"/>
        <v>5.5581081081081077E-2</v>
      </c>
      <c r="U428">
        <f t="shared" si="9"/>
        <v>5.5808559532369378E-2</v>
      </c>
      <c r="V428">
        <f t="shared" si="9"/>
        <v>5.6203074390227356E-2</v>
      </c>
      <c r="W428">
        <f t="shared" si="9"/>
        <v>5.5750977364565198E-2</v>
      </c>
      <c r="X428">
        <f t="shared" si="9"/>
        <v>5.7882334695528594E-2</v>
      </c>
      <c r="Y428">
        <f t="shared" si="9"/>
        <v>5.1142447864375662E-2</v>
      </c>
      <c r="Z428">
        <f t="shared" si="9"/>
        <v>4.982828492446964E-2</v>
      </c>
      <c r="AA428">
        <f t="shared" si="9"/>
        <v>4.9920555353019813E-2</v>
      </c>
      <c r="AB428">
        <f t="shared" si="9"/>
        <v>5.3353465575794998E-2</v>
      </c>
      <c r="AC428">
        <f t="shared" si="9"/>
        <v>5.2218515405009783E-2</v>
      </c>
      <c r="AD428">
        <f t="shared" si="9"/>
        <v>5.5061669829222011E-2</v>
      </c>
      <c r="AE428">
        <f>IF($D433="high",QUARTILE(AE$3:AE$399,1),QUARTILE(AE$3:AE$399,3))</f>
        <v>5.5483739837398377E-2</v>
      </c>
      <c r="AF428">
        <f>IF($D433="high",QUARTILE(AF$3:AF$399,1),QUARTILE(AF$3:AF$399,3))</f>
        <v>5.853300407529706E-2</v>
      </c>
      <c r="AG428">
        <f>IF($D433="high",QUARTILE(AG$3:AG$399,1),QUARTILE(AG$3:AG$399,3))</f>
        <v>5.3411634053081421E-2</v>
      </c>
      <c r="AH428">
        <f>IF($D433="high",QUARTILE(AH$3:AH$399,1),QUARTILE(AH$3:AH$399,3))</f>
        <v>5.2468901699029125E-2</v>
      </c>
      <c r="AI428">
        <f t="shared" ref="AI428:AJ428" si="10">IF($D433="high",QUARTILE(AI$3:AI$399,1),QUARTILE(AI$3:AI$399,3))</f>
        <v>5.2914739948815508E-2</v>
      </c>
      <c r="AJ428">
        <f t="shared" si="10"/>
        <v>5.4646094051029465E-2</v>
      </c>
      <c r="AK428">
        <f t="shared" ref="AK428" si="11">IF($D433="high",QUARTILE(AK$3:AK$399,1),QUARTILE(AK$3:AK$399,3))</f>
        <v>4.9224552429667522E-2</v>
      </c>
    </row>
    <row r="429" spans="1:37">
      <c r="A429" s="1"/>
      <c r="B429" s="2"/>
      <c r="C429" s="3"/>
      <c r="H429" s="47">
        <f t="shared" ref="H429:AK429" si="12">QUARTILE(H$3:H$399,2)</f>
        <v>2.4273624823695345E-2</v>
      </c>
      <c r="I429">
        <f t="shared" si="12"/>
        <v>2.3117283950617285E-2</v>
      </c>
      <c r="J429">
        <f t="shared" si="12"/>
        <v>2.3378957472292735E-2</v>
      </c>
      <c r="K429">
        <f t="shared" si="12"/>
        <v>2.2719672180515838E-2</v>
      </c>
      <c r="L429">
        <f t="shared" si="12"/>
        <v>2.3875123885034689E-2</v>
      </c>
      <c r="M429">
        <f t="shared" si="12"/>
        <v>2.0395480225988701E-2</v>
      </c>
      <c r="N429">
        <f t="shared" si="12"/>
        <v>1.9747606614447345E-2</v>
      </c>
      <c r="O429">
        <f t="shared" si="12"/>
        <v>1.8936507936507935E-2</v>
      </c>
      <c r="P429">
        <f t="shared" si="12"/>
        <v>2.0500819398258166E-2</v>
      </c>
      <c r="Q429">
        <f t="shared" si="12"/>
        <v>1.9923076923076922E-2</v>
      </c>
      <c r="R429">
        <f t="shared" si="12"/>
        <v>2.3480392156862744E-2</v>
      </c>
      <c r="S429">
        <f t="shared" si="12"/>
        <v>3.0168453292496171E-2</v>
      </c>
      <c r="T429">
        <f t="shared" si="12"/>
        <v>4.1317647058823528E-2</v>
      </c>
      <c r="U429">
        <f t="shared" si="12"/>
        <v>4.1204819277108437E-2</v>
      </c>
      <c r="V429">
        <f t="shared" si="12"/>
        <v>4.1058064516129034E-2</v>
      </c>
      <c r="W429">
        <f t="shared" si="12"/>
        <v>4.1114169615939181E-2</v>
      </c>
      <c r="X429">
        <f t="shared" si="12"/>
        <v>4.243421052631579E-2</v>
      </c>
      <c r="Y429">
        <f t="shared" si="12"/>
        <v>3.6565846599131695E-2</v>
      </c>
      <c r="Z429">
        <f t="shared" si="12"/>
        <v>3.5752589884216944E-2</v>
      </c>
      <c r="AA429">
        <f t="shared" si="12"/>
        <v>3.5578512396694212E-2</v>
      </c>
      <c r="AB429">
        <f t="shared" si="12"/>
        <v>3.8288770053475939E-2</v>
      </c>
      <c r="AC429">
        <f t="shared" si="12"/>
        <v>3.6282490716938016E-2</v>
      </c>
      <c r="AD429">
        <f t="shared" si="12"/>
        <v>3.8630460448642268E-2</v>
      </c>
      <c r="AE429">
        <f t="shared" si="12"/>
        <v>3.9401709401709402E-2</v>
      </c>
      <c r="AF429">
        <f t="shared" si="12"/>
        <v>4.1659770835115253E-2</v>
      </c>
      <c r="AG429">
        <f t="shared" si="12"/>
        <v>3.7630167791039615E-2</v>
      </c>
      <c r="AH429">
        <f t="shared" si="12"/>
        <v>3.6953748006379586E-2</v>
      </c>
      <c r="AI429">
        <f t="shared" si="12"/>
        <v>3.6794354838709679E-2</v>
      </c>
      <c r="AJ429">
        <f t="shared" si="12"/>
        <v>3.7949367088607598E-2</v>
      </c>
      <c r="AK429">
        <f t="shared" si="12"/>
        <v>3.3202654462242562E-2</v>
      </c>
    </row>
    <row r="430" spans="1:37">
      <c r="A430" s="1"/>
      <c r="B430" s="2"/>
      <c r="C430" s="3"/>
      <c r="H430" s="47">
        <f t="shared" ref="H430:AD430" si="13">IF($D433="high",QUARTILE(H$3:H$399,3),QUARTILE(H$3:H$399,1))</f>
        <v>1.6419028038497065E-2</v>
      </c>
      <c r="I430">
        <f t="shared" si="13"/>
        <v>1.530788944242192E-2</v>
      </c>
      <c r="J430">
        <f t="shared" si="13"/>
        <v>1.5651853035386853E-2</v>
      </c>
      <c r="K430">
        <f t="shared" si="13"/>
        <v>1.5199460157837054E-2</v>
      </c>
      <c r="L430">
        <f t="shared" si="13"/>
        <v>1.5888540253666379E-2</v>
      </c>
      <c r="M430">
        <f t="shared" si="13"/>
        <v>1.3494008822173942E-2</v>
      </c>
      <c r="N430">
        <f t="shared" si="13"/>
        <v>1.32472725860931E-2</v>
      </c>
      <c r="O430">
        <f t="shared" si="13"/>
        <v>1.2526480856855435E-2</v>
      </c>
      <c r="P430">
        <f t="shared" si="13"/>
        <v>1.351232637545996E-2</v>
      </c>
      <c r="Q430">
        <f t="shared" si="13"/>
        <v>1.3284533058250862E-2</v>
      </c>
      <c r="R430">
        <f t="shared" si="13"/>
        <v>1.6103435985172512E-2</v>
      </c>
      <c r="S430">
        <f t="shared" si="13"/>
        <v>2.1710907574500952E-2</v>
      </c>
      <c r="T430">
        <f t="shared" si="13"/>
        <v>3.1560609631860692E-2</v>
      </c>
      <c r="U430">
        <f t="shared" si="13"/>
        <v>3.1453262350562589E-2</v>
      </c>
      <c r="V430">
        <f t="shared" si="13"/>
        <v>3.1486056049213944E-2</v>
      </c>
      <c r="W430">
        <f t="shared" si="13"/>
        <v>3.049805658501311E-2</v>
      </c>
      <c r="X430">
        <f t="shared" si="13"/>
        <v>3.1366788335920319E-2</v>
      </c>
      <c r="Y430">
        <f t="shared" si="13"/>
        <v>2.6954502940128716E-2</v>
      </c>
      <c r="Z430">
        <f t="shared" si="13"/>
        <v>2.5962927417763262E-2</v>
      </c>
      <c r="AA430">
        <f t="shared" si="13"/>
        <v>2.5199165175909363E-2</v>
      </c>
      <c r="AB430">
        <f t="shared" si="13"/>
        <v>2.7670403787743436E-2</v>
      </c>
      <c r="AC430">
        <f t="shared" si="13"/>
        <v>2.605679614137555E-2</v>
      </c>
      <c r="AD430">
        <f t="shared" si="13"/>
        <v>2.7950501921865996E-2</v>
      </c>
      <c r="AE430">
        <f>IF($D433="high",QUARTILE(AE$3:AE$399,3),QUARTILE(AE$3:AE$399,1))</f>
        <v>2.7860728108369617E-2</v>
      </c>
      <c r="AF430">
        <f>IF($D433="high",QUARTILE(AF$3:AF$399,3),QUARTILE(AF$3:AF$399,1))</f>
        <v>3.0220555759404216E-2</v>
      </c>
      <c r="AG430">
        <f>IF($D433="high",QUARTILE(AG$3:AG$399,3),QUARTILE(AG$3:AG$399,1))</f>
        <v>2.6819469783812583E-2</v>
      </c>
      <c r="AH430">
        <f>IF($D433="high",QUARTILE(AH$3:AH$399,3),QUARTILE(AH$3:AH$399,1))</f>
        <v>2.6873849496750916E-2</v>
      </c>
      <c r="AI430">
        <f t="shared" ref="AI430:AJ430" si="14">IF($D433="high",QUARTILE(AI$3:AI$399,3),QUARTILE(AI$3:AI$399,1))</f>
        <v>2.592314453871436E-2</v>
      </c>
      <c r="AJ430">
        <f t="shared" si="14"/>
        <v>2.7398580628269387E-2</v>
      </c>
      <c r="AK430">
        <f t="shared" ref="AK430" si="15">IF($D433="high",QUARTILE(AK$3:AK$399,3),QUARTILE(AK$3:AK$399,1))</f>
        <v>2.3561808830994027E-2</v>
      </c>
    </row>
    <row r="431" spans="1:37">
      <c r="A431" s="1"/>
      <c r="B431" s="2"/>
      <c r="C431" s="3" t="s">
        <v>5</v>
      </c>
      <c r="D431" t="str">
        <f>Graph!L4</f>
        <v>Coast to Capital</v>
      </c>
      <c r="G431" t="s">
        <v>1</v>
      </c>
      <c r="H431" s="28">
        <f t="shared" ref="H431:AD431" si="16">IF($D433="high",MAX(H$3:H$399),MIN(H$3:H$399))</f>
        <v>8.3643122676579917E-3</v>
      </c>
      <c r="I431" s="28">
        <f t="shared" si="16"/>
        <v>7.0955882352941174E-3</v>
      </c>
      <c r="J431" s="28">
        <f t="shared" si="16"/>
        <v>7.0471014492753626E-3</v>
      </c>
      <c r="K431" s="28">
        <f t="shared" si="16"/>
        <v>6.6965888689407543E-3</v>
      </c>
      <c r="L431" s="28">
        <f t="shared" si="16"/>
        <v>7.2764227642276424E-3</v>
      </c>
      <c r="M431" s="28">
        <f t="shared" si="16"/>
        <v>6.2340966921119595E-3</v>
      </c>
      <c r="N431" s="28">
        <f t="shared" si="16"/>
        <v>6.2926829268292687E-3</v>
      </c>
      <c r="O431" s="28">
        <f t="shared" si="16"/>
        <v>5.7450076804915519E-3</v>
      </c>
      <c r="P431" s="28">
        <f t="shared" si="16"/>
        <v>6.1809045226130658E-3</v>
      </c>
      <c r="Q431" s="28">
        <f t="shared" si="16"/>
        <v>6.7407407407407407E-3</v>
      </c>
      <c r="R431" s="28">
        <f t="shared" si="16"/>
        <v>7.8676470588235296E-3</v>
      </c>
      <c r="S431" s="28">
        <f t="shared" si="16"/>
        <v>1.0178926441351889E-2</v>
      </c>
      <c r="T431" s="28">
        <f t="shared" si="16"/>
        <v>1.6692307692307694E-2</v>
      </c>
      <c r="U431" s="28">
        <f t="shared" si="16"/>
        <v>1.4318181818181818E-2</v>
      </c>
      <c r="V431" s="28">
        <f t="shared" si="16"/>
        <v>1.588888888888889E-2</v>
      </c>
      <c r="W431" s="28">
        <f t="shared" si="16"/>
        <v>1.6016096579476863E-2</v>
      </c>
      <c r="X431" s="28">
        <f t="shared" si="16"/>
        <v>1.7882352941176471E-2</v>
      </c>
      <c r="Y431" s="28">
        <f t="shared" si="16"/>
        <v>1.4547325102880659E-2</v>
      </c>
      <c r="Z431" s="28">
        <f t="shared" si="16"/>
        <v>1.416382252559727E-2</v>
      </c>
      <c r="AA431" s="28">
        <f t="shared" si="16"/>
        <v>1.3879598662207358E-2</v>
      </c>
      <c r="AB431" s="28">
        <f t="shared" si="16"/>
        <v>1.6188034188034189E-2</v>
      </c>
      <c r="AC431" s="28">
        <f t="shared" si="16"/>
        <v>1.4135593220338983E-2</v>
      </c>
      <c r="AD431" s="28">
        <f t="shared" si="16"/>
        <v>1.5595238095238096E-2</v>
      </c>
      <c r="AE431" s="28">
        <f>IF($D433="high",MAX(AE$3:AE$399),MIN(AE$3:AE$399))</f>
        <v>1.5205183585313175E-2</v>
      </c>
      <c r="AF431" s="28">
        <f>IF($D433="high",MAX(AF$3:AF$399),MIN(AF$3:AF$399))</f>
        <v>1.6559139784946237E-2</v>
      </c>
      <c r="AG431" s="28">
        <f>IF($D433="high",MAX(AG$3:AG$399),MIN(AG$3:AG$399))</f>
        <v>1.4390756302521008E-2</v>
      </c>
      <c r="AH431" s="28">
        <f>IF($D433="high",MAX(AH$3:AH$399),MIN(AH$3:AH$399))</f>
        <v>1.4312896405919661E-2</v>
      </c>
      <c r="AI431" s="28">
        <f t="shared" ref="AI431:AJ431" si="17">IF($D433="high",MAX(AI$3:AI$399),MIN(AI$3:AI$399))</f>
        <v>1.3313131313131313E-2</v>
      </c>
      <c r="AJ431" s="28">
        <f t="shared" si="17"/>
        <v>1.3823529411764707E-2</v>
      </c>
      <c r="AK431" s="28">
        <f t="shared" ref="AK431" si="18">IF($D433="high",MAX(AK$3:AK$399),MIN(AK$3:AK$399))</f>
        <v>1.1854166666666667E-2</v>
      </c>
    </row>
    <row r="432" spans="1:37">
      <c r="A432" s="1"/>
      <c r="B432" s="2"/>
      <c r="C432" s="3" t="s">
        <v>6</v>
      </c>
    </row>
    <row r="433" spans="1:37">
      <c r="A433" s="1"/>
      <c r="B433" s="2"/>
      <c r="C433" s="3"/>
      <c r="D433" s="7" t="s">
        <v>6</v>
      </c>
      <c r="E433" s="7"/>
      <c r="F433" s="7"/>
      <c r="G433" t="s">
        <v>2</v>
      </c>
      <c r="H433" s="27">
        <f t="shared" ref="H433:AD433" si="19">MIN(H3:H399)</f>
        <v>8.3643122676579917E-3</v>
      </c>
      <c r="I433" s="27">
        <f t="shared" si="19"/>
        <v>7.0955882352941174E-3</v>
      </c>
      <c r="J433" s="27">
        <f t="shared" si="19"/>
        <v>7.0471014492753626E-3</v>
      </c>
      <c r="K433" s="27">
        <f t="shared" si="19"/>
        <v>6.6965888689407543E-3</v>
      </c>
      <c r="L433" s="27">
        <f t="shared" si="19"/>
        <v>7.2764227642276424E-3</v>
      </c>
      <c r="M433" s="27">
        <f t="shared" si="19"/>
        <v>6.2340966921119595E-3</v>
      </c>
      <c r="N433" s="27">
        <f t="shared" si="19"/>
        <v>6.2926829268292687E-3</v>
      </c>
      <c r="O433" s="27">
        <f t="shared" si="19"/>
        <v>5.7450076804915519E-3</v>
      </c>
      <c r="P433" s="27">
        <f t="shared" si="19"/>
        <v>6.1809045226130658E-3</v>
      </c>
      <c r="Q433" s="27">
        <f t="shared" si="19"/>
        <v>6.7407407407407407E-3</v>
      </c>
      <c r="R433" s="27">
        <f t="shared" si="19"/>
        <v>7.8676470588235296E-3</v>
      </c>
      <c r="S433" s="27">
        <f t="shared" si="19"/>
        <v>1.0178926441351889E-2</v>
      </c>
      <c r="T433" s="27">
        <f t="shared" si="19"/>
        <v>1.6692307692307694E-2</v>
      </c>
      <c r="U433" s="27">
        <f t="shared" si="19"/>
        <v>1.4318181818181818E-2</v>
      </c>
      <c r="V433" s="27">
        <f t="shared" si="19"/>
        <v>1.588888888888889E-2</v>
      </c>
      <c r="W433" s="27">
        <f t="shared" si="19"/>
        <v>1.6016096579476863E-2</v>
      </c>
      <c r="X433" s="27">
        <f t="shared" si="19"/>
        <v>1.7882352941176471E-2</v>
      </c>
      <c r="Y433" s="27">
        <f t="shared" si="19"/>
        <v>1.4547325102880659E-2</v>
      </c>
      <c r="Z433" s="27">
        <f t="shared" si="19"/>
        <v>1.416382252559727E-2</v>
      </c>
      <c r="AA433" s="27">
        <f t="shared" si="19"/>
        <v>1.3879598662207358E-2</v>
      </c>
      <c r="AB433" s="27">
        <f t="shared" si="19"/>
        <v>1.6188034188034189E-2</v>
      </c>
      <c r="AC433" s="27">
        <f t="shared" si="19"/>
        <v>1.4135593220338983E-2</v>
      </c>
      <c r="AD433" s="27">
        <f t="shared" si="19"/>
        <v>1.5595238095238096E-2</v>
      </c>
      <c r="AE433" s="27">
        <f>MIN(AE3:AE399)</f>
        <v>1.5205183585313175E-2</v>
      </c>
      <c r="AF433" s="27">
        <f>MIN(AF3:AF399)</f>
        <v>1.6559139784946237E-2</v>
      </c>
      <c r="AG433" s="27">
        <f>MIN(AG3:AG399)</f>
        <v>1.4390756302521008E-2</v>
      </c>
      <c r="AH433" s="27">
        <f>MIN(AH3:AH399)</f>
        <v>1.4312896405919661E-2</v>
      </c>
      <c r="AI433" s="27">
        <f t="shared" ref="AI433:AJ433" si="20">MIN(AI3:AI399)</f>
        <v>1.3313131313131313E-2</v>
      </c>
      <c r="AJ433" s="27">
        <f t="shared" si="20"/>
        <v>1.3823529411764707E-2</v>
      </c>
      <c r="AK433" s="27">
        <f t="shared" ref="AK433" si="21">MIN(AK3:AK399)</f>
        <v>1.1854166666666667E-2</v>
      </c>
    </row>
    <row r="434" spans="1:37">
      <c r="A434" s="1"/>
      <c r="B434" s="2"/>
      <c r="C434" s="3"/>
      <c r="H434" s="27">
        <f>IF($D433="high",H428-H427,H430-H431)</f>
        <v>8.0547157708390736E-3</v>
      </c>
      <c r="I434" s="27">
        <f t="shared" ref="I434:X434" si="22">IF($D433="high",I428-I427,I430-I431)</f>
        <v>8.2123012071278027E-3</v>
      </c>
      <c r="J434" s="27">
        <f t="shared" si="22"/>
        <v>8.60475158611149E-3</v>
      </c>
      <c r="K434" s="27">
        <f t="shared" si="22"/>
        <v>8.5028712888962996E-3</v>
      </c>
      <c r="L434" s="27">
        <f t="shared" si="22"/>
        <v>8.6121174894387368E-3</v>
      </c>
      <c r="M434" s="27">
        <f t="shared" si="22"/>
        <v>7.2599121300619823E-3</v>
      </c>
      <c r="N434" s="27">
        <f t="shared" si="22"/>
        <v>6.9545896592638316E-3</v>
      </c>
      <c r="O434" s="27">
        <f t="shared" si="22"/>
        <v>6.7814731763638832E-3</v>
      </c>
      <c r="P434" s="27">
        <f t="shared" si="22"/>
        <v>7.3314218528468941E-3</v>
      </c>
      <c r="Q434" s="27">
        <f t="shared" si="22"/>
        <v>6.5437923175101212E-3</v>
      </c>
      <c r="R434" s="27">
        <f t="shared" si="22"/>
        <v>8.2357889263489827E-3</v>
      </c>
      <c r="S434" s="27">
        <f t="shared" si="22"/>
        <v>1.1531981133149063E-2</v>
      </c>
      <c r="T434" s="27">
        <f t="shared" si="22"/>
        <v>1.4868301939552998E-2</v>
      </c>
      <c r="U434" s="27">
        <f t="shared" si="22"/>
        <v>1.7135080532380768E-2</v>
      </c>
      <c r="V434" s="27">
        <f t="shared" si="22"/>
        <v>1.5597167160325054E-2</v>
      </c>
      <c r="W434" s="27">
        <f t="shared" si="22"/>
        <v>1.4481960005536247E-2</v>
      </c>
      <c r="X434" s="27">
        <f t="shared" si="22"/>
        <v>1.3484435394743848E-2</v>
      </c>
      <c r="Y434" s="27">
        <f t="shared" ref="Y434:AD434" si="23">IF($D433="high",Y428-Y427,Y430-Y431)</f>
        <v>1.2407177837248057E-2</v>
      </c>
      <c r="Z434" s="27">
        <f t="shared" si="23"/>
        <v>1.1799104892165992E-2</v>
      </c>
      <c r="AA434" s="27">
        <f t="shared" si="23"/>
        <v>1.1319566513702004E-2</v>
      </c>
      <c r="AB434" s="27">
        <f t="shared" si="23"/>
        <v>1.1482369599709247E-2</v>
      </c>
      <c r="AC434" s="27">
        <f t="shared" si="23"/>
        <v>1.1921202921036567E-2</v>
      </c>
      <c r="AD434" s="27">
        <f t="shared" si="23"/>
        <v>1.23552638266279E-2</v>
      </c>
      <c r="AE434" s="27">
        <f>IF($D433="high",AE428-AE427,AE430-AE431)</f>
        <v>1.2655544523056441E-2</v>
      </c>
      <c r="AF434" s="27">
        <f>IF($D433="high",AF428-AF427,AF430-AF431)</f>
        <v>1.3661415974457979E-2</v>
      </c>
      <c r="AG434" s="27">
        <f>IF($D433="high",AG428-AG427,AG430-AG431)</f>
        <v>1.2428713481291575E-2</v>
      </c>
      <c r="AH434" s="27">
        <f>IF($D433="high",AH428-AH427,AH430-AH431)</f>
        <v>1.2560953090831255E-2</v>
      </c>
      <c r="AI434" s="27">
        <f t="shared" ref="AI434:AJ434" si="24">IF($D433="high",AI428-AI427,AI430-AI431)</f>
        <v>1.2610013225583047E-2</v>
      </c>
      <c r="AJ434" s="27">
        <f t="shared" si="24"/>
        <v>1.357505121650468E-2</v>
      </c>
      <c r="AK434" s="27">
        <f t="shared" ref="AK434" si="25">IF($D433="high",AK428-AK427,AK430-AK431)</f>
        <v>1.170764216432736E-2</v>
      </c>
    </row>
    <row r="435" spans="1:37">
      <c r="A435" s="1"/>
      <c r="B435" s="2"/>
      <c r="C435" s="3"/>
      <c r="H435" s="27">
        <f>IF($D433="high",H429-H428,H429-H430)</f>
        <v>7.8545967851982798E-3</v>
      </c>
      <c r="I435" s="27">
        <f t="shared" ref="I435:X435" si="26">IF($D433="high",I429-I428,I429-I430)</f>
        <v>7.809394508195365E-3</v>
      </c>
      <c r="J435" s="27">
        <f t="shared" si="26"/>
        <v>7.7271044369058815E-3</v>
      </c>
      <c r="K435" s="27">
        <f t="shared" si="26"/>
        <v>7.5202120226787843E-3</v>
      </c>
      <c r="L435" s="27">
        <f t="shared" si="26"/>
        <v>7.9865836313683103E-3</v>
      </c>
      <c r="M435" s="27">
        <f t="shared" si="26"/>
        <v>6.9014714038147587E-3</v>
      </c>
      <c r="N435" s="27">
        <f t="shared" si="26"/>
        <v>6.5003340283542443E-3</v>
      </c>
      <c r="O435" s="27">
        <f t="shared" si="26"/>
        <v>6.4100270796525003E-3</v>
      </c>
      <c r="P435" s="27">
        <f t="shared" si="26"/>
        <v>6.9884930227982062E-3</v>
      </c>
      <c r="Q435" s="27">
        <f t="shared" si="26"/>
        <v>6.6385438648260599E-3</v>
      </c>
      <c r="R435" s="27">
        <f t="shared" si="26"/>
        <v>7.376956171690232E-3</v>
      </c>
      <c r="S435" s="27">
        <f t="shared" si="26"/>
        <v>8.4575457179952192E-3</v>
      </c>
      <c r="T435" s="27">
        <f t="shared" si="26"/>
        <v>9.7570374269628363E-3</v>
      </c>
      <c r="U435" s="27">
        <f t="shared" si="26"/>
        <v>9.7515569265458485E-3</v>
      </c>
      <c r="V435" s="27">
        <f t="shared" si="26"/>
        <v>9.5720084669150898E-3</v>
      </c>
      <c r="W435" s="27">
        <f t="shared" si="26"/>
        <v>1.0616113030926071E-2</v>
      </c>
      <c r="X435" s="27">
        <f t="shared" si="26"/>
        <v>1.1067422190395471E-2</v>
      </c>
      <c r="Y435" s="27">
        <f t="shared" ref="Y435:AD435" si="27">IF($D433="high",Y429-Y428,Y429-Y430)</f>
        <v>9.6113436590029785E-3</v>
      </c>
      <c r="Z435" s="27">
        <f t="shared" si="27"/>
        <v>9.7896624664536823E-3</v>
      </c>
      <c r="AA435" s="27">
        <f t="shared" si="27"/>
        <v>1.0379347220784849E-2</v>
      </c>
      <c r="AB435" s="27">
        <f t="shared" si="27"/>
        <v>1.0618366265732503E-2</v>
      </c>
      <c r="AC435" s="27">
        <f t="shared" si="27"/>
        <v>1.0225694575562466E-2</v>
      </c>
      <c r="AD435" s="27">
        <f t="shared" si="27"/>
        <v>1.0679958526776272E-2</v>
      </c>
      <c r="AE435" s="27">
        <f>IF($D433="high",AE429-AE428,AE429-AE430)</f>
        <v>1.1540981293339785E-2</v>
      </c>
      <c r="AF435" s="27">
        <f>IF($D433="high",AF429-AF428,AF429-AF430)</f>
        <v>1.1439215075711037E-2</v>
      </c>
      <c r="AG435" s="27">
        <f>IF($D433="high",AG429-AG428,AG429-AG430)</f>
        <v>1.0810698007227032E-2</v>
      </c>
      <c r="AH435" s="27">
        <f>IF($D433="high",AH429-AH428,AH429-AH430)</f>
        <v>1.0079898509628669E-2</v>
      </c>
      <c r="AI435" s="27">
        <f t="shared" ref="AI435:AJ435" si="28">IF($D433="high",AI429-AI428,AI429-AI430)</f>
        <v>1.0871210299995319E-2</v>
      </c>
      <c r="AJ435" s="27">
        <f t="shared" si="28"/>
        <v>1.0550786460338211E-2</v>
      </c>
      <c r="AK435" s="27">
        <f t="shared" ref="AK435" si="29">IF($D433="high",AK429-AK428,AK429-AK430)</f>
        <v>9.6408456312485347E-3</v>
      </c>
    </row>
    <row r="436" spans="1:37">
      <c r="A436" s="1"/>
      <c r="B436" s="2"/>
      <c r="C436" s="3"/>
      <c r="H436" s="27">
        <f>IF($D433="high",H430-H429,H428-H429)</f>
        <v>1.0965203773894001E-2</v>
      </c>
      <c r="I436" s="27">
        <f t="shared" ref="I436:X436" si="30">IF($D433="high",I430-I429,I428-I429)</f>
        <v>1.0448680882295194E-2</v>
      </c>
      <c r="J436" s="27">
        <f t="shared" si="30"/>
        <v>9.5288315601906766E-3</v>
      </c>
      <c r="K436" s="27">
        <f t="shared" si="30"/>
        <v>1.0009482158955692E-2</v>
      </c>
      <c r="L436" s="27">
        <f t="shared" si="30"/>
        <v>1.0674567687778268E-2</v>
      </c>
      <c r="M436" s="27">
        <f t="shared" si="30"/>
        <v>1.0506600703775411E-2</v>
      </c>
      <c r="N436" s="27">
        <f t="shared" si="30"/>
        <v>9.6013775653810904E-3</v>
      </c>
      <c r="O436" s="27">
        <f t="shared" si="30"/>
        <v>9.2476420150915326E-3</v>
      </c>
      <c r="P436" s="27">
        <f t="shared" si="30"/>
        <v>9.3074210657256816E-3</v>
      </c>
      <c r="Q436" s="27">
        <f t="shared" si="30"/>
        <v>9.3099020665464403E-3</v>
      </c>
      <c r="R436" s="27">
        <f t="shared" si="30"/>
        <v>9.3686584726519924E-3</v>
      </c>
      <c r="S436" s="27">
        <f t="shared" si="30"/>
        <v>1.1057415952046727E-2</v>
      </c>
      <c r="T436" s="27">
        <f t="shared" si="30"/>
        <v>1.4263434022257548E-2</v>
      </c>
      <c r="U436" s="27">
        <f t="shared" si="30"/>
        <v>1.4603740255260941E-2</v>
      </c>
      <c r="V436" s="27">
        <f t="shared" si="30"/>
        <v>1.5145009874098322E-2</v>
      </c>
      <c r="W436" s="27">
        <f t="shared" si="30"/>
        <v>1.4636807748626017E-2</v>
      </c>
      <c r="X436" s="27">
        <f t="shared" si="30"/>
        <v>1.5448124169212804E-2</v>
      </c>
      <c r="Y436" s="27">
        <f t="shared" ref="Y436:AD436" si="31">IF($D433="high",Y430-Y429,Y428-Y429)</f>
        <v>1.4576601265243967E-2</v>
      </c>
      <c r="Z436" s="27">
        <f t="shared" si="31"/>
        <v>1.4075695040252696E-2</v>
      </c>
      <c r="AA436" s="27">
        <f t="shared" si="31"/>
        <v>1.4342042956325601E-2</v>
      </c>
      <c r="AB436" s="27">
        <f t="shared" si="31"/>
        <v>1.5064695522319059E-2</v>
      </c>
      <c r="AC436" s="27">
        <f t="shared" si="31"/>
        <v>1.5936024688071766E-2</v>
      </c>
      <c r="AD436" s="27">
        <f t="shared" si="31"/>
        <v>1.6431209380579744E-2</v>
      </c>
      <c r="AE436" s="27">
        <f>IF($D433="high",AE430-AE429,AE428-AE429)</f>
        <v>1.6082030435688975E-2</v>
      </c>
      <c r="AF436" s="27">
        <f>IF($D433="high",AF430-AF429,AF428-AF429)</f>
        <v>1.6873233240181806E-2</v>
      </c>
      <c r="AG436" s="27">
        <f>IF($D433="high",AG430-AG429,AG428-AG429)</f>
        <v>1.5781466262041806E-2</v>
      </c>
      <c r="AH436" s="27">
        <f>IF($D433="high",AH430-AH429,AH428-AH429)</f>
        <v>1.5515153692649539E-2</v>
      </c>
      <c r="AI436" s="27">
        <f t="shared" ref="AI436:AJ436" si="32">IF($D433="high",AI430-AI429,AI428-AI429)</f>
        <v>1.6120385110105828E-2</v>
      </c>
      <c r="AJ436" s="27">
        <f t="shared" si="32"/>
        <v>1.6696726962421866E-2</v>
      </c>
      <c r="AK436" s="27">
        <f t="shared" ref="AK436" si="33">IF($D433="high",AK430-AK429,AK428-AK429)</f>
        <v>1.602189796742496E-2</v>
      </c>
    </row>
    <row r="437" spans="1:37">
      <c r="A437" s="1"/>
      <c r="B437" s="2"/>
      <c r="C437" s="3"/>
      <c r="G437" t="s">
        <v>1</v>
      </c>
      <c r="H437" s="27">
        <f>IF(D433="high",H431-H430,H427-H428)</f>
        <v>5.8514112578881249E-2</v>
      </c>
      <c r="I437" s="27">
        <f t="shared" ref="I437:X437" si="34">IF(G433="high",I431-I430,I427-I428)</f>
        <v>5.7296297205161426E-2</v>
      </c>
      <c r="J437" s="27">
        <f t="shared" si="34"/>
        <v>6.2663035491829486E-2</v>
      </c>
      <c r="K437" s="27">
        <f t="shared" si="34"/>
        <v>5.6687512327195141E-2</v>
      </c>
      <c r="L437" s="27">
        <f t="shared" si="34"/>
        <v>5.1137369610737698E-2</v>
      </c>
      <c r="M437" s="27">
        <f t="shared" si="34"/>
        <v>5.1216990715039115E-2</v>
      </c>
      <c r="N437" s="27">
        <f t="shared" si="34"/>
        <v>4.9631598344443403E-2</v>
      </c>
      <c r="O437" s="27">
        <f t="shared" si="34"/>
        <v>4.6658059121378825E-2</v>
      </c>
      <c r="P437" s="27">
        <f t="shared" si="34"/>
        <v>4.5024929310304662E-2</v>
      </c>
      <c r="Q437" s="27">
        <f t="shared" si="34"/>
        <v>4.6382508924432145E-2</v>
      </c>
      <c r="R437" s="27">
        <f t="shared" si="34"/>
        <v>4.9496739555086794E-2</v>
      </c>
      <c r="S437" s="27">
        <f t="shared" si="34"/>
        <v>5.5635194220294157E-2</v>
      </c>
      <c r="T437" s="27">
        <f t="shared" si="34"/>
        <v>5.7084481832826203E-2</v>
      </c>
      <c r="U437" s="27">
        <f t="shared" si="34"/>
        <v>5.4534017955395711E-2</v>
      </c>
      <c r="V437" s="27">
        <f t="shared" si="34"/>
        <v>5.8408415814483194E-2</v>
      </c>
      <c r="W437" s="27">
        <f t="shared" si="34"/>
        <v>5.6825373457674432E-2</v>
      </c>
      <c r="X437" s="27">
        <f t="shared" si="34"/>
        <v>5.9353885776912356E-2</v>
      </c>
      <c r="Y437" s="27">
        <f t="shared" ref="Y437:AD437" si="35">IF(W433="high",Y431-Y430,Y427-Y428)</f>
        <v>5.5388484007198341E-2</v>
      </c>
      <c r="Z437" s="27">
        <f t="shared" si="35"/>
        <v>5.4864022767838055E-2</v>
      </c>
      <c r="AA437" s="27">
        <f t="shared" si="35"/>
        <v>5.4531367723903268E-2</v>
      </c>
      <c r="AB437" s="27">
        <f t="shared" si="35"/>
        <v>6.1265675049205007E-2</v>
      </c>
      <c r="AC437" s="27">
        <f t="shared" si="35"/>
        <v>6.10851443378191E-2</v>
      </c>
      <c r="AD437" s="27">
        <f t="shared" si="35"/>
        <v>6.1064543763010994E-2</v>
      </c>
      <c r="AE437" s="27">
        <f>IF(AC433="high",AE431-AE430,AE427-AE428)</f>
        <v>5.8085391995399055E-2</v>
      </c>
      <c r="AF437" s="27">
        <f>IF(AD433="high",AF431-AF430,AF427-AF428)</f>
        <v>6.3208209982210925E-2</v>
      </c>
      <c r="AG437" s="27">
        <f>IF(AE433="high",AG431-AG430,AG427-AG428)</f>
        <v>6.0392713773005542E-2</v>
      </c>
      <c r="AH437" s="27">
        <f>IF(AF433="high",AH431-AH430,AH427-AH428)</f>
        <v>6.2326862294919433E-2</v>
      </c>
      <c r="AI437" s="27">
        <f t="shared" ref="AI437:AK437" si="36">IF(AG433="high",AI431-AI430,AI427-AI428)</f>
        <v>6.3505013137604233E-2</v>
      </c>
      <c r="AJ437" s="27">
        <f t="shared" si="36"/>
        <v>6.0681151002242986E-2</v>
      </c>
      <c r="AK437" s="27">
        <f t="shared" si="36"/>
        <v>5.8954459916011497E-2</v>
      </c>
    </row>
    <row r="438" spans="1:37">
      <c r="A438" s="1"/>
      <c r="B438" s="2"/>
      <c r="C438" s="3"/>
    </row>
    <row r="439" spans="1:37">
      <c r="A439" s="1"/>
      <c r="B439" s="2"/>
      <c r="C439" s="3"/>
    </row>
    <row r="440" spans="1:37">
      <c r="A440" s="1"/>
      <c r="B440" s="2"/>
      <c r="C440" s="3"/>
      <c r="H440" s="27"/>
    </row>
    <row r="441" spans="1:37">
      <c r="A441" s="1"/>
      <c r="B441" s="2"/>
      <c r="C441" s="3"/>
    </row>
    <row r="442" spans="1:37">
      <c r="A442" s="1"/>
      <c r="B442" s="2"/>
      <c r="C442" s="3"/>
    </row>
    <row r="443" spans="1:37">
      <c r="A443" s="1"/>
      <c r="B443" s="2"/>
      <c r="C443" s="3"/>
    </row>
    <row r="444" spans="1:37">
      <c r="A444" s="1"/>
      <c r="B444" s="2"/>
      <c r="C444" s="3"/>
    </row>
    <row r="445" spans="1:37">
      <c r="A445" s="1"/>
      <c r="B445" s="2"/>
      <c r="C445" s="3"/>
    </row>
    <row r="446" spans="1:37">
      <c r="A446" s="1"/>
      <c r="B446" s="2"/>
      <c r="C446" s="3"/>
    </row>
    <row r="447" spans="1:37">
      <c r="A447" s="1"/>
      <c r="B447" s="2"/>
      <c r="C447" s="3"/>
    </row>
    <row r="448" spans="1:37">
      <c r="A448" s="1"/>
      <c r="B448" s="2"/>
      <c r="C448" s="3"/>
    </row>
    <row r="449" spans="1:3">
      <c r="A449" s="1"/>
      <c r="B449" s="2"/>
      <c r="C449" s="3"/>
    </row>
    <row r="450" spans="1:3">
      <c r="A450" s="1"/>
      <c r="B450" s="2"/>
      <c r="C450" s="3"/>
    </row>
    <row r="451" spans="1:3">
      <c r="A451" s="1"/>
      <c r="B451" s="2"/>
      <c r="C451" s="3"/>
    </row>
    <row r="452" spans="1:3">
      <c r="A452" s="1"/>
      <c r="B452" s="2"/>
      <c r="C452" s="3"/>
    </row>
    <row r="453" spans="1:3">
      <c r="A453" s="1"/>
      <c r="B453" s="2"/>
      <c r="C453" s="3"/>
    </row>
    <row r="454" spans="1:3">
      <c r="A454" s="1"/>
      <c r="B454" s="2"/>
      <c r="C454" s="3"/>
    </row>
    <row r="455" spans="1:3">
      <c r="A455" s="1"/>
      <c r="B455" s="2"/>
      <c r="C455" s="3"/>
    </row>
    <row r="456" spans="1:3">
      <c r="A456" s="1"/>
      <c r="B456" s="2"/>
      <c r="C456" s="3"/>
    </row>
    <row r="457" spans="1:3">
      <c r="A457" s="1"/>
      <c r="B457" s="2"/>
      <c r="C457" s="3"/>
    </row>
    <row r="458" spans="1:3">
      <c r="A458" s="1"/>
      <c r="B458" s="2"/>
      <c r="C458" s="3"/>
    </row>
    <row r="459" spans="1:3">
      <c r="A459" s="1"/>
      <c r="B459" s="2"/>
      <c r="C459" s="3"/>
    </row>
    <row r="460" spans="1:3">
      <c r="A460" s="1"/>
      <c r="B460" s="2"/>
      <c r="C460" s="3"/>
    </row>
    <row r="461" spans="1:3">
      <c r="A461" s="1"/>
      <c r="B461" s="4"/>
      <c r="C461" s="3"/>
    </row>
    <row r="462" spans="1:3">
      <c r="A462" s="1"/>
      <c r="B462" s="4"/>
      <c r="C462" s="3"/>
    </row>
    <row r="463" spans="1:3">
      <c r="A463" s="1"/>
      <c r="B463" s="4"/>
      <c r="C463" s="3"/>
    </row>
    <row r="464" spans="1:3">
      <c r="A464" s="1"/>
      <c r="B464" s="4"/>
      <c r="C464" s="3"/>
    </row>
    <row r="465" spans="1:3">
      <c r="A465" s="1"/>
      <c r="B465" s="4"/>
      <c r="C465" s="3"/>
    </row>
    <row r="466" spans="1:3">
      <c r="A466" s="1"/>
      <c r="B466" s="2"/>
      <c r="C466" s="3"/>
    </row>
    <row r="467" spans="1:3">
      <c r="A467" s="1"/>
      <c r="B467" s="2"/>
      <c r="C467" s="3"/>
    </row>
    <row r="468" spans="1:3">
      <c r="A468" s="1"/>
      <c r="B468" s="2"/>
      <c r="C468" s="3"/>
    </row>
    <row r="469" spans="1:3">
      <c r="A469" s="1"/>
      <c r="B469" s="2"/>
      <c r="C469" s="3"/>
    </row>
    <row r="470" spans="1:3">
      <c r="A470" s="1"/>
      <c r="B470" s="2"/>
      <c r="C470" s="3"/>
    </row>
    <row r="471" spans="1:3">
      <c r="A471" s="1"/>
      <c r="B471" s="2"/>
      <c r="C471" s="3"/>
    </row>
    <row r="472" spans="1:3">
      <c r="A472" s="1"/>
      <c r="B472" s="2"/>
      <c r="C472" s="3"/>
    </row>
    <row r="473" spans="1:3">
      <c r="A473" s="1"/>
      <c r="B473" s="2"/>
      <c r="C473" s="3"/>
    </row>
    <row r="474" spans="1:3">
      <c r="A474" s="1"/>
      <c r="B474" s="2"/>
      <c r="C474" s="3"/>
    </row>
    <row r="475" spans="1:3">
      <c r="A475" s="1"/>
      <c r="B475" s="2"/>
      <c r="C475" s="3"/>
    </row>
    <row r="476" spans="1:3">
      <c r="A476" s="1"/>
      <c r="B476" s="2"/>
      <c r="C476" s="3"/>
    </row>
    <row r="477" spans="1:3">
      <c r="A477" s="1"/>
      <c r="B477" s="2"/>
      <c r="C477" s="3"/>
    </row>
    <row r="478" spans="1:3">
      <c r="A478" s="1"/>
      <c r="B478" s="2"/>
      <c r="C478" s="3"/>
    </row>
    <row r="479" spans="1:3">
      <c r="A479" s="1"/>
      <c r="B479" s="2"/>
      <c r="C479" s="3"/>
    </row>
    <row r="480" spans="1:3">
      <c r="A480" s="1"/>
      <c r="B480" s="2"/>
      <c r="C480" s="3"/>
    </row>
    <row r="481" spans="1:3">
      <c r="A481" s="1"/>
      <c r="B481" s="2"/>
      <c r="C481" s="3"/>
    </row>
    <row r="482" spans="1:3">
      <c r="A482" s="1"/>
      <c r="B482" s="2"/>
      <c r="C482" s="3"/>
    </row>
    <row r="483" spans="1:3">
      <c r="A483" s="1"/>
      <c r="B483" s="2"/>
      <c r="C483" s="3"/>
    </row>
    <row r="484" spans="1:3">
      <c r="A484" s="1"/>
      <c r="B484" s="2"/>
      <c r="C484" s="3"/>
    </row>
    <row r="485" spans="1:3">
      <c r="A485" s="1"/>
      <c r="B485" s="2"/>
      <c r="C485" s="3"/>
    </row>
    <row r="486" spans="1:3">
      <c r="A486" s="1"/>
      <c r="B486" s="2"/>
      <c r="C486" s="3"/>
    </row>
    <row r="487" spans="1:3">
      <c r="A487" s="1"/>
      <c r="B487" s="2"/>
      <c r="C487" s="3"/>
    </row>
    <row r="488" spans="1:3">
      <c r="A488" s="1"/>
      <c r="B488" s="2"/>
      <c r="C488" s="3"/>
    </row>
    <row r="489" spans="1:3">
      <c r="A489" s="1"/>
      <c r="B489" s="2"/>
      <c r="C489" s="3"/>
    </row>
    <row r="490" spans="1:3">
      <c r="A490" s="1"/>
      <c r="B490" s="2"/>
      <c r="C490" s="3"/>
    </row>
    <row r="491" spans="1:3">
      <c r="A491" s="1"/>
      <c r="B491" s="2"/>
      <c r="C491" s="3"/>
    </row>
    <row r="492" spans="1:3">
      <c r="A492" s="1"/>
      <c r="B492" s="2"/>
      <c r="C492" s="3"/>
    </row>
    <row r="493" spans="1:3">
      <c r="A493" s="1"/>
      <c r="B493" s="2"/>
      <c r="C493" s="3"/>
    </row>
    <row r="494" spans="1:3">
      <c r="A494" s="1"/>
      <c r="B494" s="2"/>
      <c r="C494" s="3"/>
    </row>
    <row r="495" spans="1:3">
      <c r="A495" s="1"/>
      <c r="B495" s="2"/>
      <c r="C495" s="3"/>
    </row>
    <row r="496" spans="1:3">
      <c r="A496" s="1"/>
      <c r="B496" s="2"/>
      <c r="C496" s="3"/>
    </row>
    <row r="497" spans="1:3">
      <c r="A497" s="5"/>
      <c r="B497" s="4"/>
      <c r="C497" s="3"/>
    </row>
    <row r="498" spans="1:3">
      <c r="A498" s="5"/>
      <c r="B498" s="4"/>
      <c r="C498" s="3"/>
    </row>
    <row r="499" spans="1:3">
      <c r="A499" s="5"/>
      <c r="B499" s="4"/>
      <c r="C499" s="3"/>
    </row>
    <row r="500" spans="1:3">
      <c r="A500" s="1"/>
      <c r="B500" s="3"/>
      <c r="C500" s="4"/>
    </row>
    <row r="501" spans="1:3">
      <c r="A501" s="1"/>
      <c r="B501" s="3"/>
      <c r="C501" s="4"/>
    </row>
    <row r="502" spans="1:3">
      <c r="A502" s="1"/>
      <c r="B502" s="3"/>
      <c r="C502" s="4"/>
    </row>
    <row r="503" spans="1:3">
      <c r="A503" s="1"/>
      <c r="B503" s="3"/>
      <c r="C503" s="4"/>
    </row>
    <row r="504" spans="1:3">
      <c r="A504" s="1"/>
      <c r="B504" s="3"/>
      <c r="C504" s="4"/>
    </row>
    <row r="505" spans="1:3">
      <c r="A505" s="1"/>
      <c r="B505" s="3"/>
      <c r="C505" s="4"/>
    </row>
    <row r="506" spans="1:3">
      <c r="A506" s="1"/>
      <c r="B506" s="3"/>
      <c r="C506" s="4"/>
    </row>
    <row r="507" spans="1:3">
      <c r="A507" s="1"/>
      <c r="B507" s="3"/>
      <c r="C507" s="4"/>
    </row>
    <row r="508" spans="1:3">
      <c r="A508" s="1"/>
      <c r="B508" s="3"/>
      <c r="C508" s="4"/>
    </row>
    <row r="509" spans="1:3">
      <c r="A509" s="1"/>
      <c r="B509" s="3"/>
      <c r="C509" s="4"/>
    </row>
    <row r="510" spans="1:3">
      <c r="A510" s="1"/>
      <c r="B510" s="3"/>
      <c r="C510" s="4"/>
    </row>
    <row r="511" spans="1:3">
      <c r="A511" s="1"/>
      <c r="B511" s="3"/>
      <c r="C511" s="4"/>
    </row>
    <row r="512" spans="1:3">
      <c r="A512" s="1"/>
      <c r="B512" s="3"/>
      <c r="C512" s="4"/>
    </row>
    <row r="513" spans="1:3">
      <c r="A513" s="1"/>
      <c r="B513" s="3"/>
      <c r="C513" s="4"/>
    </row>
    <row r="514" spans="1:3">
      <c r="A514" s="1"/>
      <c r="B514" s="3"/>
      <c r="C514" s="4"/>
    </row>
    <row r="515" spans="1:3">
      <c r="A515" s="1"/>
      <c r="B515" s="3"/>
      <c r="C515" s="4"/>
    </row>
    <row r="516" spans="1:3">
      <c r="A516" s="1"/>
      <c r="B516" s="3"/>
      <c r="C516" s="4"/>
    </row>
    <row r="517" spans="1:3">
      <c r="A517" s="1"/>
      <c r="B517" s="3"/>
      <c r="C517" s="4"/>
    </row>
    <row r="518" spans="1:3">
      <c r="A518" s="1"/>
      <c r="B518" s="3"/>
      <c r="C518" s="4"/>
    </row>
    <row r="519" spans="1:3">
      <c r="A519" s="1"/>
      <c r="B519" s="3"/>
      <c r="C519" s="4"/>
    </row>
    <row r="520" spans="1:3">
      <c r="A520" s="1"/>
      <c r="B520" s="3"/>
      <c r="C520" s="4"/>
    </row>
    <row r="521" spans="1:3">
      <c r="A521" s="1"/>
      <c r="B521" s="3"/>
      <c r="C521" s="4"/>
    </row>
    <row r="522" spans="1:3">
      <c r="A522" s="1"/>
      <c r="B522" s="3"/>
      <c r="C522" s="4"/>
    </row>
    <row r="523" spans="1:3">
      <c r="A523" s="1"/>
      <c r="B523" s="3"/>
      <c r="C523" s="4"/>
    </row>
    <row r="524" spans="1:3">
      <c r="A524" s="1"/>
      <c r="B524" s="3"/>
      <c r="C524" s="4"/>
    </row>
    <row r="525" spans="1:3">
      <c r="A525" s="1"/>
      <c r="B525" s="3"/>
      <c r="C525" s="4"/>
    </row>
    <row r="526" spans="1:3">
      <c r="A526" s="1"/>
      <c r="B526" s="3"/>
      <c r="C526" s="4"/>
    </row>
    <row r="527" spans="1:3">
      <c r="A527" s="1"/>
      <c r="B527" s="3"/>
      <c r="C527" s="4"/>
    </row>
    <row r="528" spans="1:3">
      <c r="A528" s="1"/>
      <c r="B528" s="3"/>
      <c r="C528" s="4"/>
    </row>
    <row r="529" spans="1:3">
      <c r="A529" s="1"/>
      <c r="B529" s="3"/>
      <c r="C529" s="4"/>
    </row>
    <row r="530" spans="1:3">
      <c r="A530" s="1"/>
      <c r="B530" s="3"/>
      <c r="C530" s="4"/>
    </row>
    <row r="531" spans="1:3">
      <c r="A531" s="1"/>
      <c r="B531" s="3"/>
      <c r="C531" s="4"/>
    </row>
    <row r="532" spans="1:3">
      <c r="A532" s="1"/>
      <c r="B532" s="3"/>
      <c r="C532" s="4"/>
    </row>
    <row r="533" spans="1:3">
      <c r="A533" s="1"/>
      <c r="B533" s="3"/>
      <c r="C533" s="4"/>
    </row>
    <row r="534" spans="1:3">
      <c r="A534" s="1"/>
      <c r="B534" s="3"/>
      <c r="C534" s="4"/>
    </row>
    <row r="535" spans="1:3">
      <c r="A535" s="1"/>
      <c r="B535" s="3"/>
      <c r="C535" s="4"/>
    </row>
    <row r="536" spans="1:3">
      <c r="A536" s="1"/>
      <c r="B536" s="3"/>
      <c r="C536" s="4"/>
    </row>
    <row r="537" spans="1:3">
      <c r="A537" s="1"/>
      <c r="B537" s="3"/>
      <c r="C537" s="4"/>
    </row>
    <row r="538" spans="1:3">
      <c r="A538" s="1"/>
      <c r="B538" s="3"/>
      <c r="C538" s="4"/>
    </row>
    <row r="539" spans="1:3">
      <c r="A539" s="1"/>
      <c r="B539" s="3"/>
      <c r="C539" s="4"/>
    </row>
    <row r="540" spans="1:3">
      <c r="A540" s="1"/>
      <c r="B540" s="3"/>
      <c r="C540" s="4"/>
    </row>
    <row r="541" spans="1:3">
      <c r="A541" s="1"/>
      <c r="B541" s="3"/>
      <c r="C541" s="4"/>
    </row>
    <row r="542" spans="1:3">
      <c r="A542" s="1"/>
      <c r="B542" s="3"/>
      <c r="C542" s="4"/>
    </row>
    <row r="543" spans="1:3">
      <c r="A543" s="1"/>
      <c r="B543" s="3"/>
      <c r="C543" s="4"/>
    </row>
    <row r="544" spans="1:3">
      <c r="A544" s="1"/>
      <c r="B544" s="3"/>
      <c r="C544" s="4"/>
    </row>
    <row r="545" spans="1:3">
      <c r="A545" s="1"/>
      <c r="B545" s="3"/>
      <c r="C545" s="4"/>
    </row>
    <row r="546" spans="1:3">
      <c r="A546" s="1"/>
      <c r="B546" s="3"/>
      <c r="C546" s="4"/>
    </row>
    <row r="547" spans="1:3">
      <c r="A547" s="1"/>
      <c r="B547" s="3"/>
      <c r="C547" s="4"/>
    </row>
    <row r="548" spans="1:3">
      <c r="A548" s="1"/>
      <c r="B548" s="3"/>
      <c r="C548" s="4"/>
    </row>
    <row r="549" spans="1:3">
      <c r="A549" s="1"/>
      <c r="B549" s="3"/>
      <c r="C549" s="4"/>
    </row>
    <row r="550" spans="1:3">
      <c r="A550" s="1"/>
      <c r="B550" s="3"/>
      <c r="C550" s="4"/>
    </row>
    <row r="551" spans="1:3">
      <c r="A551" s="1"/>
      <c r="B551" s="3"/>
      <c r="C551" s="4"/>
    </row>
    <row r="552" spans="1:3">
      <c r="A552" s="1"/>
      <c r="B552" s="3"/>
      <c r="C552" s="4"/>
    </row>
    <row r="553" spans="1:3">
      <c r="A553" s="1"/>
      <c r="B553" s="3"/>
      <c r="C553" s="4"/>
    </row>
    <row r="554" spans="1:3">
      <c r="A554" s="1"/>
      <c r="B554" s="3"/>
      <c r="C554" s="4"/>
    </row>
  </sheetData>
  <phoneticPr fontId="6" type="noConversion"/>
  <dataValidations disablePrompts="1" count="1">
    <dataValidation type="list" allowBlank="1" showInputMessage="1" showErrorMessage="1" sqref="D433:F433">
      <formula1>$C$431:$C$432</formula1>
    </dataValidation>
  </dataValidation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P797"/>
  <sheetViews>
    <sheetView tabSelected="1" topLeftCell="B1" workbookViewId="0">
      <selection activeCell="L5" sqref="L5:P5"/>
    </sheetView>
  </sheetViews>
  <sheetFormatPr baseColWidth="10" defaultColWidth="8.83203125" defaultRowHeight="14" x14ac:dyDescent="0"/>
  <cols>
    <col min="1" max="1" width="8.83203125" style="6" hidden="1" customWidth="1"/>
    <col min="2" max="3" width="8.83203125" style="6"/>
    <col min="4" max="4" width="11.33203125" style="6" customWidth="1"/>
    <col min="5" max="10" width="8.83203125" style="6"/>
    <col min="11" max="11" width="9.83203125" style="6" customWidth="1"/>
    <col min="12" max="15" width="8.83203125" style="6"/>
    <col min="16" max="16" width="8" style="6" customWidth="1"/>
    <col min="17" max="16384" width="8.83203125" style="6"/>
  </cols>
  <sheetData>
    <row r="1" spans="1:16" ht="18">
      <c r="A1" s="17" t="s">
        <v>61</v>
      </c>
      <c r="B1" s="54" t="str">
        <f>"SPARSE Benchmarking - "&amp;CalculationsforGraph!B1</f>
        <v>SPARSE Benchmarking - JSA claimants as a percentage of working population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46"/>
    </row>
    <row r="2" spans="1:16" ht="9.75" customHeight="1">
      <c r="A2" s="17" t="s">
        <v>62</v>
      </c>
    </row>
    <row r="3" spans="1:16" ht="18.75" customHeight="1">
      <c r="A3" s="17" t="s">
        <v>63</v>
      </c>
      <c r="B3" s="8"/>
      <c r="C3" s="8"/>
      <c r="D3" s="9" t="str">
        <f>CalculationsforGraph!B1</f>
        <v>JSA claimants as a percentage of working population</v>
      </c>
      <c r="E3" s="8"/>
      <c r="F3" s="8"/>
      <c r="G3" s="8"/>
      <c r="H3" s="8"/>
      <c r="I3" s="8"/>
      <c r="K3" s="48" t="s">
        <v>7</v>
      </c>
      <c r="L3" s="55" t="s">
        <v>61</v>
      </c>
      <c r="M3" s="55"/>
      <c r="N3" s="55"/>
      <c r="O3" s="55"/>
      <c r="P3" s="55"/>
    </row>
    <row r="4" spans="1:16" ht="18.75" customHeight="1">
      <c r="A4" s="17" t="s">
        <v>67</v>
      </c>
      <c r="B4" s="8"/>
      <c r="C4" s="8"/>
      <c r="D4" s="9"/>
      <c r="E4" s="8"/>
      <c r="F4" s="8"/>
      <c r="G4" s="8"/>
      <c r="H4" s="8"/>
      <c r="I4" s="8"/>
      <c r="K4" s="48" t="s">
        <v>513</v>
      </c>
      <c r="L4" s="56" t="str">
        <f>LOOKUP(Graph!L3,CalculationsforGraph!E3:E355,CalculationsforGraph!F3:F355)</f>
        <v>Coast to Capital</v>
      </c>
      <c r="M4" s="56"/>
      <c r="N4" s="56"/>
      <c r="O4" s="56"/>
      <c r="P4" s="56"/>
    </row>
    <row r="5" spans="1:16" ht="18.75" customHeight="1">
      <c r="A5" s="17" t="s">
        <v>68</v>
      </c>
      <c r="K5" s="48" t="s">
        <v>514</v>
      </c>
      <c r="L5" s="56" t="s">
        <v>515</v>
      </c>
      <c r="M5" s="56"/>
      <c r="N5" s="56"/>
      <c r="O5" s="56"/>
      <c r="P5" s="56"/>
    </row>
    <row r="6" spans="1:16">
      <c r="A6" s="17" t="s">
        <v>69</v>
      </c>
    </row>
    <row r="7" spans="1:16">
      <c r="A7" s="17" t="s">
        <v>70</v>
      </c>
    </row>
    <row r="8" spans="1:16">
      <c r="A8" s="17" t="s">
        <v>71</v>
      </c>
    </row>
    <row r="9" spans="1:16">
      <c r="A9" s="17" t="s">
        <v>72</v>
      </c>
    </row>
    <row r="10" spans="1:16">
      <c r="A10" s="17" t="s">
        <v>73</v>
      </c>
    </row>
    <row r="11" spans="1:16">
      <c r="A11" s="17" t="s">
        <v>74</v>
      </c>
    </row>
    <row r="12" spans="1:16">
      <c r="A12" s="17" t="s">
        <v>75</v>
      </c>
    </row>
    <row r="13" spans="1:16">
      <c r="A13" s="17" t="s">
        <v>76</v>
      </c>
    </row>
    <row r="14" spans="1:16">
      <c r="A14" s="17" t="s">
        <v>77</v>
      </c>
    </row>
    <row r="15" spans="1:16">
      <c r="A15" s="17" t="s">
        <v>78</v>
      </c>
    </row>
    <row r="16" spans="1:16">
      <c r="A16" s="17" t="s">
        <v>79</v>
      </c>
    </row>
    <row r="17" spans="1:5">
      <c r="A17" s="17" t="s">
        <v>80</v>
      </c>
    </row>
    <row r="18" spans="1:5">
      <c r="A18" s="17" t="s">
        <v>81</v>
      </c>
    </row>
    <row r="19" spans="1:5">
      <c r="A19" s="17" t="s">
        <v>82</v>
      </c>
    </row>
    <row r="20" spans="1:5">
      <c r="A20" s="17" t="s">
        <v>83</v>
      </c>
    </row>
    <row r="21" spans="1:5">
      <c r="A21" s="17" t="s">
        <v>84</v>
      </c>
    </row>
    <row r="22" spans="1:5">
      <c r="A22" s="17" t="s">
        <v>85</v>
      </c>
    </row>
    <row r="23" spans="1:5">
      <c r="A23" s="17" t="s">
        <v>87</v>
      </c>
    </row>
    <row r="24" spans="1:5">
      <c r="A24" s="17" t="s">
        <v>88</v>
      </c>
    </row>
    <row r="25" spans="1:5">
      <c r="A25" s="17" t="s">
        <v>89</v>
      </c>
    </row>
    <row r="26" spans="1:5">
      <c r="A26" s="17" t="s">
        <v>90</v>
      </c>
      <c r="E26" s="11"/>
    </row>
    <row r="27" spans="1:5">
      <c r="A27" s="17" t="s">
        <v>91</v>
      </c>
    </row>
    <row r="28" spans="1:5">
      <c r="A28" s="17" t="s">
        <v>92</v>
      </c>
    </row>
    <row r="29" spans="1:5">
      <c r="A29" s="17" t="s">
        <v>93</v>
      </c>
    </row>
    <row r="30" spans="1:5">
      <c r="A30" s="17" t="s">
        <v>94</v>
      </c>
    </row>
    <row r="31" spans="1:5">
      <c r="A31" s="17" t="s">
        <v>95</v>
      </c>
    </row>
    <row r="32" spans="1:5">
      <c r="A32" s="17" t="s">
        <v>96</v>
      </c>
    </row>
    <row r="33" spans="1:1" ht="60" customHeight="1">
      <c r="A33" s="17" t="s">
        <v>98</v>
      </c>
    </row>
    <row r="34" spans="1:1">
      <c r="A34" s="17" t="s">
        <v>99</v>
      </c>
    </row>
    <row r="35" spans="1:1">
      <c r="A35" s="17" t="s">
        <v>100</v>
      </c>
    </row>
    <row r="36" spans="1:1">
      <c r="A36" s="17" t="s">
        <v>101</v>
      </c>
    </row>
    <row r="37" spans="1:1">
      <c r="A37" s="17" t="s">
        <v>102</v>
      </c>
    </row>
    <row r="38" spans="1:1">
      <c r="A38" s="17" t="s">
        <v>103</v>
      </c>
    </row>
    <row r="39" spans="1:1">
      <c r="A39" s="17" t="s">
        <v>104</v>
      </c>
    </row>
    <row r="40" spans="1:1">
      <c r="A40" s="17" t="s">
        <v>105</v>
      </c>
    </row>
    <row r="41" spans="1:1">
      <c r="A41" s="17" t="s">
        <v>106</v>
      </c>
    </row>
    <row r="42" spans="1:1">
      <c r="A42" s="17" t="s">
        <v>107</v>
      </c>
    </row>
    <row r="43" spans="1:1">
      <c r="A43" s="17" t="s">
        <v>109</v>
      </c>
    </row>
    <row r="44" spans="1:1">
      <c r="A44" s="17" t="s">
        <v>110</v>
      </c>
    </row>
    <row r="45" spans="1:1">
      <c r="A45" s="17" t="s">
        <v>111</v>
      </c>
    </row>
    <row r="46" spans="1:1">
      <c r="A46" s="17" t="s">
        <v>112</v>
      </c>
    </row>
    <row r="47" spans="1:1">
      <c r="A47" s="17" t="s">
        <v>113</v>
      </c>
    </row>
    <row r="48" spans="1:1">
      <c r="A48" s="17" t="s">
        <v>114</v>
      </c>
    </row>
    <row r="49" spans="1:1">
      <c r="A49" s="17" t="s">
        <v>116</v>
      </c>
    </row>
    <row r="50" spans="1:1">
      <c r="A50" s="17" t="s">
        <v>118</v>
      </c>
    </row>
    <row r="51" spans="1:1">
      <c r="A51" s="17" t="s">
        <v>119</v>
      </c>
    </row>
    <row r="52" spans="1:1">
      <c r="A52" s="17" t="s">
        <v>121</v>
      </c>
    </row>
    <row r="53" spans="1:1">
      <c r="A53" s="17" t="s">
        <v>122</v>
      </c>
    </row>
    <row r="54" spans="1:1">
      <c r="A54" s="17" t="s">
        <v>123</v>
      </c>
    </row>
    <row r="55" spans="1:1">
      <c r="A55" s="17" t="s">
        <v>124</v>
      </c>
    </row>
    <row r="56" spans="1:1">
      <c r="A56" s="17" t="s">
        <v>125</v>
      </c>
    </row>
    <row r="57" spans="1:1">
      <c r="A57" s="17" t="s">
        <v>126</v>
      </c>
    </row>
    <row r="58" spans="1:1">
      <c r="A58" s="17" t="s">
        <v>127</v>
      </c>
    </row>
    <row r="59" spans="1:1">
      <c r="A59" s="17" t="s">
        <v>128</v>
      </c>
    </row>
    <row r="60" spans="1:1">
      <c r="A60" s="17" t="s">
        <v>129</v>
      </c>
    </row>
    <row r="61" spans="1:1">
      <c r="A61" s="17" t="s">
        <v>130</v>
      </c>
    </row>
    <row r="62" spans="1:1">
      <c r="A62" s="17" t="s">
        <v>131</v>
      </c>
    </row>
    <row r="63" spans="1:1">
      <c r="A63" s="17" t="s">
        <v>132</v>
      </c>
    </row>
    <row r="64" spans="1:1">
      <c r="A64" s="17" t="s">
        <v>134</v>
      </c>
    </row>
    <row r="65" spans="1:1">
      <c r="A65" s="17" t="s">
        <v>136</v>
      </c>
    </row>
    <row r="66" spans="1:1">
      <c r="A66" s="17" t="s">
        <v>137</v>
      </c>
    </row>
    <row r="67" spans="1:1">
      <c r="A67" s="17" t="s">
        <v>138</v>
      </c>
    </row>
    <row r="68" spans="1:1">
      <c r="A68" s="17" t="s">
        <v>139</v>
      </c>
    </row>
    <row r="69" spans="1:1">
      <c r="A69" s="17" t="s">
        <v>140</v>
      </c>
    </row>
    <row r="70" spans="1:1">
      <c r="A70" s="17" t="s">
        <v>141</v>
      </c>
    </row>
    <row r="71" spans="1:1">
      <c r="A71" s="17" t="s">
        <v>142</v>
      </c>
    </row>
    <row r="72" spans="1:1">
      <c r="A72" s="17" t="s">
        <v>143</v>
      </c>
    </row>
    <row r="73" spans="1:1">
      <c r="A73" s="17" t="s">
        <v>144</v>
      </c>
    </row>
    <row r="74" spans="1:1">
      <c r="A74" s="17" t="s">
        <v>13</v>
      </c>
    </row>
    <row r="75" spans="1:1">
      <c r="A75" s="17" t="s">
        <v>145</v>
      </c>
    </row>
    <row r="76" spans="1:1">
      <c r="A76" s="17" t="s">
        <v>146</v>
      </c>
    </row>
    <row r="77" spans="1:1">
      <c r="A77" s="17" t="s">
        <v>147</v>
      </c>
    </row>
    <row r="78" spans="1:1">
      <c r="A78" s="17" t="s">
        <v>148</v>
      </c>
    </row>
    <row r="79" spans="1:1">
      <c r="A79" s="17" t="s">
        <v>150</v>
      </c>
    </row>
    <row r="80" spans="1:1">
      <c r="A80" s="17" t="s">
        <v>151</v>
      </c>
    </row>
    <row r="81" spans="1:1">
      <c r="A81" s="17" t="s">
        <v>152</v>
      </c>
    </row>
    <row r="82" spans="1:1">
      <c r="A82" s="17" t="s">
        <v>153</v>
      </c>
    </row>
    <row r="83" spans="1:1">
      <c r="A83" s="17" t="s">
        <v>154</v>
      </c>
    </row>
    <row r="84" spans="1:1">
      <c r="A84" s="17" t="s">
        <v>19</v>
      </c>
    </row>
    <row r="85" spans="1:1">
      <c r="A85" s="17" t="s">
        <v>155</v>
      </c>
    </row>
    <row r="86" spans="1:1">
      <c r="A86" s="17" t="s">
        <v>156</v>
      </c>
    </row>
    <row r="87" spans="1:1">
      <c r="A87" s="17" t="s">
        <v>159</v>
      </c>
    </row>
    <row r="88" spans="1:1">
      <c r="A88" s="17" t="s">
        <v>161</v>
      </c>
    </row>
    <row r="89" spans="1:1">
      <c r="A89" s="17" t="s">
        <v>162</v>
      </c>
    </row>
    <row r="90" spans="1:1">
      <c r="A90" s="17" t="s">
        <v>163</v>
      </c>
    </row>
    <row r="91" spans="1:1">
      <c r="A91" s="17" t="s">
        <v>165</v>
      </c>
    </row>
    <row r="92" spans="1:1">
      <c r="A92" s="17" t="s">
        <v>166</v>
      </c>
    </row>
    <row r="93" spans="1:1">
      <c r="A93" s="17" t="s">
        <v>167</v>
      </c>
    </row>
    <row r="94" spans="1:1">
      <c r="A94" s="17" t="s">
        <v>169</v>
      </c>
    </row>
    <row r="95" spans="1:1">
      <c r="A95" s="17" t="s">
        <v>171</v>
      </c>
    </row>
    <row r="96" spans="1:1">
      <c r="A96" s="17" t="s">
        <v>172</v>
      </c>
    </row>
    <row r="97" spans="1:1">
      <c r="A97" s="17" t="s">
        <v>173</v>
      </c>
    </row>
    <row r="98" spans="1:1">
      <c r="A98" s="17" t="s">
        <v>174</v>
      </c>
    </row>
    <row r="99" spans="1:1">
      <c r="A99" s="17" t="s">
        <v>175</v>
      </c>
    </row>
    <row r="100" spans="1:1">
      <c r="A100" s="17" t="s">
        <v>176</v>
      </c>
    </row>
    <row r="101" spans="1:1">
      <c r="A101" s="17" t="s">
        <v>179</v>
      </c>
    </row>
    <row r="102" spans="1:1">
      <c r="A102" s="17" t="s">
        <v>180</v>
      </c>
    </row>
    <row r="103" spans="1:1">
      <c r="A103" s="17" t="s">
        <v>181</v>
      </c>
    </row>
    <row r="104" spans="1:1">
      <c r="A104" s="17" t="s">
        <v>182</v>
      </c>
    </row>
    <row r="105" spans="1:1">
      <c r="A105" s="17" t="s">
        <v>183</v>
      </c>
    </row>
    <row r="106" spans="1:1">
      <c r="A106" s="17" t="s">
        <v>184</v>
      </c>
    </row>
    <row r="107" spans="1:1">
      <c r="A107" s="17" t="s">
        <v>185</v>
      </c>
    </row>
    <row r="108" spans="1:1">
      <c r="A108" s="17" t="s">
        <v>187</v>
      </c>
    </row>
    <row r="109" spans="1:1">
      <c r="A109" s="17" t="s">
        <v>188</v>
      </c>
    </row>
    <row r="110" spans="1:1">
      <c r="A110" s="17" t="s">
        <v>191</v>
      </c>
    </row>
    <row r="111" spans="1:1">
      <c r="A111" s="17" t="s">
        <v>192</v>
      </c>
    </row>
    <row r="112" spans="1:1">
      <c r="A112" s="17" t="s">
        <v>193</v>
      </c>
    </row>
    <row r="113" spans="1:1">
      <c r="A113" s="17" t="s">
        <v>194</v>
      </c>
    </row>
    <row r="114" spans="1:1">
      <c r="A114" s="17" t="s">
        <v>195</v>
      </c>
    </row>
    <row r="115" spans="1:1">
      <c r="A115" s="17" t="s">
        <v>197</v>
      </c>
    </row>
    <row r="116" spans="1:1">
      <c r="A116" s="17" t="s">
        <v>20</v>
      </c>
    </row>
    <row r="117" spans="1:1">
      <c r="A117" s="17" t="s">
        <v>198</v>
      </c>
    </row>
    <row r="118" spans="1:1">
      <c r="A118" s="17" t="s">
        <v>199</v>
      </c>
    </row>
    <row r="119" spans="1:1">
      <c r="A119" s="17" t="s">
        <v>200</v>
      </c>
    </row>
    <row r="120" spans="1:1">
      <c r="A120" s="17" t="s">
        <v>201</v>
      </c>
    </row>
    <row r="121" spans="1:1">
      <c r="A121" s="17" t="s">
        <v>202</v>
      </c>
    </row>
    <row r="122" spans="1:1">
      <c r="A122" s="17" t="s">
        <v>204</v>
      </c>
    </row>
    <row r="123" spans="1:1">
      <c r="A123" s="17" t="s">
        <v>205</v>
      </c>
    </row>
    <row r="124" spans="1:1">
      <c r="A124" s="17" t="s">
        <v>206</v>
      </c>
    </row>
    <row r="125" spans="1:1">
      <c r="A125" s="17" t="s">
        <v>207</v>
      </c>
    </row>
    <row r="126" spans="1:1">
      <c r="A126" s="17" t="s">
        <v>208</v>
      </c>
    </row>
    <row r="127" spans="1:1">
      <c r="A127" s="17" t="s">
        <v>209</v>
      </c>
    </row>
    <row r="128" spans="1:1">
      <c r="A128" s="17" t="s">
        <v>210</v>
      </c>
    </row>
    <row r="129" spans="1:1">
      <c r="A129" s="17" t="s">
        <v>211</v>
      </c>
    </row>
    <row r="130" spans="1:1">
      <c r="A130" s="17" t="s">
        <v>212</v>
      </c>
    </row>
    <row r="131" spans="1:1">
      <c r="A131" s="17" t="s">
        <v>213</v>
      </c>
    </row>
    <row r="132" spans="1:1">
      <c r="A132" s="17" t="s">
        <v>214</v>
      </c>
    </row>
    <row r="133" spans="1:1">
      <c r="A133" s="17" t="s">
        <v>215</v>
      </c>
    </row>
    <row r="134" spans="1:1">
      <c r="A134" s="17" t="s">
        <v>216</v>
      </c>
    </row>
    <row r="135" spans="1:1">
      <c r="A135" s="17" t="s">
        <v>217</v>
      </c>
    </row>
    <row r="136" spans="1:1">
      <c r="A136" s="17" t="s">
        <v>218</v>
      </c>
    </row>
    <row r="137" spans="1:1">
      <c r="A137" s="17" t="s">
        <v>219</v>
      </c>
    </row>
    <row r="138" spans="1:1">
      <c r="A138" s="17" t="s">
        <v>17</v>
      </c>
    </row>
    <row r="139" spans="1:1">
      <c r="A139" s="17" t="s">
        <v>220</v>
      </c>
    </row>
    <row r="140" spans="1:1">
      <c r="A140" s="17" t="s">
        <v>221</v>
      </c>
    </row>
    <row r="141" spans="1:1">
      <c r="A141" s="17" t="s">
        <v>223</v>
      </c>
    </row>
    <row r="142" spans="1:1">
      <c r="A142" s="17" t="s">
        <v>224</v>
      </c>
    </row>
    <row r="143" spans="1:1">
      <c r="A143" s="17" t="s">
        <v>225</v>
      </c>
    </row>
    <row r="144" spans="1:1">
      <c r="A144" s="17" t="s">
        <v>226</v>
      </c>
    </row>
    <row r="145" spans="1:1">
      <c r="A145" s="17" t="s">
        <v>227</v>
      </c>
    </row>
    <row r="146" spans="1:1">
      <c r="A146" s="17" t="s">
        <v>228</v>
      </c>
    </row>
    <row r="147" spans="1:1">
      <c r="A147" s="17" t="s">
        <v>230</v>
      </c>
    </row>
    <row r="148" spans="1:1">
      <c r="A148" s="17" t="s">
        <v>231</v>
      </c>
    </row>
    <row r="149" spans="1:1">
      <c r="A149" s="17" t="s">
        <v>232</v>
      </c>
    </row>
    <row r="150" spans="1:1">
      <c r="A150" s="17" t="s">
        <v>233</v>
      </c>
    </row>
    <row r="151" spans="1:1">
      <c r="A151" s="17" t="s">
        <v>234</v>
      </c>
    </row>
    <row r="152" spans="1:1">
      <c r="A152" s="17" t="s">
        <v>235</v>
      </c>
    </row>
    <row r="153" spans="1:1">
      <c r="A153" s="17" t="s">
        <v>236</v>
      </c>
    </row>
    <row r="154" spans="1:1">
      <c r="A154" s="17" t="s">
        <v>237</v>
      </c>
    </row>
    <row r="155" spans="1:1">
      <c r="A155" s="17" t="s">
        <v>238</v>
      </c>
    </row>
    <row r="156" spans="1:1">
      <c r="A156" s="17" t="s">
        <v>239</v>
      </c>
    </row>
    <row r="157" spans="1:1">
      <c r="A157" s="17" t="s">
        <v>240</v>
      </c>
    </row>
    <row r="158" spans="1:1">
      <c r="A158" s="17" t="s">
        <v>241</v>
      </c>
    </row>
    <row r="159" spans="1:1">
      <c r="A159" s="17" t="s">
        <v>242</v>
      </c>
    </row>
    <row r="160" spans="1:1">
      <c r="A160" s="17" t="s">
        <v>14</v>
      </c>
    </row>
    <row r="161" spans="1:1">
      <c r="A161" s="17" t="s">
        <v>243</v>
      </c>
    </row>
    <row r="162" spans="1:1">
      <c r="A162" s="17" t="s">
        <v>244</v>
      </c>
    </row>
    <row r="163" spans="1:1">
      <c r="A163" s="17" t="s">
        <v>245</v>
      </c>
    </row>
    <row r="164" spans="1:1">
      <c r="A164" s="17" t="s">
        <v>246</v>
      </c>
    </row>
    <row r="165" spans="1:1">
      <c r="A165" s="17" t="s">
        <v>247</v>
      </c>
    </row>
    <row r="166" spans="1:1">
      <c r="A166" s="17" t="s">
        <v>248</v>
      </c>
    </row>
    <row r="167" spans="1:1">
      <c r="A167" s="17" t="s">
        <v>249</v>
      </c>
    </row>
    <row r="168" spans="1:1">
      <c r="A168" s="17" t="s">
        <v>250</v>
      </c>
    </row>
    <row r="169" spans="1:1">
      <c r="A169" s="17" t="s">
        <v>251</v>
      </c>
    </row>
    <row r="170" spans="1:1">
      <c r="A170" s="17" t="s">
        <v>252</v>
      </c>
    </row>
    <row r="171" spans="1:1">
      <c r="A171" s="17" t="s">
        <v>253</v>
      </c>
    </row>
    <row r="172" spans="1:1">
      <c r="A172" s="17" t="s">
        <v>254</v>
      </c>
    </row>
    <row r="173" spans="1:1">
      <c r="A173" s="17" t="s">
        <v>255</v>
      </c>
    </row>
    <row r="174" spans="1:1">
      <c r="A174" s="17" t="s">
        <v>256</v>
      </c>
    </row>
    <row r="175" spans="1:1">
      <c r="A175" s="17" t="s">
        <v>257</v>
      </c>
    </row>
    <row r="176" spans="1:1">
      <c r="A176" s="17" t="s">
        <v>258</v>
      </c>
    </row>
    <row r="177" spans="1:1">
      <c r="A177" s="17" t="s">
        <v>259</v>
      </c>
    </row>
    <row r="178" spans="1:1">
      <c r="A178" s="17" t="s">
        <v>260</v>
      </c>
    </row>
    <row r="179" spans="1:1">
      <c r="A179" s="17" t="s">
        <v>261</v>
      </c>
    </row>
    <row r="180" spans="1:1">
      <c r="A180" s="17" t="s">
        <v>263</v>
      </c>
    </row>
    <row r="181" spans="1:1">
      <c r="A181" s="17" t="s">
        <v>264</v>
      </c>
    </row>
    <row r="182" spans="1:1">
      <c r="A182" s="17" t="s">
        <v>265</v>
      </c>
    </row>
    <row r="183" spans="1:1">
      <c r="A183" s="17" t="s">
        <v>266</v>
      </c>
    </row>
    <row r="184" spans="1:1">
      <c r="A184" s="17" t="s">
        <v>267</v>
      </c>
    </row>
    <row r="185" spans="1:1">
      <c r="A185" s="17" t="s">
        <v>269</v>
      </c>
    </row>
    <row r="186" spans="1:1">
      <c r="A186" s="17" t="s">
        <v>270</v>
      </c>
    </row>
    <row r="187" spans="1:1">
      <c r="A187" s="17" t="s">
        <v>274</v>
      </c>
    </row>
    <row r="188" spans="1:1">
      <c r="A188" s="17" t="s">
        <v>275</v>
      </c>
    </row>
    <row r="189" spans="1:1">
      <c r="A189" s="17" t="s">
        <v>276</v>
      </c>
    </row>
    <row r="190" spans="1:1">
      <c r="A190" s="17" t="s">
        <v>277</v>
      </c>
    </row>
    <row r="191" spans="1:1">
      <c r="A191" s="17" t="s">
        <v>278</v>
      </c>
    </row>
    <row r="192" spans="1:1">
      <c r="A192" s="17" t="s">
        <v>280</v>
      </c>
    </row>
    <row r="193" spans="1:1">
      <c r="A193" s="17" t="s">
        <v>282</v>
      </c>
    </row>
    <row r="194" spans="1:1">
      <c r="A194" s="17" t="s">
        <v>283</v>
      </c>
    </row>
    <row r="195" spans="1:1">
      <c r="A195" s="17" t="s">
        <v>284</v>
      </c>
    </row>
    <row r="196" spans="1:1">
      <c r="A196" s="17" t="s">
        <v>285</v>
      </c>
    </row>
    <row r="197" spans="1:1">
      <c r="A197" s="17" t="s">
        <v>286</v>
      </c>
    </row>
    <row r="198" spans="1:1">
      <c r="A198" s="17" t="s">
        <v>287</v>
      </c>
    </row>
    <row r="199" spans="1:1">
      <c r="A199" s="17" t="s">
        <v>289</v>
      </c>
    </row>
    <row r="200" spans="1:1">
      <c r="A200" s="17" t="s">
        <v>290</v>
      </c>
    </row>
    <row r="201" spans="1:1">
      <c r="A201" s="17" t="s">
        <v>291</v>
      </c>
    </row>
    <row r="202" spans="1:1">
      <c r="A202" s="17" t="s">
        <v>292</v>
      </c>
    </row>
    <row r="203" spans="1:1">
      <c r="A203" s="17" t="s">
        <v>293</v>
      </c>
    </row>
    <row r="204" spans="1:1">
      <c r="A204" s="17" t="s">
        <v>294</v>
      </c>
    </row>
    <row r="205" spans="1:1">
      <c r="A205" s="17" t="s">
        <v>295</v>
      </c>
    </row>
    <row r="206" spans="1:1">
      <c r="A206" s="17" t="s">
        <v>296</v>
      </c>
    </row>
    <row r="207" spans="1:1">
      <c r="A207" s="17" t="s">
        <v>15</v>
      </c>
    </row>
    <row r="208" spans="1:1">
      <c r="A208" s="17" t="s">
        <v>297</v>
      </c>
    </row>
    <row r="209" spans="1:1">
      <c r="A209" s="17" t="s">
        <v>298</v>
      </c>
    </row>
    <row r="210" spans="1:1">
      <c r="A210" s="17" t="s">
        <v>299</v>
      </c>
    </row>
    <row r="211" spans="1:1">
      <c r="A211" s="17" t="s">
        <v>300</v>
      </c>
    </row>
    <row r="212" spans="1:1">
      <c r="A212" s="17" t="s">
        <v>301</v>
      </c>
    </row>
    <row r="213" spans="1:1">
      <c r="A213" s="17" t="s">
        <v>302</v>
      </c>
    </row>
    <row r="214" spans="1:1">
      <c r="A214" s="17" t="s">
        <v>303</v>
      </c>
    </row>
    <row r="215" spans="1:1">
      <c r="A215" s="17" t="s">
        <v>305</v>
      </c>
    </row>
    <row r="216" spans="1:1">
      <c r="A216" s="17" t="s">
        <v>18</v>
      </c>
    </row>
    <row r="217" spans="1:1">
      <c r="A217" s="17" t="s">
        <v>307</v>
      </c>
    </row>
    <row r="218" spans="1:1">
      <c r="A218" s="17" t="s">
        <v>309</v>
      </c>
    </row>
    <row r="219" spans="1:1">
      <c r="A219" s="17" t="s">
        <v>310</v>
      </c>
    </row>
    <row r="220" spans="1:1">
      <c r="A220" s="17" t="s">
        <v>311</v>
      </c>
    </row>
    <row r="221" spans="1:1">
      <c r="A221" s="17" t="s">
        <v>312</v>
      </c>
    </row>
    <row r="222" spans="1:1">
      <c r="A222" s="17" t="s">
        <v>314</v>
      </c>
    </row>
    <row r="223" spans="1:1">
      <c r="A223" s="17" t="s">
        <v>315</v>
      </c>
    </row>
    <row r="224" spans="1:1">
      <c r="A224" s="17" t="s">
        <v>316</v>
      </c>
    </row>
    <row r="225" spans="1:1">
      <c r="A225" s="17" t="s">
        <v>317</v>
      </c>
    </row>
    <row r="226" spans="1:1">
      <c r="A226" s="17" t="s">
        <v>318</v>
      </c>
    </row>
    <row r="227" spans="1:1">
      <c r="A227" s="17" t="s">
        <v>319</v>
      </c>
    </row>
    <row r="228" spans="1:1">
      <c r="A228" s="17" t="s">
        <v>320</v>
      </c>
    </row>
    <row r="229" spans="1:1">
      <c r="A229" s="17" t="s">
        <v>323</v>
      </c>
    </row>
    <row r="230" spans="1:1">
      <c r="A230" s="17" t="s">
        <v>324</v>
      </c>
    </row>
    <row r="231" spans="1:1">
      <c r="A231" s="17" t="s">
        <v>325</v>
      </c>
    </row>
    <row r="232" spans="1:1">
      <c r="A232" s="17" t="s">
        <v>326</v>
      </c>
    </row>
    <row r="233" spans="1:1">
      <c r="A233" s="17" t="s">
        <v>327</v>
      </c>
    </row>
    <row r="234" spans="1:1">
      <c r="A234" s="17" t="s">
        <v>328</v>
      </c>
    </row>
    <row r="235" spans="1:1">
      <c r="A235" s="17" t="s">
        <v>329</v>
      </c>
    </row>
    <row r="236" spans="1:1">
      <c r="A236" s="17" t="s">
        <v>330</v>
      </c>
    </row>
    <row r="237" spans="1:1">
      <c r="A237" s="17" t="s">
        <v>331</v>
      </c>
    </row>
    <row r="238" spans="1:1">
      <c r="A238" s="17" t="s">
        <v>332</v>
      </c>
    </row>
    <row r="239" spans="1:1">
      <c r="A239" s="17" t="s">
        <v>333</v>
      </c>
    </row>
    <row r="240" spans="1:1">
      <c r="A240" s="17" t="s">
        <v>334</v>
      </c>
    </row>
    <row r="241" spans="1:1">
      <c r="A241" s="17" t="s">
        <v>335</v>
      </c>
    </row>
    <row r="242" spans="1:1">
      <c r="A242" s="17" t="s">
        <v>336</v>
      </c>
    </row>
    <row r="243" spans="1:1">
      <c r="A243" s="17" t="s">
        <v>337</v>
      </c>
    </row>
    <row r="244" spans="1:1">
      <c r="A244" s="17" t="s">
        <v>338</v>
      </c>
    </row>
    <row r="245" spans="1:1">
      <c r="A245" s="17" t="s">
        <v>339</v>
      </c>
    </row>
    <row r="246" spans="1:1">
      <c r="A246" s="17" t="s">
        <v>341</v>
      </c>
    </row>
    <row r="247" spans="1:1">
      <c r="A247" s="17" t="s">
        <v>342</v>
      </c>
    </row>
    <row r="248" spans="1:1">
      <c r="A248" s="17" t="s">
        <v>343</v>
      </c>
    </row>
    <row r="249" spans="1:1">
      <c r="A249" s="17" t="s">
        <v>344</v>
      </c>
    </row>
    <row r="250" spans="1:1">
      <c r="A250" s="17" t="s">
        <v>345</v>
      </c>
    </row>
    <row r="251" spans="1:1">
      <c r="A251" s="17" t="s">
        <v>346</v>
      </c>
    </row>
    <row r="252" spans="1:1">
      <c r="A252" s="17" t="s">
        <v>348</v>
      </c>
    </row>
    <row r="253" spans="1:1">
      <c r="A253" s="17" t="s">
        <v>349</v>
      </c>
    </row>
    <row r="254" spans="1:1">
      <c r="A254" s="17" t="s">
        <v>350</v>
      </c>
    </row>
    <row r="255" spans="1:1">
      <c r="A255" s="17" t="s">
        <v>351</v>
      </c>
    </row>
    <row r="256" spans="1:1">
      <c r="A256" s="17" t="s">
        <v>353</v>
      </c>
    </row>
    <row r="257" spans="1:1">
      <c r="A257" s="17" t="s">
        <v>354</v>
      </c>
    </row>
    <row r="258" spans="1:1">
      <c r="A258" s="17" t="s">
        <v>355</v>
      </c>
    </row>
    <row r="259" spans="1:1">
      <c r="A259" s="17" t="s">
        <v>356</v>
      </c>
    </row>
    <row r="260" spans="1:1">
      <c r="A260" s="17" t="s">
        <v>357</v>
      </c>
    </row>
    <row r="261" spans="1:1">
      <c r="A261" s="17" t="s">
        <v>358</v>
      </c>
    </row>
    <row r="262" spans="1:1">
      <c r="A262" s="17" t="s">
        <v>359</v>
      </c>
    </row>
    <row r="263" spans="1:1">
      <c r="A263" s="17" t="s">
        <v>360</v>
      </c>
    </row>
    <row r="264" spans="1:1">
      <c r="A264" s="17" t="s">
        <v>362</v>
      </c>
    </row>
    <row r="265" spans="1:1">
      <c r="A265" s="17" t="s">
        <v>363</v>
      </c>
    </row>
    <row r="266" spans="1:1">
      <c r="A266" s="17" t="s">
        <v>364</v>
      </c>
    </row>
    <row r="267" spans="1:1">
      <c r="A267" s="17" t="s">
        <v>365</v>
      </c>
    </row>
    <row r="268" spans="1:1">
      <c r="A268" s="17" t="s">
        <v>366</v>
      </c>
    </row>
    <row r="269" spans="1:1">
      <c r="A269" s="17" t="s">
        <v>367</v>
      </c>
    </row>
    <row r="270" spans="1:1">
      <c r="A270" s="17" t="s">
        <v>368</v>
      </c>
    </row>
    <row r="271" spans="1:1">
      <c r="A271" s="17" t="s">
        <v>369</v>
      </c>
    </row>
    <row r="272" spans="1:1">
      <c r="A272" s="17" t="s">
        <v>370</v>
      </c>
    </row>
    <row r="273" spans="1:1">
      <c r="A273" s="17" t="s">
        <v>371</v>
      </c>
    </row>
    <row r="274" spans="1:1">
      <c r="A274" s="17" t="s">
        <v>372</v>
      </c>
    </row>
    <row r="275" spans="1:1">
      <c r="A275" s="17" t="s">
        <v>373</v>
      </c>
    </row>
    <row r="276" spans="1:1">
      <c r="A276" s="17" t="s">
        <v>374</v>
      </c>
    </row>
    <row r="277" spans="1:1">
      <c r="A277" s="17" t="s">
        <v>375</v>
      </c>
    </row>
    <row r="278" spans="1:1">
      <c r="A278" s="17" t="s">
        <v>376</v>
      </c>
    </row>
    <row r="279" spans="1:1">
      <c r="A279" s="17" t="s">
        <v>377</v>
      </c>
    </row>
    <row r="280" spans="1:1">
      <c r="A280" s="17" t="s">
        <v>378</v>
      </c>
    </row>
    <row r="281" spans="1:1">
      <c r="A281" s="17" t="s">
        <v>379</v>
      </c>
    </row>
    <row r="282" spans="1:1">
      <c r="A282" s="17" t="s">
        <v>381</v>
      </c>
    </row>
    <row r="283" spans="1:1">
      <c r="A283" s="17" t="s">
        <v>382</v>
      </c>
    </row>
    <row r="284" spans="1:1">
      <c r="A284" s="17" t="s">
        <v>383</v>
      </c>
    </row>
    <row r="285" spans="1:1">
      <c r="A285" s="17" t="s">
        <v>384</v>
      </c>
    </row>
    <row r="286" spans="1:1">
      <c r="A286" s="17" t="s">
        <v>385</v>
      </c>
    </row>
    <row r="287" spans="1:1">
      <c r="A287" s="17" t="s">
        <v>386</v>
      </c>
    </row>
    <row r="288" spans="1:1">
      <c r="A288" s="17" t="s">
        <v>387</v>
      </c>
    </row>
    <row r="289" spans="1:1">
      <c r="A289" s="17" t="s">
        <v>388</v>
      </c>
    </row>
    <row r="290" spans="1:1">
      <c r="A290" s="17" t="s">
        <v>389</v>
      </c>
    </row>
    <row r="291" spans="1:1">
      <c r="A291" s="17" t="s">
        <v>390</v>
      </c>
    </row>
    <row r="292" spans="1:1">
      <c r="A292" s="17" t="s">
        <v>391</v>
      </c>
    </row>
    <row r="293" spans="1:1">
      <c r="A293" s="17" t="s">
        <v>392</v>
      </c>
    </row>
    <row r="294" spans="1:1">
      <c r="A294" s="17" t="s">
        <v>394</v>
      </c>
    </row>
    <row r="295" spans="1:1">
      <c r="A295" s="17" t="s">
        <v>395</v>
      </c>
    </row>
    <row r="296" spans="1:1">
      <c r="A296" s="17" t="s">
        <v>396</v>
      </c>
    </row>
    <row r="297" spans="1:1">
      <c r="A297" s="17" t="s">
        <v>397</v>
      </c>
    </row>
    <row r="298" spans="1:1">
      <c r="A298" s="17" t="s">
        <v>398</v>
      </c>
    </row>
    <row r="299" spans="1:1">
      <c r="A299" s="17" t="s">
        <v>399</v>
      </c>
    </row>
    <row r="300" spans="1:1">
      <c r="A300" s="17" t="s">
        <v>400</v>
      </c>
    </row>
    <row r="301" spans="1:1">
      <c r="A301" s="17" t="s">
        <v>401</v>
      </c>
    </row>
    <row r="302" spans="1:1">
      <c r="A302" s="17" t="s">
        <v>402</v>
      </c>
    </row>
    <row r="303" spans="1:1">
      <c r="A303" s="17" t="s">
        <v>403</v>
      </c>
    </row>
    <row r="304" spans="1:1">
      <c r="A304" s="17" t="s">
        <v>404</v>
      </c>
    </row>
    <row r="305" spans="1:1">
      <c r="A305" s="17" t="s">
        <v>406</v>
      </c>
    </row>
    <row r="306" spans="1:1">
      <c r="A306" s="17" t="s">
        <v>407</v>
      </c>
    </row>
    <row r="307" spans="1:1">
      <c r="A307" s="17" t="s">
        <v>408</v>
      </c>
    </row>
    <row r="308" spans="1:1">
      <c r="A308" s="17" t="s">
        <v>409</v>
      </c>
    </row>
    <row r="309" spans="1:1">
      <c r="A309" s="17" t="s">
        <v>411</v>
      </c>
    </row>
    <row r="310" spans="1:1">
      <c r="A310" s="17" t="s">
        <v>412</v>
      </c>
    </row>
    <row r="311" spans="1:1">
      <c r="A311" s="17" t="s">
        <v>413</v>
      </c>
    </row>
    <row r="312" spans="1:1">
      <c r="A312" s="17" t="s">
        <v>414</v>
      </c>
    </row>
    <row r="313" spans="1:1">
      <c r="A313" s="17" t="s">
        <v>415</v>
      </c>
    </row>
    <row r="314" spans="1:1">
      <c r="A314" s="17" t="s">
        <v>416</v>
      </c>
    </row>
    <row r="315" spans="1:1">
      <c r="A315" s="17" t="s">
        <v>417</v>
      </c>
    </row>
    <row r="316" spans="1:1">
      <c r="A316" s="17" t="s">
        <v>418</v>
      </c>
    </row>
    <row r="317" spans="1:1">
      <c r="A317" s="17" t="s">
        <v>419</v>
      </c>
    </row>
    <row r="318" spans="1:1">
      <c r="A318" s="17" t="s">
        <v>420</v>
      </c>
    </row>
    <row r="319" spans="1:1">
      <c r="A319" s="17" t="s">
        <v>421</v>
      </c>
    </row>
    <row r="320" spans="1:1">
      <c r="A320" s="17" t="s">
        <v>422</v>
      </c>
    </row>
    <row r="321" spans="1:1">
      <c r="A321" s="17" t="s">
        <v>423</v>
      </c>
    </row>
    <row r="322" spans="1:1">
      <c r="A322" s="17" t="s">
        <v>424</v>
      </c>
    </row>
    <row r="323" spans="1:1">
      <c r="A323" s="17" t="s">
        <v>425</v>
      </c>
    </row>
    <row r="324" spans="1:1">
      <c r="A324" s="17" t="s">
        <v>426</v>
      </c>
    </row>
    <row r="325" spans="1:1">
      <c r="A325" s="17" t="s">
        <v>427</v>
      </c>
    </row>
    <row r="326" spans="1:1">
      <c r="A326" s="17" t="s">
        <v>428</v>
      </c>
    </row>
    <row r="327" spans="1:1">
      <c r="A327" s="17" t="s">
        <v>429</v>
      </c>
    </row>
    <row r="328" spans="1:1">
      <c r="A328" s="17" t="s">
        <v>430</v>
      </c>
    </row>
    <row r="329" spans="1:1">
      <c r="A329" s="17" t="s">
        <v>431</v>
      </c>
    </row>
    <row r="330" spans="1:1">
      <c r="A330" s="17" t="s">
        <v>432</v>
      </c>
    </row>
    <row r="331" spans="1:1">
      <c r="A331" s="17" t="s">
        <v>434</v>
      </c>
    </row>
    <row r="332" spans="1:1">
      <c r="A332" s="17" t="s">
        <v>435</v>
      </c>
    </row>
    <row r="333" spans="1:1">
      <c r="A333" s="17" t="s">
        <v>437</v>
      </c>
    </row>
    <row r="334" spans="1:1">
      <c r="A334" s="17" t="s">
        <v>438</v>
      </c>
    </row>
    <row r="335" spans="1:1">
      <c r="A335" s="17" t="s">
        <v>439</v>
      </c>
    </row>
    <row r="336" spans="1:1">
      <c r="A336" s="17" t="s">
        <v>440</v>
      </c>
    </row>
    <row r="337" spans="1:1">
      <c r="A337" s="17" t="s">
        <v>441</v>
      </c>
    </row>
    <row r="338" spans="1:1">
      <c r="A338" s="17" t="s">
        <v>442</v>
      </c>
    </row>
    <row r="339" spans="1:1">
      <c r="A339" s="17" t="s">
        <v>443</v>
      </c>
    </row>
    <row r="340" spans="1:1">
      <c r="A340" s="17" t="s">
        <v>444</v>
      </c>
    </row>
    <row r="341" spans="1:1">
      <c r="A341" s="17" t="s">
        <v>445</v>
      </c>
    </row>
    <row r="342" spans="1:1">
      <c r="A342" s="17" t="s">
        <v>446</v>
      </c>
    </row>
    <row r="343" spans="1:1">
      <c r="A343" s="17" t="s">
        <v>447</v>
      </c>
    </row>
    <row r="344" spans="1:1">
      <c r="A344" s="17" t="s">
        <v>448</v>
      </c>
    </row>
    <row r="345" spans="1:1">
      <c r="A345" s="17" t="s">
        <v>449</v>
      </c>
    </row>
    <row r="346" spans="1:1">
      <c r="A346" s="17" t="s">
        <v>450</v>
      </c>
    </row>
    <row r="347" spans="1:1">
      <c r="A347" s="17" t="s">
        <v>16</v>
      </c>
    </row>
    <row r="348" spans="1:1">
      <c r="A348" s="17" t="s">
        <v>451</v>
      </c>
    </row>
    <row r="349" spans="1:1">
      <c r="A349" s="17" t="s">
        <v>453</v>
      </c>
    </row>
    <row r="350" spans="1:1">
      <c r="A350" s="17" t="s">
        <v>454</v>
      </c>
    </row>
    <row r="351" spans="1:1">
      <c r="A351" s="17" t="s">
        <v>455</v>
      </c>
    </row>
    <row r="352" spans="1:1">
      <c r="A352" s="17" t="s">
        <v>456</v>
      </c>
    </row>
    <row r="353" spans="1:1">
      <c r="A353" s="17" t="s">
        <v>457</v>
      </c>
    </row>
    <row r="354" spans="1:1">
      <c r="A354"/>
    </row>
    <row r="355" spans="1:1">
      <c r="A355" s="17" t="s">
        <v>24</v>
      </c>
    </row>
    <row r="356" spans="1:1">
      <c r="A356" s="17" t="s">
        <v>25</v>
      </c>
    </row>
    <row r="357" spans="1:1">
      <c r="A357" s="17" t="s">
        <v>26</v>
      </c>
    </row>
    <row r="358" spans="1:1">
      <c r="A358" s="17" t="s">
        <v>27</v>
      </c>
    </row>
    <row r="359" spans="1:1">
      <c r="A359" s="17" t="s">
        <v>28</v>
      </c>
    </row>
    <row r="360" spans="1:1">
      <c r="A360" s="17" t="s">
        <v>13</v>
      </c>
    </row>
    <row r="361" spans="1:1">
      <c r="A361" s="17" t="s">
        <v>29</v>
      </c>
    </row>
    <row r="362" spans="1:1">
      <c r="A362" s="17" t="s">
        <v>30</v>
      </c>
    </row>
    <row r="363" spans="1:1">
      <c r="A363" s="17" t="s">
        <v>31</v>
      </c>
    </row>
    <row r="364" spans="1:1">
      <c r="A364" s="17" t="s">
        <v>32</v>
      </c>
    </row>
    <row r="365" spans="1:1">
      <c r="A365" s="17" t="s">
        <v>33</v>
      </c>
    </row>
    <row r="366" spans="1:1">
      <c r="A366" s="17" t="s">
        <v>34</v>
      </c>
    </row>
    <row r="367" spans="1:1">
      <c r="A367" s="17" t="s">
        <v>17</v>
      </c>
    </row>
    <row r="368" spans="1:1">
      <c r="A368" s="17" t="s">
        <v>35</v>
      </c>
    </row>
    <row r="369" spans="1:1">
      <c r="A369" s="17" t="s">
        <v>36</v>
      </c>
    </row>
    <row r="370" spans="1:1">
      <c r="A370" s="17" t="s">
        <v>37</v>
      </c>
    </row>
    <row r="371" spans="1:1">
      <c r="A371" s="17" t="s">
        <v>38</v>
      </c>
    </row>
    <row r="372" spans="1:1">
      <c r="A372" s="17" t="s">
        <v>39</v>
      </c>
    </row>
    <row r="373" spans="1:1">
      <c r="A373" s="17" t="s">
        <v>40</v>
      </c>
    </row>
    <row r="374" spans="1:1">
      <c r="A374" s="17" t="s">
        <v>41</v>
      </c>
    </row>
    <row r="375" spans="1:1">
      <c r="A375" s="17" t="s">
        <v>18</v>
      </c>
    </row>
    <row r="376" spans="1:1">
      <c r="A376" s="17" t="s">
        <v>42</v>
      </c>
    </row>
    <row r="377" spans="1:1">
      <c r="A377" s="17" t="s">
        <v>43</v>
      </c>
    </row>
    <row r="378" spans="1:1">
      <c r="A378" s="17" t="s">
        <v>44</v>
      </c>
    </row>
    <row r="379" spans="1:1">
      <c r="A379" s="17" t="s">
        <v>45</v>
      </c>
    </row>
    <row r="380" spans="1:1">
      <c r="A380" s="17" t="s">
        <v>46</v>
      </c>
    </row>
    <row r="381" spans="1:1">
      <c r="A381" s="17" t="s">
        <v>47</v>
      </c>
    </row>
    <row r="382" spans="1:1">
      <c r="A382" s="17" t="s">
        <v>48</v>
      </c>
    </row>
    <row r="383" spans="1:1">
      <c r="A383" s="17" t="s">
        <v>49</v>
      </c>
    </row>
    <row r="384" spans="1:1">
      <c r="A384" s="17" t="s">
        <v>50</v>
      </c>
    </row>
    <row r="385" spans="1:1">
      <c r="A385" s="17" t="s">
        <v>16</v>
      </c>
    </row>
    <row r="386" spans="1:1">
      <c r="A386" s="17" t="s">
        <v>51</v>
      </c>
    </row>
    <row r="387" spans="1:1">
      <c r="A387" s="17" t="s">
        <v>14</v>
      </c>
    </row>
    <row r="388" spans="1:1">
      <c r="A388" s="17" t="s">
        <v>20</v>
      </c>
    </row>
    <row r="389" spans="1:1">
      <c r="A389" s="17" t="s">
        <v>52</v>
      </c>
    </row>
    <row r="390" spans="1:1">
      <c r="A390" s="17" t="s">
        <v>19</v>
      </c>
    </row>
    <row r="391" spans="1:1">
      <c r="A391" s="17" t="s">
        <v>53</v>
      </c>
    </row>
    <row r="392" spans="1:1">
      <c r="A392" s="17" t="s">
        <v>15</v>
      </c>
    </row>
    <row r="393" spans="1:1">
      <c r="A393" s="17" t="s">
        <v>54</v>
      </c>
    </row>
    <row r="395" spans="1:1">
      <c r="A395" s="18"/>
    </row>
    <row r="396" spans="1:1">
      <c r="A396" s="18"/>
    </row>
    <row r="397" spans="1:1">
      <c r="A397" s="18"/>
    </row>
    <row r="398" spans="1:1">
      <c r="A398" s="18"/>
    </row>
    <row r="399" spans="1:1">
      <c r="A399" s="18"/>
    </row>
    <row r="400" spans="1:1">
      <c r="A400" s="18" t="s">
        <v>515</v>
      </c>
    </row>
    <row r="401" spans="1:1">
      <c r="A401" s="18" t="s">
        <v>516</v>
      </c>
    </row>
    <row r="402" spans="1:1">
      <c r="A402" s="18" t="s">
        <v>517</v>
      </c>
    </row>
    <row r="403" spans="1:1">
      <c r="A403" s="18" t="s">
        <v>518</v>
      </c>
    </row>
    <row r="404" spans="1:1">
      <c r="A404" s="18"/>
    </row>
    <row r="405" spans="1:1">
      <c r="A405" s="17" t="s">
        <v>61</v>
      </c>
    </row>
    <row r="406" spans="1:1">
      <c r="A406" s="17" t="s">
        <v>62</v>
      </c>
    </row>
    <row r="407" spans="1:1">
      <c r="A407" s="17" t="s">
        <v>63</v>
      </c>
    </row>
    <row r="408" spans="1:1">
      <c r="A408" s="17" t="s">
        <v>67</v>
      </c>
    </row>
    <row r="409" spans="1:1">
      <c r="A409" s="17" t="s">
        <v>68</v>
      </c>
    </row>
    <row r="410" spans="1:1">
      <c r="A410" s="17" t="s">
        <v>69</v>
      </c>
    </row>
    <row r="411" spans="1:1">
      <c r="A411" s="17" t="s">
        <v>70</v>
      </c>
    </row>
    <row r="412" spans="1:1">
      <c r="A412" s="17" t="s">
        <v>71</v>
      </c>
    </row>
    <row r="413" spans="1:1">
      <c r="A413" s="17" t="s">
        <v>72</v>
      </c>
    </row>
    <row r="414" spans="1:1">
      <c r="A414" s="17" t="s">
        <v>73</v>
      </c>
    </row>
    <row r="415" spans="1:1">
      <c r="A415" s="17" t="s">
        <v>74</v>
      </c>
    </row>
    <row r="416" spans="1:1">
      <c r="A416" s="17" t="s">
        <v>75</v>
      </c>
    </row>
    <row r="417" spans="1:1">
      <c r="A417" s="17" t="s">
        <v>76</v>
      </c>
    </row>
    <row r="418" spans="1:1">
      <c r="A418" s="17" t="s">
        <v>77</v>
      </c>
    </row>
    <row r="419" spans="1:1">
      <c r="A419" s="17" t="s">
        <v>78</v>
      </c>
    </row>
    <row r="420" spans="1:1">
      <c r="A420" s="17" t="s">
        <v>79</v>
      </c>
    </row>
    <row r="421" spans="1:1">
      <c r="A421" s="17" t="s">
        <v>80</v>
      </c>
    </row>
    <row r="422" spans="1:1">
      <c r="A422" s="17" t="s">
        <v>81</v>
      </c>
    </row>
    <row r="423" spans="1:1">
      <c r="A423" s="17" t="s">
        <v>82</v>
      </c>
    </row>
    <row r="424" spans="1:1">
      <c r="A424" s="17" t="s">
        <v>83</v>
      </c>
    </row>
    <row r="425" spans="1:1">
      <c r="A425" s="17" t="s">
        <v>84</v>
      </c>
    </row>
    <row r="426" spans="1:1">
      <c r="A426" s="17" t="s">
        <v>85</v>
      </c>
    </row>
    <row r="427" spans="1:1">
      <c r="A427" s="17" t="s">
        <v>87</v>
      </c>
    </row>
    <row r="428" spans="1:1">
      <c r="A428" s="17" t="s">
        <v>88</v>
      </c>
    </row>
    <row r="429" spans="1:1">
      <c r="A429" s="17" t="s">
        <v>89</v>
      </c>
    </row>
    <row r="430" spans="1:1">
      <c r="A430" s="17" t="s">
        <v>90</v>
      </c>
    </row>
    <row r="431" spans="1:1">
      <c r="A431" s="17" t="s">
        <v>91</v>
      </c>
    </row>
    <row r="432" spans="1:1">
      <c r="A432" s="17" t="s">
        <v>92</v>
      </c>
    </row>
    <row r="433" spans="1:1">
      <c r="A433" s="17" t="s">
        <v>93</v>
      </c>
    </row>
    <row r="434" spans="1:1">
      <c r="A434" s="17" t="s">
        <v>94</v>
      </c>
    </row>
    <row r="435" spans="1:1">
      <c r="A435" s="17" t="s">
        <v>95</v>
      </c>
    </row>
    <row r="436" spans="1:1">
      <c r="A436" s="17" t="s">
        <v>96</v>
      </c>
    </row>
    <row r="437" spans="1:1">
      <c r="A437" s="17" t="s">
        <v>98</v>
      </c>
    </row>
    <row r="438" spans="1:1">
      <c r="A438" s="17" t="s">
        <v>99</v>
      </c>
    </row>
    <row r="439" spans="1:1">
      <c r="A439" s="17" t="s">
        <v>100</v>
      </c>
    </row>
    <row r="440" spans="1:1">
      <c r="A440" s="17" t="s">
        <v>101</v>
      </c>
    </row>
    <row r="441" spans="1:1">
      <c r="A441" s="17" t="s">
        <v>102</v>
      </c>
    </row>
    <row r="442" spans="1:1">
      <c r="A442" s="17" t="s">
        <v>103</v>
      </c>
    </row>
    <row r="443" spans="1:1">
      <c r="A443" s="17" t="s">
        <v>104</v>
      </c>
    </row>
    <row r="444" spans="1:1">
      <c r="A444" s="17" t="s">
        <v>105</v>
      </c>
    </row>
    <row r="445" spans="1:1">
      <c r="A445" s="17" t="s">
        <v>106</v>
      </c>
    </row>
    <row r="446" spans="1:1">
      <c r="A446" s="17" t="s">
        <v>107</v>
      </c>
    </row>
    <row r="447" spans="1:1">
      <c r="A447" s="17" t="s">
        <v>109</v>
      </c>
    </row>
    <row r="448" spans="1:1">
      <c r="A448" s="17" t="s">
        <v>110</v>
      </c>
    </row>
    <row r="449" spans="1:1">
      <c r="A449" s="17" t="s">
        <v>111</v>
      </c>
    </row>
    <row r="450" spans="1:1">
      <c r="A450" s="17" t="s">
        <v>112</v>
      </c>
    </row>
    <row r="451" spans="1:1">
      <c r="A451" s="17" t="s">
        <v>113</v>
      </c>
    </row>
    <row r="452" spans="1:1">
      <c r="A452" s="17" t="s">
        <v>114</v>
      </c>
    </row>
    <row r="453" spans="1:1">
      <c r="A453" s="17" t="s">
        <v>116</v>
      </c>
    </row>
    <row r="454" spans="1:1">
      <c r="A454" s="17" t="s">
        <v>118</v>
      </c>
    </row>
    <row r="455" spans="1:1">
      <c r="A455" s="17" t="s">
        <v>119</v>
      </c>
    </row>
    <row r="456" spans="1:1">
      <c r="A456" s="17" t="s">
        <v>121</v>
      </c>
    </row>
    <row r="457" spans="1:1">
      <c r="A457" s="17" t="s">
        <v>122</v>
      </c>
    </row>
    <row r="458" spans="1:1">
      <c r="A458" s="17" t="s">
        <v>123</v>
      </c>
    </row>
    <row r="459" spans="1:1">
      <c r="A459" s="17" t="s">
        <v>124</v>
      </c>
    </row>
    <row r="460" spans="1:1">
      <c r="A460" s="17" t="s">
        <v>125</v>
      </c>
    </row>
    <row r="461" spans="1:1">
      <c r="A461" s="17" t="s">
        <v>126</v>
      </c>
    </row>
    <row r="462" spans="1:1">
      <c r="A462" s="17" t="s">
        <v>127</v>
      </c>
    </row>
    <row r="463" spans="1:1">
      <c r="A463" s="17" t="s">
        <v>128</v>
      </c>
    </row>
    <row r="464" spans="1:1">
      <c r="A464" s="17" t="s">
        <v>129</v>
      </c>
    </row>
    <row r="465" spans="1:1">
      <c r="A465" s="17" t="s">
        <v>130</v>
      </c>
    </row>
    <row r="466" spans="1:1">
      <c r="A466" s="17" t="s">
        <v>131</v>
      </c>
    </row>
    <row r="467" spans="1:1">
      <c r="A467" s="17" t="s">
        <v>132</v>
      </c>
    </row>
    <row r="468" spans="1:1">
      <c r="A468" s="17" t="s">
        <v>134</v>
      </c>
    </row>
    <row r="469" spans="1:1">
      <c r="A469" s="17" t="s">
        <v>136</v>
      </c>
    </row>
    <row r="470" spans="1:1">
      <c r="A470" s="17" t="s">
        <v>137</v>
      </c>
    </row>
    <row r="471" spans="1:1">
      <c r="A471" s="17" t="s">
        <v>138</v>
      </c>
    </row>
    <row r="472" spans="1:1">
      <c r="A472" s="17" t="s">
        <v>139</v>
      </c>
    </row>
    <row r="473" spans="1:1">
      <c r="A473" s="17" t="s">
        <v>140</v>
      </c>
    </row>
    <row r="474" spans="1:1">
      <c r="A474" s="17" t="s">
        <v>141</v>
      </c>
    </row>
    <row r="475" spans="1:1">
      <c r="A475" s="17" t="s">
        <v>142</v>
      </c>
    </row>
    <row r="476" spans="1:1">
      <c r="A476" s="17" t="s">
        <v>143</v>
      </c>
    </row>
    <row r="477" spans="1:1">
      <c r="A477" s="17" t="s">
        <v>144</v>
      </c>
    </row>
    <row r="478" spans="1:1">
      <c r="A478" s="17" t="s">
        <v>13</v>
      </c>
    </row>
    <row r="479" spans="1:1">
      <c r="A479" s="17" t="s">
        <v>145</v>
      </c>
    </row>
    <row r="480" spans="1:1">
      <c r="A480" s="17" t="s">
        <v>146</v>
      </c>
    </row>
    <row r="481" spans="1:1">
      <c r="A481" s="17" t="s">
        <v>147</v>
      </c>
    </row>
    <row r="482" spans="1:1">
      <c r="A482" s="17" t="s">
        <v>148</v>
      </c>
    </row>
    <row r="483" spans="1:1">
      <c r="A483" s="17" t="s">
        <v>150</v>
      </c>
    </row>
    <row r="484" spans="1:1">
      <c r="A484" s="17" t="s">
        <v>151</v>
      </c>
    </row>
    <row r="485" spans="1:1">
      <c r="A485" s="17" t="s">
        <v>152</v>
      </c>
    </row>
    <row r="486" spans="1:1">
      <c r="A486" s="17" t="s">
        <v>153</v>
      </c>
    </row>
    <row r="487" spans="1:1">
      <c r="A487" s="17" t="s">
        <v>154</v>
      </c>
    </row>
    <row r="488" spans="1:1">
      <c r="A488" s="17" t="s">
        <v>19</v>
      </c>
    </row>
    <row r="489" spans="1:1">
      <c r="A489" s="17" t="s">
        <v>155</v>
      </c>
    </row>
    <row r="490" spans="1:1">
      <c r="A490" s="17" t="s">
        <v>156</v>
      </c>
    </row>
    <row r="491" spans="1:1">
      <c r="A491" s="17" t="s">
        <v>159</v>
      </c>
    </row>
    <row r="492" spans="1:1">
      <c r="A492" s="17" t="s">
        <v>161</v>
      </c>
    </row>
    <row r="493" spans="1:1">
      <c r="A493" s="17" t="s">
        <v>162</v>
      </c>
    </row>
    <row r="494" spans="1:1">
      <c r="A494" s="17" t="s">
        <v>163</v>
      </c>
    </row>
    <row r="495" spans="1:1">
      <c r="A495" s="17" t="s">
        <v>165</v>
      </c>
    </row>
    <row r="496" spans="1:1">
      <c r="A496" s="17" t="s">
        <v>166</v>
      </c>
    </row>
    <row r="497" spans="1:1">
      <c r="A497" s="17" t="s">
        <v>167</v>
      </c>
    </row>
    <row r="498" spans="1:1">
      <c r="A498" s="17" t="s">
        <v>169</v>
      </c>
    </row>
    <row r="499" spans="1:1">
      <c r="A499" s="17" t="s">
        <v>171</v>
      </c>
    </row>
    <row r="500" spans="1:1">
      <c r="A500" s="17" t="s">
        <v>172</v>
      </c>
    </row>
    <row r="501" spans="1:1">
      <c r="A501" s="17" t="s">
        <v>173</v>
      </c>
    </row>
    <row r="502" spans="1:1">
      <c r="A502" s="17" t="s">
        <v>174</v>
      </c>
    </row>
    <row r="503" spans="1:1">
      <c r="A503" s="17" t="s">
        <v>175</v>
      </c>
    </row>
    <row r="504" spans="1:1">
      <c r="A504" s="17" t="s">
        <v>176</v>
      </c>
    </row>
    <row r="505" spans="1:1">
      <c r="A505" s="17" t="s">
        <v>179</v>
      </c>
    </row>
    <row r="506" spans="1:1">
      <c r="A506" s="17" t="s">
        <v>180</v>
      </c>
    </row>
    <row r="507" spans="1:1">
      <c r="A507" s="17" t="s">
        <v>181</v>
      </c>
    </row>
    <row r="508" spans="1:1">
      <c r="A508" s="17" t="s">
        <v>182</v>
      </c>
    </row>
    <row r="509" spans="1:1">
      <c r="A509" s="17" t="s">
        <v>183</v>
      </c>
    </row>
    <row r="510" spans="1:1">
      <c r="A510" s="17" t="s">
        <v>184</v>
      </c>
    </row>
    <row r="511" spans="1:1">
      <c r="A511" s="17" t="s">
        <v>185</v>
      </c>
    </row>
    <row r="512" spans="1:1">
      <c r="A512" s="17" t="s">
        <v>187</v>
      </c>
    </row>
    <row r="513" spans="1:1">
      <c r="A513" s="17" t="s">
        <v>188</v>
      </c>
    </row>
    <row r="514" spans="1:1">
      <c r="A514" s="17" t="s">
        <v>191</v>
      </c>
    </row>
    <row r="515" spans="1:1">
      <c r="A515" s="17" t="s">
        <v>192</v>
      </c>
    </row>
    <row r="516" spans="1:1">
      <c r="A516" s="17" t="s">
        <v>193</v>
      </c>
    </row>
    <row r="517" spans="1:1">
      <c r="A517" s="17" t="s">
        <v>194</v>
      </c>
    </row>
    <row r="518" spans="1:1">
      <c r="A518" s="17" t="s">
        <v>195</v>
      </c>
    </row>
    <row r="519" spans="1:1">
      <c r="A519" s="17" t="s">
        <v>197</v>
      </c>
    </row>
    <row r="520" spans="1:1">
      <c r="A520" s="17" t="s">
        <v>20</v>
      </c>
    </row>
    <row r="521" spans="1:1">
      <c r="A521" s="17" t="s">
        <v>198</v>
      </c>
    </row>
    <row r="522" spans="1:1">
      <c r="A522" s="17" t="s">
        <v>199</v>
      </c>
    </row>
    <row r="523" spans="1:1">
      <c r="A523" s="17" t="s">
        <v>200</v>
      </c>
    </row>
    <row r="524" spans="1:1">
      <c r="A524" s="17" t="s">
        <v>201</v>
      </c>
    </row>
    <row r="525" spans="1:1">
      <c r="A525" s="17" t="s">
        <v>202</v>
      </c>
    </row>
    <row r="526" spans="1:1">
      <c r="A526" s="17" t="s">
        <v>204</v>
      </c>
    </row>
    <row r="527" spans="1:1">
      <c r="A527" s="17" t="s">
        <v>205</v>
      </c>
    </row>
    <row r="528" spans="1:1">
      <c r="A528" s="17" t="s">
        <v>206</v>
      </c>
    </row>
    <row r="529" spans="1:1">
      <c r="A529" s="17" t="s">
        <v>207</v>
      </c>
    </row>
    <row r="530" spans="1:1">
      <c r="A530" s="17" t="s">
        <v>208</v>
      </c>
    </row>
    <row r="531" spans="1:1">
      <c r="A531" s="17" t="s">
        <v>209</v>
      </c>
    </row>
    <row r="532" spans="1:1">
      <c r="A532" s="17" t="s">
        <v>210</v>
      </c>
    </row>
    <row r="533" spans="1:1">
      <c r="A533" s="17" t="s">
        <v>211</v>
      </c>
    </row>
    <row r="534" spans="1:1">
      <c r="A534" s="17" t="s">
        <v>212</v>
      </c>
    </row>
    <row r="535" spans="1:1">
      <c r="A535" s="17" t="s">
        <v>213</v>
      </c>
    </row>
    <row r="536" spans="1:1">
      <c r="A536" s="17" t="s">
        <v>214</v>
      </c>
    </row>
    <row r="537" spans="1:1">
      <c r="A537" s="17" t="s">
        <v>215</v>
      </c>
    </row>
    <row r="538" spans="1:1">
      <c r="A538" s="17" t="s">
        <v>216</v>
      </c>
    </row>
    <row r="539" spans="1:1">
      <c r="A539" s="17" t="s">
        <v>217</v>
      </c>
    </row>
    <row r="540" spans="1:1">
      <c r="A540" s="17" t="s">
        <v>218</v>
      </c>
    </row>
    <row r="541" spans="1:1">
      <c r="A541" s="17" t="s">
        <v>219</v>
      </c>
    </row>
    <row r="542" spans="1:1">
      <c r="A542" s="17" t="s">
        <v>17</v>
      </c>
    </row>
    <row r="543" spans="1:1">
      <c r="A543" s="17" t="s">
        <v>220</v>
      </c>
    </row>
    <row r="544" spans="1:1">
      <c r="A544" s="17" t="s">
        <v>221</v>
      </c>
    </row>
    <row r="545" spans="1:1">
      <c r="A545" s="17" t="s">
        <v>223</v>
      </c>
    </row>
    <row r="546" spans="1:1">
      <c r="A546" s="17" t="s">
        <v>224</v>
      </c>
    </row>
    <row r="547" spans="1:1">
      <c r="A547" s="17" t="s">
        <v>225</v>
      </c>
    </row>
    <row r="548" spans="1:1">
      <c r="A548" s="17" t="s">
        <v>226</v>
      </c>
    </row>
    <row r="549" spans="1:1">
      <c r="A549" s="17" t="s">
        <v>227</v>
      </c>
    </row>
    <row r="550" spans="1:1">
      <c r="A550" s="17" t="s">
        <v>228</v>
      </c>
    </row>
    <row r="551" spans="1:1">
      <c r="A551" s="17" t="s">
        <v>230</v>
      </c>
    </row>
    <row r="552" spans="1:1">
      <c r="A552" s="17" t="s">
        <v>231</v>
      </c>
    </row>
    <row r="553" spans="1:1">
      <c r="A553" s="17" t="s">
        <v>232</v>
      </c>
    </row>
    <row r="554" spans="1:1">
      <c r="A554" s="17" t="s">
        <v>233</v>
      </c>
    </row>
    <row r="555" spans="1:1">
      <c r="A555" s="17" t="s">
        <v>234</v>
      </c>
    </row>
    <row r="556" spans="1:1">
      <c r="A556" s="17" t="s">
        <v>235</v>
      </c>
    </row>
    <row r="557" spans="1:1">
      <c r="A557" s="17" t="s">
        <v>236</v>
      </c>
    </row>
    <row r="558" spans="1:1">
      <c r="A558" s="17" t="s">
        <v>237</v>
      </c>
    </row>
    <row r="559" spans="1:1">
      <c r="A559" s="17" t="s">
        <v>238</v>
      </c>
    </row>
    <row r="560" spans="1:1">
      <c r="A560" s="17" t="s">
        <v>239</v>
      </c>
    </row>
    <row r="561" spans="1:1">
      <c r="A561" s="17" t="s">
        <v>240</v>
      </c>
    </row>
    <row r="562" spans="1:1">
      <c r="A562" s="17" t="s">
        <v>241</v>
      </c>
    </row>
    <row r="563" spans="1:1">
      <c r="A563" s="17" t="s">
        <v>242</v>
      </c>
    </row>
    <row r="564" spans="1:1">
      <c r="A564" s="17" t="s">
        <v>14</v>
      </c>
    </row>
    <row r="565" spans="1:1">
      <c r="A565" s="17" t="s">
        <v>243</v>
      </c>
    </row>
    <row r="566" spans="1:1">
      <c r="A566" s="17" t="s">
        <v>244</v>
      </c>
    </row>
    <row r="567" spans="1:1">
      <c r="A567" s="17" t="s">
        <v>245</v>
      </c>
    </row>
    <row r="568" spans="1:1">
      <c r="A568" s="17" t="s">
        <v>246</v>
      </c>
    </row>
    <row r="569" spans="1:1">
      <c r="A569" s="17" t="s">
        <v>247</v>
      </c>
    </row>
    <row r="570" spans="1:1">
      <c r="A570" s="17" t="s">
        <v>248</v>
      </c>
    </row>
    <row r="571" spans="1:1">
      <c r="A571" s="17" t="s">
        <v>249</v>
      </c>
    </row>
    <row r="572" spans="1:1">
      <c r="A572" s="17" t="s">
        <v>250</v>
      </c>
    </row>
    <row r="573" spans="1:1">
      <c r="A573" s="17" t="s">
        <v>251</v>
      </c>
    </row>
    <row r="574" spans="1:1">
      <c r="A574" s="17" t="s">
        <v>252</v>
      </c>
    </row>
    <row r="575" spans="1:1">
      <c r="A575" s="17" t="s">
        <v>253</v>
      </c>
    </row>
    <row r="576" spans="1:1">
      <c r="A576" s="17" t="s">
        <v>254</v>
      </c>
    </row>
    <row r="577" spans="1:1">
      <c r="A577" s="17" t="s">
        <v>255</v>
      </c>
    </row>
    <row r="578" spans="1:1">
      <c r="A578" s="17" t="s">
        <v>256</v>
      </c>
    </row>
    <row r="579" spans="1:1">
      <c r="A579" s="17" t="s">
        <v>257</v>
      </c>
    </row>
    <row r="580" spans="1:1">
      <c r="A580" s="17" t="s">
        <v>258</v>
      </c>
    </row>
    <row r="581" spans="1:1">
      <c r="A581" s="17" t="s">
        <v>259</v>
      </c>
    </row>
    <row r="582" spans="1:1">
      <c r="A582" s="17" t="s">
        <v>260</v>
      </c>
    </row>
    <row r="583" spans="1:1">
      <c r="A583" s="17" t="s">
        <v>261</v>
      </c>
    </row>
    <row r="584" spans="1:1">
      <c r="A584" s="17" t="s">
        <v>263</v>
      </c>
    </row>
    <row r="585" spans="1:1">
      <c r="A585" s="17" t="s">
        <v>264</v>
      </c>
    </row>
    <row r="586" spans="1:1">
      <c r="A586" s="17" t="s">
        <v>265</v>
      </c>
    </row>
    <row r="587" spans="1:1">
      <c r="A587" s="17" t="s">
        <v>266</v>
      </c>
    </row>
    <row r="588" spans="1:1">
      <c r="A588" s="17" t="s">
        <v>267</v>
      </c>
    </row>
    <row r="589" spans="1:1">
      <c r="A589" s="17" t="s">
        <v>269</v>
      </c>
    </row>
    <row r="590" spans="1:1">
      <c r="A590" s="17" t="s">
        <v>270</v>
      </c>
    </row>
    <row r="591" spans="1:1">
      <c r="A591" s="17" t="s">
        <v>274</v>
      </c>
    </row>
    <row r="592" spans="1:1">
      <c r="A592" s="17" t="s">
        <v>275</v>
      </c>
    </row>
    <row r="593" spans="1:1">
      <c r="A593" s="17" t="s">
        <v>276</v>
      </c>
    </row>
    <row r="594" spans="1:1">
      <c r="A594" s="17" t="s">
        <v>277</v>
      </c>
    </row>
    <row r="595" spans="1:1">
      <c r="A595" s="17" t="s">
        <v>278</v>
      </c>
    </row>
    <row r="596" spans="1:1">
      <c r="A596" s="17" t="s">
        <v>280</v>
      </c>
    </row>
    <row r="597" spans="1:1">
      <c r="A597" s="17" t="s">
        <v>282</v>
      </c>
    </row>
    <row r="598" spans="1:1">
      <c r="A598" s="17" t="s">
        <v>283</v>
      </c>
    </row>
    <row r="599" spans="1:1">
      <c r="A599" s="17" t="s">
        <v>284</v>
      </c>
    </row>
    <row r="600" spans="1:1">
      <c r="A600" s="17" t="s">
        <v>285</v>
      </c>
    </row>
    <row r="601" spans="1:1">
      <c r="A601" s="17" t="s">
        <v>286</v>
      </c>
    </row>
    <row r="602" spans="1:1">
      <c r="A602" s="17" t="s">
        <v>287</v>
      </c>
    </row>
    <row r="603" spans="1:1">
      <c r="A603" s="17" t="s">
        <v>289</v>
      </c>
    </row>
    <row r="604" spans="1:1">
      <c r="A604" s="17" t="s">
        <v>290</v>
      </c>
    </row>
    <row r="605" spans="1:1">
      <c r="A605" s="17" t="s">
        <v>291</v>
      </c>
    </row>
    <row r="606" spans="1:1">
      <c r="A606" s="17" t="s">
        <v>292</v>
      </c>
    </row>
    <row r="607" spans="1:1">
      <c r="A607" s="17" t="s">
        <v>293</v>
      </c>
    </row>
    <row r="608" spans="1:1">
      <c r="A608" s="17" t="s">
        <v>294</v>
      </c>
    </row>
    <row r="609" spans="1:1">
      <c r="A609" s="17" t="s">
        <v>295</v>
      </c>
    </row>
    <row r="610" spans="1:1">
      <c r="A610" s="17" t="s">
        <v>296</v>
      </c>
    </row>
    <row r="611" spans="1:1">
      <c r="A611" s="17" t="s">
        <v>15</v>
      </c>
    </row>
    <row r="612" spans="1:1">
      <c r="A612" s="17" t="s">
        <v>297</v>
      </c>
    </row>
    <row r="613" spans="1:1">
      <c r="A613" s="17" t="s">
        <v>298</v>
      </c>
    </row>
    <row r="614" spans="1:1">
      <c r="A614" s="17" t="s">
        <v>299</v>
      </c>
    </row>
    <row r="615" spans="1:1">
      <c r="A615" s="17" t="s">
        <v>300</v>
      </c>
    </row>
    <row r="616" spans="1:1">
      <c r="A616" s="17" t="s">
        <v>301</v>
      </c>
    </row>
    <row r="617" spans="1:1">
      <c r="A617" s="17" t="s">
        <v>302</v>
      </c>
    </row>
    <row r="618" spans="1:1">
      <c r="A618" s="17" t="s">
        <v>303</v>
      </c>
    </row>
    <row r="619" spans="1:1">
      <c r="A619" s="17" t="s">
        <v>305</v>
      </c>
    </row>
    <row r="620" spans="1:1">
      <c r="A620" s="17" t="s">
        <v>18</v>
      </c>
    </row>
    <row r="621" spans="1:1">
      <c r="A621" s="17" t="s">
        <v>307</v>
      </c>
    </row>
    <row r="622" spans="1:1">
      <c r="A622" s="17" t="s">
        <v>309</v>
      </c>
    </row>
    <row r="623" spans="1:1">
      <c r="A623" s="17" t="s">
        <v>310</v>
      </c>
    </row>
    <row r="624" spans="1:1">
      <c r="A624" s="17" t="s">
        <v>311</v>
      </c>
    </row>
    <row r="625" spans="1:1">
      <c r="A625" s="17" t="s">
        <v>312</v>
      </c>
    </row>
    <row r="626" spans="1:1">
      <c r="A626" s="17" t="s">
        <v>314</v>
      </c>
    </row>
    <row r="627" spans="1:1">
      <c r="A627" s="17" t="s">
        <v>315</v>
      </c>
    </row>
    <row r="628" spans="1:1">
      <c r="A628" s="17" t="s">
        <v>316</v>
      </c>
    </row>
    <row r="629" spans="1:1">
      <c r="A629" s="17" t="s">
        <v>317</v>
      </c>
    </row>
    <row r="630" spans="1:1">
      <c r="A630" s="17" t="s">
        <v>318</v>
      </c>
    </row>
    <row r="631" spans="1:1">
      <c r="A631" s="17" t="s">
        <v>319</v>
      </c>
    </row>
    <row r="632" spans="1:1">
      <c r="A632" s="17" t="s">
        <v>320</v>
      </c>
    </row>
    <row r="633" spans="1:1">
      <c r="A633" s="17" t="s">
        <v>323</v>
      </c>
    </row>
    <row r="634" spans="1:1">
      <c r="A634" s="17" t="s">
        <v>324</v>
      </c>
    </row>
    <row r="635" spans="1:1">
      <c r="A635" s="17" t="s">
        <v>325</v>
      </c>
    </row>
    <row r="636" spans="1:1">
      <c r="A636" s="17" t="s">
        <v>326</v>
      </c>
    </row>
    <row r="637" spans="1:1">
      <c r="A637" s="17" t="s">
        <v>327</v>
      </c>
    </row>
    <row r="638" spans="1:1">
      <c r="A638" s="17" t="s">
        <v>328</v>
      </c>
    </row>
    <row r="639" spans="1:1">
      <c r="A639" s="17" t="s">
        <v>329</v>
      </c>
    </row>
    <row r="640" spans="1:1">
      <c r="A640" s="17" t="s">
        <v>330</v>
      </c>
    </row>
    <row r="641" spans="1:1">
      <c r="A641" s="17" t="s">
        <v>331</v>
      </c>
    </row>
    <row r="642" spans="1:1">
      <c r="A642" s="17" t="s">
        <v>332</v>
      </c>
    </row>
    <row r="643" spans="1:1">
      <c r="A643" s="17" t="s">
        <v>333</v>
      </c>
    </row>
    <row r="644" spans="1:1">
      <c r="A644" s="17" t="s">
        <v>334</v>
      </c>
    </row>
    <row r="645" spans="1:1">
      <c r="A645" s="17" t="s">
        <v>335</v>
      </c>
    </row>
    <row r="646" spans="1:1">
      <c r="A646" s="17" t="s">
        <v>336</v>
      </c>
    </row>
    <row r="647" spans="1:1">
      <c r="A647" s="17" t="s">
        <v>337</v>
      </c>
    </row>
    <row r="648" spans="1:1">
      <c r="A648" s="17" t="s">
        <v>338</v>
      </c>
    </row>
    <row r="649" spans="1:1">
      <c r="A649" s="17" t="s">
        <v>339</v>
      </c>
    </row>
    <row r="650" spans="1:1">
      <c r="A650" s="17" t="s">
        <v>341</v>
      </c>
    </row>
    <row r="651" spans="1:1">
      <c r="A651" s="17" t="s">
        <v>342</v>
      </c>
    </row>
    <row r="652" spans="1:1">
      <c r="A652" s="17" t="s">
        <v>343</v>
      </c>
    </row>
    <row r="653" spans="1:1">
      <c r="A653" s="17" t="s">
        <v>344</v>
      </c>
    </row>
    <row r="654" spans="1:1">
      <c r="A654" s="17" t="s">
        <v>345</v>
      </c>
    </row>
    <row r="655" spans="1:1">
      <c r="A655" s="17" t="s">
        <v>346</v>
      </c>
    </row>
    <row r="656" spans="1:1">
      <c r="A656" s="17" t="s">
        <v>348</v>
      </c>
    </row>
    <row r="657" spans="1:1">
      <c r="A657" s="17" t="s">
        <v>349</v>
      </c>
    </row>
    <row r="658" spans="1:1">
      <c r="A658" s="17" t="s">
        <v>350</v>
      </c>
    </row>
    <row r="659" spans="1:1">
      <c r="A659" s="17" t="s">
        <v>351</v>
      </c>
    </row>
    <row r="660" spans="1:1">
      <c r="A660" s="17" t="s">
        <v>353</v>
      </c>
    </row>
    <row r="661" spans="1:1">
      <c r="A661" s="17" t="s">
        <v>354</v>
      </c>
    </row>
    <row r="662" spans="1:1">
      <c r="A662" s="17" t="s">
        <v>355</v>
      </c>
    </row>
    <row r="663" spans="1:1">
      <c r="A663" s="17" t="s">
        <v>356</v>
      </c>
    </row>
    <row r="664" spans="1:1">
      <c r="A664" s="17" t="s">
        <v>357</v>
      </c>
    </row>
    <row r="665" spans="1:1">
      <c r="A665" s="17" t="s">
        <v>358</v>
      </c>
    </row>
    <row r="666" spans="1:1">
      <c r="A666" s="17" t="s">
        <v>359</v>
      </c>
    </row>
    <row r="667" spans="1:1">
      <c r="A667" s="17" t="s">
        <v>360</v>
      </c>
    </row>
    <row r="668" spans="1:1">
      <c r="A668" s="17" t="s">
        <v>362</v>
      </c>
    </row>
    <row r="669" spans="1:1">
      <c r="A669" s="17" t="s">
        <v>363</v>
      </c>
    </row>
    <row r="670" spans="1:1">
      <c r="A670" s="17" t="s">
        <v>364</v>
      </c>
    </row>
    <row r="671" spans="1:1">
      <c r="A671" s="17" t="s">
        <v>365</v>
      </c>
    </row>
    <row r="672" spans="1:1">
      <c r="A672" s="17" t="s">
        <v>366</v>
      </c>
    </row>
    <row r="673" spans="1:1">
      <c r="A673" s="17" t="s">
        <v>367</v>
      </c>
    </row>
    <row r="674" spans="1:1">
      <c r="A674" s="17" t="s">
        <v>368</v>
      </c>
    </row>
    <row r="675" spans="1:1">
      <c r="A675" s="17" t="s">
        <v>369</v>
      </c>
    </row>
    <row r="676" spans="1:1">
      <c r="A676" s="17" t="s">
        <v>370</v>
      </c>
    </row>
    <row r="677" spans="1:1">
      <c r="A677" s="17" t="s">
        <v>371</v>
      </c>
    </row>
    <row r="678" spans="1:1">
      <c r="A678" s="17" t="s">
        <v>372</v>
      </c>
    </row>
    <row r="679" spans="1:1">
      <c r="A679" s="17" t="s">
        <v>373</v>
      </c>
    </row>
    <row r="680" spans="1:1">
      <c r="A680" s="17" t="s">
        <v>374</v>
      </c>
    </row>
    <row r="681" spans="1:1">
      <c r="A681" s="17" t="s">
        <v>375</v>
      </c>
    </row>
    <row r="682" spans="1:1">
      <c r="A682" s="17" t="s">
        <v>376</v>
      </c>
    </row>
    <row r="683" spans="1:1">
      <c r="A683" s="17" t="s">
        <v>377</v>
      </c>
    </row>
    <row r="684" spans="1:1">
      <c r="A684" s="17" t="s">
        <v>378</v>
      </c>
    </row>
    <row r="685" spans="1:1">
      <c r="A685" s="17" t="s">
        <v>379</v>
      </c>
    </row>
    <row r="686" spans="1:1">
      <c r="A686" s="17" t="s">
        <v>381</v>
      </c>
    </row>
    <row r="687" spans="1:1">
      <c r="A687" s="17" t="s">
        <v>382</v>
      </c>
    </row>
    <row r="688" spans="1:1">
      <c r="A688" s="17" t="s">
        <v>383</v>
      </c>
    </row>
    <row r="689" spans="1:1">
      <c r="A689" s="17" t="s">
        <v>384</v>
      </c>
    </row>
    <row r="690" spans="1:1">
      <c r="A690" s="17" t="s">
        <v>385</v>
      </c>
    </row>
    <row r="691" spans="1:1">
      <c r="A691" s="17" t="s">
        <v>386</v>
      </c>
    </row>
    <row r="692" spans="1:1">
      <c r="A692" s="17" t="s">
        <v>387</v>
      </c>
    </row>
    <row r="693" spans="1:1">
      <c r="A693" s="17" t="s">
        <v>388</v>
      </c>
    </row>
    <row r="694" spans="1:1">
      <c r="A694" s="17" t="s">
        <v>389</v>
      </c>
    </row>
    <row r="695" spans="1:1">
      <c r="A695" s="17" t="s">
        <v>390</v>
      </c>
    </row>
    <row r="696" spans="1:1">
      <c r="A696" s="17" t="s">
        <v>391</v>
      </c>
    </row>
    <row r="697" spans="1:1">
      <c r="A697" s="17" t="s">
        <v>392</v>
      </c>
    </row>
    <row r="698" spans="1:1">
      <c r="A698" s="17" t="s">
        <v>394</v>
      </c>
    </row>
    <row r="699" spans="1:1">
      <c r="A699" s="17" t="s">
        <v>395</v>
      </c>
    </row>
    <row r="700" spans="1:1">
      <c r="A700" s="17" t="s">
        <v>396</v>
      </c>
    </row>
    <row r="701" spans="1:1">
      <c r="A701" s="17" t="s">
        <v>397</v>
      </c>
    </row>
    <row r="702" spans="1:1">
      <c r="A702" s="17" t="s">
        <v>398</v>
      </c>
    </row>
    <row r="703" spans="1:1">
      <c r="A703" s="17" t="s">
        <v>399</v>
      </c>
    </row>
    <row r="704" spans="1:1">
      <c r="A704" s="17" t="s">
        <v>400</v>
      </c>
    </row>
    <row r="705" spans="1:1">
      <c r="A705" s="17" t="s">
        <v>401</v>
      </c>
    </row>
    <row r="706" spans="1:1">
      <c r="A706" s="17" t="s">
        <v>402</v>
      </c>
    </row>
    <row r="707" spans="1:1">
      <c r="A707" s="17" t="s">
        <v>403</v>
      </c>
    </row>
    <row r="708" spans="1:1">
      <c r="A708" s="17" t="s">
        <v>404</v>
      </c>
    </row>
    <row r="709" spans="1:1">
      <c r="A709" s="17" t="s">
        <v>406</v>
      </c>
    </row>
    <row r="710" spans="1:1">
      <c r="A710" s="17" t="s">
        <v>407</v>
      </c>
    </row>
    <row r="711" spans="1:1">
      <c r="A711" s="17" t="s">
        <v>408</v>
      </c>
    </row>
    <row r="712" spans="1:1">
      <c r="A712" s="17" t="s">
        <v>409</v>
      </c>
    </row>
    <row r="713" spans="1:1">
      <c r="A713" s="17" t="s">
        <v>411</v>
      </c>
    </row>
    <row r="714" spans="1:1">
      <c r="A714" s="17" t="s">
        <v>412</v>
      </c>
    </row>
    <row r="715" spans="1:1">
      <c r="A715" s="17" t="s">
        <v>413</v>
      </c>
    </row>
    <row r="716" spans="1:1">
      <c r="A716" s="17" t="s">
        <v>414</v>
      </c>
    </row>
    <row r="717" spans="1:1">
      <c r="A717" s="17" t="s">
        <v>415</v>
      </c>
    </row>
    <row r="718" spans="1:1">
      <c r="A718" s="17" t="s">
        <v>416</v>
      </c>
    </row>
    <row r="719" spans="1:1">
      <c r="A719" s="17" t="s">
        <v>417</v>
      </c>
    </row>
    <row r="720" spans="1:1">
      <c r="A720" s="17" t="s">
        <v>418</v>
      </c>
    </row>
    <row r="721" spans="1:1">
      <c r="A721" s="17" t="s">
        <v>419</v>
      </c>
    </row>
    <row r="722" spans="1:1">
      <c r="A722" s="17" t="s">
        <v>420</v>
      </c>
    </row>
    <row r="723" spans="1:1">
      <c r="A723" s="17" t="s">
        <v>421</v>
      </c>
    </row>
    <row r="724" spans="1:1">
      <c r="A724" s="17" t="s">
        <v>422</v>
      </c>
    </row>
    <row r="725" spans="1:1">
      <c r="A725" s="17" t="s">
        <v>423</v>
      </c>
    </row>
    <row r="726" spans="1:1">
      <c r="A726" s="17" t="s">
        <v>424</v>
      </c>
    </row>
    <row r="727" spans="1:1">
      <c r="A727" s="17" t="s">
        <v>425</v>
      </c>
    </row>
    <row r="728" spans="1:1">
      <c r="A728" s="17" t="s">
        <v>426</v>
      </c>
    </row>
    <row r="729" spans="1:1">
      <c r="A729" s="17" t="s">
        <v>427</v>
      </c>
    </row>
    <row r="730" spans="1:1">
      <c r="A730" s="17" t="s">
        <v>428</v>
      </c>
    </row>
    <row r="731" spans="1:1">
      <c r="A731" s="17" t="s">
        <v>429</v>
      </c>
    </row>
    <row r="732" spans="1:1">
      <c r="A732" s="17" t="s">
        <v>430</v>
      </c>
    </row>
    <row r="733" spans="1:1">
      <c r="A733" s="17" t="s">
        <v>431</v>
      </c>
    </row>
    <row r="734" spans="1:1">
      <c r="A734" s="17" t="s">
        <v>432</v>
      </c>
    </row>
    <row r="735" spans="1:1">
      <c r="A735" s="17" t="s">
        <v>434</v>
      </c>
    </row>
    <row r="736" spans="1:1">
      <c r="A736" s="17" t="s">
        <v>435</v>
      </c>
    </row>
    <row r="737" spans="1:1">
      <c r="A737" s="17" t="s">
        <v>437</v>
      </c>
    </row>
    <row r="738" spans="1:1">
      <c r="A738" s="17" t="s">
        <v>438</v>
      </c>
    </row>
    <row r="739" spans="1:1">
      <c r="A739" s="17" t="s">
        <v>439</v>
      </c>
    </row>
    <row r="740" spans="1:1">
      <c r="A740" s="17" t="s">
        <v>440</v>
      </c>
    </row>
    <row r="741" spans="1:1">
      <c r="A741" s="17" t="s">
        <v>441</v>
      </c>
    </row>
    <row r="742" spans="1:1">
      <c r="A742" s="17" t="s">
        <v>442</v>
      </c>
    </row>
    <row r="743" spans="1:1">
      <c r="A743" s="17" t="s">
        <v>443</v>
      </c>
    </row>
    <row r="744" spans="1:1">
      <c r="A744" s="17" t="s">
        <v>444</v>
      </c>
    </row>
    <row r="745" spans="1:1">
      <c r="A745" s="17" t="s">
        <v>445</v>
      </c>
    </row>
    <row r="746" spans="1:1">
      <c r="A746" s="17" t="s">
        <v>446</v>
      </c>
    </row>
    <row r="747" spans="1:1">
      <c r="A747" s="17" t="s">
        <v>447</v>
      </c>
    </row>
    <row r="748" spans="1:1">
      <c r="A748" s="17" t="s">
        <v>448</v>
      </c>
    </row>
    <row r="749" spans="1:1">
      <c r="A749" s="17" t="s">
        <v>449</v>
      </c>
    </row>
    <row r="750" spans="1:1">
      <c r="A750" s="17" t="s">
        <v>450</v>
      </c>
    </row>
    <row r="751" spans="1:1">
      <c r="A751" s="17" t="s">
        <v>16</v>
      </c>
    </row>
    <row r="752" spans="1:1">
      <c r="A752" s="17" t="s">
        <v>451</v>
      </c>
    </row>
    <row r="753" spans="1:1">
      <c r="A753" s="17" t="s">
        <v>453</v>
      </c>
    </row>
    <row r="754" spans="1:1">
      <c r="A754" s="17" t="s">
        <v>454</v>
      </c>
    </row>
    <row r="755" spans="1:1">
      <c r="A755" s="17" t="s">
        <v>455</v>
      </c>
    </row>
    <row r="756" spans="1:1">
      <c r="A756" s="17" t="s">
        <v>456</v>
      </c>
    </row>
    <row r="757" spans="1:1">
      <c r="A757" s="17" t="s">
        <v>457</v>
      </c>
    </row>
    <row r="758" spans="1:1">
      <c r="A758"/>
    </row>
    <row r="759" spans="1:1">
      <c r="A759" s="17" t="s">
        <v>24</v>
      </c>
    </row>
    <row r="760" spans="1:1">
      <c r="A760" s="17" t="s">
        <v>25</v>
      </c>
    </row>
    <row r="761" spans="1:1">
      <c r="A761" s="17" t="s">
        <v>26</v>
      </c>
    </row>
    <row r="762" spans="1:1">
      <c r="A762" s="17" t="s">
        <v>27</v>
      </c>
    </row>
    <row r="763" spans="1:1">
      <c r="A763" s="17" t="s">
        <v>28</v>
      </c>
    </row>
    <row r="764" spans="1:1">
      <c r="A764" s="17" t="s">
        <v>13</v>
      </c>
    </row>
    <row r="765" spans="1:1">
      <c r="A765" s="17" t="s">
        <v>29</v>
      </c>
    </row>
    <row r="766" spans="1:1">
      <c r="A766" s="17" t="s">
        <v>30</v>
      </c>
    </row>
    <row r="767" spans="1:1">
      <c r="A767" s="17" t="s">
        <v>31</v>
      </c>
    </row>
    <row r="768" spans="1:1">
      <c r="A768" s="17" t="s">
        <v>32</v>
      </c>
    </row>
    <row r="769" spans="1:1">
      <c r="A769" s="17" t="s">
        <v>33</v>
      </c>
    </row>
    <row r="770" spans="1:1">
      <c r="A770" s="17" t="s">
        <v>34</v>
      </c>
    </row>
    <row r="771" spans="1:1">
      <c r="A771" s="17" t="s">
        <v>17</v>
      </c>
    </row>
    <row r="772" spans="1:1">
      <c r="A772" s="17" t="s">
        <v>35</v>
      </c>
    </row>
    <row r="773" spans="1:1">
      <c r="A773" s="17" t="s">
        <v>36</v>
      </c>
    </row>
    <row r="774" spans="1:1">
      <c r="A774" s="17" t="s">
        <v>37</v>
      </c>
    </row>
    <row r="775" spans="1:1">
      <c r="A775" s="17" t="s">
        <v>38</v>
      </c>
    </row>
    <row r="776" spans="1:1">
      <c r="A776" s="17" t="s">
        <v>39</v>
      </c>
    </row>
    <row r="777" spans="1:1">
      <c r="A777" s="17" t="s">
        <v>40</v>
      </c>
    </row>
    <row r="778" spans="1:1">
      <c r="A778" s="17" t="s">
        <v>41</v>
      </c>
    </row>
    <row r="779" spans="1:1">
      <c r="A779" s="17" t="s">
        <v>18</v>
      </c>
    </row>
    <row r="780" spans="1:1">
      <c r="A780" s="17" t="s">
        <v>42</v>
      </c>
    </row>
    <row r="781" spans="1:1">
      <c r="A781" s="17" t="s">
        <v>43</v>
      </c>
    </row>
    <row r="782" spans="1:1">
      <c r="A782" s="17" t="s">
        <v>44</v>
      </c>
    </row>
    <row r="783" spans="1:1">
      <c r="A783" s="17" t="s">
        <v>45</v>
      </c>
    </row>
    <row r="784" spans="1:1">
      <c r="A784" s="17" t="s">
        <v>46</v>
      </c>
    </row>
    <row r="785" spans="1:1">
      <c r="A785" s="17" t="s">
        <v>47</v>
      </c>
    </row>
    <row r="786" spans="1:1">
      <c r="A786" s="17" t="s">
        <v>48</v>
      </c>
    </row>
    <row r="787" spans="1:1">
      <c r="A787" s="17" t="s">
        <v>49</v>
      </c>
    </row>
    <row r="788" spans="1:1">
      <c r="A788" s="17" t="s">
        <v>50</v>
      </c>
    </row>
    <row r="789" spans="1:1">
      <c r="A789" s="17" t="s">
        <v>16</v>
      </c>
    </row>
    <row r="790" spans="1:1">
      <c r="A790" s="17" t="s">
        <v>51</v>
      </c>
    </row>
    <row r="791" spans="1:1">
      <c r="A791" s="17" t="s">
        <v>14</v>
      </c>
    </row>
    <row r="792" spans="1:1">
      <c r="A792" s="17" t="s">
        <v>20</v>
      </c>
    </row>
    <row r="793" spans="1:1">
      <c r="A793" s="17" t="s">
        <v>52</v>
      </c>
    </row>
    <row r="794" spans="1:1">
      <c r="A794" s="17" t="s">
        <v>19</v>
      </c>
    </row>
    <row r="795" spans="1:1">
      <c r="A795" s="17" t="s">
        <v>53</v>
      </c>
    </row>
    <row r="796" spans="1:1">
      <c r="A796" s="17" t="s">
        <v>15</v>
      </c>
    </row>
    <row r="797" spans="1:1">
      <c r="A797" s="17" t="s">
        <v>54</v>
      </c>
    </row>
  </sheetData>
  <protectedRanges>
    <protectedRange sqref="L5" name="Range2"/>
    <protectedRange sqref="L3:P3" name="Range1"/>
  </protectedRanges>
  <mergeCells count="4">
    <mergeCell ref="B1:O1"/>
    <mergeCell ref="L3:P3"/>
    <mergeCell ref="L4:P4"/>
    <mergeCell ref="L5:P5"/>
  </mergeCells>
  <phoneticPr fontId="4" type="noConversion"/>
  <dataValidations count="2">
    <dataValidation type="list" allowBlank="1" showInputMessage="1" showErrorMessage="1" sqref="L3">
      <formula1>$A$1:$A$353</formula1>
    </dataValidation>
    <dataValidation type="list" allowBlank="1" showInputMessage="1" showErrorMessage="1" sqref="L5">
      <formula1>$A$400:$A$800</formula1>
    </dataValidation>
  </dataValidations>
  <pageMargins left="0.31" right="0.31" top="0.36000000000000004" bottom="0.36000000000000004" header="0.30000000000000004" footer="0.30000000000000004"/>
  <pageSetup paperSize="9" scale="75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B2:AQ408"/>
  <sheetViews>
    <sheetView workbookViewId="0">
      <selection activeCell="A2" sqref="A2"/>
    </sheetView>
  </sheetViews>
  <sheetFormatPr baseColWidth="10" defaultColWidth="11.5" defaultRowHeight="14" x14ac:dyDescent="0"/>
  <cols>
    <col min="1" max="1" width="11.5" customWidth="1"/>
    <col min="2" max="2" width="24" bestFit="1" customWidth="1"/>
    <col min="3" max="6" width="11.5" customWidth="1"/>
    <col min="7" max="7" width="24" bestFit="1" customWidth="1"/>
  </cols>
  <sheetData>
    <row r="2" spans="2:33">
      <c r="B2" s="17" t="s">
        <v>59</v>
      </c>
      <c r="D2" s="17" t="s">
        <v>59</v>
      </c>
      <c r="E2" t="s">
        <v>483</v>
      </c>
      <c r="G2" s="17" t="s">
        <v>61</v>
      </c>
      <c r="I2" s="38" t="s">
        <v>61</v>
      </c>
      <c r="J2" s="39">
        <v>61.6</v>
      </c>
      <c r="K2" s="40" t="s">
        <v>484</v>
      </c>
      <c r="L2" s="41" t="s">
        <v>485</v>
      </c>
      <c r="M2" s="42" t="s">
        <v>486</v>
      </c>
      <c r="N2" t="s">
        <v>0</v>
      </c>
      <c r="O2" t="s">
        <v>439</v>
      </c>
      <c r="S2" s="45" t="s">
        <v>61</v>
      </c>
      <c r="T2" s="45" t="s">
        <v>26</v>
      </c>
    </row>
    <row r="3" spans="2:33">
      <c r="B3" s="17" t="s">
        <v>60</v>
      </c>
      <c r="D3" s="17" t="s">
        <v>60</v>
      </c>
      <c r="E3" t="s">
        <v>483</v>
      </c>
      <c r="G3" s="17" t="s">
        <v>62</v>
      </c>
      <c r="I3" s="38" t="s">
        <v>62</v>
      </c>
      <c r="J3" s="39">
        <v>94.1</v>
      </c>
      <c r="K3" s="40" t="s">
        <v>487</v>
      </c>
      <c r="L3" s="41" t="s">
        <v>488</v>
      </c>
      <c r="M3" s="42" t="s">
        <v>489</v>
      </c>
      <c r="N3" t="s">
        <v>0</v>
      </c>
      <c r="O3" t="s">
        <v>13</v>
      </c>
      <c r="S3" s="45" t="s">
        <v>62</v>
      </c>
      <c r="T3" s="45" t="s">
        <v>13</v>
      </c>
    </row>
    <row r="4" spans="2:33">
      <c r="B4" s="17" t="s">
        <v>61</v>
      </c>
      <c r="D4" s="17" t="s">
        <v>61</v>
      </c>
      <c r="G4" s="17" t="s">
        <v>63</v>
      </c>
      <c r="I4" s="38" t="s">
        <v>63</v>
      </c>
      <c r="J4" s="39">
        <v>121.6</v>
      </c>
      <c r="K4" s="40" t="s">
        <v>490</v>
      </c>
      <c r="L4" s="43" t="s">
        <v>486</v>
      </c>
      <c r="M4" s="42" t="s">
        <v>486</v>
      </c>
      <c r="N4" t="s">
        <v>0</v>
      </c>
      <c r="O4" t="s">
        <v>151</v>
      </c>
      <c r="S4" s="45" t="s">
        <v>63</v>
      </c>
      <c r="T4" s="45" t="s">
        <v>506</v>
      </c>
    </row>
    <row r="5" spans="2:33">
      <c r="B5" s="17" t="s">
        <v>62</v>
      </c>
      <c r="D5" s="17" t="s">
        <v>62</v>
      </c>
      <c r="G5" s="17" t="s">
        <v>67</v>
      </c>
      <c r="I5" s="38" t="s">
        <v>67</v>
      </c>
      <c r="J5" s="39">
        <v>150.6</v>
      </c>
      <c r="K5" s="40" t="s">
        <v>484</v>
      </c>
      <c r="L5" s="41" t="s">
        <v>485</v>
      </c>
      <c r="M5" s="42" t="s">
        <v>486</v>
      </c>
      <c r="N5" t="s">
        <v>0</v>
      </c>
      <c r="O5" t="s">
        <v>439</v>
      </c>
      <c r="S5" s="45" t="s">
        <v>67</v>
      </c>
      <c r="T5" s="45" t="s">
        <v>26</v>
      </c>
      <c r="X5" s="45" t="str">
        <f>""</f>
        <v/>
      </c>
      <c r="Y5" s="45" t="str">
        <f>""</f>
        <v/>
      </c>
    </row>
    <row r="6" spans="2:33">
      <c r="B6" s="17" t="s">
        <v>63</v>
      </c>
      <c r="D6" s="17" t="s">
        <v>63</v>
      </c>
      <c r="G6" s="17" t="s">
        <v>68</v>
      </c>
      <c r="I6" s="38" t="s">
        <v>68</v>
      </c>
      <c r="J6" s="39">
        <v>117</v>
      </c>
      <c r="K6" s="40" t="s">
        <v>490</v>
      </c>
      <c r="L6" s="41" t="s">
        <v>491</v>
      </c>
      <c r="M6" s="42" t="s">
        <v>486</v>
      </c>
      <c r="N6" t="s">
        <v>0</v>
      </c>
      <c r="O6" t="s">
        <v>300</v>
      </c>
      <c r="S6" s="45" t="s">
        <v>68</v>
      </c>
      <c r="T6" s="45" t="s">
        <v>506</v>
      </c>
      <c r="X6" s="45" t="str">
        <f>""</f>
        <v/>
      </c>
      <c r="Y6" s="45" t="str">
        <f>""</f>
        <v/>
      </c>
    </row>
    <row r="7" spans="2:33">
      <c r="B7" s="17" t="s">
        <v>64</v>
      </c>
      <c r="D7" s="17" t="s">
        <v>64</v>
      </c>
      <c r="E7" t="s">
        <v>482</v>
      </c>
      <c r="G7" s="17" t="s">
        <v>69</v>
      </c>
      <c r="I7" s="38" t="s">
        <v>69</v>
      </c>
      <c r="J7" s="39">
        <v>115.5</v>
      </c>
      <c r="K7" s="40" t="s">
        <v>484</v>
      </c>
      <c r="L7" s="43" t="s">
        <v>486</v>
      </c>
      <c r="M7" s="42" t="s">
        <v>486</v>
      </c>
      <c r="N7" t="s">
        <v>0</v>
      </c>
      <c r="O7" t="s">
        <v>235</v>
      </c>
      <c r="S7" s="45" t="s">
        <v>69</v>
      </c>
      <c r="T7" s="45" t="s">
        <v>35</v>
      </c>
      <c r="X7" s="45" t="str">
        <f>""</f>
        <v/>
      </c>
      <c r="Y7" s="45" t="str">
        <f>""</f>
        <v/>
      </c>
    </row>
    <row r="8" spans="2:33">
      <c r="B8" s="17" t="s">
        <v>65</v>
      </c>
      <c r="D8" s="17" t="s">
        <v>65</v>
      </c>
      <c r="E8" t="s">
        <v>483</v>
      </c>
      <c r="G8" s="17" t="s">
        <v>70</v>
      </c>
      <c r="I8" s="38" t="s">
        <v>70</v>
      </c>
      <c r="J8" s="39">
        <v>174.4</v>
      </c>
      <c r="K8" s="40" t="s">
        <v>484</v>
      </c>
      <c r="L8" s="41" t="s">
        <v>492</v>
      </c>
      <c r="M8" s="42" t="s">
        <v>486</v>
      </c>
      <c r="N8" t="s">
        <v>0</v>
      </c>
      <c r="O8" t="s">
        <v>105</v>
      </c>
      <c r="S8" s="45" t="s">
        <v>70</v>
      </c>
      <c r="T8" s="45" t="s">
        <v>45</v>
      </c>
      <c r="U8" s="45" t="s">
        <v>54</v>
      </c>
      <c r="V8" s="45" t="str">
        <f>""</f>
        <v/>
      </c>
      <c r="W8" s="45" t="str">
        <f>""</f>
        <v/>
      </c>
      <c r="X8" s="45" t="str">
        <f>""</f>
        <v/>
      </c>
      <c r="Y8" s="45" t="str">
        <f>""</f>
        <v/>
      </c>
    </row>
    <row r="9" spans="2:33">
      <c r="B9" s="17" t="s">
        <v>66</v>
      </c>
      <c r="D9" s="17" t="s">
        <v>66</v>
      </c>
      <c r="E9" t="s">
        <v>483</v>
      </c>
      <c r="G9" s="17" t="s">
        <v>71</v>
      </c>
      <c r="I9" s="38" t="s">
        <v>71</v>
      </c>
      <c r="J9" s="39">
        <v>85.6</v>
      </c>
      <c r="K9" s="40" t="s">
        <v>493</v>
      </c>
      <c r="L9" s="41" t="s">
        <v>488</v>
      </c>
      <c r="M9" s="42" t="s">
        <v>489</v>
      </c>
      <c r="N9" t="s">
        <v>0</v>
      </c>
      <c r="O9" t="s">
        <v>386</v>
      </c>
      <c r="S9" s="45" t="s">
        <v>71</v>
      </c>
      <c r="T9" s="45" t="s">
        <v>40</v>
      </c>
      <c r="V9" s="45" t="str">
        <f>""</f>
        <v/>
      </c>
      <c r="W9" s="45" t="str">
        <f>""</f>
        <v/>
      </c>
      <c r="X9" s="45" t="str">
        <f>""</f>
        <v/>
      </c>
      <c r="Y9" s="45" t="str">
        <f>""</f>
        <v/>
      </c>
    </row>
    <row r="10" spans="2:33">
      <c r="B10" s="17" t="s">
        <v>67</v>
      </c>
      <c r="D10" s="17" t="s">
        <v>67</v>
      </c>
      <c r="G10" s="17" t="s">
        <v>72</v>
      </c>
      <c r="I10" s="38" t="s">
        <v>72</v>
      </c>
      <c r="J10" s="39">
        <v>179.7</v>
      </c>
      <c r="K10" s="40" t="s">
        <v>494</v>
      </c>
      <c r="L10" s="41" t="s">
        <v>495</v>
      </c>
      <c r="M10" s="42" t="s">
        <v>496</v>
      </c>
      <c r="N10" t="s">
        <v>42</v>
      </c>
      <c r="S10" s="45" t="s">
        <v>72</v>
      </c>
      <c r="T10" s="45" t="s">
        <v>42</v>
      </c>
      <c r="V10" s="45" t="str">
        <f>""</f>
        <v/>
      </c>
      <c r="W10" s="45" t="str">
        <f>""</f>
        <v/>
      </c>
      <c r="X10" s="45" t="str">
        <f>""</f>
        <v/>
      </c>
      <c r="Y10" s="45" t="str">
        <f>""</f>
        <v/>
      </c>
      <c r="AB10" s="45" t="str">
        <f>""</f>
        <v/>
      </c>
      <c r="AC10" s="45" t="str">
        <f>""</f>
        <v/>
      </c>
      <c r="AF10" s="45" t="str">
        <f>""</f>
        <v/>
      </c>
      <c r="AG10" s="45" t="str">
        <f>""</f>
        <v/>
      </c>
    </row>
    <row r="11" spans="2:33">
      <c r="B11" s="17" t="s">
        <v>68</v>
      </c>
      <c r="D11" s="17" t="s">
        <v>68</v>
      </c>
      <c r="G11" s="17" t="s">
        <v>73</v>
      </c>
      <c r="I11" s="38" t="s">
        <v>73</v>
      </c>
      <c r="J11" s="39">
        <v>348.2</v>
      </c>
      <c r="K11" s="40" t="s">
        <v>494</v>
      </c>
      <c r="L11" s="41" t="s">
        <v>495</v>
      </c>
      <c r="M11" s="42" t="s">
        <v>496</v>
      </c>
      <c r="N11" t="s">
        <v>42</v>
      </c>
      <c r="S11" s="45" t="s">
        <v>73</v>
      </c>
      <c r="T11" s="45" t="s">
        <v>42</v>
      </c>
      <c r="V11" s="45" t="str">
        <f>""</f>
        <v/>
      </c>
      <c r="W11" s="45" t="str">
        <f>""</f>
        <v/>
      </c>
      <c r="X11" s="45" t="str">
        <f>""</f>
        <v/>
      </c>
      <c r="Y11" s="45" t="str">
        <f>""</f>
        <v/>
      </c>
      <c r="AB11" s="45" t="str">
        <f>""</f>
        <v/>
      </c>
      <c r="AC11" s="45" t="str">
        <f>""</f>
        <v/>
      </c>
      <c r="AF11" s="45" t="str">
        <f>""</f>
        <v/>
      </c>
      <c r="AG11" s="45" t="str">
        <f>""</f>
        <v/>
      </c>
    </row>
    <row r="12" spans="2:33">
      <c r="B12" s="17" t="s">
        <v>69</v>
      </c>
      <c r="D12" s="17" t="s">
        <v>69</v>
      </c>
      <c r="G12" s="17" t="s">
        <v>74</v>
      </c>
      <c r="I12" s="38" t="s">
        <v>74</v>
      </c>
      <c r="J12" s="39">
        <v>227.6</v>
      </c>
      <c r="K12" s="40" t="s">
        <v>497</v>
      </c>
      <c r="L12" s="41" t="s">
        <v>491</v>
      </c>
      <c r="M12" s="42" t="s">
        <v>496</v>
      </c>
      <c r="N12" t="s">
        <v>498</v>
      </c>
      <c r="S12" s="45" t="s">
        <v>74</v>
      </c>
      <c r="T12" s="45" t="s">
        <v>36</v>
      </c>
      <c r="U12" s="45" t="s">
        <v>43</v>
      </c>
      <c r="V12" s="45" t="str">
        <f>""</f>
        <v/>
      </c>
      <c r="W12" s="45" t="str">
        <f>""</f>
        <v/>
      </c>
      <c r="X12" s="45" t="str">
        <f>""</f>
        <v/>
      </c>
      <c r="Y12" s="45" t="str">
        <f>""</f>
        <v/>
      </c>
      <c r="Z12" s="45" t="str">
        <f>""</f>
        <v/>
      </c>
      <c r="AA12" s="45" t="str">
        <f>""</f>
        <v/>
      </c>
      <c r="AB12" s="45" t="str">
        <f>""</f>
        <v/>
      </c>
      <c r="AC12" s="45" t="str">
        <f>""</f>
        <v/>
      </c>
      <c r="AF12" s="45" t="str">
        <f>""</f>
        <v/>
      </c>
      <c r="AG12" s="45" t="str">
        <f>""</f>
        <v/>
      </c>
    </row>
    <row r="13" spans="2:33">
      <c r="B13" s="17" t="s">
        <v>70</v>
      </c>
      <c r="D13" s="17" t="s">
        <v>70</v>
      </c>
      <c r="G13" s="17" t="s">
        <v>75</v>
      </c>
      <c r="I13" s="38" t="s">
        <v>75</v>
      </c>
      <c r="J13" s="39">
        <v>70.7</v>
      </c>
      <c r="K13" s="40" t="s">
        <v>487</v>
      </c>
      <c r="L13" s="41" t="s">
        <v>491</v>
      </c>
      <c r="M13" s="42" t="s">
        <v>489</v>
      </c>
      <c r="N13" t="s">
        <v>0</v>
      </c>
      <c r="O13" t="s">
        <v>13</v>
      </c>
      <c r="S13" s="45" t="s">
        <v>75</v>
      </c>
      <c r="T13" s="45" t="s">
        <v>13</v>
      </c>
      <c r="U13" s="45" t="str">
        <f>""</f>
        <v/>
      </c>
      <c r="V13" s="45" t="str">
        <f>""</f>
        <v/>
      </c>
      <c r="W13" s="45" t="str">
        <f>""</f>
        <v/>
      </c>
      <c r="X13" s="45" t="str">
        <f>""</f>
        <v/>
      </c>
      <c r="Y13" s="45" t="str">
        <f>""</f>
        <v/>
      </c>
      <c r="Z13" s="45" t="str">
        <f>""</f>
        <v/>
      </c>
      <c r="AA13" s="45" t="str">
        <f>""</f>
        <v/>
      </c>
      <c r="AB13" s="45" t="str">
        <f>""</f>
        <v/>
      </c>
      <c r="AC13" s="45" t="str">
        <f>""</f>
        <v/>
      </c>
      <c r="AF13" s="45" t="str">
        <f>""</f>
        <v/>
      </c>
      <c r="AG13" s="45" t="str">
        <f>""</f>
        <v/>
      </c>
    </row>
    <row r="14" spans="2:33">
      <c r="B14" s="17" t="s">
        <v>71</v>
      </c>
      <c r="D14" s="17" t="s">
        <v>71</v>
      </c>
      <c r="G14" s="17" t="s">
        <v>76</v>
      </c>
      <c r="I14" s="38" t="s">
        <v>76</v>
      </c>
      <c r="J14" s="39">
        <v>175.2</v>
      </c>
      <c r="K14" s="40" t="s">
        <v>493</v>
      </c>
      <c r="L14" s="41" t="s">
        <v>491</v>
      </c>
      <c r="M14" s="42" t="s">
        <v>486</v>
      </c>
      <c r="N14" t="s">
        <v>0</v>
      </c>
      <c r="O14" t="s">
        <v>184</v>
      </c>
      <c r="S14" s="45" t="s">
        <v>76</v>
      </c>
      <c r="T14" s="45" t="s">
        <v>35</v>
      </c>
      <c r="U14" s="45" t="str">
        <f>""</f>
        <v/>
      </c>
      <c r="V14" s="45" t="str">
        <f>""</f>
        <v/>
      </c>
      <c r="W14" s="45" t="str">
        <f>""</f>
        <v/>
      </c>
      <c r="X14" s="45" t="str">
        <f>""</f>
        <v/>
      </c>
      <c r="Y14" s="45" t="str">
        <f>""</f>
        <v/>
      </c>
      <c r="Z14" s="45" t="str">
        <f>""</f>
        <v/>
      </c>
      <c r="AA14" s="45" t="str">
        <f>""</f>
        <v/>
      </c>
      <c r="AB14" s="45" t="str">
        <f>""</f>
        <v/>
      </c>
      <c r="AC14" s="45" t="str">
        <f>""</f>
        <v/>
      </c>
      <c r="AF14" s="45" t="str">
        <f>""</f>
        <v/>
      </c>
      <c r="AG14" s="45" t="str">
        <f>""</f>
        <v/>
      </c>
    </row>
    <row r="15" spans="2:33">
      <c r="B15" s="17" t="s">
        <v>72</v>
      </c>
      <c r="D15" s="17" t="s">
        <v>72</v>
      </c>
      <c r="G15" s="17" t="s">
        <v>77</v>
      </c>
      <c r="I15" s="38" t="s">
        <v>77</v>
      </c>
      <c r="J15" s="39">
        <v>165.1</v>
      </c>
      <c r="K15" s="40" t="s">
        <v>484</v>
      </c>
      <c r="L15" s="43" t="s">
        <v>486</v>
      </c>
      <c r="M15" s="42" t="s">
        <v>486</v>
      </c>
      <c r="N15" t="s">
        <v>0</v>
      </c>
      <c r="O15" t="s">
        <v>208</v>
      </c>
      <c r="S15" s="45" t="s">
        <v>77</v>
      </c>
      <c r="T15" s="45" t="s">
        <v>30</v>
      </c>
      <c r="U15" s="45" t="str">
        <f>""</f>
        <v/>
      </c>
      <c r="V15" s="45" t="str">
        <f>""</f>
        <v/>
      </c>
      <c r="W15" s="45" t="str">
        <f>""</f>
        <v/>
      </c>
      <c r="X15" s="45" t="str">
        <f>""</f>
        <v/>
      </c>
      <c r="Y15" s="45" t="str">
        <f>""</f>
        <v/>
      </c>
      <c r="Z15" s="45" t="str">
        <f>""</f>
        <v/>
      </c>
      <c r="AA15" s="45" t="str">
        <f>""</f>
        <v/>
      </c>
      <c r="AB15" s="45" t="str">
        <f>""</f>
        <v/>
      </c>
      <c r="AC15" s="45" t="str">
        <f>""</f>
        <v/>
      </c>
      <c r="AF15" s="45" t="str">
        <f>""</f>
        <v/>
      </c>
      <c r="AG15" s="45" t="str">
        <f>""</f>
        <v/>
      </c>
    </row>
    <row r="16" spans="2:33">
      <c r="B16" s="17" t="s">
        <v>73</v>
      </c>
      <c r="D16" s="17" t="s">
        <v>73</v>
      </c>
      <c r="G16" s="17" t="s">
        <v>78</v>
      </c>
      <c r="I16" s="38" t="s">
        <v>78</v>
      </c>
      <c r="J16" s="39">
        <v>111.8</v>
      </c>
      <c r="K16" s="40" t="s">
        <v>490</v>
      </c>
      <c r="L16" s="41" t="s">
        <v>492</v>
      </c>
      <c r="M16" s="42" t="s">
        <v>486</v>
      </c>
      <c r="N16" t="s">
        <v>0</v>
      </c>
      <c r="O16" t="s">
        <v>300</v>
      </c>
      <c r="S16" s="45" t="s">
        <v>78</v>
      </c>
      <c r="T16" s="45" t="s">
        <v>43</v>
      </c>
      <c r="U16" s="45" t="s">
        <v>506</v>
      </c>
      <c r="V16" s="45" t="str">
        <f>""</f>
        <v/>
      </c>
      <c r="W16" s="45" t="str">
        <f>""</f>
        <v/>
      </c>
      <c r="X16" s="45" t="str">
        <f>""</f>
        <v/>
      </c>
      <c r="Y16" s="45" t="str">
        <f>""</f>
        <v/>
      </c>
      <c r="Z16" s="45" t="str">
        <f>""</f>
        <v/>
      </c>
      <c r="AA16" s="45" t="str">
        <f>""</f>
        <v/>
      </c>
      <c r="AB16" s="45" t="str">
        <f>""</f>
        <v/>
      </c>
      <c r="AC16" s="45" t="str">
        <f>""</f>
        <v/>
      </c>
      <c r="AF16" s="45" t="str">
        <f>""</f>
        <v/>
      </c>
      <c r="AG16" s="45" t="str">
        <f>""</f>
        <v/>
      </c>
    </row>
    <row r="17" spans="2:33">
      <c r="B17" s="17" t="s">
        <v>74</v>
      </c>
      <c r="D17" s="17" t="s">
        <v>74</v>
      </c>
      <c r="G17" s="17" t="s">
        <v>79</v>
      </c>
      <c r="I17" s="38" t="s">
        <v>79</v>
      </c>
      <c r="J17" s="39">
        <v>179.7</v>
      </c>
      <c r="K17" s="40" t="s">
        <v>499</v>
      </c>
      <c r="L17" s="43" t="s">
        <v>486</v>
      </c>
      <c r="M17" s="42" t="s">
        <v>486</v>
      </c>
      <c r="N17" t="s">
        <v>500</v>
      </c>
      <c r="S17" s="45" t="s">
        <v>79</v>
      </c>
      <c r="T17" s="45" t="s">
        <v>50</v>
      </c>
      <c r="U17" s="45" t="str">
        <f>""</f>
        <v/>
      </c>
      <c r="V17" s="45" t="str">
        <f>""</f>
        <v/>
      </c>
      <c r="W17" s="45" t="str">
        <f>""</f>
        <v/>
      </c>
      <c r="X17" s="45" t="str">
        <f>""</f>
        <v/>
      </c>
      <c r="Y17" s="45" t="str">
        <f>""</f>
        <v/>
      </c>
      <c r="Z17" s="45" t="str">
        <f>""</f>
        <v/>
      </c>
      <c r="AA17" s="45" t="str">
        <f>""</f>
        <v/>
      </c>
      <c r="AB17" s="45" t="str">
        <f>""</f>
        <v/>
      </c>
      <c r="AC17" s="45" t="str">
        <f>""</f>
        <v/>
      </c>
      <c r="AF17" s="45" t="str">
        <f>""</f>
        <v/>
      </c>
      <c r="AG17" s="45" t="str">
        <f>""</f>
        <v/>
      </c>
    </row>
    <row r="18" spans="2:33">
      <c r="B18" s="17" t="s">
        <v>75</v>
      </c>
      <c r="D18" s="17" t="s">
        <v>75</v>
      </c>
      <c r="G18" s="17" t="s">
        <v>80</v>
      </c>
      <c r="I18" s="38" t="s">
        <v>80</v>
      </c>
      <c r="J18" s="39">
        <v>160.80000000000001</v>
      </c>
      <c r="K18" s="40" t="s">
        <v>493</v>
      </c>
      <c r="L18" s="43" t="s">
        <v>486</v>
      </c>
      <c r="M18" s="42" t="s">
        <v>486</v>
      </c>
      <c r="N18" t="s">
        <v>500</v>
      </c>
      <c r="S18" s="45" t="s">
        <v>80</v>
      </c>
      <c r="T18" s="45" t="s">
        <v>45</v>
      </c>
      <c r="U18" s="45" t="str">
        <f>""</f>
        <v/>
      </c>
      <c r="V18" s="45" t="str">
        <f>""</f>
        <v/>
      </c>
      <c r="W18" s="45" t="str">
        <f>""</f>
        <v/>
      </c>
      <c r="X18" s="45" t="str">
        <f>""</f>
        <v/>
      </c>
      <c r="Y18" s="45" t="str">
        <f>""</f>
        <v/>
      </c>
      <c r="Z18" s="45" t="str">
        <f>""</f>
        <v/>
      </c>
      <c r="AA18" s="45" t="str">
        <f>""</f>
        <v/>
      </c>
      <c r="AB18" s="45" t="str">
        <f>""</f>
        <v/>
      </c>
      <c r="AC18" s="45" t="str">
        <f>""</f>
        <v/>
      </c>
      <c r="AF18" s="45" t="str">
        <f>""</f>
        <v/>
      </c>
      <c r="AG18" s="45" t="str">
        <f>""</f>
        <v/>
      </c>
    </row>
    <row r="19" spans="2:33">
      <c r="B19" s="17" t="s">
        <v>76</v>
      </c>
      <c r="D19" s="17" t="s">
        <v>76</v>
      </c>
      <c r="G19" s="17" t="s">
        <v>81</v>
      </c>
      <c r="I19" s="38" t="s">
        <v>81</v>
      </c>
      <c r="J19" s="39">
        <v>228</v>
      </c>
      <c r="K19" s="40" t="s">
        <v>494</v>
      </c>
      <c r="L19" s="41" t="s">
        <v>495</v>
      </c>
      <c r="M19" s="42" t="s">
        <v>496</v>
      </c>
      <c r="N19" t="s">
        <v>42</v>
      </c>
      <c r="S19" s="45" t="s">
        <v>81</v>
      </c>
      <c r="T19" s="45" t="s">
        <v>42</v>
      </c>
      <c r="U19" s="45" t="str">
        <f>""</f>
        <v/>
      </c>
      <c r="V19" s="45" t="str">
        <f>""</f>
        <v/>
      </c>
      <c r="W19" s="45" t="str">
        <f>""</f>
        <v/>
      </c>
      <c r="X19" s="45" t="str">
        <f>""</f>
        <v/>
      </c>
      <c r="Y19" s="45" t="str">
        <f>""</f>
        <v/>
      </c>
      <c r="Z19" s="45" t="str">
        <f>""</f>
        <v/>
      </c>
      <c r="AA19" s="45" t="str">
        <f>""</f>
        <v/>
      </c>
      <c r="AB19" s="45" t="str">
        <f>""</f>
        <v/>
      </c>
      <c r="AC19" s="45" t="str">
        <f>""</f>
        <v/>
      </c>
      <c r="AD19" s="45" t="str">
        <f>""</f>
        <v/>
      </c>
      <c r="AE19" s="45" t="str">
        <f>""</f>
        <v/>
      </c>
      <c r="AF19" s="45" t="str">
        <f>""</f>
        <v/>
      </c>
      <c r="AG19" s="45" t="str">
        <f>""</f>
        <v/>
      </c>
    </row>
    <row r="20" spans="2:33">
      <c r="B20" s="17" t="s">
        <v>77</v>
      </c>
      <c r="D20" s="17" t="s">
        <v>77</v>
      </c>
      <c r="G20" s="17" t="s">
        <v>82</v>
      </c>
      <c r="I20" s="38" t="s">
        <v>82</v>
      </c>
      <c r="J20" s="39">
        <v>1036.9000000000001</v>
      </c>
      <c r="K20" s="40" t="s">
        <v>501</v>
      </c>
      <c r="L20" s="41" t="s">
        <v>495</v>
      </c>
      <c r="M20" s="42" t="s">
        <v>496</v>
      </c>
      <c r="N20" t="s">
        <v>498</v>
      </c>
      <c r="S20" s="45" t="s">
        <v>82</v>
      </c>
      <c r="T20" s="45" t="s">
        <v>31</v>
      </c>
      <c r="U20" s="45" t="str">
        <f>""</f>
        <v/>
      </c>
      <c r="V20" s="45" t="str">
        <f>""</f>
        <v/>
      </c>
      <c r="W20" s="45" t="str">
        <f>""</f>
        <v/>
      </c>
      <c r="X20" s="45" t="str">
        <f>""</f>
        <v/>
      </c>
      <c r="Y20" s="45" t="str">
        <f>""</f>
        <v/>
      </c>
      <c r="Z20" s="45" t="str">
        <f>""</f>
        <v/>
      </c>
      <c r="AA20" s="45" t="str">
        <f>""</f>
        <v/>
      </c>
      <c r="AB20" s="45" t="str">
        <f>""</f>
        <v/>
      </c>
      <c r="AC20" s="45" t="str">
        <f>""</f>
        <v/>
      </c>
      <c r="AD20" s="45" t="str">
        <f>""</f>
        <v/>
      </c>
      <c r="AE20" s="45" t="str">
        <f>""</f>
        <v/>
      </c>
      <c r="AF20" s="45" t="str">
        <f>""</f>
        <v/>
      </c>
      <c r="AG20" s="45" t="str">
        <f>""</f>
        <v/>
      </c>
    </row>
    <row r="21" spans="2:33">
      <c r="B21" s="17" t="s">
        <v>78</v>
      </c>
      <c r="D21" s="17" t="s">
        <v>78</v>
      </c>
      <c r="G21" s="17" t="s">
        <v>83</v>
      </c>
      <c r="I21" s="38" t="s">
        <v>83</v>
      </c>
      <c r="J21" s="39">
        <v>94</v>
      </c>
      <c r="K21" s="40" t="s">
        <v>490</v>
      </c>
      <c r="L21" s="41" t="s">
        <v>485</v>
      </c>
      <c r="M21" s="42" t="s">
        <v>486</v>
      </c>
      <c r="N21" t="s">
        <v>0</v>
      </c>
      <c r="O21" t="s">
        <v>246</v>
      </c>
      <c r="S21" s="45" t="s">
        <v>83</v>
      </c>
      <c r="T21" s="45" t="s">
        <v>37</v>
      </c>
      <c r="U21" s="45" t="str">
        <f>""</f>
        <v/>
      </c>
      <c r="V21" s="45" t="str">
        <f>""</f>
        <v/>
      </c>
      <c r="W21" s="45" t="str">
        <f>""</f>
        <v/>
      </c>
      <c r="X21" s="45" t="str">
        <f>""</f>
        <v/>
      </c>
      <c r="Y21" s="45" t="str">
        <f>""</f>
        <v/>
      </c>
      <c r="Z21" s="45" t="str">
        <f>""</f>
        <v/>
      </c>
      <c r="AA21" s="45" t="str">
        <f>""</f>
        <v/>
      </c>
      <c r="AB21" s="45" t="str">
        <f>""</f>
        <v/>
      </c>
      <c r="AC21" s="45" t="str">
        <f>""</f>
        <v/>
      </c>
      <c r="AD21" s="45" t="str">
        <f>""</f>
        <v/>
      </c>
      <c r="AE21" s="45" t="str">
        <f>""</f>
        <v/>
      </c>
      <c r="AF21" s="45" t="str">
        <f>""</f>
        <v/>
      </c>
      <c r="AG21" s="45" t="str">
        <f>""</f>
        <v/>
      </c>
    </row>
    <row r="22" spans="2:33">
      <c r="B22" s="17" t="s">
        <v>79</v>
      </c>
      <c r="D22" s="17" t="s">
        <v>79</v>
      </c>
      <c r="G22" s="17" t="s">
        <v>84</v>
      </c>
      <c r="I22" s="38" t="s">
        <v>84</v>
      </c>
      <c r="J22" s="39">
        <v>140</v>
      </c>
      <c r="K22" s="40" t="s">
        <v>487</v>
      </c>
      <c r="L22" s="41" t="s">
        <v>491</v>
      </c>
      <c r="M22" s="42" t="s">
        <v>496</v>
      </c>
      <c r="N22" t="s">
        <v>500</v>
      </c>
      <c r="S22" s="45" t="s">
        <v>84</v>
      </c>
      <c r="T22" s="45" t="s">
        <v>14</v>
      </c>
      <c r="U22" s="45" t="str">
        <f>""</f>
        <v/>
      </c>
      <c r="V22" s="45" t="str">
        <f>""</f>
        <v/>
      </c>
      <c r="W22" s="45" t="str">
        <f>""</f>
        <v/>
      </c>
      <c r="X22" s="45" t="str">
        <f>""</f>
        <v/>
      </c>
      <c r="Y22" s="45" t="str">
        <f>""</f>
        <v/>
      </c>
      <c r="Z22" s="45" t="str">
        <f>""</f>
        <v/>
      </c>
      <c r="AA22" s="45" t="str">
        <f>""</f>
        <v/>
      </c>
      <c r="AB22" s="45" t="str">
        <f>""</f>
        <v/>
      </c>
      <c r="AC22" s="45" t="str">
        <f>""</f>
        <v/>
      </c>
      <c r="AD22" s="45" t="str">
        <f>""</f>
        <v/>
      </c>
      <c r="AE22" s="45" t="str">
        <f>""</f>
        <v/>
      </c>
      <c r="AF22" s="45" t="str">
        <f>""</f>
        <v/>
      </c>
      <c r="AG22" s="45" t="str">
        <f>""</f>
        <v/>
      </c>
    </row>
    <row r="23" spans="2:33">
      <c r="B23" s="17" t="s">
        <v>80</v>
      </c>
      <c r="D23" s="17" t="s">
        <v>80</v>
      </c>
      <c r="G23" s="17" t="s">
        <v>85</v>
      </c>
      <c r="I23" s="38" t="s">
        <v>85</v>
      </c>
      <c r="J23" s="39">
        <v>140</v>
      </c>
      <c r="K23" s="40" t="s">
        <v>487</v>
      </c>
      <c r="L23" s="41" t="s">
        <v>485</v>
      </c>
      <c r="M23" s="42" t="s">
        <v>496</v>
      </c>
      <c r="N23" t="s">
        <v>500</v>
      </c>
      <c r="S23" s="45" t="s">
        <v>85</v>
      </c>
      <c r="T23" s="45" t="s">
        <v>14</v>
      </c>
      <c r="U23" s="45" t="str">
        <f>""</f>
        <v/>
      </c>
      <c r="V23" s="45" t="str">
        <f>""</f>
        <v/>
      </c>
      <c r="W23" s="45" t="str">
        <f>""</f>
        <v/>
      </c>
      <c r="X23" s="45" t="str">
        <f>""</f>
        <v/>
      </c>
      <c r="Y23" s="45" t="str">
        <f>""</f>
        <v/>
      </c>
      <c r="Z23" s="45" t="str">
        <f>""</f>
        <v/>
      </c>
      <c r="AA23" s="45" t="str">
        <f>""</f>
        <v/>
      </c>
      <c r="AB23" s="45" t="str">
        <f>""</f>
        <v/>
      </c>
      <c r="AC23" s="45" t="str">
        <f>""</f>
        <v/>
      </c>
      <c r="AD23" s="45" t="str">
        <f>""</f>
        <v/>
      </c>
      <c r="AE23" s="45" t="str">
        <f>""</f>
        <v/>
      </c>
      <c r="AF23" s="45" t="str">
        <f>""</f>
        <v/>
      </c>
      <c r="AG23" s="45" t="str">
        <f>""</f>
        <v/>
      </c>
    </row>
    <row r="24" spans="2:33">
      <c r="B24" s="17" t="s">
        <v>81</v>
      </c>
      <c r="D24" s="17" t="s">
        <v>81</v>
      </c>
      <c r="G24" s="17" t="s">
        <v>87</v>
      </c>
      <c r="I24" s="38" t="s">
        <v>87</v>
      </c>
      <c r="J24" s="39">
        <v>74.599999999999994</v>
      </c>
      <c r="K24" s="40" t="s">
        <v>490</v>
      </c>
      <c r="L24" s="43" t="s">
        <v>486</v>
      </c>
      <c r="M24" s="42" t="s">
        <v>486</v>
      </c>
      <c r="N24" t="s">
        <v>0</v>
      </c>
      <c r="O24" t="s">
        <v>151</v>
      </c>
      <c r="S24" s="45" t="s">
        <v>87</v>
      </c>
      <c r="T24" s="45" t="s">
        <v>43</v>
      </c>
      <c r="U24" s="45" t="s">
        <v>506</v>
      </c>
      <c r="V24" s="45" t="str">
        <f>""</f>
        <v/>
      </c>
      <c r="W24" s="45" t="str">
        <f>""</f>
        <v/>
      </c>
      <c r="X24" s="45" t="str">
        <f>""</f>
        <v/>
      </c>
      <c r="Y24" s="45" t="str">
        <f>""</f>
        <v/>
      </c>
      <c r="Z24" s="45" t="str">
        <f>""</f>
        <v/>
      </c>
      <c r="AA24" s="45" t="str">
        <f>""</f>
        <v/>
      </c>
      <c r="AB24" s="45" t="str">
        <f>""</f>
        <v/>
      </c>
      <c r="AC24" s="45" t="str">
        <f>""</f>
        <v/>
      </c>
      <c r="AD24" s="45" t="str">
        <f>""</f>
        <v/>
      </c>
      <c r="AE24" s="45" t="str">
        <f>""</f>
        <v/>
      </c>
      <c r="AF24" s="45" t="str">
        <f>""</f>
        <v/>
      </c>
      <c r="AG24" s="45" t="str">
        <f>""</f>
        <v/>
      </c>
    </row>
    <row r="25" spans="2:33">
      <c r="B25" s="17" t="s">
        <v>82</v>
      </c>
      <c r="D25" s="17" t="s">
        <v>82</v>
      </c>
      <c r="G25" s="17" t="s">
        <v>88</v>
      </c>
      <c r="I25" s="38" t="s">
        <v>88</v>
      </c>
      <c r="J25" s="39">
        <v>266.5</v>
      </c>
      <c r="K25" s="40" t="s">
        <v>487</v>
      </c>
      <c r="L25" s="41" t="s">
        <v>495</v>
      </c>
      <c r="M25" s="42" t="s">
        <v>496</v>
      </c>
      <c r="N25" t="s">
        <v>498</v>
      </c>
      <c r="S25" s="45" t="s">
        <v>88</v>
      </c>
      <c r="T25" s="45" t="s">
        <v>33</v>
      </c>
      <c r="U25" s="45" t="str">
        <f>""</f>
        <v/>
      </c>
      <c r="V25" s="45" t="str">
        <f>""</f>
        <v/>
      </c>
      <c r="W25" s="45" t="str">
        <f>""</f>
        <v/>
      </c>
      <c r="X25" s="45" t="str">
        <f>""</f>
        <v/>
      </c>
      <c r="Y25" s="45" t="str">
        <f>""</f>
        <v/>
      </c>
      <c r="Z25" s="45" t="str">
        <f>""</f>
        <v/>
      </c>
      <c r="AA25" s="45" t="str">
        <f>""</f>
        <v/>
      </c>
      <c r="AB25" s="45" t="str">
        <f>""</f>
        <v/>
      </c>
      <c r="AC25" s="45" t="str">
        <f>""</f>
        <v/>
      </c>
      <c r="AD25" s="45" t="str">
        <f>""</f>
        <v/>
      </c>
      <c r="AE25" s="45" t="str">
        <f>""</f>
        <v/>
      </c>
      <c r="AF25" s="45" t="str">
        <f>""</f>
        <v/>
      </c>
      <c r="AG25" s="45" t="str">
        <f>""</f>
        <v/>
      </c>
    </row>
    <row r="26" spans="2:33">
      <c r="B26" s="17" t="s">
        <v>83</v>
      </c>
      <c r="D26" s="17" t="s">
        <v>83</v>
      </c>
      <c r="G26" s="17" t="s">
        <v>89</v>
      </c>
      <c r="I26" s="38" t="s">
        <v>89</v>
      </c>
      <c r="J26" s="39">
        <v>59</v>
      </c>
      <c r="K26" s="40" t="s">
        <v>490</v>
      </c>
      <c r="L26" s="43" t="s">
        <v>486</v>
      </c>
      <c r="M26" s="42" t="s">
        <v>489</v>
      </c>
      <c r="N26" t="s">
        <v>0</v>
      </c>
      <c r="O26" t="s">
        <v>251</v>
      </c>
      <c r="S26" s="45" t="s">
        <v>89</v>
      </c>
      <c r="T26" s="45" t="s">
        <v>38</v>
      </c>
      <c r="U26" s="45" t="str">
        <f>""</f>
        <v/>
      </c>
      <c r="V26" s="45" t="str">
        <f>""</f>
        <v/>
      </c>
      <c r="W26" s="45" t="str">
        <f>""</f>
        <v/>
      </c>
      <c r="X26" s="45" t="str">
        <f>""</f>
        <v/>
      </c>
      <c r="Y26" s="45" t="str">
        <f>""</f>
        <v/>
      </c>
      <c r="Z26" s="45" t="str">
        <f>""</f>
        <v/>
      </c>
      <c r="AA26" s="45" t="str">
        <f>""</f>
        <v/>
      </c>
      <c r="AB26" s="45" t="str">
        <f>""</f>
        <v/>
      </c>
      <c r="AC26" s="45" t="str">
        <f>""</f>
        <v/>
      </c>
      <c r="AD26" s="45" t="str">
        <f>""</f>
        <v/>
      </c>
      <c r="AE26" s="45" t="str">
        <f>""</f>
        <v/>
      </c>
      <c r="AF26" s="45" t="str">
        <f>""</f>
        <v/>
      </c>
      <c r="AG26" s="45" t="str">
        <f>""</f>
        <v/>
      </c>
    </row>
    <row r="27" spans="2:33">
      <c r="B27" s="17" t="s">
        <v>84</v>
      </c>
      <c r="D27" s="17" t="s">
        <v>84</v>
      </c>
      <c r="G27" s="17" t="s">
        <v>90</v>
      </c>
      <c r="I27" s="38" t="s">
        <v>90</v>
      </c>
      <c r="J27" s="39">
        <v>168.1</v>
      </c>
      <c r="K27" s="40" t="s">
        <v>499</v>
      </c>
      <c r="L27" s="41" t="s">
        <v>485</v>
      </c>
      <c r="M27" s="42" t="s">
        <v>496</v>
      </c>
      <c r="N27" t="s">
        <v>500</v>
      </c>
      <c r="S27" s="45" t="s">
        <v>90</v>
      </c>
      <c r="T27" s="45" t="s">
        <v>19</v>
      </c>
      <c r="U27" s="45" t="str">
        <f>""</f>
        <v/>
      </c>
      <c r="V27" s="45" t="str">
        <f>""</f>
        <v/>
      </c>
      <c r="W27" s="45" t="str">
        <f>""</f>
        <v/>
      </c>
      <c r="X27" s="45" t="str">
        <f>""</f>
        <v/>
      </c>
      <c r="Y27" s="45" t="str">
        <f>""</f>
        <v/>
      </c>
      <c r="Z27" s="45" t="str">
        <f>""</f>
        <v/>
      </c>
      <c r="AA27" s="45" t="str">
        <f>""</f>
        <v/>
      </c>
      <c r="AB27" s="45" t="str">
        <f>""</f>
        <v/>
      </c>
      <c r="AC27" s="45" t="str">
        <f>""</f>
        <v/>
      </c>
      <c r="AD27" s="45" t="str">
        <f>""</f>
        <v/>
      </c>
      <c r="AE27" s="45" t="str">
        <f>""</f>
        <v/>
      </c>
      <c r="AF27" s="45" t="str">
        <f>""</f>
        <v/>
      </c>
      <c r="AG27" s="45" t="str">
        <f>""</f>
        <v/>
      </c>
    </row>
    <row r="28" spans="2:33">
      <c r="B28" s="17" t="s">
        <v>85</v>
      </c>
      <c r="D28" s="17" t="s">
        <v>85</v>
      </c>
      <c r="G28" s="17" t="s">
        <v>91</v>
      </c>
      <c r="I28" s="38" t="s">
        <v>91</v>
      </c>
      <c r="J28" s="39">
        <v>116.5</v>
      </c>
      <c r="K28" s="40" t="s">
        <v>484</v>
      </c>
      <c r="L28" s="41" t="s">
        <v>485</v>
      </c>
      <c r="M28" s="42" t="s">
        <v>496</v>
      </c>
      <c r="N28" t="s">
        <v>500</v>
      </c>
      <c r="S28" s="45" t="s">
        <v>91</v>
      </c>
      <c r="T28" s="45" t="s">
        <v>48</v>
      </c>
      <c r="U28" s="45" t="str">
        <f>""</f>
        <v/>
      </c>
      <c r="V28" s="45" t="str">
        <f>""</f>
        <v/>
      </c>
      <c r="W28" s="45" t="str">
        <f>""</f>
        <v/>
      </c>
      <c r="X28" s="45" t="str">
        <f>""</f>
        <v/>
      </c>
      <c r="Y28" s="45" t="str">
        <f>""</f>
        <v/>
      </c>
      <c r="Z28" s="45" t="str">
        <f>""</f>
        <v/>
      </c>
      <c r="AA28" s="45" t="str">
        <f>""</f>
        <v/>
      </c>
      <c r="AB28" s="45" t="str">
        <f>""</f>
        <v/>
      </c>
      <c r="AC28" s="45" t="str">
        <f>""</f>
        <v/>
      </c>
      <c r="AD28" s="45" t="str">
        <f>""</f>
        <v/>
      </c>
      <c r="AE28" s="45" t="str">
        <f>""</f>
        <v/>
      </c>
      <c r="AF28" s="45" t="str">
        <f>""</f>
        <v/>
      </c>
      <c r="AG28" s="45" t="str">
        <f>""</f>
        <v/>
      </c>
    </row>
    <row r="29" spans="2:33">
      <c r="B29" s="17" t="s">
        <v>86</v>
      </c>
      <c r="D29" s="17" t="s">
        <v>86</v>
      </c>
      <c r="E29" t="s">
        <v>482</v>
      </c>
      <c r="G29" s="17" t="s">
        <v>92</v>
      </c>
      <c r="I29" s="38" t="s">
        <v>92</v>
      </c>
      <c r="J29" s="39">
        <v>512.6</v>
      </c>
      <c r="K29" s="40" t="s">
        <v>497</v>
      </c>
      <c r="L29" s="41" t="s">
        <v>495</v>
      </c>
      <c r="M29" s="42" t="s">
        <v>496</v>
      </c>
      <c r="N29" t="s">
        <v>498</v>
      </c>
      <c r="S29" s="45" t="s">
        <v>92</v>
      </c>
      <c r="T29" s="45" t="s">
        <v>36</v>
      </c>
      <c r="U29" s="45" t="str">
        <f>""</f>
        <v/>
      </c>
      <c r="V29" s="45" t="str">
        <f>""</f>
        <v/>
      </c>
      <c r="W29" s="45" t="str">
        <f>""</f>
        <v/>
      </c>
      <c r="X29" s="45" t="str">
        <f>""</f>
        <v/>
      </c>
      <c r="Y29" s="45" t="str">
        <f>""</f>
        <v/>
      </c>
      <c r="Z29" s="45" t="str">
        <f>""</f>
        <v/>
      </c>
      <c r="AA29" s="45" t="str">
        <f>""</f>
        <v/>
      </c>
      <c r="AB29" s="45" t="str">
        <f>""</f>
        <v/>
      </c>
      <c r="AC29" s="45" t="str">
        <f>""</f>
        <v/>
      </c>
      <c r="AD29" s="45" t="str">
        <f>""</f>
        <v/>
      </c>
      <c r="AE29" s="45" t="str">
        <f>""</f>
        <v/>
      </c>
      <c r="AF29" s="45" t="str">
        <f>""</f>
        <v/>
      </c>
      <c r="AG29" s="45" t="str">
        <f>""</f>
        <v/>
      </c>
    </row>
    <row r="30" spans="2:33">
      <c r="B30" s="17" t="s">
        <v>87</v>
      </c>
      <c r="D30" s="17" t="s">
        <v>87</v>
      </c>
      <c r="G30" s="17" t="s">
        <v>93</v>
      </c>
      <c r="I30" s="38" t="s">
        <v>93</v>
      </c>
      <c r="J30" s="39">
        <v>144</v>
      </c>
      <c r="K30" s="40" t="s">
        <v>493</v>
      </c>
      <c r="L30" s="41" t="s">
        <v>492</v>
      </c>
      <c r="M30" s="42" t="s">
        <v>486</v>
      </c>
      <c r="N30" t="s">
        <v>0</v>
      </c>
      <c r="O30" t="s">
        <v>184</v>
      </c>
      <c r="S30" s="45" t="s">
        <v>93</v>
      </c>
      <c r="T30" s="45" t="s">
        <v>35</v>
      </c>
      <c r="U30" s="45" t="str">
        <f>""</f>
        <v/>
      </c>
      <c r="V30" s="45" t="str">
        <f>""</f>
        <v/>
      </c>
      <c r="W30" s="45" t="str">
        <f>""</f>
        <v/>
      </c>
      <c r="X30" s="45" t="str">
        <f>""</f>
        <v/>
      </c>
      <c r="Y30" s="45" t="str">
        <f>""</f>
        <v/>
      </c>
      <c r="Z30" s="45" t="str">
        <f>""</f>
        <v/>
      </c>
      <c r="AA30" s="45" t="str">
        <f>""</f>
        <v/>
      </c>
      <c r="AB30" s="45" t="str">
        <f>""</f>
        <v/>
      </c>
      <c r="AC30" s="45" t="str">
        <f>""</f>
        <v/>
      </c>
      <c r="AD30" s="45" t="str">
        <f>""</f>
        <v/>
      </c>
      <c r="AE30" s="45" t="str">
        <f>""</f>
        <v/>
      </c>
      <c r="AF30" s="45" t="str">
        <f>""</f>
        <v/>
      </c>
      <c r="AG30" s="45" t="str">
        <f>""</f>
        <v/>
      </c>
    </row>
    <row r="31" spans="2:33">
      <c r="B31" s="17" t="s">
        <v>88</v>
      </c>
      <c r="D31" s="17" t="s">
        <v>88</v>
      </c>
      <c r="G31" s="17" t="s">
        <v>94</v>
      </c>
      <c r="I31" s="38" t="s">
        <v>94</v>
      </c>
      <c r="J31" s="39">
        <v>130.9</v>
      </c>
      <c r="K31" s="40" t="s">
        <v>493</v>
      </c>
      <c r="L31" s="41" t="s">
        <v>488</v>
      </c>
      <c r="M31" s="42" t="s">
        <v>489</v>
      </c>
      <c r="N31" t="s">
        <v>0</v>
      </c>
      <c r="O31" t="s">
        <v>280</v>
      </c>
      <c r="S31" s="45" t="s">
        <v>94</v>
      </c>
      <c r="T31" s="45" t="s">
        <v>40</v>
      </c>
      <c r="U31" s="45" t="str">
        <f>""</f>
        <v/>
      </c>
      <c r="V31" s="45" t="str">
        <f>""</f>
        <v/>
      </c>
      <c r="W31" s="45" t="str">
        <f>""</f>
        <v/>
      </c>
      <c r="X31" s="45" t="str">
        <f>""</f>
        <v/>
      </c>
      <c r="Y31" s="45" t="str">
        <f>""</f>
        <v/>
      </c>
      <c r="Z31" s="45" t="str">
        <f>""</f>
        <v/>
      </c>
      <c r="AA31" s="45" t="str">
        <f>""</f>
        <v/>
      </c>
      <c r="AB31" s="45" t="str">
        <f>""</f>
        <v/>
      </c>
      <c r="AC31" s="45" t="str">
        <f>""</f>
        <v/>
      </c>
      <c r="AD31" s="45" t="str">
        <f>""</f>
        <v/>
      </c>
      <c r="AE31" s="45" t="str">
        <f>""</f>
        <v/>
      </c>
      <c r="AF31" s="45" t="str">
        <f>""</f>
        <v/>
      </c>
      <c r="AG31" s="45" t="str">
        <f>""</f>
        <v/>
      </c>
    </row>
    <row r="32" spans="2:33">
      <c r="B32" s="17" t="s">
        <v>89</v>
      </c>
      <c r="D32" s="17" t="s">
        <v>89</v>
      </c>
      <c r="G32" s="17" t="s">
        <v>95</v>
      </c>
      <c r="I32" s="38" t="s">
        <v>95</v>
      </c>
      <c r="J32" s="39">
        <v>256.60000000000002</v>
      </c>
      <c r="K32" s="40" t="s">
        <v>494</v>
      </c>
      <c r="L32" s="41" t="s">
        <v>495</v>
      </c>
      <c r="M32" s="42" t="s">
        <v>496</v>
      </c>
      <c r="N32" t="s">
        <v>42</v>
      </c>
      <c r="S32" s="45" t="s">
        <v>95</v>
      </c>
      <c r="T32" s="45" t="s">
        <v>42</v>
      </c>
      <c r="U32" s="45" t="str">
        <f>""</f>
        <v/>
      </c>
      <c r="V32" s="45" t="str">
        <f>""</f>
        <v/>
      </c>
      <c r="W32" s="45" t="str">
        <f>""</f>
        <v/>
      </c>
      <c r="X32" s="45" t="str">
        <f>""</f>
        <v/>
      </c>
      <c r="Y32" s="45" t="str">
        <f>""</f>
        <v/>
      </c>
      <c r="Z32" s="45" t="str">
        <f>""</f>
        <v/>
      </c>
      <c r="AA32" s="45" t="str">
        <f>""</f>
        <v/>
      </c>
      <c r="AB32" s="45" t="str">
        <f>""</f>
        <v/>
      </c>
      <c r="AC32" s="45" t="str">
        <f>""</f>
        <v/>
      </c>
      <c r="AD32" s="45" t="str">
        <f>""</f>
        <v/>
      </c>
      <c r="AE32" s="45" t="str">
        <f>""</f>
        <v/>
      </c>
      <c r="AF32" s="45" t="str">
        <f>""</f>
        <v/>
      </c>
      <c r="AG32" s="45" t="str">
        <f>""</f>
        <v/>
      </c>
    </row>
    <row r="33" spans="2:33">
      <c r="B33" s="17" t="s">
        <v>90</v>
      </c>
      <c r="D33" s="17" t="s">
        <v>90</v>
      </c>
      <c r="G33" s="17" t="s">
        <v>96</v>
      </c>
      <c r="I33" s="38" t="s">
        <v>96</v>
      </c>
      <c r="J33" s="39">
        <v>74.8</v>
      </c>
      <c r="K33" s="40" t="s">
        <v>493</v>
      </c>
      <c r="L33" s="43" t="s">
        <v>486</v>
      </c>
      <c r="M33" s="42" t="s">
        <v>486</v>
      </c>
      <c r="N33" t="s">
        <v>0</v>
      </c>
      <c r="O33" t="s">
        <v>184</v>
      </c>
      <c r="S33" s="45" t="s">
        <v>96</v>
      </c>
      <c r="T33" s="45" t="s">
        <v>35</v>
      </c>
      <c r="U33" s="45" t="str">
        <f>""</f>
        <v/>
      </c>
      <c r="V33" s="45" t="str">
        <f>""</f>
        <v/>
      </c>
      <c r="W33" s="45" t="str">
        <f>""</f>
        <v/>
      </c>
      <c r="X33" s="45" t="str">
        <f>""</f>
        <v/>
      </c>
      <c r="Y33" s="45" t="str">
        <f>""</f>
        <v/>
      </c>
      <c r="Z33" s="45" t="str">
        <f>""</f>
        <v/>
      </c>
      <c r="AA33" s="45" t="str">
        <f>""</f>
        <v/>
      </c>
      <c r="AB33" s="45" t="str">
        <f>""</f>
        <v/>
      </c>
      <c r="AC33" s="45" t="str">
        <f>""</f>
        <v/>
      </c>
      <c r="AD33" s="45" t="str">
        <f>""</f>
        <v/>
      </c>
      <c r="AE33" s="45" t="str">
        <f>""</f>
        <v/>
      </c>
      <c r="AF33" s="45" t="str">
        <f>""</f>
        <v/>
      </c>
      <c r="AG33" s="45" t="str">
        <f>""</f>
        <v/>
      </c>
    </row>
    <row r="34" spans="2:33">
      <c r="B34" s="17" t="s">
        <v>91</v>
      </c>
      <c r="D34" s="17" t="s">
        <v>91</v>
      </c>
      <c r="G34" s="17" t="s">
        <v>98</v>
      </c>
      <c r="I34" s="38" t="s">
        <v>98</v>
      </c>
      <c r="J34" s="39">
        <v>258.8</v>
      </c>
      <c r="K34" s="40" t="s">
        <v>484</v>
      </c>
      <c r="L34" s="41" t="s">
        <v>485</v>
      </c>
      <c r="M34" s="42" t="s">
        <v>496</v>
      </c>
      <c r="N34" t="s">
        <v>500</v>
      </c>
      <c r="S34" s="45" t="s">
        <v>98</v>
      </c>
      <c r="T34" s="45" t="s">
        <v>26</v>
      </c>
      <c r="V34" s="45" t="str">
        <f>""</f>
        <v/>
      </c>
      <c r="W34" s="45" t="str">
        <f>""</f>
        <v/>
      </c>
      <c r="X34" s="45" t="str">
        <f>""</f>
        <v/>
      </c>
      <c r="Y34" s="45" t="str">
        <f>""</f>
        <v/>
      </c>
      <c r="Z34" s="45" t="str">
        <f>""</f>
        <v/>
      </c>
      <c r="AA34" s="45" t="str">
        <f>""</f>
        <v/>
      </c>
      <c r="AB34" s="45" t="str">
        <f>""</f>
        <v/>
      </c>
      <c r="AC34" s="45" t="str">
        <f>""</f>
        <v/>
      </c>
      <c r="AD34" s="45" t="str">
        <f>""</f>
        <v/>
      </c>
      <c r="AE34" s="45" t="str">
        <f>""</f>
        <v/>
      </c>
      <c r="AF34" s="45" t="str">
        <f>""</f>
        <v/>
      </c>
      <c r="AG34" s="45" t="str">
        <f>""</f>
        <v/>
      </c>
    </row>
    <row r="35" spans="2:33">
      <c r="B35" s="17" t="s">
        <v>92</v>
      </c>
      <c r="D35" s="17" t="s">
        <v>92</v>
      </c>
      <c r="G35" s="17" t="s">
        <v>99</v>
      </c>
      <c r="I35" s="38" t="s">
        <v>99</v>
      </c>
      <c r="J35" s="39">
        <v>441.3</v>
      </c>
      <c r="K35" s="40" t="s">
        <v>499</v>
      </c>
      <c r="L35" s="41" t="s">
        <v>485</v>
      </c>
      <c r="M35" s="42" t="s">
        <v>496</v>
      </c>
      <c r="N35" t="s">
        <v>500</v>
      </c>
      <c r="S35" s="45" t="s">
        <v>99</v>
      </c>
      <c r="T35" s="45" t="s">
        <v>50</v>
      </c>
    </row>
    <row r="36" spans="2:33">
      <c r="B36" s="17" t="s">
        <v>93</v>
      </c>
      <c r="D36" s="17" t="s">
        <v>93</v>
      </c>
      <c r="G36" s="17" t="s">
        <v>100</v>
      </c>
      <c r="I36" s="38" t="s">
        <v>100</v>
      </c>
      <c r="J36" s="39">
        <v>123.7</v>
      </c>
      <c r="K36" s="40" t="s">
        <v>493</v>
      </c>
      <c r="L36" s="43" t="s">
        <v>486</v>
      </c>
      <c r="M36" s="42" t="s">
        <v>489</v>
      </c>
      <c r="N36" t="s">
        <v>0</v>
      </c>
      <c r="O36" t="s">
        <v>280</v>
      </c>
      <c r="S36" s="45" t="s">
        <v>100</v>
      </c>
      <c r="T36" s="45" t="s">
        <v>40</v>
      </c>
    </row>
    <row r="37" spans="2:33">
      <c r="B37" s="17" t="s">
        <v>94</v>
      </c>
      <c r="D37" s="17" t="s">
        <v>94</v>
      </c>
      <c r="G37" s="17" t="s">
        <v>101</v>
      </c>
      <c r="I37" s="38" t="s">
        <v>101</v>
      </c>
      <c r="J37" s="39">
        <v>312.39999999999998</v>
      </c>
      <c r="K37" s="40" t="s">
        <v>494</v>
      </c>
      <c r="L37" s="41" t="s">
        <v>495</v>
      </c>
      <c r="M37" s="42" t="s">
        <v>496</v>
      </c>
      <c r="N37" t="s">
        <v>42</v>
      </c>
      <c r="S37" s="45" t="s">
        <v>101</v>
      </c>
      <c r="T37" s="45" t="s">
        <v>42</v>
      </c>
    </row>
    <row r="38" spans="2:33">
      <c r="B38" s="17" t="s">
        <v>95</v>
      </c>
      <c r="D38" s="17" t="s">
        <v>95</v>
      </c>
      <c r="G38" s="17" t="s">
        <v>102</v>
      </c>
      <c r="I38" s="38" t="s">
        <v>102</v>
      </c>
      <c r="J38" s="39">
        <v>93.4</v>
      </c>
      <c r="K38" s="40" t="s">
        <v>501</v>
      </c>
      <c r="L38" s="43" t="s">
        <v>486</v>
      </c>
      <c r="M38" s="42" t="s">
        <v>486</v>
      </c>
      <c r="N38" t="s">
        <v>0</v>
      </c>
      <c r="O38" t="s">
        <v>16</v>
      </c>
      <c r="S38" s="45" t="s">
        <v>102</v>
      </c>
      <c r="T38" s="45" t="s">
        <v>31</v>
      </c>
      <c r="U38" s="45" t="s">
        <v>16</v>
      </c>
    </row>
    <row r="39" spans="2:33">
      <c r="B39" s="17" t="s">
        <v>96</v>
      </c>
      <c r="D39" s="17" t="s">
        <v>96</v>
      </c>
      <c r="G39" s="17" t="s">
        <v>103</v>
      </c>
      <c r="I39" s="38" t="s">
        <v>103</v>
      </c>
      <c r="J39" s="39">
        <v>90.6</v>
      </c>
      <c r="K39" s="40" t="s">
        <v>493</v>
      </c>
      <c r="L39" s="41" t="s">
        <v>495</v>
      </c>
      <c r="M39" s="42" t="s">
        <v>496</v>
      </c>
      <c r="N39" t="s">
        <v>0</v>
      </c>
      <c r="O39" t="s">
        <v>17</v>
      </c>
      <c r="S39" s="45" t="s">
        <v>103</v>
      </c>
      <c r="T39" s="45" t="s">
        <v>17</v>
      </c>
    </row>
    <row r="40" spans="2:33">
      <c r="B40" s="17" t="s">
        <v>97</v>
      </c>
      <c r="D40" s="17" t="s">
        <v>97</v>
      </c>
      <c r="E40" t="s">
        <v>482</v>
      </c>
      <c r="G40" s="17" t="s">
        <v>104</v>
      </c>
      <c r="I40" s="38" t="s">
        <v>104</v>
      </c>
      <c r="J40" s="39">
        <v>111.8</v>
      </c>
      <c r="K40" s="40" t="s">
        <v>490</v>
      </c>
      <c r="L40" s="41" t="s">
        <v>485</v>
      </c>
      <c r="M40" s="42" t="s">
        <v>486</v>
      </c>
      <c r="N40" t="s">
        <v>0</v>
      </c>
      <c r="O40" t="s">
        <v>300</v>
      </c>
      <c r="S40" s="45" t="s">
        <v>104</v>
      </c>
      <c r="T40" s="45" t="s">
        <v>506</v>
      </c>
    </row>
    <row r="41" spans="2:33">
      <c r="B41" s="17" t="s">
        <v>98</v>
      </c>
      <c r="D41" s="17" t="s">
        <v>98</v>
      </c>
      <c r="G41" s="17" t="s">
        <v>105</v>
      </c>
      <c r="I41" s="38" t="s">
        <v>105</v>
      </c>
      <c r="J41" s="39">
        <v>498.1</v>
      </c>
      <c r="K41" s="40"/>
      <c r="L41" s="42" t="s">
        <v>486</v>
      </c>
      <c r="M41" s="42" t="s">
        <v>486</v>
      </c>
      <c r="N41" t="s">
        <v>502</v>
      </c>
      <c r="S41" s="45"/>
      <c r="T41" s="45"/>
    </row>
    <row r="42" spans="2:33">
      <c r="B42" s="17" t="s">
        <v>99</v>
      </c>
      <c r="D42" s="17" t="s">
        <v>99</v>
      </c>
      <c r="G42" s="17" t="s">
        <v>106</v>
      </c>
      <c r="I42" s="38" t="s">
        <v>106</v>
      </c>
      <c r="J42" s="39">
        <v>85.3</v>
      </c>
      <c r="K42" s="40" t="s">
        <v>487</v>
      </c>
      <c r="L42" s="41" t="s">
        <v>491</v>
      </c>
      <c r="M42" s="42" t="s">
        <v>486</v>
      </c>
      <c r="N42" t="s">
        <v>0</v>
      </c>
      <c r="O42" t="s">
        <v>14</v>
      </c>
      <c r="S42" s="45" t="s">
        <v>106</v>
      </c>
      <c r="T42" s="45" t="s">
        <v>14</v>
      </c>
    </row>
    <row r="43" spans="2:33">
      <c r="B43" s="17" t="s">
        <v>100</v>
      </c>
      <c r="D43" s="17" t="s">
        <v>100</v>
      </c>
      <c r="G43" s="17" t="s">
        <v>107</v>
      </c>
      <c r="I43" s="38" t="s">
        <v>107</v>
      </c>
      <c r="J43" s="39">
        <v>183.8</v>
      </c>
      <c r="K43" s="40" t="s">
        <v>487</v>
      </c>
      <c r="L43" s="41" t="s">
        <v>495</v>
      </c>
      <c r="M43" s="42" t="s">
        <v>496</v>
      </c>
      <c r="N43" t="s">
        <v>498</v>
      </c>
      <c r="S43" s="45" t="s">
        <v>107</v>
      </c>
      <c r="T43" s="45" t="s">
        <v>33</v>
      </c>
    </row>
    <row r="44" spans="2:33">
      <c r="B44" s="17" t="s">
        <v>101</v>
      </c>
      <c r="D44" s="17" t="s">
        <v>101</v>
      </c>
      <c r="G44" s="17" t="s">
        <v>109</v>
      </c>
      <c r="I44" s="38" t="s">
        <v>109</v>
      </c>
      <c r="J44" s="39">
        <v>202.7</v>
      </c>
      <c r="K44" s="40" t="s">
        <v>497</v>
      </c>
      <c r="L44" s="43" t="s">
        <v>486</v>
      </c>
      <c r="M44" s="42" t="s">
        <v>486</v>
      </c>
      <c r="N44" t="s">
        <v>498</v>
      </c>
      <c r="S44" s="45" t="s">
        <v>109</v>
      </c>
      <c r="T44" s="45" t="s">
        <v>36</v>
      </c>
    </row>
    <row r="45" spans="2:33">
      <c r="B45" s="17" t="s">
        <v>102</v>
      </c>
      <c r="D45" s="17" t="s">
        <v>102</v>
      </c>
      <c r="G45" s="17" t="s">
        <v>110</v>
      </c>
      <c r="I45" s="38" t="s">
        <v>110</v>
      </c>
      <c r="J45" s="39">
        <v>125.7</v>
      </c>
      <c r="K45" s="40" t="s">
        <v>493</v>
      </c>
      <c r="L45" s="41" t="s">
        <v>491</v>
      </c>
      <c r="M45" s="42" t="s">
        <v>489</v>
      </c>
      <c r="N45" t="s">
        <v>0</v>
      </c>
      <c r="O45" t="s">
        <v>111</v>
      </c>
      <c r="S45" s="45" t="s">
        <v>110</v>
      </c>
      <c r="T45" s="45" t="s">
        <v>32</v>
      </c>
    </row>
    <row r="46" spans="2:33">
      <c r="B46" s="17" t="s">
        <v>103</v>
      </c>
      <c r="D46" s="17" t="s">
        <v>103</v>
      </c>
      <c r="G46" s="17" t="s">
        <v>111</v>
      </c>
      <c r="I46" s="38" t="s">
        <v>111</v>
      </c>
      <c r="J46" s="39">
        <v>616.29999999999995</v>
      </c>
      <c r="K46" s="40"/>
      <c r="L46" s="42" t="s">
        <v>489</v>
      </c>
      <c r="M46" s="42" t="s">
        <v>489</v>
      </c>
      <c r="N46" t="s">
        <v>502</v>
      </c>
      <c r="S46" s="45"/>
      <c r="T46" s="45"/>
    </row>
    <row r="47" spans="2:33">
      <c r="B47" s="17" t="s">
        <v>104</v>
      </c>
      <c r="D47" s="17" t="s">
        <v>104</v>
      </c>
      <c r="G47" s="17" t="s">
        <v>112</v>
      </c>
      <c r="I47" s="38" t="s">
        <v>112</v>
      </c>
      <c r="J47" s="39">
        <v>235.4</v>
      </c>
      <c r="K47" s="40" t="s">
        <v>494</v>
      </c>
      <c r="L47" s="41" t="s">
        <v>495</v>
      </c>
      <c r="M47" s="42" t="s">
        <v>496</v>
      </c>
      <c r="N47" t="s">
        <v>42</v>
      </c>
      <c r="S47" s="45" t="s">
        <v>112</v>
      </c>
      <c r="T47" s="45" t="s">
        <v>42</v>
      </c>
    </row>
    <row r="48" spans="2:33">
      <c r="B48" s="17" t="s">
        <v>105</v>
      </c>
      <c r="D48" s="17" t="s">
        <v>105</v>
      </c>
      <c r="G48" s="17" t="s">
        <v>113</v>
      </c>
      <c r="I48" s="38" t="s">
        <v>113</v>
      </c>
      <c r="J48" s="39">
        <v>94.7</v>
      </c>
      <c r="K48" s="40" t="s">
        <v>501</v>
      </c>
      <c r="L48" s="43" t="s">
        <v>486</v>
      </c>
      <c r="M48" s="42" t="s">
        <v>486</v>
      </c>
      <c r="N48" t="s">
        <v>0</v>
      </c>
      <c r="O48" t="s">
        <v>377</v>
      </c>
      <c r="S48" s="45" t="s">
        <v>113</v>
      </c>
      <c r="T48" s="45" t="s">
        <v>31</v>
      </c>
      <c r="U48" s="45" t="s">
        <v>46</v>
      </c>
    </row>
    <row r="49" spans="2:21">
      <c r="B49" s="17" t="s">
        <v>106</v>
      </c>
      <c r="D49" s="17" t="s">
        <v>106</v>
      </c>
      <c r="G49" s="17" t="s">
        <v>114</v>
      </c>
      <c r="I49" s="38" t="s">
        <v>114</v>
      </c>
      <c r="J49" s="39">
        <v>153.19999999999999</v>
      </c>
      <c r="K49" s="40" t="s">
        <v>484</v>
      </c>
      <c r="L49" s="41" t="s">
        <v>491</v>
      </c>
      <c r="M49" s="42" t="s">
        <v>486</v>
      </c>
      <c r="N49" t="s">
        <v>0</v>
      </c>
      <c r="O49" t="s">
        <v>235</v>
      </c>
      <c r="S49" s="45" t="s">
        <v>114</v>
      </c>
      <c r="T49" s="45" t="s">
        <v>35</v>
      </c>
    </row>
    <row r="50" spans="2:21">
      <c r="B50" s="17" t="s">
        <v>107</v>
      </c>
      <c r="D50" s="17" t="s">
        <v>107</v>
      </c>
      <c r="G50" s="17" t="s">
        <v>116</v>
      </c>
      <c r="I50" s="38" t="s">
        <v>116</v>
      </c>
      <c r="J50" s="39">
        <v>104.5</v>
      </c>
      <c r="K50" s="40" t="s">
        <v>487</v>
      </c>
      <c r="L50" s="43" t="s">
        <v>486</v>
      </c>
      <c r="M50" s="42" t="s">
        <v>489</v>
      </c>
      <c r="N50" t="s">
        <v>0</v>
      </c>
      <c r="O50" t="s">
        <v>13</v>
      </c>
      <c r="S50" s="45" t="s">
        <v>116</v>
      </c>
      <c r="T50" s="45" t="s">
        <v>13</v>
      </c>
    </row>
    <row r="51" spans="2:21">
      <c r="B51" s="17" t="s">
        <v>108</v>
      </c>
      <c r="D51" s="17" t="s">
        <v>108</v>
      </c>
      <c r="E51" t="s">
        <v>482</v>
      </c>
      <c r="G51" s="17" t="s">
        <v>118</v>
      </c>
      <c r="I51" s="38" t="s">
        <v>118</v>
      </c>
      <c r="J51" s="39">
        <v>89.4</v>
      </c>
      <c r="K51" s="40" t="s">
        <v>493</v>
      </c>
      <c r="L51" s="41" t="s">
        <v>485</v>
      </c>
      <c r="M51" s="42" t="s">
        <v>486</v>
      </c>
      <c r="N51" t="s">
        <v>0</v>
      </c>
      <c r="O51" t="s">
        <v>184</v>
      </c>
      <c r="S51" s="45" t="s">
        <v>118</v>
      </c>
      <c r="T51" s="45" t="s">
        <v>35</v>
      </c>
    </row>
    <row r="52" spans="2:21">
      <c r="B52" s="17" t="s">
        <v>109</v>
      </c>
      <c r="D52" s="17" t="s">
        <v>109</v>
      </c>
      <c r="G52" s="17" t="s">
        <v>119</v>
      </c>
      <c r="I52" s="38" t="s">
        <v>119</v>
      </c>
      <c r="J52" s="39">
        <v>255.2</v>
      </c>
      <c r="K52" s="40" t="s">
        <v>493</v>
      </c>
      <c r="L52" s="43" t="s">
        <v>492</v>
      </c>
      <c r="M52" s="42" t="s">
        <v>489</v>
      </c>
      <c r="N52" t="s">
        <v>500</v>
      </c>
      <c r="S52" s="45" t="s">
        <v>119</v>
      </c>
      <c r="T52" s="45" t="s">
        <v>45</v>
      </c>
    </row>
    <row r="53" spans="2:21">
      <c r="B53" s="17" t="s">
        <v>110</v>
      </c>
      <c r="D53" s="17" t="s">
        <v>110</v>
      </c>
      <c r="G53" s="17" t="s">
        <v>121</v>
      </c>
      <c r="I53" s="38" t="s">
        <v>121</v>
      </c>
      <c r="J53" s="39">
        <v>166.8</v>
      </c>
      <c r="K53" s="40" t="s">
        <v>490</v>
      </c>
      <c r="L53" s="41" t="s">
        <v>491</v>
      </c>
      <c r="M53" s="42" t="s">
        <v>486</v>
      </c>
      <c r="N53" t="s">
        <v>0</v>
      </c>
      <c r="O53" t="s">
        <v>246</v>
      </c>
      <c r="S53" s="45" t="s">
        <v>121</v>
      </c>
      <c r="T53" s="45" t="s">
        <v>37</v>
      </c>
    </row>
    <row r="54" spans="2:21">
      <c r="B54" s="17" t="s">
        <v>111</v>
      </c>
      <c r="D54" s="17" t="s">
        <v>111</v>
      </c>
      <c r="G54" s="17" t="s">
        <v>122</v>
      </c>
      <c r="I54" s="38" t="s">
        <v>122</v>
      </c>
      <c r="J54" s="39">
        <v>169.5</v>
      </c>
      <c r="K54" s="40" t="s">
        <v>493</v>
      </c>
      <c r="L54" s="41" t="s">
        <v>491</v>
      </c>
      <c r="M54" s="42" t="s">
        <v>486</v>
      </c>
      <c r="N54" t="s">
        <v>0</v>
      </c>
      <c r="O54" t="s">
        <v>184</v>
      </c>
      <c r="S54" s="45" t="s">
        <v>122</v>
      </c>
      <c r="T54" s="45" t="s">
        <v>35</v>
      </c>
    </row>
    <row r="55" spans="2:21">
      <c r="B55" s="17" t="s">
        <v>112</v>
      </c>
      <c r="D55" s="17" t="s">
        <v>112</v>
      </c>
      <c r="G55" s="17" t="s">
        <v>123</v>
      </c>
      <c r="I55" s="38" t="s">
        <v>123</v>
      </c>
      <c r="J55" s="39">
        <v>115.3</v>
      </c>
      <c r="K55" s="40" t="s">
        <v>499</v>
      </c>
      <c r="L55" s="41" t="s">
        <v>491</v>
      </c>
      <c r="M55" s="42" t="s">
        <v>486</v>
      </c>
      <c r="N55" t="s">
        <v>0</v>
      </c>
      <c r="O55" t="s">
        <v>20</v>
      </c>
      <c r="S55" s="45" t="s">
        <v>123</v>
      </c>
      <c r="T55" s="45" t="s">
        <v>20</v>
      </c>
    </row>
    <row r="56" spans="2:21">
      <c r="B56" s="17" t="s">
        <v>113</v>
      </c>
      <c r="D56" s="17" t="s">
        <v>113</v>
      </c>
      <c r="G56" s="17" t="s">
        <v>124</v>
      </c>
      <c r="I56" s="38" t="s">
        <v>124</v>
      </c>
      <c r="J56" s="39">
        <v>140.4</v>
      </c>
      <c r="K56" s="40" t="s">
        <v>484</v>
      </c>
      <c r="L56" s="43" t="s">
        <v>486</v>
      </c>
      <c r="M56" s="42" t="s">
        <v>489</v>
      </c>
      <c r="N56" t="s">
        <v>0</v>
      </c>
      <c r="O56" t="s">
        <v>18</v>
      </c>
      <c r="S56" s="45" t="s">
        <v>124</v>
      </c>
      <c r="T56" s="45" t="s">
        <v>507</v>
      </c>
      <c r="U56" s="45" t="s">
        <v>45</v>
      </c>
    </row>
    <row r="57" spans="2:21">
      <c r="B57" s="17" t="s">
        <v>114</v>
      </c>
      <c r="D57" s="17" t="s">
        <v>114</v>
      </c>
      <c r="G57" s="17" t="s">
        <v>125</v>
      </c>
      <c r="I57" s="38" t="s">
        <v>125</v>
      </c>
      <c r="J57" s="39">
        <v>363.8</v>
      </c>
      <c r="K57" s="40" t="s">
        <v>487</v>
      </c>
      <c r="L57" s="43" t="s">
        <v>492</v>
      </c>
      <c r="M57" s="42" t="s">
        <v>489</v>
      </c>
      <c r="N57" t="s">
        <v>500</v>
      </c>
      <c r="S57" s="45" t="s">
        <v>125</v>
      </c>
      <c r="T57" s="45" t="s">
        <v>25</v>
      </c>
    </row>
    <row r="58" spans="2:21">
      <c r="B58" s="17" t="s">
        <v>115</v>
      </c>
      <c r="D58" s="17" t="s">
        <v>115</v>
      </c>
      <c r="E58" t="s">
        <v>482</v>
      </c>
      <c r="G58" s="17" t="s">
        <v>126</v>
      </c>
      <c r="I58" s="38" t="s">
        <v>126</v>
      </c>
      <c r="J58" s="39">
        <v>327.3</v>
      </c>
      <c r="K58" s="40" t="s">
        <v>487</v>
      </c>
      <c r="L58" s="43" t="s">
        <v>486</v>
      </c>
      <c r="M58" s="42" t="s">
        <v>486</v>
      </c>
      <c r="N58" t="s">
        <v>500</v>
      </c>
      <c r="S58" s="45" t="s">
        <v>126</v>
      </c>
      <c r="T58" s="45" t="s">
        <v>25</v>
      </c>
    </row>
    <row r="59" spans="2:21">
      <c r="B59" s="17" t="s">
        <v>116</v>
      </c>
      <c r="D59" s="17" t="s">
        <v>116</v>
      </c>
      <c r="G59" s="17" t="s">
        <v>127</v>
      </c>
      <c r="I59" s="38" t="s">
        <v>127</v>
      </c>
      <c r="J59" s="39">
        <v>101</v>
      </c>
      <c r="K59" s="40" t="s">
        <v>490</v>
      </c>
      <c r="L59" s="41" t="s">
        <v>491</v>
      </c>
      <c r="M59" s="42" t="s">
        <v>486</v>
      </c>
      <c r="N59" t="s">
        <v>0</v>
      </c>
      <c r="O59" t="s">
        <v>151</v>
      </c>
      <c r="S59" s="45" t="s">
        <v>127</v>
      </c>
      <c r="T59" s="45" t="s">
        <v>43</v>
      </c>
      <c r="U59" s="45" t="s">
        <v>506</v>
      </c>
    </row>
    <row r="60" spans="2:21">
      <c r="B60" s="17" t="s">
        <v>117</v>
      </c>
      <c r="D60" s="17" t="s">
        <v>117</v>
      </c>
      <c r="E60" t="s">
        <v>482</v>
      </c>
      <c r="G60" s="17" t="s">
        <v>128</v>
      </c>
      <c r="I60" s="38" t="s">
        <v>128</v>
      </c>
      <c r="J60" s="39">
        <v>113.5</v>
      </c>
      <c r="K60" s="40" t="s">
        <v>484</v>
      </c>
      <c r="L60" s="41" t="s">
        <v>488</v>
      </c>
      <c r="M60" s="42" t="s">
        <v>486</v>
      </c>
      <c r="N60" t="s">
        <v>0</v>
      </c>
      <c r="O60" t="s">
        <v>439</v>
      </c>
      <c r="S60" s="45" t="s">
        <v>128</v>
      </c>
      <c r="T60" s="45" t="s">
        <v>26</v>
      </c>
    </row>
    <row r="61" spans="2:21">
      <c r="B61" s="17" t="s">
        <v>118</v>
      </c>
      <c r="D61" s="17" t="s">
        <v>118</v>
      </c>
      <c r="G61" s="17" t="s">
        <v>129</v>
      </c>
      <c r="I61" s="38" t="s">
        <v>129</v>
      </c>
      <c r="J61" s="39">
        <v>91.4</v>
      </c>
      <c r="K61" s="40" t="s">
        <v>484</v>
      </c>
      <c r="L61" s="43" t="s">
        <v>486</v>
      </c>
      <c r="M61" s="42" t="s">
        <v>486</v>
      </c>
      <c r="N61" t="s">
        <v>0</v>
      </c>
      <c r="O61" t="s">
        <v>105</v>
      </c>
      <c r="S61" s="45" t="s">
        <v>129</v>
      </c>
      <c r="T61" s="45" t="s">
        <v>54</v>
      </c>
    </row>
    <row r="62" spans="2:21">
      <c r="B62" s="17" t="s">
        <v>119</v>
      </c>
      <c r="D62" s="17" t="s">
        <v>119</v>
      </c>
      <c r="G62" s="17" t="s">
        <v>130</v>
      </c>
      <c r="I62" s="38" t="s">
        <v>130</v>
      </c>
      <c r="J62" s="39">
        <v>105.4</v>
      </c>
      <c r="K62" s="40" t="s">
        <v>487</v>
      </c>
      <c r="L62" s="43" t="s">
        <v>486</v>
      </c>
      <c r="M62" s="42" t="s">
        <v>486</v>
      </c>
      <c r="N62" t="s">
        <v>0</v>
      </c>
      <c r="O62" t="s">
        <v>14</v>
      </c>
      <c r="S62" s="45" t="s">
        <v>130</v>
      </c>
      <c r="T62" s="45" t="s">
        <v>14</v>
      </c>
    </row>
    <row r="63" spans="2:21">
      <c r="B63" s="17" t="s">
        <v>120</v>
      </c>
      <c r="D63" s="17" t="s">
        <v>120</v>
      </c>
      <c r="E63" t="s">
        <v>482</v>
      </c>
      <c r="G63" s="17" t="s">
        <v>131</v>
      </c>
      <c r="I63" s="38" t="s">
        <v>131</v>
      </c>
      <c r="J63" s="39">
        <v>47.3</v>
      </c>
      <c r="K63" s="40" t="s">
        <v>499</v>
      </c>
      <c r="L63" s="41" t="s">
        <v>485</v>
      </c>
      <c r="M63" s="42" t="s">
        <v>489</v>
      </c>
      <c r="N63" t="s">
        <v>0</v>
      </c>
      <c r="O63" t="s">
        <v>19</v>
      </c>
      <c r="S63" s="45" t="s">
        <v>131</v>
      </c>
      <c r="T63" s="45" t="s">
        <v>19</v>
      </c>
    </row>
    <row r="64" spans="2:21">
      <c r="B64" s="17" t="s">
        <v>121</v>
      </c>
      <c r="D64" s="17" t="s">
        <v>121</v>
      </c>
      <c r="G64" s="17" t="s">
        <v>132</v>
      </c>
      <c r="I64" s="38" t="s">
        <v>132</v>
      </c>
      <c r="J64" s="39">
        <v>11.7</v>
      </c>
      <c r="K64" s="40" t="s">
        <v>494</v>
      </c>
      <c r="L64" s="41"/>
      <c r="M64" s="42"/>
      <c r="N64" t="s">
        <v>42</v>
      </c>
      <c r="S64" s="45" t="s">
        <v>132</v>
      </c>
      <c r="T64" s="45" t="s">
        <v>42</v>
      </c>
    </row>
    <row r="65" spans="2:29">
      <c r="B65" s="17" t="s">
        <v>122</v>
      </c>
      <c r="D65" s="17" t="s">
        <v>122</v>
      </c>
      <c r="G65" s="17" t="s">
        <v>134</v>
      </c>
      <c r="I65" s="38" t="s">
        <v>134</v>
      </c>
      <c r="J65" s="39">
        <v>181</v>
      </c>
      <c r="K65" s="40" t="s">
        <v>493</v>
      </c>
      <c r="L65" s="43" t="s">
        <v>486</v>
      </c>
      <c r="M65" s="42" t="s">
        <v>486</v>
      </c>
      <c r="N65" t="s">
        <v>0</v>
      </c>
      <c r="O65" t="s">
        <v>184</v>
      </c>
      <c r="S65" s="45" t="s">
        <v>134</v>
      </c>
      <c r="T65" s="45" t="s">
        <v>35</v>
      </c>
    </row>
    <row r="66" spans="2:29">
      <c r="B66" s="17" t="s">
        <v>123</v>
      </c>
      <c r="D66" s="17" t="s">
        <v>123</v>
      </c>
      <c r="G66" s="17" t="s">
        <v>136</v>
      </c>
      <c r="I66" s="38" t="s">
        <v>136</v>
      </c>
      <c r="J66" s="39">
        <v>69.5</v>
      </c>
      <c r="K66" s="40" t="s">
        <v>487</v>
      </c>
      <c r="L66" s="41" t="s">
        <v>488</v>
      </c>
      <c r="M66" s="42" t="s">
        <v>489</v>
      </c>
      <c r="N66" t="s">
        <v>0</v>
      </c>
      <c r="O66" t="s">
        <v>13</v>
      </c>
      <c r="S66" s="45" t="s">
        <v>136</v>
      </c>
      <c r="T66" s="45" t="s">
        <v>13</v>
      </c>
    </row>
    <row r="67" spans="2:29">
      <c r="B67" s="17" t="s">
        <v>124</v>
      </c>
      <c r="D67" s="17" t="s">
        <v>124</v>
      </c>
      <c r="G67" s="17" t="s">
        <v>137</v>
      </c>
      <c r="I67" s="38" t="s">
        <v>137</v>
      </c>
      <c r="J67" s="39">
        <v>55.8</v>
      </c>
      <c r="K67" s="40" t="s">
        <v>490</v>
      </c>
      <c r="L67" s="41" t="s">
        <v>491</v>
      </c>
      <c r="M67" s="42" t="s">
        <v>486</v>
      </c>
      <c r="N67" t="s">
        <v>0</v>
      </c>
      <c r="O67" t="s">
        <v>15</v>
      </c>
      <c r="S67" s="45" t="s">
        <v>137</v>
      </c>
      <c r="T67" s="45" t="s">
        <v>45</v>
      </c>
      <c r="U67" s="45" t="s">
        <v>15</v>
      </c>
    </row>
    <row r="68" spans="2:29">
      <c r="B68" s="17" t="s">
        <v>125</v>
      </c>
      <c r="D68" s="17" t="s">
        <v>125</v>
      </c>
      <c r="G68" s="17" t="s">
        <v>138</v>
      </c>
      <c r="I68" s="38" t="s">
        <v>138</v>
      </c>
      <c r="J68" s="39">
        <v>535.29999999999995</v>
      </c>
      <c r="K68" s="40" t="s">
        <v>499</v>
      </c>
      <c r="L68" s="43" t="s">
        <v>488</v>
      </c>
      <c r="M68" s="42" t="s">
        <v>489</v>
      </c>
      <c r="N68" t="s">
        <v>500</v>
      </c>
      <c r="S68" s="45" t="s">
        <v>138</v>
      </c>
      <c r="T68" s="45" t="s">
        <v>508</v>
      </c>
    </row>
    <row r="69" spans="2:29">
      <c r="B69" s="17" t="s">
        <v>126</v>
      </c>
      <c r="D69" s="17" t="s">
        <v>126</v>
      </c>
      <c r="G69" s="17" t="s">
        <v>139</v>
      </c>
      <c r="I69" s="38" t="s">
        <v>139</v>
      </c>
      <c r="J69" s="39">
        <v>83.5</v>
      </c>
      <c r="K69" s="40" t="s">
        <v>499</v>
      </c>
      <c r="L69" s="41" t="s">
        <v>488</v>
      </c>
      <c r="M69" s="42" t="s">
        <v>486</v>
      </c>
      <c r="N69" t="s">
        <v>0</v>
      </c>
      <c r="O69" t="s">
        <v>20</v>
      </c>
      <c r="S69" s="45" t="s">
        <v>139</v>
      </c>
      <c r="T69" s="45" t="s">
        <v>20</v>
      </c>
    </row>
    <row r="70" spans="2:29">
      <c r="B70" s="17" t="s">
        <v>127</v>
      </c>
      <c r="D70" s="17" t="s">
        <v>127</v>
      </c>
      <c r="G70" s="17" t="s">
        <v>140</v>
      </c>
      <c r="I70" s="38" t="s">
        <v>140</v>
      </c>
      <c r="J70" s="39">
        <v>510.8</v>
      </c>
      <c r="K70" s="40" t="s">
        <v>503</v>
      </c>
      <c r="L70" s="43" t="s">
        <v>492</v>
      </c>
      <c r="M70" s="42" t="s">
        <v>489</v>
      </c>
      <c r="N70" t="s">
        <v>500</v>
      </c>
      <c r="S70" s="45" t="s">
        <v>140</v>
      </c>
      <c r="T70" s="45" t="s">
        <v>41</v>
      </c>
    </row>
    <row r="71" spans="2:29">
      <c r="B71" s="17" t="s">
        <v>128</v>
      </c>
      <c r="D71" s="17" t="s">
        <v>128</v>
      </c>
      <c r="G71" s="17" t="s">
        <v>141</v>
      </c>
      <c r="I71" s="38" t="s">
        <v>141</v>
      </c>
      <c r="J71" s="39">
        <v>315.7</v>
      </c>
      <c r="K71" s="40" t="s">
        <v>501</v>
      </c>
      <c r="L71" s="41" t="s">
        <v>485</v>
      </c>
      <c r="M71" s="42" t="s">
        <v>496</v>
      </c>
      <c r="N71" t="s">
        <v>498</v>
      </c>
      <c r="S71" s="45" t="s">
        <v>141</v>
      </c>
      <c r="T71" s="45" t="s">
        <v>28</v>
      </c>
    </row>
    <row r="72" spans="2:29">
      <c r="B72" s="17" t="s">
        <v>129</v>
      </c>
      <c r="D72" s="17" t="s">
        <v>129</v>
      </c>
      <c r="G72" s="17" t="s">
        <v>142</v>
      </c>
      <c r="I72" s="38" t="s">
        <v>142</v>
      </c>
      <c r="J72" s="39">
        <v>55.4</v>
      </c>
      <c r="K72" s="40" t="s">
        <v>497</v>
      </c>
      <c r="L72" s="41" t="s">
        <v>488</v>
      </c>
      <c r="M72" s="42" t="s">
        <v>489</v>
      </c>
      <c r="N72" t="s">
        <v>0</v>
      </c>
      <c r="O72" t="s">
        <v>295</v>
      </c>
      <c r="S72" s="45" t="s">
        <v>142</v>
      </c>
      <c r="T72" s="45" t="s">
        <v>36</v>
      </c>
      <c r="U72" s="45" t="s">
        <v>509</v>
      </c>
    </row>
    <row r="73" spans="2:29">
      <c r="B73" s="17" t="s">
        <v>130</v>
      </c>
      <c r="D73" s="17" t="s">
        <v>130</v>
      </c>
      <c r="G73" s="17" t="s">
        <v>143</v>
      </c>
      <c r="I73" s="38" t="s">
        <v>143</v>
      </c>
      <c r="J73" s="39">
        <v>107.6</v>
      </c>
      <c r="K73" s="40" t="s">
        <v>484</v>
      </c>
      <c r="L73" s="41" t="s">
        <v>491</v>
      </c>
      <c r="M73" s="42" t="s">
        <v>486</v>
      </c>
      <c r="N73" t="s">
        <v>0</v>
      </c>
      <c r="O73" t="s">
        <v>439</v>
      </c>
      <c r="S73" s="45" t="s">
        <v>143</v>
      </c>
      <c r="T73" s="45" t="s">
        <v>26</v>
      </c>
      <c r="W73" s="45" t="str">
        <f>""</f>
        <v/>
      </c>
    </row>
    <row r="74" spans="2:29">
      <c r="B74" s="17" t="s">
        <v>131</v>
      </c>
      <c r="D74" s="17" t="s">
        <v>131</v>
      </c>
      <c r="G74" s="17" t="s">
        <v>144</v>
      </c>
      <c r="I74" s="38" t="s">
        <v>144</v>
      </c>
      <c r="J74" s="39">
        <v>345.6</v>
      </c>
      <c r="K74" s="40" t="s">
        <v>494</v>
      </c>
      <c r="L74" s="41" t="s">
        <v>495</v>
      </c>
      <c r="M74" s="42" t="s">
        <v>496</v>
      </c>
      <c r="N74" t="s">
        <v>42</v>
      </c>
      <c r="S74" s="45" t="s">
        <v>144</v>
      </c>
      <c r="T74" s="45" t="s">
        <v>26</v>
      </c>
      <c r="V74" s="45" t="str">
        <f>""</f>
        <v/>
      </c>
      <c r="W74" s="45" t="str">
        <f>""</f>
        <v/>
      </c>
    </row>
    <row r="75" spans="2:29">
      <c r="B75" s="17" t="s">
        <v>132</v>
      </c>
      <c r="D75" s="17" t="s">
        <v>132</v>
      </c>
      <c r="G75" s="17" t="s">
        <v>13</v>
      </c>
      <c r="I75" s="38" t="s">
        <v>13</v>
      </c>
      <c r="J75" s="39">
        <v>494.4</v>
      </c>
      <c r="K75" s="40"/>
      <c r="L75" s="42" t="s">
        <v>489</v>
      </c>
      <c r="M75" s="42" t="s">
        <v>489</v>
      </c>
      <c r="N75" t="s">
        <v>502</v>
      </c>
      <c r="S75" s="45"/>
      <c r="T75" s="45"/>
      <c r="V75" s="45" t="str">
        <f>""</f>
        <v/>
      </c>
      <c r="W75" s="45" t="str">
        <f>""</f>
        <v/>
      </c>
      <c r="AB75" s="45" t="str">
        <f>""</f>
        <v/>
      </c>
      <c r="AC75" s="45" t="str">
        <f>""</f>
        <v/>
      </c>
    </row>
    <row r="76" spans="2:29">
      <c r="B76" s="17" t="s">
        <v>133</v>
      </c>
      <c r="D76" s="17" t="s">
        <v>133</v>
      </c>
      <c r="E76" t="s">
        <v>483</v>
      </c>
      <c r="G76" s="17" t="s">
        <v>145</v>
      </c>
      <c r="I76" s="38" t="s">
        <v>145</v>
      </c>
      <c r="J76" s="39">
        <v>142.9</v>
      </c>
      <c r="K76" s="40" t="s">
        <v>493</v>
      </c>
      <c r="L76" s="43" t="s">
        <v>486</v>
      </c>
      <c r="M76" s="42" t="s">
        <v>496</v>
      </c>
      <c r="N76" t="s">
        <v>0</v>
      </c>
      <c r="O76" t="s">
        <v>17</v>
      </c>
      <c r="S76" s="45" t="s">
        <v>145</v>
      </c>
      <c r="T76" s="45" t="s">
        <v>17</v>
      </c>
      <c r="V76" s="45" t="str">
        <f>""</f>
        <v/>
      </c>
      <c r="W76" s="45" t="str">
        <f>""</f>
        <v/>
      </c>
      <c r="AB76" s="45" t="str">
        <f>""</f>
        <v/>
      </c>
      <c r="AC76" s="45" t="str">
        <f>""</f>
        <v/>
      </c>
    </row>
    <row r="77" spans="2:29">
      <c r="B77" s="17" t="s">
        <v>134</v>
      </c>
      <c r="D77" s="17" t="s">
        <v>134</v>
      </c>
      <c r="G77" s="17" t="s">
        <v>146</v>
      </c>
      <c r="I77" s="38" t="s">
        <v>146</v>
      </c>
      <c r="J77" s="39">
        <v>100.8</v>
      </c>
      <c r="K77" s="40" t="s">
        <v>503</v>
      </c>
      <c r="L77" s="41" t="s">
        <v>491</v>
      </c>
      <c r="M77" s="42" t="s">
        <v>489</v>
      </c>
      <c r="N77" t="s">
        <v>500</v>
      </c>
      <c r="S77" s="45" t="s">
        <v>146</v>
      </c>
      <c r="T77" s="45" t="s">
        <v>47</v>
      </c>
      <c r="V77" s="45" t="str">
        <f>""</f>
        <v/>
      </c>
      <c r="W77" s="45" t="str">
        <f>""</f>
        <v/>
      </c>
      <c r="AB77" s="45" t="str">
        <f>""</f>
        <v/>
      </c>
      <c r="AC77" s="45" t="str">
        <f>""</f>
        <v/>
      </c>
    </row>
    <row r="78" spans="2:29">
      <c r="B78" s="17" t="s">
        <v>135</v>
      </c>
      <c r="D78" s="17" t="s">
        <v>135</v>
      </c>
      <c r="E78" t="s">
        <v>482</v>
      </c>
      <c r="G78" s="17" t="s">
        <v>147</v>
      </c>
      <c r="I78" s="38" t="s">
        <v>147</v>
      </c>
      <c r="J78" s="39">
        <v>94.6</v>
      </c>
      <c r="K78" s="40" t="s">
        <v>484</v>
      </c>
      <c r="L78" s="41" t="s">
        <v>495</v>
      </c>
      <c r="M78" s="42" t="s">
        <v>486</v>
      </c>
      <c r="N78" t="s">
        <v>0</v>
      </c>
      <c r="O78" t="s">
        <v>235</v>
      </c>
      <c r="S78" s="45" t="s">
        <v>147</v>
      </c>
      <c r="T78" s="45" t="s">
        <v>35</v>
      </c>
      <c r="U78" s="45" t="str">
        <f>""</f>
        <v/>
      </c>
      <c r="V78" s="45" t="str">
        <f>""</f>
        <v/>
      </c>
      <c r="W78" s="45" t="str">
        <f>""</f>
        <v/>
      </c>
      <c r="AB78" s="45" t="str">
        <f>""</f>
        <v/>
      </c>
      <c r="AC78" s="45" t="str">
        <f>""</f>
        <v/>
      </c>
    </row>
    <row r="79" spans="2:29">
      <c r="B79" s="17" t="s">
        <v>136</v>
      </c>
      <c r="D79" s="17" t="s">
        <v>136</v>
      </c>
      <c r="G79" s="17" t="s">
        <v>148</v>
      </c>
      <c r="I79" s="38" t="s">
        <v>148</v>
      </c>
      <c r="J79" s="39">
        <v>79</v>
      </c>
      <c r="K79" s="40" t="s">
        <v>490</v>
      </c>
      <c r="L79" s="41" t="s">
        <v>488</v>
      </c>
      <c r="M79" s="42" t="s">
        <v>486</v>
      </c>
      <c r="N79" t="s">
        <v>0</v>
      </c>
      <c r="O79" t="s">
        <v>15</v>
      </c>
      <c r="S79" s="45" t="s">
        <v>148</v>
      </c>
      <c r="T79" s="45" t="s">
        <v>45</v>
      </c>
      <c r="U79" s="45" t="s">
        <v>15</v>
      </c>
      <c r="V79" s="45" t="str">
        <f>""</f>
        <v/>
      </c>
      <c r="W79" s="45" t="str">
        <f>""</f>
        <v/>
      </c>
      <c r="AB79" s="45" t="str">
        <f>""</f>
        <v/>
      </c>
      <c r="AC79" s="45" t="str">
        <f>""</f>
        <v/>
      </c>
    </row>
    <row r="80" spans="2:29">
      <c r="B80" s="17" t="s">
        <v>137</v>
      </c>
      <c r="D80" s="17" t="s">
        <v>137</v>
      </c>
      <c r="G80" s="17" t="s">
        <v>150</v>
      </c>
      <c r="I80" s="38" t="s">
        <v>150</v>
      </c>
      <c r="J80" s="39">
        <v>246.9</v>
      </c>
      <c r="K80" s="40" t="s">
        <v>490</v>
      </c>
      <c r="L80" s="41" t="s">
        <v>491</v>
      </c>
      <c r="M80" s="42" t="s">
        <v>496</v>
      </c>
      <c r="N80" t="s">
        <v>500</v>
      </c>
      <c r="S80" s="45" t="s">
        <v>150</v>
      </c>
      <c r="T80" s="45" t="s">
        <v>506</v>
      </c>
      <c r="V80" s="45" t="str">
        <f>""</f>
        <v/>
      </c>
      <c r="W80" s="45" t="str">
        <f>""</f>
        <v/>
      </c>
      <c r="Z80" s="45" t="str">
        <f>""</f>
        <v/>
      </c>
      <c r="AA80" s="45" t="str">
        <f>""</f>
        <v/>
      </c>
      <c r="AB80" s="45" t="str">
        <f>""</f>
        <v/>
      </c>
      <c r="AC80" s="45" t="str">
        <f>""</f>
        <v/>
      </c>
    </row>
    <row r="81" spans="2:29">
      <c r="B81" s="17" t="s">
        <v>138</v>
      </c>
      <c r="D81" s="17" t="s">
        <v>138</v>
      </c>
      <c r="G81" s="17" t="s">
        <v>151</v>
      </c>
      <c r="I81" s="38" t="s">
        <v>151</v>
      </c>
      <c r="J81" s="39">
        <v>763.7</v>
      </c>
      <c r="K81" s="40"/>
      <c r="L81" s="42" t="s">
        <v>486</v>
      </c>
      <c r="M81" s="42" t="s">
        <v>486</v>
      </c>
      <c r="N81" t="s">
        <v>502</v>
      </c>
      <c r="S81" s="45"/>
      <c r="T81" s="45"/>
      <c r="U81" s="45"/>
      <c r="V81" s="45" t="str">
        <f>""</f>
        <v/>
      </c>
      <c r="W81" s="45" t="str">
        <f>""</f>
        <v/>
      </c>
      <c r="Z81" s="45" t="str">
        <f>""</f>
        <v/>
      </c>
      <c r="AA81" s="45" t="str">
        <f>""</f>
        <v/>
      </c>
      <c r="AB81" s="45" t="str">
        <f>""</f>
        <v/>
      </c>
      <c r="AC81" s="45" t="str">
        <f>""</f>
        <v/>
      </c>
    </row>
    <row r="82" spans="2:29">
      <c r="B82" s="17" t="s">
        <v>139</v>
      </c>
      <c r="D82" s="17" t="s">
        <v>139</v>
      </c>
      <c r="G82" s="17" t="s">
        <v>152</v>
      </c>
      <c r="I82" s="38" t="s">
        <v>152</v>
      </c>
      <c r="J82" s="39">
        <v>70.400000000000006</v>
      </c>
      <c r="K82" s="40" t="s">
        <v>490</v>
      </c>
      <c r="L82" s="41" t="s">
        <v>488</v>
      </c>
      <c r="M82" s="42" t="s">
        <v>486</v>
      </c>
      <c r="N82" t="s">
        <v>0</v>
      </c>
      <c r="O82" t="s">
        <v>151</v>
      </c>
      <c r="S82" s="45" t="s">
        <v>152</v>
      </c>
      <c r="T82" s="45" t="s">
        <v>506</v>
      </c>
      <c r="U82" s="45" t="str">
        <f>""</f>
        <v/>
      </c>
      <c r="V82" s="45" t="str">
        <f>""</f>
        <v/>
      </c>
      <c r="W82" s="45" t="str">
        <f>""</f>
        <v/>
      </c>
      <c r="X82" s="45" t="str">
        <f>""</f>
        <v/>
      </c>
      <c r="Y82" s="45" t="str">
        <f>""</f>
        <v/>
      </c>
      <c r="Z82" s="45" t="str">
        <f>""</f>
        <v/>
      </c>
      <c r="AA82" s="45" t="str">
        <f>""</f>
        <v/>
      </c>
      <c r="AB82" s="45" t="str">
        <f>""</f>
        <v/>
      </c>
      <c r="AC82" s="45" t="str">
        <f>""</f>
        <v/>
      </c>
    </row>
    <row r="83" spans="2:29">
      <c r="B83" s="17" t="s">
        <v>140</v>
      </c>
      <c r="D83" s="17" t="s">
        <v>140</v>
      </c>
      <c r="G83" s="17" t="s">
        <v>153</v>
      </c>
      <c r="I83" s="38" t="s">
        <v>153</v>
      </c>
      <c r="J83" s="39">
        <v>749.9</v>
      </c>
      <c r="K83" s="40"/>
      <c r="L83" s="42" t="s">
        <v>489</v>
      </c>
      <c r="M83" s="42" t="s">
        <v>489</v>
      </c>
      <c r="N83" t="s">
        <v>502</v>
      </c>
      <c r="S83" s="45"/>
      <c r="T83" s="45"/>
      <c r="U83" s="45"/>
      <c r="V83" s="45" t="str">
        <f>""</f>
        <v/>
      </c>
      <c r="W83" s="45" t="str">
        <f>""</f>
        <v/>
      </c>
      <c r="X83" s="45" t="str">
        <f>""</f>
        <v/>
      </c>
      <c r="Y83" s="45" t="str">
        <f>""</f>
        <v/>
      </c>
      <c r="Z83" s="45" t="str">
        <f>""</f>
        <v/>
      </c>
      <c r="AA83" s="45" t="str">
        <f>""</f>
        <v/>
      </c>
      <c r="AB83" s="45" t="str">
        <f>""</f>
        <v/>
      </c>
      <c r="AC83" s="45" t="str">
        <f>""</f>
        <v/>
      </c>
    </row>
    <row r="84" spans="2:29">
      <c r="B84" s="17" t="s">
        <v>141</v>
      </c>
      <c r="D84" s="17" t="s">
        <v>141</v>
      </c>
      <c r="G84" s="17" t="s">
        <v>154</v>
      </c>
      <c r="I84" s="38" t="s">
        <v>154</v>
      </c>
      <c r="J84" s="39">
        <v>290.60000000000002</v>
      </c>
      <c r="K84" s="40" t="s">
        <v>497</v>
      </c>
      <c r="L84" s="41" t="s">
        <v>491</v>
      </c>
      <c r="M84" s="42" t="s">
        <v>496</v>
      </c>
      <c r="N84" t="s">
        <v>498</v>
      </c>
      <c r="S84" s="45" t="s">
        <v>154</v>
      </c>
      <c r="T84" s="45" t="s">
        <v>43</v>
      </c>
      <c r="U84" s="45" t="str">
        <f>""</f>
        <v/>
      </c>
      <c r="V84" s="45" t="str">
        <f>""</f>
        <v/>
      </c>
      <c r="W84" s="45" t="str">
        <f>""</f>
        <v/>
      </c>
      <c r="X84" s="45" t="str">
        <f>""</f>
        <v/>
      </c>
      <c r="Y84" s="45" t="str">
        <f>""</f>
        <v/>
      </c>
      <c r="Z84" s="45" t="str">
        <f>""</f>
        <v/>
      </c>
      <c r="AA84" s="45" t="str">
        <f>""</f>
        <v/>
      </c>
      <c r="AB84" s="45" t="str">
        <f>""</f>
        <v/>
      </c>
      <c r="AC84" s="45" t="str">
        <f>""</f>
        <v/>
      </c>
    </row>
    <row r="85" spans="2:29">
      <c r="B85" s="17" t="s">
        <v>142</v>
      </c>
      <c r="D85" s="17" t="s">
        <v>142</v>
      </c>
      <c r="G85" s="17" t="s">
        <v>19</v>
      </c>
      <c r="I85" s="38" t="s">
        <v>19</v>
      </c>
      <c r="J85" s="39">
        <v>404.8</v>
      </c>
      <c r="K85" s="40"/>
      <c r="L85" s="42" t="s">
        <v>489</v>
      </c>
      <c r="M85" s="42" t="s">
        <v>489</v>
      </c>
      <c r="N85" t="s">
        <v>502</v>
      </c>
      <c r="S85" s="45"/>
      <c r="T85" s="45"/>
      <c r="U85" s="45"/>
      <c r="V85" s="45"/>
      <c r="W85" s="45" t="str">
        <f>""</f>
        <v/>
      </c>
      <c r="X85" s="45" t="str">
        <f>""</f>
        <v/>
      </c>
      <c r="Y85" s="45" t="str">
        <f>""</f>
        <v/>
      </c>
      <c r="Z85" s="45" t="str">
        <f>""</f>
        <v/>
      </c>
      <c r="AA85" s="45" t="str">
        <f>""</f>
        <v/>
      </c>
      <c r="AB85" s="45" t="str">
        <f>""</f>
        <v/>
      </c>
      <c r="AC85" s="45" t="str">
        <f>""</f>
        <v/>
      </c>
    </row>
    <row r="86" spans="2:29">
      <c r="B86" s="17" t="s">
        <v>143</v>
      </c>
      <c r="D86" s="17" t="s">
        <v>143</v>
      </c>
      <c r="G86" s="17" t="s">
        <v>155</v>
      </c>
      <c r="I86" s="38" t="s">
        <v>155</v>
      </c>
      <c r="J86" s="39">
        <v>106.9</v>
      </c>
      <c r="K86" s="40" t="s">
        <v>484</v>
      </c>
      <c r="L86" s="41" t="s">
        <v>492</v>
      </c>
      <c r="M86" s="42" t="s">
        <v>486</v>
      </c>
      <c r="N86" t="s">
        <v>0</v>
      </c>
      <c r="O86" t="s">
        <v>235</v>
      </c>
      <c r="S86" s="45" t="s">
        <v>155</v>
      </c>
      <c r="T86" s="45" t="s">
        <v>35</v>
      </c>
      <c r="U86" s="45" t="str">
        <f>""</f>
        <v/>
      </c>
      <c r="V86" s="45" t="str">
        <f>""</f>
        <v/>
      </c>
      <c r="W86" s="45" t="str">
        <f>""</f>
        <v/>
      </c>
      <c r="X86" s="45" t="str">
        <f>""</f>
        <v/>
      </c>
      <c r="Y86" s="45" t="str">
        <f>""</f>
        <v/>
      </c>
      <c r="Z86" s="45" t="str">
        <f>""</f>
        <v/>
      </c>
      <c r="AA86" s="45" t="str">
        <f>""</f>
        <v/>
      </c>
      <c r="AB86" s="45" t="str">
        <f>""</f>
        <v/>
      </c>
      <c r="AC86" s="45" t="str">
        <f>""</f>
        <v/>
      </c>
    </row>
    <row r="87" spans="2:29">
      <c r="B87" s="17" t="s">
        <v>144</v>
      </c>
      <c r="D87" s="17" t="s">
        <v>144</v>
      </c>
      <c r="G87" s="17" t="s">
        <v>156</v>
      </c>
      <c r="I87" s="38" t="s">
        <v>156</v>
      </c>
      <c r="J87" s="39">
        <v>307.39999999999998</v>
      </c>
      <c r="K87" s="40" t="s">
        <v>501</v>
      </c>
      <c r="L87" s="41" t="s">
        <v>495</v>
      </c>
      <c r="M87" s="42" t="s">
        <v>496</v>
      </c>
      <c r="N87" t="s">
        <v>498</v>
      </c>
      <c r="S87" s="45" t="s">
        <v>156</v>
      </c>
      <c r="T87" s="45" t="s">
        <v>24</v>
      </c>
      <c r="U87" s="45" t="str">
        <f>""</f>
        <v/>
      </c>
      <c r="V87" s="45" t="str">
        <f>""</f>
        <v/>
      </c>
      <c r="W87" s="45" t="str">
        <f>""</f>
        <v/>
      </c>
      <c r="X87" s="45" t="str">
        <f>""</f>
        <v/>
      </c>
      <c r="Y87" s="45" t="str">
        <f>""</f>
        <v/>
      </c>
      <c r="Z87" s="45" t="str">
        <f>""</f>
        <v/>
      </c>
      <c r="AA87" s="45" t="str">
        <f>""</f>
        <v/>
      </c>
      <c r="AB87" s="45" t="str">
        <f>""</f>
        <v/>
      </c>
      <c r="AC87" s="45" t="str">
        <f>""</f>
        <v/>
      </c>
    </row>
    <row r="88" spans="2:29">
      <c r="B88" s="17" t="s">
        <v>13</v>
      </c>
      <c r="D88" s="17" t="s">
        <v>13</v>
      </c>
      <c r="G88" s="17" t="s">
        <v>159</v>
      </c>
      <c r="I88" s="38" t="s">
        <v>159</v>
      </c>
      <c r="J88" s="39">
        <v>318.5</v>
      </c>
      <c r="K88" s="40" t="s">
        <v>494</v>
      </c>
      <c r="L88" s="41" t="s">
        <v>495</v>
      </c>
      <c r="M88" s="42" t="s">
        <v>496</v>
      </c>
      <c r="N88" t="s">
        <v>42</v>
      </c>
      <c r="S88" s="45" t="s">
        <v>159</v>
      </c>
      <c r="T88" s="45" t="s">
        <v>42</v>
      </c>
      <c r="U88" s="45" t="str">
        <f>""</f>
        <v/>
      </c>
      <c r="V88" s="45" t="str">
        <f>""</f>
        <v/>
      </c>
      <c r="W88" s="45" t="str">
        <f>""</f>
        <v/>
      </c>
      <c r="X88" s="45" t="str">
        <f>""</f>
        <v/>
      </c>
      <c r="Y88" s="45" t="str">
        <f>""</f>
        <v/>
      </c>
      <c r="Z88" s="45" t="str">
        <f>""</f>
        <v/>
      </c>
      <c r="AA88" s="45" t="str">
        <f>""</f>
        <v/>
      </c>
      <c r="AB88" s="45" t="str">
        <f>""</f>
        <v/>
      </c>
      <c r="AC88" s="45" t="str">
        <f>""</f>
        <v/>
      </c>
    </row>
    <row r="89" spans="2:29">
      <c r="B89" s="17" t="s">
        <v>145</v>
      </c>
      <c r="D89" s="17" t="s">
        <v>145</v>
      </c>
      <c r="G89" s="17" t="s">
        <v>161</v>
      </c>
      <c r="I89" s="38" t="s">
        <v>161</v>
      </c>
      <c r="J89" s="39">
        <v>84.9</v>
      </c>
      <c r="K89" s="40" t="s">
        <v>493</v>
      </c>
      <c r="L89" s="41" t="s">
        <v>488</v>
      </c>
      <c r="M89" s="42" t="s">
        <v>489</v>
      </c>
      <c r="N89" t="s">
        <v>0</v>
      </c>
      <c r="O89" t="s">
        <v>111</v>
      </c>
      <c r="S89" s="45" t="s">
        <v>161</v>
      </c>
      <c r="T89" s="45" t="s">
        <v>32</v>
      </c>
      <c r="U89" s="45" t="str">
        <f>""</f>
        <v/>
      </c>
      <c r="V89" s="45" t="str">
        <f>""</f>
        <v/>
      </c>
      <c r="W89" s="45" t="str">
        <f>""</f>
        <v/>
      </c>
      <c r="X89" s="45" t="str">
        <f>""</f>
        <v/>
      </c>
      <c r="Y89" s="45" t="str">
        <f>""</f>
        <v/>
      </c>
      <c r="Z89" s="45" t="str">
        <f>""</f>
        <v/>
      </c>
      <c r="AA89" s="45" t="str">
        <f>""</f>
        <v/>
      </c>
      <c r="AB89" s="45" t="str">
        <f>""</f>
        <v/>
      </c>
      <c r="AC89" s="45" t="str">
        <f>""</f>
        <v/>
      </c>
    </row>
    <row r="90" spans="2:29">
      <c r="B90" s="17" t="s">
        <v>146</v>
      </c>
      <c r="D90" s="17" t="s">
        <v>146</v>
      </c>
      <c r="G90" s="17" t="s">
        <v>162</v>
      </c>
      <c r="I90" s="38" t="s">
        <v>162</v>
      </c>
      <c r="J90" s="39">
        <v>132.9</v>
      </c>
      <c r="K90" s="40" t="s">
        <v>499</v>
      </c>
      <c r="L90" s="41" t="s">
        <v>492</v>
      </c>
      <c r="M90" s="42" t="s">
        <v>489</v>
      </c>
      <c r="N90" t="s">
        <v>0</v>
      </c>
      <c r="O90" t="s">
        <v>153</v>
      </c>
      <c r="S90" s="45" t="s">
        <v>162</v>
      </c>
      <c r="T90" s="45" t="s">
        <v>34</v>
      </c>
      <c r="U90" s="45" t="str">
        <f>""</f>
        <v/>
      </c>
      <c r="V90" s="45" t="str">
        <f>""</f>
        <v/>
      </c>
      <c r="W90" s="45" t="str">
        <f>""</f>
        <v/>
      </c>
      <c r="X90" s="45" t="str">
        <f>""</f>
        <v/>
      </c>
      <c r="Y90" s="45" t="str">
        <f>""</f>
        <v/>
      </c>
      <c r="Z90" s="45" t="str">
        <f>""</f>
        <v/>
      </c>
      <c r="AA90" s="45" t="str">
        <f>""</f>
        <v/>
      </c>
      <c r="AB90" s="45" t="str">
        <f>""</f>
        <v/>
      </c>
      <c r="AC90" s="45" t="str">
        <f>""</f>
        <v/>
      </c>
    </row>
    <row r="91" spans="2:29">
      <c r="B91" s="17" t="s">
        <v>147</v>
      </c>
      <c r="D91" s="17" t="s">
        <v>147</v>
      </c>
      <c r="G91" s="17" t="s">
        <v>163</v>
      </c>
      <c r="I91" s="38" t="s">
        <v>163</v>
      </c>
      <c r="J91" s="39">
        <v>87.8</v>
      </c>
      <c r="K91" s="40" t="s">
        <v>499</v>
      </c>
      <c r="L91" s="41" t="s">
        <v>492</v>
      </c>
      <c r="M91" s="42" t="s">
        <v>489</v>
      </c>
      <c r="N91" t="s">
        <v>0</v>
      </c>
      <c r="O91" t="s">
        <v>19</v>
      </c>
      <c r="S91" s="45" t="s">
        <v>163</v>
      </c>
      <c r="T91" s="45" t="s">
        <v>19</v>
      </c>
      <c r="U91" s="45" t="str">
        <f>""</f>
        <v/>
      </c>
      <c r="V91" s="45" t="str">
        <f>""</f>
        <v/>
      </c>
      <c r="W91" s="45" t="str">
        <f>""</f>
        <v/>
      </c>
      <c r="X91" s="45" t="str">
        <f>""</f>
        <v/>
      </c>
      <c r="Y91" s="45" t="str">
        <f>""</f>
        <v/>
      </c>
      <c r="Z91" s="45" t="str">
        <f>""</f>
        <v/>
      </c>
      <c r="AA91" s="45" t="str">
        <f>""</f>
        <v/>
      </c>
      <c r="AB91" s="45" t="str">
        <f>""</f>
        <v/>
      </c>
      <c r="AC91" s="45" t="str">
        <f>""</f>
        <v/>
      </c>
    </row>
    <row r="92" spans="2:29">
      <c r="B92" s="17" t="s">
        <v>148</v>
      </c>
      <c r="D92" s="17" t="s">
        <v>148</v>
      </c>
      <c r="G92" s="17" t="s">
        <v>165</v>
      </c>
      <c r="I92" s="38" t="s">
        <v>165</v>
      </c>
      <c r="J92" s="39">
        <v>112.6</v>
      </c>
      <c r="K92" s="40" t="s">
        <v>484</v>
      </c>
      <c r="L92" s="41" t="s">
        <v>492</v>
      </c>
      <c r="M92" s="42" t="s">
        <v>486</v>
      </c>
      <c r="N92" t="s">
        <v>0</v>
      </c>
      <c r="O92" t="s">
        <v>208</v>
      </c>
      <c r="S92" s="45" t="s">
        <v>165</v>
      </c>
      <c r="T92" s="45" t="s">
        <v>44</v>
      </c>
      <c r="U92" s="45" t="s">
        <v>30</v>
      </c>
      <c r="V92" s="45" t="str">
        <f>""</f>
        <v/>
      </c>
      <c r="W92" s="45" t="str">
        <f>""</f>
        <v/>
      </c>
      <c r="X92" s="45" t="str">
        <f>""</f>
        <v/>
      </c>
      <c r="Y92" s="45" t="str">
        <f>""</f>
        <v/>
      </c>
      <c r="Z92" s="45" t="str">
        <f>""</f>
        <v/>
      </c>
      <c r="AA92" s="45" t="str">
        <f>""</f>
        <v/>
      </c>
      <c r="AB92" s="45" t="str">
        <f>""</f>
        <v/>
      </c>
      <c r="AC92" s="45" t="str">
        <f>""</f>
        <v/>
      </c>
    </row>
    <row r="93" spans="2:29">
      <c r="B93" s="17" t="s">
        <v>149</v>
      </c>
      <c r="D93" s="17" t="s">
        <v>149</v>
      </c>
      <c r="E93" t="s">
        <v>482</v>
      </c>
      <c r="G93" s="17" t="s">
        <v>166</v>
      </c>
      <c r="I93" s="38" t="s">
        <v>166</v>
      </c>
      <c r="J93" s="39">
        <v>138.5</v>
      </c>
      <c r="K93" s="40" t="s">
        <v>493</v>
      </c>
      <c r="L93" s="43" t="s">
        <v>486</v>
      </c>
      <c r="M93" s="42" t="s">
        <v>496</v>
      </c>
      <c r="N93" t="s">
        <v>0</v>
      </c>
      <c r="O93" t="s">
        <v>17</v>
      </c>
      <c r="S93" s="45" t="s">
        <v>166</v>
      </c>
      <c r="T93" s="45" t="s">
        <v>17</v>
      </c>
      <c r="V93" s="45" t="str">
        <f>""</f>
        <v/>
      </c>
      <c r="W93" s="45" t="str">
        <f>""</f>
        <v/>
      </c>
      <c r="X93" s="45" t="str">
        <f>""</f>
        <v/>
      </c>
      <c r="Y93" s="45" t="str">
        <f>""</f>
        <v/>
      </c>
      <c r="Z93" s="45" t="str">
        <f>""</f>
        <v/>
      </c>
      <c r="AA93" s="45" t="str">
        <f>""</f>
        <v/>
      </c>
      <c r="AB93" s="45" t="str">
        <f>""</f>
        <v/>
      </c>
      <c r="AC93" s="45" t="str">
        <f>""</f>
        <v/>
      </c>
    </row>
    <row r="94" spans="2:29">
      <c r="B94" s="17" t="s">
        <v>150</v>
      </c>
      <c r="D94" s="17" t="s">
        <v>150</v>
      </c>
      <c r="G94" s="17" t="s">
        <v>167</v>
      </c>
      <c r="I94" s="38" t="s">
        <v>167</v>
      </c>
      <c r="J94" s="39">
        <v>141.6</v>
      </c>
      <c r="K94" s="40" t="s">
        <v>490</v>
      </c>
      <c r="L94" s="41" t="s">
        <v>488</v>
      </c>
      <c r="M94" s="42" t="s">
        <v>489</v>
      </c>
      <c r="N94" t="s">
        <v>0</v>
      </c>
      <c r="O94" t="s">
        <v>251</v>
      </c>
      <c r="S94" s="45" t="s">
        <v>167</v>
      </c>
      <c r="T94" s="45" t="s">
        <v>38</v>
      </c>
      <c r="U94" s="45" t="str">
        <f>""</f>
        <v/>
      </c>
      <c r="V94" s="45" t="str">
        <f>""</f>
        <v/>
      </c>
      <c r="W94" s="45" t="str">
        <f>""</f>
        <v/>
      </c>
      <c r="X94" s="45" t="str">
        <f>""</f>
        <v/>
      </c>
      <c r="Y94" s="45" t="str">
        <f>""</f>
        <v/>
      </c>
      <c r="Z94" s="45" t="str">
        <f>""</f>
        <v/>
      </c>
      <c r="AA94" s="45" t="str">
        <f>""</f>
        <v/>
      </c>
      <c r="AB94" s="45" t="str">
        <f>""</f>
        <v/>
      </c>
      <c r="AC94" s="45" t="str">
        <f>""</f>
        <v/>
      </c>
    </row>
    <row r="95" spans="2:29">
      <c r="B95" s="17" t="s">
        <v>151</v>
      </c>
      <c r="D95" s="17" t="s">
        <v>151</v>
      </c>
      <c r="G95" s="17" t="s">
        <v>169</v>
      </c>
      <c r="I95" s="38" t="s">
        <v>169</v>
      </c>
      <c r="J95" s="39">
        <v>85.3</v>
      </c>
      <c r="K95" s="40" t="s">
        <v>490</v>
      </c>
      <c r="L95" s="41" t="s">
        <v>492</v>
      </c>
      <c r="M95" s="42" t="s">
        <v>486</v>
      </c>
      <c r="N95" t="s">
        <v>0</v>
      </c>
      <c r="O95" t="s">
        <v>15</v>
      </c>
      <c r="S95" s="45" t="s">
        <v>169</v>
      </c>
      <c r="T95" s="45" t="s">
        <v>15</v>
      </c>
      <c r="U95" s="45" t="str">
        <f>""</f>
        <v/>
      </c>
      <c r="V95" s="45" t="str">
        <f>""</f>
        <v/>
      </c>
      <c r="W95" s="45" t="str">
        <f>""</f>
        <v/>
      </c>
      <c r="X95" s="45" t="str">
        <f>""</f>
        <v/>
      </c>
      <c r="Y95" s="45" t="str">
        <f>""</f>
        <v/>
      </c>
      <c r="Z95" s="45" t="str">
        <f>""</f>
        <v/>
      </c>
      <c r="AA95" s="45" t="str">
        <f>""</f>
        <v/>
      </c>
      <c r="AB95" s="45" t="str">
        <f>""</f>
        <v/>
      </c>
      <c r="AC95" s="45" t="str">
        <f>""</f>
        <v/>
      </c>
    </row>
    <row r="96" spans="2:29">
      <c r="B96" s="17" t="s">
        <v>152</v>
      </c>
      <c r="D96" s="17" t="s">
        <v>152</v>
      </c>
      <c r="G96" s="17" t="s">
        <v>171</v>
      </c>
      <c r="I96" s="38" t="s">
        <v>171</v>
      </c>
      <c r="J96" s="39">
        <v>338.7</v>
      </c>
      <c r="K96" s="40" t="s">
        <v>497</v>
      </c>
      <c r="L96" s="41" t="s">
        <v>492</v>
      </c>
      <c r="M96" s="42" t="s">
        <v>489</v>
      </c>
      <c r="N96" t="s">
        <v>500</v>
      </c>
      <c r="S96" s="45" t="s">
        <v>171</v>
      </c>
      <c r="T96" s="45" t="s">
        <v>509</v>
      </c>
      <c r="U96" s="45" t="s">
        <v>52</v>
      </c>
      <c r="V96" s="45" t="str">
        <f>""</f>
        <v/>
      </c>
      <c r="W96" s="45" t="str">
        <f>""</f>
        <v/>
      </c>
      <c r="X96" s="45" t="str">
        <f>""</f>
        <v/>
      </c>
      <c r="Y96" s="45" t="str">
        <f>""</f>
        <v/>
      </c>
      <c r="Z96" s="45" t="str">
        <f>""</f>
        <v/>
      </c>
      <c r="AA96" s="45" t="str">
        <f>""</f>
        <v/>
      </c>
      <c r="AB96" s="45" t="str">
        <f>""</f>
        <v/>
      </c>
      <c r="AC96" s="45" t="str">
        <f>""</f>
        <v/>
      </c>
    </row>
    <row r="97" spans="2:29">
      <c r="B97" s="17" t="s">
        <v>153</v>
      </c>
      <c r="D97" s="17" t="s">
        <v>153</v>
      </c>
      <c r="G97" s="17" t="s">
        <v>172</v>
      </c>
      <c r="I97" s="38" t="s">
        <v>172</v>
      </c>
      <c r="J97" s="39">
        <v>109.4</v>
      </c>
      <c r="K97" s="40" t="s">
        <v>501</v>
      </c>
      <c r="L97" s="43" t="s">
        <v>486</v>
      </c>
      <c r="M97" s="42" t="s">
        <v>486</v>
      </c>
      <c r="N97" t="s">
        <v>0</v>
      </c>
      <c r="O97" t="s">
        <v>377</v>
      </c>
      <c r="S97" s="45" t="s">
        <v>172</v>
      </c>
      <c r="T97" s="45" t="s">
        <v>31</v>
      </c>
      <c r="U97" s="45" t="s">
        <v>46</v>
      </c>
      <c r="V97" s="45" t="str">
        <f>""</f>
        <v/>
      </c>
      <c r="W97" s="45" t="str">
        <f>""</f>
        <v/>
      </c>
      <c r="X97" s="45" t="str">
        <f>""</f>
        <v/>
      </c>
      <c r="Y97" s="45" t="str">
        <f>""</f>
        <v/>
      </c>
      <c r="Z97" s="45" t="str">
        <f>""</f>
        <v/>
      </c>
      <c r="AA97" s="45" t="str">
        <f>""</f>
        <v/>
      </c>
      <c r="AB97" s="45" t="str">
        <f>""</f>
        <v/>
      </c>
      <c r="AC97" s="45" t="str">
        <f>""</f>
        <v/>
      </c>
    </row>
    <row r="98" spans="2:29">
      <c r="B98" s="17" t="s">
        <v>154</v>
      </c>
      <c r="D98" s="17" t="s">
        <v>154</v>
      </c>
      <c r="G98" s="17" t="s">
        <v>173</v>
      </c>
      <c r="I98" s="38" t="s">
        <v>173</v>
      </c>
      <c r="J98" s="39">
        <v>515.5</v>
      </c>
      <c r="K98" s="40"/>
      <c r="L98" s="42" t="s">
        <v>486</v>
      </c>
      <c r="M98" s="42" t="s">
        <v>486</v>
      </c>
      <c r="N98" t="s">
        <v>502</v>
      </c>
      <c r="S98" s="45"/>
      <c r="T98" s="45"/>
      <c r="U98" s="45"/>
      <c r="V98" s="45" t="str">
        <f>""</f>
        <v/>
      </c>
      <c r="W98" s="45" t="str">
        <f>""</f>
        <v/>
      </c>
      <c r="X98" s="45" t="str">
        <f>""</f>
        <v/>
      </c>
      <c r="Y98" s="45" t="str">
        <f>""</f>
        <v/>
      </c>
      <c r="Z98" s="45" t="str">
        <f>""</f>
        <v/>
      </c>
      <c r="AA98" s="45" t="str">
        <f>""</f>
        <v/>
      </c>
      <c r="AB98" s="45" t="str">
        <f>""</f>
        <v/>
      </c>
      <c r="AC98" s="45" t="str">
        <f>""</f>
        <v/>
      </c>
    </row>
    <row r="99" spans="2:29">
      <c r="B99" s="17" t="s">
        <v>19</v>
      </c>
      <c r="D99" s="17" t="s">
        <v>19</v>
      </c>
      <c r="G99" s="17" t="s">
        <v>174</v>
      </c>
      <c r="I99" s="38" t="s">
        <v>174</v>
      </c>
      <c r="J99" s="39">
        <v>97</v>
      </c>
      <c r="K99" s="40" t="s">
        <v>484</v>
      </c>
      <c r="L99" s="41" t="s">
        <v>491</v>
      </c>
      <c r="M99" s="42" t="s">
        <v>486</v>
      </c>
      <c r="N99" t="s">
        <v>0</v>
      </c>
      <c r="O99" t="s">
        <v>173</v>
      </c>
      <c r="S99" s="45" t="s">
        <v>174</v>
      </c>
      <c r="T99" s="45" t="s">
        <v>35</v>
      </c>
      <c r="V99" s="45" t="str">
        <f>""</f>
        <v/>
      </c>
      <c r="W99" s="45" t="str">
        <f>""</f>
        <v/>
      </c>
      <c r="X99" s="45" t="str">
        <f>""</f>
        <v/>
      </c>
      <c r="Y99" s="45" t="str">
        <f>""</f>
        <v/>
      </c>
      <c r="Z99" s="45" t="str">
        <f>""</f>
        <v/>
      </c>
      <c r="AA99" s="45" t="str">
        <f>""</f>
        <v/>
      </c>
      <c r="AB99" s="45" t="str">
        <f>""</f>
        <v/>
      </c>
      <c r="AC99" s="45" t="str">
        <f>""</f>
        <v/>
      </c>
    </row>
    <row r="100" spans="2:29">
      <c r="B100" s="17" t="s">
        <v>155</v>
      </c>
      <c r="D100" s="17" t="s">
        <v>155</v>
      </c>
      <c r="G100" s="17" t="s">
        <v>175</v>
      </c>
      <c r="I100" s="38" t="s">
        <v>175</v>
      </c>
      <c r="J100" s="39">
        <v>122.4</v>
      </c>
      <c r="K100" s="40" t="s">
        <v>484</v>
      </c>
      <c r="L100" s="43" t="s">
        <v>486</v>
      </c>
      <c r="M100" s="42" t="s">
        <v>486</v>
      </c>
      <c r="N100" t="s">
        <v>0</v>
      </c>
      <c r="O100" t="s">
        <v>208</v>
      </c>
      <c r="S100" s="45" t="s">
        <v>175</v>
      </c>
      <c r="T100" s="45" t="s">
        <v>44</v>
      </c>
      <c r="U100" s="45" t="str">
        <f>""</f>
        <v/>
      </c>
      <c r="V100" s="45" t="str">
        <f>""</f>
        <v/>
      </c>
      <c r="W100" s="45" t="str">
        <f>""</f>
        <v/>
      </c>
      <c r="X100" s="45" t="str">
        <f>""</f>
        <v/>
      </c>
      <c r="Y100" s="45" t="str">
        <f>""</f>
        <v/>
      </c>
      <c r="Z100" s="45" t="str">
        <f>""</f>
        <v/>
      </c>
      <c r="AA100" s="45" t="str">
        <f>""</f>
        <v/>
      </c>
      <c r="AB100" s="45" t="str">
        <f>""</f>
        <v/>
      </c>
      <c r="AC100" s="45" t="str">
        <f>""</f>
        <v/>
      </c>
    </row>
    <row r="101" spans="2:29">
      <c r="B101" s="17" t="s">
        <v>156</v>
      </c>
      <c r="D101" s="17" t="s">
        <v>156</v>
      </c>
      <c r="G101" s="17" t="s">
        <v>176</v>
      </c>
      <c r="I101" s="38" t="s">
        <v>176</v>
      </c>
      <c r="J101" s="39">
        <v>51.8</v>
      </c>
      <c r="K101" s="40" t="s">
        <v>487</v>
      </c>
      <c r="L101" s="41" t="s">
        <v>488</v>
      </c>
      <c r="M101" s="42" t="s">
        <v>489</v>
      </c>
      <c r="N101" t="s">
        <v>0</v>
      </c>
      <c r="O101" t="s">
        <v>13</v>
      </c>
      <c r="S101" s="45" t="s">
        <v>176</v>
      </c>
      <c r="T101" s="45" t="s">
        <v>13</v>
      </c>
      <c r="U101" s="45" t="str">
        <f>""</f>
        <v/>
      </c>
      <c r="V101" s="45" t="str">
        <f>""</f>
        <v/>
      </c>
      <c r="W101" s="45" t="str">
        <f>""</f>
        <v/>
      </c>
      <c r="X101" s="45" t="str">
        <f>""</f>
        <v/>
      </c>
      <c r="Y101" s="45" t="str">
        <f>""</f>
        <v/>
      </c>
      <c r="Z101" s="45" t="str">
        <f>""</f>
        <v/>
      </c>
      <c r="AA101" s="45" t="str">
        <f>""</f>
        <v/>
      </c>
      <c r="AB101" s="45" t="str">
        <f>""</f>
        <v/>
      </c>
      <c r="AC101" s="45" t="str">
        <f>""</f>
        <v/>
      </c>
    </row>
    <row r="102" spans="2:29">
      <c r="B102" s="17" t="s">
        <v>157</v>
      </c>
      <c r="D102" s="17" t="s">
        <v>157</v>
      </c>
      <c r="E102" t="s">
        <v>483</v>
      </c>
      <c r="G102" s="17" t="s">
        <v>179</v>
      </c>
      <c r="I102" s="38" t="s">
        <v>179</v>
      </c>
      <c r="J102" s="39">
        <v>131.9</v>
      </c>
      <c r="K102" s="40" t="s">
        <v>484</v>
      </c>
      <c r="L102" s="41" t="s">
        <v>495</v>
      </c>
      <c r="M102" s="42" t="s">
        <v>496</v>
      </c>
      <c r="N102" t="s">
        <v>0</v>
      </c>
      <c r="O102" t="s">
        <v>389</v>
      </c>
      <c r="S102" s="45" t="s">
        <v>179</v>
      </c>
      <c r="T102" s="45" t="s">
        <v>30</v>
      </c>
      <c r="U102" s="45" t="str">
        <f>""</f>
        <v/>
      </c>
      <c r="V102" s="45" t="str">
        <f>""</f>
        <v/>
      </c>
      <c r="W102" s="45" t="str">
        <f>""</f>
        <v/>
      </c>
      <c r="X102" s="45" t="str">
        <f>""</f>
        <v/>
      </c>
      <c r="Y102" s="45" t="str">
        <f>""</f>
        <v/>
      </c>
      <c r="Z102" s="45" t="str">
        <f>""</f>
        <v/>
      </c>
      <c r="AA102" s="45" t="str">
        <f>""</f>
        <v/>
      </c>
      <c r="AB102" s="45" t="str">
        <f>""</f>
        <v/>
      </c>
      <c r="AC102" s="45" t="str">
        <f>""</f>
        <v/>
      </c>
    </row>
    <row r="103" spans="2:29">
      <c r="B103" s="17" t="s">
        <v>158</v>
      </c>
      <c r="D103" s="17" t="s">
        <v>158</v>
      </c>
      <c r="E103" t="s">
        <v>483</v>
      </c>
      <c r="G103" s="17" t="s">
        <v>180</v>
      </c>
      <c r="I103" s="38" t="s">
        <v>180</v>
      </c>
      <c r="J103" s="39">
        <v>294.89999999999998</v>
      </c>
      <c r="K103" s="40" t="s">
        <v>494</v>
      </c>
      <c r="L103" s="41" t="s">
        <v>495</v>
      </c>
      <c r="M103" s="42" t="s">
        <v>496</v>
      </c>
      <c r="N103" t="s">
        <v>42</v>
      </c>
      <c r="S103" s="45" t="s">
        <v>180</v>
      </c>
      <c r="T103" s="45" t="s">
        <v>42</v>
      </c>
      <c r="U103" s="45" t="str">
        <f>""</f>
        <v/>
      </c>
      <c r="V103" s="45" t="str">
        <f>""</f>
        <v/>
      </c>
    </row>
    <row r="104" spans="2:29">
      <c r="B104" s="17" t="s">
        <v>159</v>
      </c>
      <c r="D104" s="17" t="s">
        <v>159</v>
      </c>
      <c r="G104" s="17" t="s">
        <v>181</v>
      </c>
      <c r="I104" s="38" t="s">
        <v>181</v>
      </c>
      <c r="J104" s="39">
        <v>124.7</v>
      </c>
      <c r="K104" s="40" t="s">
        <v>493</v>
      </c>
      <c r="L104" s="43" t="s">
        <v>486</v>
      </c>
      <c r="M104" s="42" t="s">
        <v>486</v>
      </c>
      <c r="N104" t="s">
        <v>0</v>
      </c>
      <c r="O104" t="s">
        <v>184</v>
      </c>
      <c r="S104" s="45" t="s">
        <v>181</v>
      </c>
      <c r="T104" s="45" t="s">
        <v>35</v>
      </c>
      <c r="U104" s="45" t="str">
        <f>""</f>
        <v/>
      </c>
      <c r="V104" s="45" t="str">
        <f>""</f>
        <v/>
      </c>
    </row>
    <row r="105" spans="2:29">
      <c r="B105" s="17" t="s">
        <v>160</v>
      </c>
      <c r="D105" s="17" t="s">
        <v>160</v>
      </c>
      <c r="E105" t="s">
        <v>483</v>
      </c>
      <c r="G105" s="17" t="s">
        <v>182</v>
      </c>
      <c r="I105" s="38" t="s">
        <v>182</v>
      </c>
      <c r="J105" s="39">
        <v>74.3</v>
      </c>
      <c r="K105" s="40" t="s">
        <v>484</v>
      </c>
      <c r="L105" s="41" t="s">
        <v>495</v>
      </c>
      <c r="M105" s="42" t="s">
        <v>496</v>
      </c>
      <c r="N105" t="s">
        <v>0</v>
      </c>
      <c r="O105" t="s">
        <v>389</v>
      </c>
      <c r="S105" s="45" t="s">
        <v>182</v>
      </c>
      <c r="T105" s="45" t="s">
        <v>26</v>
      </c>
      <c r="U105" s="45" t="str">
        <f>""</f>
        <v/>
      </c>
    </row>
    <row r="106" spans="2:29">
      <c r="B106" s="17" t="s">
        <v>161</v>
      </c>
      <c r="D106" s="17" t="s">
        <v>161</v>
      </c>
      <c r="G106" s="17" t="s">
        <v>183</v>
      </c>
      <c r="I106" s="38" t="s">
        <v>183</v>
      </c>
      <c r="J106" s="39">
        <v>111.3</v>
      </c>
      <c r="K106" s="40" t="s">
        <v>490</v>
      </c>
      <c r="L106" s="41" t="s">
        <v>485</v>
      </c>
      <c r="M106" s="42" t="s">
        <v>486</v>
      </c>
      <c r="N106" t="s">
        <v>0</v>
      </c>
      <c r="O106" t="s">
        <v>151</v>
      </c>
      <c r="S106" s="45" t="s">
        <v>183</v>
      </c>
      <c r="T106" s="45" t="s">
        <v>506</v>
      </c>
      <c r="U106" s="45" t="str">
        <f>""</f>
        <v/>
      </c>
    </row>
    <row r="107" spans="2:29">
      <c r="B107" s="17" t="s">
        <v>162</v>
      </c>
      <c r="D107" s="17" t="s">
        <v>162</v>
      </c>
      <c r="G107" s="17" t="s">
        <v>184</v>
      </c>
      <c r="I107" s="42" t="s">
        <v>184</v>
      </c>
      <c r="J107" s="39">
        <v>1413</v>
      </c>
      <c r="K107" s="40"/>
      <c r="L107" s="42" t="s">
        <v>486</v>
      </c>
      <c r="M107" s="42" t="s">
        <v>486</v>
      </c>
      <c r="N107" t="s">
        <v>502</v>
      </c>
      <c r="S107" s="45"/>
      <c r="T107" s="45"/>
      <c r="U107" s="45"/>
    </row>
    <row r="108" spans="2:29">
      <c r="B108" s="17" t="s">
        <v>163</v>
      </c>
      <c r="D108" s="17" t="s">
        <v>163</v>
      </c>
      <c r="G108" s="17" t="s">
        <v>185</v>
      </c>
      <c r="I108" s="38" t="s">
        <v>185</v>
      </c>
      <c r="J108" s="39">
        <v>119.6</v>
      </c>
      <c r="K108" s="40" t="s">
        <v>499</v>
      </c>
      <c r="L108" s="41" t="s">
        <v>491</v>
      </c>
      <c r="M108" s="42" t="s">
        <v>489</v>
      </c>
      <c r="N108" t="s">
        <v>0</v>
      </c>
      <c r="O108" t="s">
        <v>153</v>
      </c>
      <c r="S108" s="45" t="s">
        <v>185</v>
      </c>
      <c r="T108" s="45" t="s">
        <v>34</v>
      </c>
      <c r="U108" s="45" t="str">
        <f>""</f>
        <v/>
      </c>
    </row>
    <row r="109" spans="2:29">
      <c r="B109" s="17" t="s">
        <v>164</v>
      </c>
      <c r="D109" s="17" t="s">
        <v>164</v>
      </c>
      <c r="E109" t="s">
        <v>483</v>
      </c>
      <c r="G109" s="17" t="s">
        <v>187</v>
      </c>
      <c r="I109" s="38" t="s">
        <v>187</v>
      </c>
      <c r="J109" s="39">
        <v>112.1</v>
      </c>
      <c r="K109" s="40" t="s">
        <v>484</v>
      </c>
      <c r="L109" s="41" t="s">
        <v>485</v>
      </c>
      <c r="M109" s="42" t="s">
        <v>486</v>
      </c>
      <c r="N109" t="s">
        <v>0</v>
      </c>
      <c r="O109" t="s">
        <v>208</v>
      </c>
      <c r="S109" s="45" t="s">
        <v>187</v>
      </c>
      <c r="T109" s="45" t="s">
        <v>44</v>
      </c>
      <c r="U109" s="45" t="str">
        <f>""</f>
        <v/>
      </c>
    </row>
    <row r="110" spans="2:29">
      <c r="B110" s="17" t="s">
        <v>165</v>
      </c>
      <c r="D110" s="17" t="s">
        <v>165</v>
      </c>
      <c r="G110" s="17" t="s">
        <v>188</v>
      </c>
      <c r="I110" s="38" t="s">
        <v>188</v>
      </c>
      <c r="J110" s="39">
        <v>91.9</v>
      </c>
      <c r="K110" s="40" t="s">
        <v>493</v>
      </c>
      <c r="L110" s="41" t="s">
        <v>488</v>
      </c>
      <c r="M110" s="42" t="s">
        <v>489</v>
      </c>
      <c r="N110" t="s">
        <v>0</v>
      </c>
      <c r="O110" t="s">
        <v>111</v>
      </c>
      <c r="S110" s="45" t="s">
        <v>188</v>
      </c>
      <c r="T110" s="45" t="s">
        <v>32</v>
      </c>
    </row>
    <row r="111" spans="2:29">
      <c r="B111" s="17" t="s">
        <v>166</v>
      </c>
      <c r="D111" s="17" t="s">
        <v>166</v>
      </c>
      <c r="G111" s="17" t="s">
        <v>191</v>
      </c>
      <c r="I111" s="38" t="s">
        <v>191</v>
      </c>
      <c r="J111" s="39">
        <v>64.3</v>
      </c>
      <c r="K111" s="40" t="s">
        <v>493</v>
      </c>
      <c r="L111" s="41" t="s">
        <v>488</v>
      </c>
      <c r="M111" s="42" t="s">
        <v>489</v>
      </c>
      <c r="N111" t="s">
        <v>0</v>
      </c>
      <c r="O111" t="s">
        <v>386</v>
      </c>
      <c r="S111" s="45" t="s">
        <v>191</v>
      </c>
      <c r="T111" s="45" t="s">
        <v>32</v>
      </c>
      <c r="U111" s="45" t="s">
        <v>40</v>
      </c>
    </row>
    <row r="112" spans="2:29">
      <c r="B112" s="17" t="s">
        <v>167</v>
      </c>
      <c r="D112" s="17" t="s">
        <v>167</v>
      </c>
      <c r="G112" s="17" t="s">
        <v>192</v>
      </c>
      <c r="I112" s="38" t="s">
        <v>192</v>
      </c>
      <c r="J112" s="39">
        <v>82.9</v>
      </c>
      <c r="K112" s="40" t="s">
        <v>499</v>
      </c>
      <c r="L112" s="41" t="s">
        <v>488</v>
      </c>
      <c r="M112" s="42" t="s">
        <v>486</v>
      </c>
      <c r="N112" t="s">
        <v>0</v>
      </c>
      <c r="O112" t="s">
        <v>20</v>
      </c>
      <c r="S112" s="45" t="s">
        <v>192</v>
      </c>
      <c r="T112" s="45" t="s">
        <v>20</v>
      </c>
    </row>
    <row r="113" spans="2:27">
      <c r="B113" s="17" t="s">
        <v>168</v>
      </c>
      <c r="D113" s="17" t="s">
        <v>168</v>
      </c>
      <c r="E113" t="s">
        <v>483</v>
      </c>
      <c r="G113" s="17" t="s">
        <v>193</v>
      </c>
      <c r="I113" s="38" t="s">
        <v>193</v>
      </c>
      <c r="J113" s="39">
        <v>76.599999999999994</v>
      </c>
      <c r="K113" s="40" t="s">
        <v>487</v>
      </c>
      <c r="L113" s="43" t="s">
        <v>486</v>
      </c>
      <c r="M113" s="42" t="s">
        <v>486</v>
      </c>
      <c r="N113" t="s">
        <v>0</v>
      </c>
      <c r="O113" t="s">
        <v>14</v>
      </c>
      <c r="S113" s="45" t="s">
        <v>193</v>
      </c>
      <c r="T113" s="45" t="s">
        <v>14</v>
      </c>
    </row>
    <row r="114" spans="2:27">
      <c r="B114" s="17" t="s">
        <v>169</v>
      </c>
      <c r="D114" s="17" t="s">
        <v>169</v>
      </c>
      <c r="G114" s="17" t="s">
        <v>194</v>
      </c>
      <c r="I114" s="38" t="s">
        <v>194</v>
      </c>
      <c r="J114" s="39">
        <v>191.7</v>
      </c>
      <c r="K114" s="40" t="s">
        <v>503</v>
      </c>
      <c r="L114" s="41" t="s">
        <v>495</v>
      </c>
      <c r="M114" s="42" t="s">
        <v>496</v>
      </c>
      <c r="N114" t="s">
        <v>498</v>
      </c>
      <c r="S114" s="45" t="s">
        <v>194</v>
      </c>
      <c r="T114" s="45" t="s">
        <v>41</v>
      </c>
    </row>
    <row r="115" spans="2:27">
      <c r="B115" s="17" t="s">
        <v>170</v>
      </c>
      <c r="D115" s="17" t="s">
        <v>170</v>
      </c>
      <c r="E115" t="s">
        <v>483</v>
      </c>
      <c r="G115" s="17" t="s">
        <v>195</v>
      </c>
      <c r="I115" s="38" t="s">
        <v>195</v>
      </c>
      <c r="J115" s="39">
        <v>113.2</v>
      </c>
      <c r="K115" s="40" t="s">
        <v>490</v>
      </c>
      <c r="L115" s="41" t="s">
        <v>485</v>
      </c>
      <c r="M115" s="42" t="s">
        <v>486</v>
      </c>
      <c r="N115" t="s">
        <v>0</v>
      </c>
      <c r="O115" t="s">
        <v>300</v>
      </c>
      <c r="S115" s="45" t="s">
        <v>195</v>
      </c>
      <c r="T115" s="45" t="s">
        <v>506</v>
      </c>
    </row>
    <row r="116" spans="2:27">
      <c r="B116" s="17" t="s">
        <v>171</v>
      </c>
      <c r="D116" s="17" t="s">
        <v>171</v>
      </c>
      <c r="G116" s="17" t="s">
        <v>197</v>
      </c>
      <c r="I116" s="38" t="s">
        <v>197</v>
      </c>
      <c r="J116" s="39">
        <v>118.4</v>
      </c>
      <c r="K116" s="40" t="s">
        <v>499</v>
      </c>
      <c r="L116" s="41" t="s">
        <v>491</v>
      </c>
      <c r="M116" s="42" t="s">
        <v>486</v>
      </c>
      <c r="N116" t="s">
        <v>0</v>
      </c>
      <c r="O116" t="s">
        <v>20</v>
      </c>
      <c r="S116" s="45" t="s">
        <v>197</v>
      </c>
      <c r="T116" s="45" t="s">
        <v>20</v>
      </c>
    </row>
    <row r="117" spans="2:27">
      <c r="B117" s="17" t="s">
        <v>172</v>
      </c>
      <c r="D117" s="17" t="s">
        <v>172</v>
      </c>
      <c r="G117" s="17" t="s">
        <v>20</v>
      </c>
      <c r="I117" s="42" t="s">
        <v>20</v>
      </c>
      <c r="J117" s="39">
        <v>593.5</v>
      </c>
      <c r="K117" s="40"/>
      <c r="L117" s="42" t="s">
        <v>486</v>
      </c>
      <c r="M117" s="42" t="s">
        <v>486</v>
      </c>
      <c r="N117" t="s">
        <v>502</v>
      </c>
      <c r="S117" s="45"/>
      <c r="T117" s="45"/>
    </row>
    <row r="118" spans="2:27">
      <c r="B118" s="17" t="s">
        <v>173</v>
      </c>
      <c r="D118" s="17" t="s">
        <v>173</v>
      </c>
      <c r="G118" s="17" t="s">
        <v>198</v>
      </c>
      <c r="I118" s="38" t="s">
        <v>198</v>
      </c>
      <c r="J118" s="39">
        <v>79.900000000000006</v>
      </c>
      <c r="K118" s="40" t="s">
        <v>484</v>
      </c>
      <c r="L118" s="41" t="s">
        <v>485</v>
      </c>
      <c r="M118" s="42" t="s">
        <v>486</v>
      </c>
      <c r="N118" t="s">
        <v>0</v>
      </c>
      <c r="O118" t="s">
        <v>208</v>
      </c>
      <c r="S118" s="45" t="s">
        <v>198</v>
      </c>
      <c r="T118" s="45" t="s">
        <v>44</v>
      </c>
      <c r="W118" s="45" t="str">
        <f>""</f>
        <v/>
      </c>
    </row>
    <row r="119" spans="2:27">
      <c r="B119" s="17" t="s">
        <v>174</v>
      </c>
      <c r="D119" s="17" t="s">
        <v>174</v>
      </c>
      <c r="G119" s="17" t="s">
        <v>199</v>
      </c>
      <c r="I119" s="38" t="s">
        <v>199</v>
      </c>
      <c r="J119" s="39">
        <v>99.6</v>
      </c>
      <c r="K119" s="40" t="s">
        <v>484</v>
      </c>
      <c r="L119" s="41" t="s">
        <v>495</v>
      </c>
      <c r="M119" s="42" t="s">
        <v>486</v>
      </c>
      <c r="N119" t="s">
        <v>0</v>
      </c>
      <c r="O119" t="s">
        <v>235</v>
      </c>
      <c r="S119" s="45" t="s">
        <v>199</v>
      </c>
      <c r="T119" s="45" t="s">
        <v>35</v>
      </c>
      <c r="W119" s="45" t="str">
        <f>""</f>
        <v/>
      </c>
    </row>
    <row r="120" spans="2:27">
      <c r="B120" s="17" t="s">
        <v>175</v>
      </c>
      <c r="D120" s="17" t="s">
        <v>175</v>
      </c>
      <c r="G120" s="17" t="s">
        <v>200</v>
      </c>
      <c r="I120" s="38" t="s">
        <v>200</v>
      </c>
      <c r="J120" s="39">
        <v>97.2</v>
      </c>
      <c r="K120" s="40" t="s">
        <v>493</v>
      </c>
      <c r="L120" s="43" t="s">
        <v>486</v>
      </c>
      <c r="M120" s="42" t="s">
        <v>489</v>
      </c>
      <c r="N120" t="s">
        <v>0</v>
      </c>
      <c r="O120" t="s">
        <v>280</v>
      </c>
      <c r="S120" s="45" t="s">
        <v>200</v>
      </c>
      <c r="T120" s="45" t="s">
        <v>40</v>
      </c>
      <c r="W120" s="45" t="str">
        <f>""</f>
        <v/>
      </c>
      <c r="X120" s="45" t="str">
        <f>""</f>
        <v/>
      </c>
      <c r="Y120" s="45" t="str">
        <f>""</f>
        <v/>
      </c>
    </row>
    <row r="121" spans="2:27">
      <c r="B121" s="17" t="s">
        <v>176</v>
      </c>
      <c r="D121" s="17" t="s">
        <v>176</v>
      </c>
      <c r="G121" s="17" t="s">
        <v>201</v>
      </c>
      <c r="I121" s="38" t="s">
        <v>201</v>
      </c>
      <c r="J121" s="39">
        <v>228.5</v>
      </c>
      <c r="K121" s="40" t="s">
        <v>494</v>
      </c>
      <c r="L121" s="41" t="s">
        <v>495</v>
      </c>
      <c r="M121" s="42" t="s">
        <v>496</v>
      </c>
      <c r="N121" t="s">
        <v>42</v>
      </c>
      <c r="S121" s="45" t="s">
        <v>201</v>
      </c>
      <c r="T121" s="45" t="s">
        <v>42</v>
      </c>
      <c r="V121" s="45" t="str">
        <f>""</f>
        <v/>
      </c>
      <c r="W121" s="45" t="str">
        <f>""</f>
        <v/>
      </c>
      <c r="X121" s="45" t="str">
        <f>""</f>
        <v/>
      </c>
      <c r="Y121" s="45" t="str">
        <f>""</f>
        <v/>
      </c>
    </row>
    <row r="122" spans="2:27">
      <c r="B122" s="17" t="s">
        <v>177</v>
      </c>
      <c r="D122" s="17" t="s">
        <v>177</v>
      </c>
      <c r="E122" t="s">
        <v>483</v>
      </c>
      <c r="G122" s="17" t="s">
        <v>202</v>
      </c>
      <c r="I122" s="38" t="s">
        <v>202</v>
      </c>
      <c r="J122" s="39">
        <v>137.1</v>
      </c>
      <c r="K122" s="40" t="s">
        <v>484</v>
      </c>
      <c r="L122" s="43" t="s">
        <v>486</v>
      </c>
      <c r="M122" s="42" t="s">
        <v>496</v>
      </c>
      <c r="N122" t="s">
        <v>0</v>
      </c>
      <c r="O122" t="s">
        <v>389</v>
      </c>
      <c r="S122" s="45" t="s">
        <v>202</v>
      </c>
      <c r="T122" s="45" t="s">
        <v>30</v>
      </c>
      <c r="V122" s="45" t="str">
        <f>""</f>
        <v/>
      </c>
      <c r="W122" s="45" t="str">
        <f>""</f>
        <v/>
      </c>
      <c r="X122" s="45" t="str">
        <f>""</f>
        <v/>
      </c>
      <c r="Y122" s="45" t="str">
        <f>""</f>
        <v/>
      </c>
    </row>
    <row r="123" spans="2:27">
      <c r="B123" s="17" t="s">
        <v>178</v>
      </c>
      <c r="D123" s="17" t="s">
        <v>178</v>
      </c>
      <c r="E123" t="s">
        <v>483</v>
      </c>
      <c r="G123" s="17" t="s">
        <v>204</v>
      </c>
      <c r="I123" s="38" t="s">
        <v>204</v>
      </c>
      <c r="J123" s="39">
        <v>219.2</v>
      </c>
      <c r="K123" s="40" t="s">
        <v>494</v>
      </c>
      <c r="L123" s="41" t="s">
        <v>495</v>
      </c>
      <c r="M123" s="42" t="s">
        <v>496</v>
      </c>
      <c r="N123" t="s">
        <v>42</v>
      </c>
      <c r="S123" s="45" t="s">
        <v>204</v>
      </c>
      <c r="T123" s="45" t="s">
        <v>42</v>
      </c>
      <c r="V123" s="45" t="str">
        <f>""</f>
        <v/>
      </c>
      <c r="W123" s="45" t="str">
        <f>""</f>
        <v/>
      </c>
      <c r="X123" s="45" t="str">
        <f>""</f>
        <v/>
      </c>
      <c r="Y123" s="45" t="str">
        <f>""</f>
        <v/>
      </c>
    </row>
    <row r="124" spans="2:27">
      <c r="B124" s="17" t="s">
        <v>179</v>
      </c>
      <c r="D124" s="17" t="s">
        <v>179</v>
      </c>
      <c r="G124" s="17" t="s">
        <v>205</v>
      </c>
      <c r="I124" s="38" t="s">
        <v>205</v>
      </c>
      <c r="J124" s="39">
        <v>119.3</v>
      </c>
      <c r="K124" s="40" t="s">
        <v>487</v>
      </c>
      <c r="L124" s="41" t="s">
        <v>491</v>
      </c>
      <c r="M124" s="42" t="s">
        <v>496</v>
      </c>
      <c r="N124" t="s">
        <v>500</v>
      </c>
      <c r="S124" s="45" t="s">
        <v>205</v>
      </c>
      <c r="T124" s="45" t="s">
        <v>39</v>
      </c>
      <c r="V124" s="45" t="str">
        <f>""</f>
        <v/>
      </c>
      <c r="W124" s="45" t="str">
        <f>""</f>
        <v/>
      </c>
      <c r="X124" s="45" t="str">
        <f>""</f>
        <v/>
      </c>
      <c r="Y124" s="45" t="str">
        <f>""</f>
        <v/>
      </c>
      <c r="Z124" s="45" t="str">
        <f>""</f>
        <v/>
      </c>
      <c r="AA124" s="45" t="str">
        <f>""</f>
        <v/>
      </c>
    </row>
    <row r="125" spans="2:27">
      <c r="B125" s="17" t="s">
        <v>180</v>
      </c>
      <c r="D125" s="17" t="s">
        <v>180</v>
      </c>
      <c r="G125" s="17" t="s">
        <v>206</v>
      </c>
      <c r="I125" s="38" t="s">
        <v>206</v>
      </c>
      <c r="J125" s="39">
        <v>87.6</v>
      </c>
      <c r="K125" s="40" t="s">
        <v>497</v>
      </c>
      <c r="L125" s="41" t="s">
        <v>488</v>
      </c>
      <c r="M125" s="42" t="s">
        <v>489</v>
      </c>
      <c r="N125" t="s">
        <v>0</v>
      </c>
      <c r="O125" t="s">
        <v>295</v>
      </c>
      <c r="S125" s="45" t="s">
        <v>206</v>
      </c>
      <c r="T125" s="45" t="s">
        <v>509</v>
      </c>
      <c r="V125" s="45" t="str">
        <f>""</f>
        <v/>
      </c>
      <c r="W125" s="45" t="str">
        <f>""</f>
        <v/>
      </c>
      <c r="X125" s="45" t="str">
        <f>""</f>
        <v/>
      </c>
      <c r="Y125" s="45" t="str">
        <f>""</f>
        <v/>
      </c>
      <c r="Z125" s="45" t="str">
        <f>""</f>
        <v/>
      </c>
      <c r="AA125" s="45" t="str">
        <f>""</f>
        <v/>
      </c>
    </row>
    <row r="126" spans="2:27">
      <c r="B126" s="17" t="s">
        <v>181</v>
      </c>
      <c r="D126" s="17" t="s">
        <v>181</v>
      </c>
      <c r="G126" s="17" t="s">
        <v>207</v>
      </c>
      <c r="I126" s="38" t="s">
        <v>207</v>
      </c>
      <c r="J126" s="39">
        <v>169.7</v>
      </c>
      <c r="K126" s="40" t="s">
        <v>494</v>
      </c>
      <c r="L126" s="41" t="s">
        <v>495</v>
      </c>
      <c r="M126" s="42" t="s">
        <v>496</v>
      </c>
      <c r="N126" t="s">
        <v>42</v>
      </c>
      <c r="S126" s="45" t="s">
        <v>207</v>
      </c>
      <c r="T126" s="45" t="s">
        <v>42</v>
      </c>
      <c r="V126" s="45" t="str">
        <f>""</f>
        <v/>
      </c>
      <c r="W126" s="45" t="str">
        <f>""</f>
        <v/>
      </c>
      <c r="X126" s="45" t="str">
        <f>""</f>
        <v/>
      </c>
      <c r="Y126" s="45" t="str">
        <f>""</f>
        <v/>
      </c>
      <c r="Z126" s="45" t="str">
        <f>""</f>
        <v/>
      </c>
      <c r="AA126" s="45" t="str">
        <f>""</f>
        <v/>
      </c>
    </row>
    <row r="127" spans="2:27">
      <c r="B127" s="17" t="s">
        <v>182</v>
      </c>
      <c r="D127" s="17" t="s">
        <v>182</v>
      </c>
      <c r="G127" s="17" t="s">
        <v>208</v>
      </c>
      <c r="I127" s="42" t="s">
        <v>208</v>
      </c>
      <c r="J127" s="39">
        <v>1296.8</v>
      </c>
      <c r="K127" s="40"/>
      <c r="L127" s="42" t="s">
        <v>486</v>
      </c>
      <c r="M127" s="42" t="s">
        <v>486</v>
      </c>
      <c r="N127" t="s">
        <v>502</v>
      </c>
      <c r="S127" s="45"/>
      <c r="T127" s="45"/>
      <c r="V127" s="45"/>
      <c r="W127" s="45" t="str">
        <f>""</f>
        <v/>
      </c>
      <c r="X127" s="45" t="str">
        <f>""</f>
        <v/>
      </c>
      <c r="Y127" s="45" t="str">
        <f>""</f>
        <v/>
      </c>
      <c r="Z127" s="45" t="str">
        <f>""</f>
        <v/>
      </c>
      <c r="AA127" s="45" t="str">
        <f>""</f>
        <v/>
      </c>
    </row>
    <row r="128" spans="2:27">
      <c r="B128" s="17" t="s">
        <v>183</v>
      </c>
      <c r="D128" s="17" t="s">
        <v>183</v>
      </c>
      <c r="G128" s="17" t="s">
        <v>209</v>
      </c>
      <c r="I128" s="38" t="s">
        <v>209</v>
      </c>
      <c r="J128" s="39">
        <v>84</v>
      </c>
      <c r="K128" s="40" t="s">
        <v>490</v>
      </c>
      <c r="L128" s="41" t="s">
        <v>488</v>
      </c>
      <c r="M128" s="42" t="s">
        <v>486</v>
      </c>
      <c r="N128" t="s">
        <v>0</v>
      </c>
      <c r="O128" t="s">
        <v>246</v>
      </c>
      <c r="S128" s="45" t="s">
        <v>209</v>
      </c>
      <c r="T128" s="45" t="s">
        <v>37</v>
      </c>
      <c r="U128" s="45" t="str">
        <f>""</f>
        <v/>
      </c>
      <c r="V128" s="45" t="str">
        <f>""</f>
        <v/>
      </c>
      <c r="W128" s="45" t="str">
        <f>""</f>
        <v/>
      </c>
      <c r="X128" s="45" t="str">
        <f>""</f>
        <v/>
      </c>
      <c r="Y128" s="45" t="str">
        <f>""</f>
        <v/>
      </c>
      <c r="Z128" s="45" t="str">
        <f>""</f>
        <v/>
      </c>
      <c r="AA128" s="45" t="str">
        <f>""</f>
        <v/>
      </c>
    </row>
    <row r="129" spans="2:27">
      <c r="B129" s="17" t="s">
        <v>184</v>
      </c>
      <c r="D129" s="17" t="s">
        <v>184</v>
      </c>
      <c r="G129" s="17" t="s">
        <v>210</v>
      </c>
      <c r="I129" s="38" t="s">
        <v>210</v>
      </c>
      <c r="J129" s="39">
        <v>225</v>
      </c>
      <c r="K129" s="40" t="s">
        <v>494</v>
      </c>
      <c r="L129" s="41" t="s">
        <v>495</v>
      </c>
      <c r="M129" s="42" t="s">
        <v>496</v>
      </c>
      <c r="N129" t="s">
        <v>42</v>
      </c>
      <c r="S129" s="45" t="s">
        <v>210</v>
      </c>
      <c r="T129" s="45" t="s">
        <v>42</v>
      </c>
      <c r="U129" s="45" t="str">
        <f>""</f>
        <v/>
      </c>
      <c r="V129" s="45" t="str">
        <f>""</f>
        <v/>
      </c>
      <c r="W129" s="45" t="str">
        <f>""</f>
        <v/>
      </c>
      <c r="X129" s="45" t="str">
        <f>""</f>
        <v/>
      </c>
      <c r="Y129" s="45" t="str">
        <f>""</f>
        <v/>
      </c>
      <c r="Z129" s="45" t="str">
        <f>""</f>
        <v/>
      </c>
      <c r="AA129" s="45" t="str">
        <f>""</f>
        <v/>
      </c>
    </row>
    <row r="130" spans="2:27">
      <c r="B130" s="17" t="s">
        <v>185</v>
      </c>
      <c r="D130" s="17" t="s">
        <v>185</v>
      </c>
      <c r="G130" s="17" t="s">
        <v>211</v>
      </c>
      <c r="I130" s="38" t="s">
        <v>211</v>
      </c>
      <c r="J130" s="39">
        <v>81.7</v>
      </c>
      <c r="K130" s="40" t="s">
        <v>493</v>
      </c>
      <c r="L130" s="41" t="s">
        <v>491</v>
      </c>
      <c r="M130" s="42" t="s">
        <v>486</v>
      </c>
      <c r="N130" t="s">
        <v>0</v>
      </c>
      <c r="O130" t="s">
        <v>184</v>
      </c>
      <c r="S130" s="45" t="s">
        <v>211</v>
      </c>
      <c r="T130" s="45" t="s">
        <v>35</v>
      </c>
      <c r="U130" s="45" t="str">
        <f>""</f>
        <v/>
      </c>
      <c r="V130" s="45" t="str">
        <f>""</f>
        <v/>
      </c>
      <c r="W130" s="45" t="str">
        <f>""</f>
        <v/>
      </c>
      <c r="X130" s="45" t="str">
        <f>""</f>
        <v/>
      </c>
      <c r="Y130" s="45" t="str">
        <f>""</f>
        <v/>
      </c>
      <c r="Z130" s="45" t="str">
        <f>""</f>
        <v/>
      </c>
      <c r="AA130" s="45" t="str">
        <f>""</f>
        <v/>
      </c>
    </row>
    <row r="131" spans="2:27">
      <c r="B131" s="17" t="s">
        <v>186</v>
      </c>
      <c r="D131" s="17" t="s">
        <v>186</v>
      </c>
      <c r="E131" t="s">
        <v>483</v>
      </c>
      <c r="G131" s="17" t="s">
        <v>212</v>
      </c>
      <c r="I131" s="38" t="s">
        <v>212</v>
      </c>
      <c r="J131" s="39">
        <v>158.69999999999999</v>
      </c>
      <c r="K131" s="40" t="s">
        <v>497</v>
      </c>
      <c r="L131" s="43" t="s">
        <v>486</v>
      </c>
      <c r="M131" s="42" t="s">
        <v>489</v>
      </c>
      <c r="N131" t="s">
        <v>0</v>
      </c>
      <c r="O131" t="s">
        <v>295</v>
      </c>
      <c r="S131" s="45" t="s">
        <v>212</v>
      </c>
      <c r="T131" s="45" t="s">
        <v>36</v>
      </c>
      <c r="U131" s="45" t="s">
        <v>509</v>
      </c>
      <c r="V131" s="45" t="str">
        <f>""</f>
        <v/>
      </c>
      <c r="W131" s="45" t="str">
        <f>""</f>
        <v/>
      </c>
      <c r="X131" s="45" t="str">
        <f>""</f>
        <v/>
      </c>
      <c r="Y131" s="45" t="str">
        <f>""</f>
        <v/>
      </c>
      <c r="Z131" s="45" t="str">
        <f>""</f>
        <v/>
      </c>
      <c r="AA131" s="45" t="str">
        <f>""</f>
        <v/>
      </c>
    </row>
    <row r="132" spans="2:27">
      <c r="B132" s="17" t="s">
        <v>187</v>
      </c>
      <c r="D132" s="17" t="s">
        <v>187</v>
      </c>
      <c r="G132" s="17" t="s">
        <v>213</v>
      </c>
      <c r="I132" s="38" t="s">
        <v>213</v>
      </c>
      <c r="J132" s="39">
        <v>230.1</v>
      </c>
      <c r="K132" s="40" t="s">
        <v>494</v>
      </c>
      <c r="L132" s="41" t="s">
        <v>495</v>
      </c>
      <c r="M132" s="42" t="s">
        <v>496</v>
      </c>
      <c r="N132" t="s">
        <v>42</v>
      </c>
      <c r="S132" s="45" t="s">
        <v>213</v>
      </c>
      <c r="T132" s="45" t="s">
        <v>42</v>
      </c>
      <c r="V132" s="45" t="str">
        <f>""</f>
        <v/>
      </c>
      <c r="W132" s="45" t="str">
        <f>""</f>
        <v/>
      </c>
      <c r="X132" s="45" t="str">
        <f>""</f>
        <v/>
      </c>
      <c r="Y132" s="45" t="str">
        <f>""</f>
        <v/>
      </c>
      <c r="Z132" s="45" t="str">
        <f>""</f>
        <v/>
      </c>
      <c r="AA132" s="45" t="str">
        <f>""</f>
        <v/>
      </c>
    </row>
    <row r="133" spans="2:27">
      <c r="B133" s="17" t="s">
        <v>188</v>
      </c>
      <c r="D133" s="17" t="s">
        <v>188</v>
      </c>
      <c r="G133" s="17" t="s">
        <v>214</v>
      </c>
      <c r="I133" s="38" t="s">
        <v>214</v>
      </c>
      <c r="J133" s="39">
        <v>91.2</v>
      </c>
      <c r="K133" s="40" t="s">
        <v>484</v>
      </c>
      <c r="L133" s="43" t="s">
        <v>486</v>
      </c>
      <c r="M133" s="42" t="s">
        <v>486</v>
      </c>
      <c r="N133" t="s">
        <v>0</v>
      </c>
      <c r="O133" t="s">
        <v>208</v>
      </c>
      <c r="S133" s="45" t="s">
        <v>214</v>
      </c>
      <c r="T133" s="45" t="s">
        <v>30</v>
      </c>
      <c r="U133" s="45" t="str">
        <f>""</f>
        <v/>
      </c>
      <c r="V133" s="45" t="str">
        <f>""</f>
        <v/>
      </c>
      <c r="W133" s="45" t="str">
        <f>""</f>
        <v/>
      </c>
      <c r="X133" s="45" t="str">
        <f>""</f>
        <v/>
      </c>
      <c r="Y133" s="45" t="str">
        <f>""</f>
        <v/>
      </c>
      <c r="Z133" s="45" t="str">
        <f>""</f>
        <v/>
      </c>
      <c r="AA133" s="45" t="str">
        <f>""</f>
        <v/>
      </c>
    </row>
    <row r="134" spans="2:27">
      <c r="B134" s="17" t="s">
        <v>189</v>
      </c>
      <c r="D134" s="17" t="s">
        <v>189</v>
      </c>
      <c r="E134" t="s">
        <v>483</v>
      </c>
      <c r="G134" s="17" t="s">
        <v>215</v>
      </c>
      <c r="I134" s="38" t="s">
        <v>215</v>
      </c>
      <c r="J134" s="39">
        <v>91.3</v>
      </c>
      <c r="K134" s="40" t="s">
        <v>503</v>
      </c>
      <c r="L134" s="41" t="s">
        <v>491</v>
      </c>
      <c r="M134" s="42" t="s">
        <v>496</v>
      </c>
      <c r="N134" t="s">
        <v>500</v>
      </c>
      <c r="S134" s="45" t="s">
        <v>215</v>
      </c>
      <c r="T134" s="45" t="s">
        <v>47</v>
      </c>
      <c r="U134" s="45" t="str">
        <f>""</f>
        <v/>
      </c>
      <c r="V134" s="45" t="str">
        <f>""</f>
        <v/>
      </c>
      <c r="W134" s="45" t="str">
        <f>""</f>
        <v/>
      </c>
      <c r="X134" s="45" t="str">
        <f>""</f>
        <v/>
      </c>
      <c r="Y134" s="45" t="str">
        <f>""</f>
        <v/>
      </c>
      <c r="Z134" s="45" t="str">
        <f>""</f>
        <v/>
      </c>
      <c r="AA134" s="45" t="str">
        <f>""</f>
        <v/>
      </c>
    </row>
    <row r="135" spans="2:27">
      <c r="B135" s="17" t="s">
        <v>190</v>
      </c>
      <c r="D135" s="17" t="s">
        <v>190</v>
      </c>
      <c r="E135" t="s">
        <v>482</v>
      </c>
      <c r="G135" s="17" t="s">
        <v>216</v>
      </c>
      <c r="I135" s="38" t="s">
        <v>216</v>
      </c>
      <c r="J135" s="39">
        <v>87.2</v>
      </c>
      <c r="K135" s="40" t="s">
        <v>484</v>
      </c>
      <c r="L135" s="41" t="s">
        <v>491</v>
      </c>
      <c r="M135" s="42" t="s">
        <v>486</v>
      </c>
      <c r="N135" t="s">
        <v>0</v>
      </c>
      <c r="O135" t="s">
        <v>173</v>
      </c>
      <c r="S135" s="45" t="s">
        <v>216</v>
      </c>
      <c r="T135" s="45" t="s">
        <v>35</v>
      </c>
      <c r="U135" s="45" t="str">
        <f>""</f>
        <v/>
      </c>
      <c r="V135" s="45" t="str">
        <f>""</f>
        <v/>
      </c>
      <c r="W135" s="45" t="str">
        <f>""</f>
        <v/>
      </c>
      <c r="X135" s="45" t="str">
        <f>""</f>
        <v/>
      </c>
      <c r="Y135" s="45" t="str">
        <f>""</f>
        <v/>
      </c>
      <c r="Z135" s="45" t="str">
        <f>""</f>
        <v/>
      </c>
      <c r="AA135" s="45" t="str">
        <f>""</f>
        <v/>
      </c>
    </row>
    <row r="136" spans="2:27">
      <c r="B136" s="17" t="s">
        <v>191</v>
      </c>
      <c r="D136" s="17" t="s">
        <v>191</v>
      </c>
      <c r="G136" s="17" t="s">
        <v>217</v>
      </c>
      <c r="I136" s="38" t="s">
        <v>217</v>
      </c>
      <c r="J136" s="39">
        <v>116.8</v>
      </c>
      <c r="K136" s="40" t="s">
        <v>484</v>
      </c>
      <c r="L136" s="41" t="s">
        <v>485</v>
      </c>
      <c r="M136" s="42" t="s">
        <v>486</v>
      </c>
      <c r="N136" t="s">
        <v>0</v>
      </c>
      <c r="O136" t="s">
        <v>208</v>
      </c>
      <c r="S136" s="45" t="s">
        <v>217</v>
      </c>
      <c r="T136" s="45" t="s">
        <v>44</v>
      </c>
      <c r="U136" s="45" t="str">
        <f>""</f>
        <v/>
      </c>
      <c r="V136" s="45" t="str">
        <f>""</f>
        <v/>
      </c>
      <c r="W136" s="45" t="str">
        <f>""</f>
        <v/>
      </c>
      <c r="X136" s="45" t="str">
        <f>""</f>
        <v/>
      </c>
      <c r="Y136" s="45" t="str">
        <f>""</f>
        <v/>
      </c>
      <c r="Z136" s="45" t="str">
        <f>""</f>
        <v/>
      </c>
      <c r="AA136" s="45" t="str">
        <f>""</f>
        <v/>
      </c>
    </row>
    <row r="137" spans="2:27">
      <c r="B137" s="17" t="s">
        <v>192</v>
      </c>
      <c r="D137" s="17" t="s">
        <v>192</v>
      </c>
      <c r="G137" s="17" t="s">
        <v>218</v>
      </c>
      <c r="I137" s="38" t="s">
        <v>218</v>
      </c>
      <c r="J137" s="39">
        <v>236.1</v>
      </c>
      <c r="K137" s="40" t="s">
        <v>494</v>
      </c>
      <c r="L137" s="41" t="s">
        <v>495</v>
      </c>
      <c r="M137" s="42" t="s">
        <v>496</v>
      </c>
      <c r="N137" t="s">
        <v>42</v>
      </c>
      <c r="S137" s="45" t="s">
        <v>218</v>
      </c>
      <c r="T137" s="45" t="s">
        <v>42</v>
      </c>
      <c r="U137" s="45" t="str">
        <f>""</f>
        <v/>
      </c>
      <c r="V137" s="45" t="str">
        <f>""</f>
        <v/>
      </c>
      <c r="W137" s="45" t="str">
        <f>""</f>
        <v/>
      </c>
      <c r="X137" s="45" t="str">
        <f>""</f>
        <v/>
      </c>
      <c r="Y137" s="45" t="str">
        <f>""</f>
        <v/>
      </c>
      <c r="Z137" s="45" t="str">
        <f>""</f>
        <v/>
      </c>
      <c r="AA137" s="45" t="str">
        <f>""</f>
        <v/>
      </c>
    </row>
    <row r="138" spans="2:27">
      <c r="B138" s="17" t="s">
        <v>193</v>
      </c>
      <c r="D138" s="17" t="s">
        <v>193</v>
      </c>
      <c r="G138" s="17" t="s">
        <v>219</v>
      </c>
      <c r="I138" s="38" t="s">
        <v>219</v>
      </c>
      <c r="J138" s="39">
        <v>179.3</v>
      </c>
      <c r="K138" s="40" t="s">
        <v>501</v>
      </c>
      <c r="L138" s="41" t="s">
        <v>492</v>
      </c>
      <c r="M138" s="42" t="s">
        <v>489</v>
      </c>
      <c r="N138" t="s">
        <v>500</v>
      </c>
      <c r="S138" s="45" t="s">
        <v>219</v>
      </c>
      <c r="T138" s="45" t="s">
        <v>49</v>
      </c>
      <c r="U138" s="45" t="str">
        <f>""</f>
        <v/>
      </c>
      <c r="V138" s="45" t="str">
        <f>""</f>
        <v/>
      </c>
      <c r="W138" s="45" t="str">
        <f>""</f>
        <v/>
      </c>
      <c r="X138" s="45" t="str">
        <f>""</f>
        <v/>
      </c>
      <c r="Y138" s="45" t="str">
        <f>""</f>
        <v/>
      </c>
      <c r="Z138" s="45" t="str">
        <f>""</f>
        <v/>
      </c>
      <c r="AA138" s="45" t="str">
        <f>""</f>
        <v/>
      </c>
    </row>
    <row r="139" spans="2:27">
      <c r="B139" s="17" t="s">
        <v>194</v>
      </c>
      <c r="D139" s="17" t="s">
        <v>194</v>
      </c>
      <c r="G139" s="17" t="s">
        <v>17</v>
      </c>
      <c r="I139" s="42" t="s">
        <v>17</v>
      </c>
      <c r="J139" s="39">
        <v>1107.5</v>
      </c>
      <c r="K139" s="40"/>
      <c r="L139" s="42" t="s">
        <v>496</v>
      </c>
      <c r="M139" s="42" t="s">
        <v>496</v>
      </c>
      <c r="N139" t="s">
        <v>502</v>
      </c>
      <c r="S139" s="45"/>
      <c r="T139" s="45"/>
      <c r="U139" s="45"/>
      <c r="V139" s="45"/>
      <c r="W139" s="45" t="str">
        <f>""</f>
        <v/>
      </c>
      <c r="X139" s="45" t="str">
        <f>""</f>
        <v/>
      </c>
      <c r="Y139" s="45" t="str">
        <f>""</f>
        <v/>
      </c>
      <c r="Z139" s="45" t="str">
        <f>""</f>
        <v/>
      </c>
      <c r="AA139" s="45" t="str">
        <f>""</f>
        <v/>
      </c>
    </row>
    <row r="140" spans="2:27">
      <c r="B140" s="17" t="s">
        <v>195</v>
      </c>
      <c r="D140" s="17" t="s">
        <v>195</v>
      </c>
      <c r="G140" s="17" t="s">
        <v>220</v>
      </c>
      <c r="I140" s="38" t="s">
        <v>220</v>
      </c>
      <c r="J140" s="39">
        <v>99.9</v>
      </c>
      <c r="K140" s="40" t="s">
        <v>493</v>
      </c>
      <c r="L140" s="43" t="s">
        <v>486</v>
      </c>
      <c r="M140" s="42" t="s">
        <v>496</v>
      </c>
      <c r="N140" t="s">
        <v>0</v>
      </c>
      <c r="O140" t="s">
        <v>17</v>
      </c>
      <c r="S140" s="45" t="s">
        <v>220</v>
      </c>
      <c r="T140" s="45" t="s">
        <v>17</v>
      </c>
      <c r="U140" s="45" t="str">
        <f>""</f>
        <v/>
      </c>
      <c r="V140" s="45" t="str">
        <f>""</f>
        <v/>
      </c>
      <c r="W140" s="45" t="str">
        <f>""</f>
        <v/>
      </c>
      <c r="X140" s="45" t="str">
        <f>""</f>
        <v/>
      </c>
      <c r="Y140" s="45" t="str">
        <f>""</f>
        <v/>
      </c>
      <c r="Z140" s="45" t="str">
        <f>""</f>
        <v/>
      </c>
      <c r="AA140" s="45" t="str">
        <f>""</f>
        <v/>
      </c>
    </row>
    <row r="141" spans="2:27">
      <c r="B141" s="17" t="s">
        <v>196</v>
      </c>
      <c r="D141" s="17" t="s">
        <v>196</v>
      </c>
      <c r="E141" t="s">
        <v>483</v>
      </c>
      <c r="G141" s="17" t="s">
        <v>221</v>
      </c>
      <c r="I141" s="38" t="s">
        <v>221</v>
      </c>
      <c r="J141" s="39">
        <v>92.6</v>
      </c>
      <c r="K141" s="40" t="s">
        <v>490</v>
      </c>
      <c r="L141" s="41" t="s">
        <v>492</v>
      </c>
      <c r="M141" s="42" t="s">
        <v>486</v>
      </c>
      <c r="N141" t="s">
        <v>0</v>
      </c>
      <c r="O141" t="s">
        <v>151</v>
      </c>
      <c r="S141" s="45" t="s">
        <v>221</v>
      </c>
      <c r="T141" s="45" t="s">
        <v>506</v>
      </c>
      <c r="U141" s="45" t="str">
        <f>""</f>
        <v/>
      </c>
      <c r="V141" s="45" t="str">
        <f>""</f>
        <v/>
      </c>
      <c r="W141" s="45" t="str">
        <f>""</f>
        <v/>
      </c>
      <c r="X141" s="45" t="str">
        <f>""</f>
        <v/>
      </c>
      <c r="Y141" s="45" t="str">
        <f>""</f>
        <v/>
      </c>
      <c r="Z141" s="45" t="str">
        <f>""</f>
        <v/>
      </c>
      <c r="AA141" s="45" t="str">
        <f>""</f>
        <v/>
      </c>
    </row>
    <row r="142" spans="2:27">
      <c r="B142" s="17" t="s">
        <v>197</v>
      </c>
      <c r="D142" s="17" t="s">
        <v>197</v>
      </c>
      <c r="G142" s="17" t="s">
        <v>223</v>
      </c>
      <c r="I142" s="38" t="s">
        <v>223</v>
      </c>
      <c r="J142" s="39">
        <v>266.10000000000002</v>
      </c>
      <c r="K142" s="40" t="s">
        <v>494</v>
      </c>
      <c r="L142" s="41" t="s">
        <v>495</v>
      </c>
      <c r="M142" s="42" t="s">
        <v>496</v>
      </c>
      <c r="N142" t="s">
        <v>42</v>
      </c>
      <c r="S142" s="45" t="s">
        <v>223</v>
      </c>
      <c r="T142" s="45" t="s">
        <v>42</v>
      </c>
      <c r="U142" s="45" t="str">
        <f>""</f>
        <v/>
      </c>
      <c r="V142" s="45" t="str">
        <f>""</f>
        <v/>
      </c>
      <c r="W142" s="45" t="str">
        <f>""</f>
        <v/>
      </c>
      <c r="X142" s="45" t="str">
        <f>""</f>
        <v/>
      </c>
      <c r="Y142" s="45" t="str">
        <f>""</f>
        <v/>
      </c>
      <c r="Z142" s="45" t="str">
        <f>""</f>
        <v/>
      </c>
      <c r="AA142" s="45" t="str">
        <f>""</f>
        <v/>
      </c>
    </row>
    <row r="143" spans="2:27">
      <c r="B143" s="17" t="s">
        <v>20</v>
      </c>
      <c r="D143" s="17" t="s">
        <v>20</v>
      </c>
      <c r="G143" s="17" t="s">
        <v>224</v>
      </c>
      <c r="I143" s="38" t="s">
        <v>224</v>
      </c>
      <c r="J143" s="39">
        <v>105.1</v>
      </c>
      <c r="K143" s="40" t="s">
        <v>490</v>
      </c>
      <c r="L143" s="43" t="s">
        <v>486</v>
      </c>
      <c r="M143" s="42" t="s">
        <v>486</v>
      </c>
      <c r="N143" t="s">
        <v>0</v>
      </c>
      <c r="O143" t="s">
        <v>246</v>
      </c>
      <c r="S143" s="45" t="s">
        <v>224</v>
      </c>
      <c r="T143" s="45" t="s">
        <v>37</v>
      </c>
      <c r="U143" s="45" t="str">
        <f>""</f>
        <v/>
      </c>
      <c r="V143" s="45" t="str">
        <f>""</f>
        <v/>
      </c>
      <c r="W143" s="45" t="str">
        <f>""</f>
        <v/>
      </c>
      <c r="X143" s="45" t="str">
        <f>""</f>
        <v/>
      </c>
      <c r="Y143" s="45" t="str">
        <f>""</f>
        <v/>
      </c>
      <c r="Z143" s="45" t="str">
        <f>""</f>
        <v/>
      </c>
      <c r="AA143" s="45" t="str">
        <f>""</f>
        <v/>
      </c>
    </row>
    <row r="144" spans="2:27">
      <c r="B144" s="17" t="s">
        <v>198</v>
      </c>
      <c r="D144" s="17" t="s">
        <v>198</v>
      </c>
      <c r="G144" s="17" t="s">
        <v>225</v>
      </c>
      <c r="I144" s="38" t="s">
        <v>225</v>
      </c>
      <c r="J144" s="39">
        <v>130.80000000000001</v>
      </c>
      <c r="K144" s="40" t="s">
        <v>484</v>
      </c>
      <c r="L144" s="41" t="s">
        <v>492</v>
      </c>
      <c r="M144" s="42" t="s">
        <v>486</v>
      </c>
      <c r="N144" t="s">
        <v>0</v>
      </c>
      <c r="O144" t="s">
        <v>439</v>
      </c>
      <c r="S144" s="45" t="s">
        <v>225</v>
      </c>
      <c r="T144" s="45" t="s">
        <v>26</v>
      </c>
      <c r="U144" s="45" t="str">
        <f>""</f>
        <v/>
      </c>
      <c r="V144" s="45" t="str">
        <f>""</f>
        <v/>
      </c>
      <c r="W144" s="45" t="str">
        <f>""</f>
        <v/>
      </c>
      <c r="X144" s="45" t="str">
        <f>""</f>
        <v/>
      </c>
      <c r="Y144" s="45" t="str">
        <f>""</f>
        <v/>
      </c>
      <c r="Z144" s="45" t="str">
        <f>""</f>
        <v/>
      </c>
      <c r="AA144" s="45" t="str">
        <f>""</f>
        <v/>
      </c>
    </row>
    <row r="145" spans="2:27">
      <c r="B145" s="17" t="s">
        <v>199</v>
      </c>
      <c r="D145" s="17" t="s">
        <v>199</v>
      </c>
      <c r="G145" s="17" t="s">
        <v>226</v>
      </c>
      <c r="I145" s="38" t="s">
        <v>226</v>
      </c>
      <c r="J145" s="39">
        <v>236.8</v>
      </c>
      <c r="K145" s="40" t="s">
        <v>494</v>
      </c>
      <c r="L145" s="41" t="s">
        <v>495</v>
      </c>
      <c r="M145" s="42" t="s">
        <v>496</v>
      </c>
      <c r="N145" t="s">
        <v>42</v>
      </c>
      <c r="S145" s="45" t="s">
        <v>226</v>
      </c>
      <c r="T145" s="45" t="s">
        <v>42</v>
      </c>
      <c r="U145" s="45" t="str">
        <f>""</f>
        <v/>
      </c>
      <c r="V145" s="45" t="str">
        <f>""</f>
        <v/>
      </c>
      <c r="W145" s="45" t="str">
        <f>""</f>
        <v/>
      </c>
      <c r="X145" s="45" t="str">
        <f>""</f>
        <v/>
      </c>
      <c r="Y145" s="45" t="str">
        <f>""</f>
        <v/>
      </c>
      <c r="Z145" s="45" t="str">
        <f>""</f>
        <v/>
      </c>
      <c r="AA145" s="45" t="str">
        <f>""</f>
        <v/>
      </c>
    </row>
    <row r="146" spans="2:27">
      <c r="B146" s="17" t="s">
        <v>200</v>
      </c>
      <c r="D146" s="17" t="s">
        <v>200</v>
      </c>
      <c r="G146" s="17" t="s">
        <v>227</v>
      </c>
      <c r="I146" s="38" t="s">
        <v>227</v>
      </c>
      <c r="J146" s="39">
        <v>167.3</v>
      </c>
      <c r="K146" s="40" t="s">
        <v>493</v>
      </c>
      <c r="L146" s="41" t="s">
        <v>488</v>
      </c>
      <c r="M146" s="42" t="s">
        <v>489</v>
      </c>
      <c r="N146" t="s">
        <v>0</v>
      </c>
      <c r="O146" t="s">
        <v>111</v>
      </c>
      <c r="S146" s="45" t="s">
        <v>227</v>
      </c>
      <c r="T146" s="45" t="s">
        <v>32</v>
      </c>
      <c r="U146" s="45" t="str">
        <f>""</f>
        <v/>
      </c>
      <c r="V146" s="45" t="str">
        <f>""</f>
        <v/>
      </c>
      <c r="W146" s="45" t="str">
        <f>""</f>
        <v/>
      </c>
    </row>
    <row r="147" spans="2:27">
      <c r="B147" s="17" t="s">
        <v>201</v>
      </c>
      <c r="D147" s="17" t="s">
        <v>201</v>
      </c>
      <c r="G147" s="17" t="s">
        <v>228</v>
      </c>
      <c r="I147" s="38" t="s">
        <v>228</v>
      </c>
      <c r="J147" s="39">
        <v>81.099999999999994</v>
      </c>
      <c r="K147" s="40" t="s">
        <v>487</v>
      </c>
      <c r="L147" s="41" t="s">
        <v>491</v>
      </c>
      <c r="M147" s="42" t="s">
        <v>486</v>
      </c>
      <c r="N147" t="s">
        <v>0</v>
      </c>
      <c r="O147" t="s">
        <v>14</v>
      </c>
      <c r="S147" s="45" t="s">
        <v>228</v>
      </c>
      <c r="T147" s="45" t="s">
        <v>14</v>
      </c>
      <c r="U147" s="45" t="str">
        <f>""</f>
        <v/>
      </c>
      <c r="V147" s="45" t="str">
        <f>""</f>
        <v/>
      </c>
    </row>
    <row r="148" spans="2:27">
      <c r="B148" s="17" t="s">
        <v>202</v>
      </c>
      <c r="D148" s="17" t="s">
        <v>202</v>
      </c>
      <c r="G148" s="17" t="s">
        <v>230</v>
      </c>
      <c r="I148" s="38" t="s">
        <v>230</v>
      </c>
      <c r="J148" s="39">
        <v>128.30000000000001</v>
      </c>
      <c r="K148" s="40" t="s">
        <v>493</v>
      </c>
      <c r="L148" s="41" t="s">
        <v>491</v>
      </c>
      <c r="M148" s="42" t="s">
        <v>489</v>
      </c>
      <c r="N148" t="s">
        <v>0</v>
      </c>
      <c r="O148" t="s">
        <v>386</v>
      </c>
      <c r="S148" s="45" t="s">
        <v>230</v>
      </c>
      <c r="T148" s="45" t="s">
        <v>40</v>
      </c>
      <c r="U148" s="45" t="str">
        <f>""</f>
        <v/>
      </c>
      <c r="V148" s="45" t="str">
        <f>""</f>
        <v/>
      </c>
    </row>
    <row r="149" spans="2:27">
      <c r="B149" s="17" t="s">
        <v>203</v>
      </c>
      <c r="D149" s="17" t="s">
        <v>203</v>
      </c>
      <c r="E149" t="s">
        <v>482</v>
      </c>
      <c r="G149" s="17" t="s">
        <v>231</v>
      </c>
      <c r="I149" s="38" t="s">
        <v>231</v>
      </c>
      <c r="J149" s="39">
        <v>140.5</v>
      </c>
      <c r="K149" s="40" t="s">
        <v>484</v>
      </c>
      <c r="L149" s="41" t="s">
        <v>488</v>
      </c>
      <c r="M149" s="42" t="s">
        <v>489</v>
      </c>
      <c r="N149" t="s">
        <v>500</v>
      </c>
      <c r="S149" s="45" t="s">
        <v>231</v>
      </c>
      <c r="T149" s="45" t="s">
        <v>44</v>
      </c>
      <c r="U149" s="45" t="str">
        <f>""</f>
        <v/>
      </c>
      <c r="V149" s="45" t="str">
        <f>""</f>
        <v/>
      </c>
    </row>
    <row r="150" spans="2:27">
      <c r="B150" s="17" t="s">
        <v>204</v>
      </c>
      <c r="D150" s="17" t="s">
        <v>204</v>
      </c>
      <c r="G150" s="17" t="s">
        <v>232</v>
      </c>
      <c r="I150" s="38" t="s">
        <v>232</v>
      </c>
      <c r="J150" s="39">
        <v>2.1</v>
      </c>
      <c r="K150" s="40" t="s">
        <v>499</v>
      </c>
      <c r="L150" s="41" t="s">
        <v>488</v>
      </c>
      <c r="M150" s="42"/>
      <c r="N150" t="s">
        <v>500</v>
      </c>
      <c r="S150" s="45" t="s">
        <v>232</v>
      </c>
      <c r="T150" s="45" t="s">
        <v>508</v>
      </c>
      <c r="U150" s="45" t="str">
        <f>""</f>
        <v/>
      </c>
      <c r="V150" s="45" t="str">
        <f>""</f>
        <v/>
      </c>
    </row>
    <row r="151" spans="2:27">
      <c r="B151" s="17" t="s">
        <v>205</v>
      </c>
      <c r="D151" s="17" t="s">
        <v>205</v>
      </c>
      <c r="G151" s="17" t="s">
        <v>233</v>
      </c>
      <c r="I151" s="38" t="s">
        <v>233</v>
      </c>
      <c r="J151" s="39">
        <v>194.1</v>
      </c>
      <c r="K151" s="40" t="s">
        <v>494</v>
      </c>
      <c r="L151" s="41" t="s">
        <v>495</v>
      </c>
      <c r="M151" s="42" t="s">
        <v>496</v>
      </c>
      <c r="N151" t="s">
        <v>42</v>
      </c>
      <c r="S151" s="45" t="s">
        <v>233</v>
      </c>
      <c r="T151" s="45" t="s">
        <v>42</v>
      </c>
      <c r="U151" s="45" t="str">
        <f>""</f>
        <v/>
      </c>
      <c r="V151" s="45" t="str">
        <f>""</f>
        <v/>
      </c>
    </row>
    <row r="152" spans="2:27">
      <c r="B152" s="17" t="s">
        <v>206</v>
      </c>
      <c r="D152" s="17" t="s">
        <v>206</v>
      </c>
      <c r="G152" s="17" t="s">
        <v>234</v>
      </c>
      <c r="I152" s="38" t="s">
        <v>234</v>
      </c>
      <c r="J152" s="39">
        <v>169.5</v>
      </c>
      <c r="K152" s="40" t="s">
        <v>494</v>
      </c>
      <c r="L152" s="41" t="s">
        <v>495</v>
      </c>
      <c r="M152" s="42" t="s">
        <v>496</v>
      </c>
      <c r="N152" t="s">
        <v>42</v>
      </c>
      <c r="S152" s="45" t="s">
        <v>234</v>
      </c>
      <c r="T152" s="45" t="s">
        <v>42</v>
      </c>
      <c r="U152" s="45" t="str">
        <f>""</f>
        <v/>
      </c>
    </row>
    <row r="153" spans="2:27">
      <c r="B153" s="17" t="s">
        <v>207</v>
      </c>
      <c r="D153" s="17" t="s">
        <v>207</v>
      </c>
      <c r="G153" s="17" t="s">
        <v>235</v>
      </c>
      <c r="I153" s="42" t="s">
        <v>235</v>
      </c>
      <c r="J153" s="39">
        <v>1427.4</v>
      </c>
      <c r="K153" s="40"/>
      <c r="L153" s="42" t="s">
        <v>486</v>
      </c>
      <c r="M153" s="42" t="s">
        <v>486</v>
      </c>
      <c r="N153" t="s">
        <v>502</v>
      </c>
      <c r="S153" s="45"/>
      <c r="T153" s="45"/>
      <c r="U153" s="45"/>
    </row>
    <row r="154" spans="2:27">
      <c r="B154" s="17" t="s">
        <v>208</v>
      </c>
      <c r="D154" s="17" t="s">
        <v>208</v>
      </c>
      <c r="G154" s="17" t="s">
        <v>236</v>
      </c>
      <c r="I154" s="38" t="s">
        <v>236</v>
      </c>
      <c r="J154" s="39">
        <v>90.6</v>
      </c>
      <c r="K154" s="40" t="s">
        <v>490</v>
      </c>
      <c r="L154" s="43" t="s">
        <v>486</v>
      </c>
      <c r="M154" s="42" t="s">
        <v>486</v>
      </c>
      <c r="N154" t="s">
        <v>0</v>
      </c>
      <c r="O154" t="s">
        <v>15</v>
      </c>
      <c r="S154" s="45" t="s">
        <v>236</v>
      </c>
      <c r="T154" s="45" t="s">
        <v>45</v>
      </c>
      <c r="U154" s="45" t="s">
        <v>15</v>
      </c>
    </row>
    <row r="155" spans="2:27">
      <c r="B155" s="17" t="s">
        <v>209</v>
      </c>
      <c r="D155" s="17" t="s">
        <v>209</v>
      </c>
      <c r="G155" s="17" t="s">
        <v>237</v>
      </c>
      <c r="I155" s="38" t="s">
        <v>504</v>
      </c>
      <c r="J155" s="39">
        <v>143.6</v>
      </c>
      <c r="K155" s="40" t="s">
        <v>493</v>
      </c>
      <c r="L155" s="41" t="s">
        <v>492</v>
      </c>
      <c r="M155" s="42" t="s">
        <v>489</v>
      </c>
      <c r="N155" t="s">
        <v>0</v>
      </c>
      <c r="O155" t="s">
        <v>280</v>
      </c>
      <c r="S155" s="45" t="s">
        <v>504</v>
      </c>
      <c r="T155" s="45" t="s">
        <v>32</v>
      </c>
      <c r="U155" s="45" t="s">
        <v>40</v>
      </c>
    </row>
    <row r="156" spans="2:27">
      <c r="B156" s="17" t="s">
        <v>210</v>
      </c>
      <c r="D156" s="17" t="s">
        <v>210</v>
      </c>
      <c r="G156" s="17" t="s">
        <v>238</v>
      </c>
      <c r="I156" s="38" t="s">
        <v>238</v>
      </c>
      <c r="J156" s="39">
        <v>263.89999999999998</v>
      </c>
      <c r="K156" s="40" t="s">
        <v>497</v>
      </c>
      <c r="L156" s="41" t="s">
        <v>485</v>
      </c>
      <c r="M156" s="42" t="s">
        <v>496</v>
      </c>
      <c r="N156" t="s">
        <v>500</v>
      </c>
      <c r="S156" s="45" t="s">
        <v>512</v>
      </c>
      <c r="T156" s="45" t="s">
        <v>52</v>
      </c>
    </row>
    <row r="157" spans="2:27">
      <c r="B157" s="17" t="s">
        <v>211</v>
      </c>
      <c r="D157" s="17" t="s">
        <v>211</v>
      </c>
      <c r="G157" s="17" t="s">
        <v>239</v>
      </c>
      <c r="I157" s="38" t="s">
        <v>239</v>
      </c>
      <c r="J157" s="39">
        <v>169</v>
      </c>
      <c r="K157" s="40" t="s">
        <v>494</v>
      </c>
      <c r="L157" s="41" t="s">
        <v>495</v>
      </c>
      <c r="M157" s="42" t="s">
        <v>496</v>
      </c>
      <c r="N157" t="s">
        <v>42</v>
      </c>
      <c r="S157" s="45" t="s">
        <v>239</v>
      </c>
      <c r="T157" s="45" t="s">
        <v>42</v>
      </c>
    </row>
    <row r="158" spans="2:27">
      <c r="B158" s="17" t="s">
        <v>212</v>
      </c>
      <c r="D158" s="17" t="s">
        <v>212</v>
      </c>
      <c r="G158" s="17" t="s">
        <v>240</v>
      </c>
      <c r="I158" s="38" t="s">
        <v>240</v>
      </c>
      <c r="J158" s="39">
        <v>409.8</v>
      </c>
      <c r="K158" s="40" t="s">
        <v>497</v>
      </c>
      <c r="L158" s="41" t="s">
        <v>495</v>
      </c>
      <c r="M158" s="42" t="s">
        <v>496</v>
      </c>
      <c r="N158" t="s">
        <v>498</v>
      </c>
      <c r="S158" s="45" t="s">
        <v>240</v>
      </c>
      <c r="T158" s="45" t="s">
        <v>36</v>
      </c>
    </row>
    <row r="159" spans="2:27">
      <c r="B159" s="17" t="s">
        <v>213</v>
      </c>
      <c r="D159" s="17" t="s">
        <v>213</v>
      </c>
      <c r="G159" s="17" t="s">
        <v>241</v>
      </c>
      <c r="I159" s="38" t="s">
        <v>241</v>
      </c>
      <c r="J159" s="39">
        <v>149.1</v>
      </c>
      <c r="K159" s="40" t="s">
        <v>487</v>
      </c>
      <c r="L159" s="41" t="s">
        <v>495</v>
      </c>
      <c r="M159" s="42" t="s">
        <v>496</v>
      </c>
      <c r="N159" t="s">
        <v>498</v>
      </c>
      <c r="S159" s="45" t="s">
        <v>241</v>
      </c>
      <c r="T159" s="45" t="s">
        <v>39</v>
      </c>
    </row>
    <row r="160" spans="2:27">
      <c r="B160" s="17" t="s">
        <v>214</v>
      </c>
      <c r="D160" s="17" t="s">
        <v>214</v>
      </c>
      <c r="G160" s="17" t="s">
        <v>242</v>
      </c>
      <c r="I160" s="38" t="s">
        <v>242</v>
      </c>
      <c r="J160" s="39">
        <v>284.5</v>
      </c>
      <c r="K160" s="40" t="s">
        <v>494</v>
      </c>
      <c r="L160" s="41" t="s">
        <v>495</v>
      </c>
      <c r="M160" s="42" t="s">
        <v>496</v>
      </c>
      <c r="N160" t="s">
        <v>42</v>
      </c>
      <c r="S160" s="45" t="s">
        <v>242</v>
      </c>
      <c r="T160" s="45" t="s">
        <v>42</v>
      </c>
    </row>
    <row r="161" spans="2:21">
      <c r="B161" s="17" t="s">
        <v>215</v>
      </c>
      <c r="D161" s="17" t="s">
        <v>215</v>
      </c>
      <c r="G161" s="17" t="s">
        <v>14</v>
      </c>
      <c r="I161" s="42" t="s">
        <v>14</v>
      </c>
      <c r="J161" s="39">
        <v>1169.3</v>
      </c>
      <c r="K161" s="40"/>
      <c r="L161" s="42" t="s">
        <v>486</v>
      </c>
      <c r="M161" s="42" t="s">
        <v>486</v>
      </c>
      <c r="N161" t="s">
        <v>502</v>
      </c>
      <c r="S161" s="45"/>
      <c r="T161" s="45"/>
    </row>
    <row r="162" spans="2:21">
      <c r="B162" s="17" t="s">
        <v>216</v>
      </c>
      <c r="D162" s="17" t="s">
        <v>216</v>
      </c>
      <c r="G162" s="17" t="s">
        <v>243</v>
      </c>
      <c r="I162" s="38" t="s">
        <v>243</v>
      </c>
      <c r="J162" s="39">
        <v>141.1</v>
      </c>
      <c r="K162" s="40" t="s">
        <v>487</v>
      </c>
      <c r="L162" s="43" t="s">
        <v>486</v>
      </c>
      <c r="M162" s="42" t="s">
        <v>486</v>
      </c>
      <c r="N162" t="s">
        <v>0</v>
      </c>
      <c r="O162" t="s">
        <v>14</v>
      </c>
      <c r="S162" s="45" t="s">
        <v>243</v>
      </c>
      <c r="T162" s="45" t="s">
        <v>14</v>
      </c>
    </row>
    <row r="163" spans="2:21">
      <c r="B163" s="17" t="s">
        <v>217</v>
      </c>
      <c r="D163" s="17" t="s">
        <v>217</v>
      </c>
      <c r="G163" s="17" t="s">
        <v>244</v>
      </c>
      <c r="I163" s="38" t="s">
        <v>244</v>
      </c>
      <c r="J163" s="39">
        <v>798.8</v>
      </c>
      <c r="K163" s="40" t="s">
        <v>497</v>
      </c>
      <c r="L163" s="41" t="s">
        <v>495</v>
      </c>
      <c r="M163" s="42" t="s">
        <v>496</v>
      </c>
      <c r="N163" t="s">
        <v>498</v>
      </c>
      <c r="S163" s="45" t="s">
        <v>244</v>
      </c>
      <c r="T163" s="45" t="s">
        <v>36</v>
      </c>
    </row>
    <row r="164" spans="2:21">
      <c r="B164" s="17" t="s">
        <v>218</v>
      </c>
      <c r="D164" s="17" t="s">
        <v>218</v>
      </c>
      <c r="G164" s="17" t="s">
        <v>245</v>
      </c>
      <c r="I164" s="38" t="s">
        <v>245</v>
      </c>
      <c r="J164" s="39">
        <v>306.60000000000002</v>
      </c>
      <c r="K164" s="40" t="s">
        <v>490</v>
      </c>
      <c r="L164" s="41" t="s">
        <v>485</v>
      </c>
      <c r="M164" s="42" t="s">
        <v>496</v>
      </c>
      <c r="N164" t="s">
        <v>500</v>
      </c>
      <c r="S164" s="45" t="s">
        <v>245</v>
      </c>
      <c r="T164" s="45" t="s">
        <v>37</v>
      </c>
      <c r="U164" s="45" t="str">
        <f>""</f>
        <v/>
      </c>
    </row>
    <row r="165" spans="2:21">
      <c r="B165" s="17" t="s">
        <v>219</v>
      </c>
      <c r="D165" s="17" t="s">
        <v>219</v>
      </c>
      <c r="G165" s="17" t="s">
        <v>246</v>
      </c>
      <c r="I165" s="42" t="s">
        <v>246</v>
      </c>
      <c r="J165" s="39">
        <v>648.70000000000005</v>
      </c>
      <c r="K165" s="40"/>
      <c r="L165" s="42" t="s">
        <v>486</v>
      </c>
      <c r="M165" s="42" t="s">
        <v>486</v>
      </c>
      <c r="N165" t="s">
        <v>502</v>
      </c>
      <c r="S165" s="45"/>
      <c r="T165" s="45"/>
      <c r="U165" s="45"/>
    </row>
    <row r="166" spans="2:21">
      <c r="B166" s="17" t="s">
        <v>17</v>
      </c>
      <c r="D166" s="17" t="s">
        <v>17</v>
      </c>
      <c r="G166" s="17" t="s">
        <v>247</v>
      </c>
      <c r="I166" s="38" t="s">
        <v>247</v>
      </c>
      <c r="J166" s="39">
        <v>97.5</v>
      </c>
      <c r="K166" s="40" t="s">
        <v>484</v>
      </c>
      <c r="L166" s="41" t="s">
        <v>492</v>
      </c>
      <c r="M166" s="42" t="s">
        <v>486</v>
      </c>
      <c r="N166" t="s">
        <v>0</v>
      </c>
      <c r="O166" t="s">
        <v>173</v>
      </c>
      <c r="S166" s="45" t="s">
        <v>247</v>
      </c>
      <c r="T166" s="45" t="s">
        <v>35</v>
      </c>
      <c r="U166" s="45" t="s">
        <v>26</v>
      </c>
    </row>
    <row r="167" spans="2:21">
      <c r="B167" s="17" t="s">
        <v>220</v>
      </c>
      <c r="D167" s="17" t="s">
        <v>220</v>
      </c>
      <c r="G167" s="17" t="s">
        <v>248</v>
      </c>
      <c r="I167" s="38" t="s">
        <v>248</v>
      </c>
      <c r="J167" s="39">
        <v>266.5</v>
      </c>
      <c r="K167" s="40" t="s">
        <v>494</v>
      </c>
      <c r="L167" s="41" t="s">
        <v>495</v>
      </c>
      <c r="M167" s="42" t="s">
        <v>496</v>
      </c>
      <c r="N167" t="s">
        <v>42</v>
      </c>
      <c r="S167" s="45" t="s">
        <v>248</v>
      </c>
      <c r="T167" s="45" t="s">
        <v>42</v>
      </c>
    </row>
    <row r="168" spans="2:21">
      <c r="B168" s="17" t="s">
        <v>221</v>
      </c>
      <c r="D168" s="17" t="s">
        <v>221</v>
      </c>
      <c r="G168" s="17" t="s">
        <v>249</v>
      </c>
      <c r="I168" s="38" t="s">
        <v>249</v>
      </c>
      <c r="J168" s="39">
        <v>98.7</v>
      </c>
      <c r="K168" s="40" t="s">
        <v>501</v>
      </c>
      <c r="L168" s="41" t="s">
        <v>492</v>
      </c>
      <c r="M168" s="42" t="s">
        <v>486</v>
      </c>
      <c r="N168" t="s">
        <v>0</v>
      </c>
      <c r="O168" t="s">
        <v>377</v>
      </c>
      <c r="S168" s="45" t="s">
        <v>249</v>
      </c>
      <c r="T168" s="45" t="s">
        <v>31</v>
      </c>
      <c r="U168" s="45" t="s">
        <v>46</v>
      </c>
    </row>
    <row r="169" spans="2:21">
      <c r="B169" s="17" t="s">
        <v>222</v>
      </c>
      <c r="D169" s="17" t="s">
        <v>222</v>
      </c>
      <c r="E169" t="s">
        <v>483</v>
      </c>
      <c r="G169" s="17" t="s">
        <v>250</v>
      </c>
      <c r="I169" s="38" t="s">
        <v>250</v>
      </c>
      <c r="J169" s="39">
        <v>89.7</v>
      </c>
      <c r="K169" s="40" t="s">
        <v>490</v>
      </c>
      <c r="L169" s="41" t="s">
        <v>491</v>
      </c>
      <c r="M169" s="42" t="s">
        <v>489</v>
      </c>
      <c r="N169" t="s">
        <v>0</v>
      </c>
      <c r="O169" t="s">
        <v>251</v>
      </c>
      <c r="S169" s="45" t="s">
        <v>250</v>
      </c>
      <c r="T169" s="45" t="s">
        <v>38</v>
      </c>
    </row>
    <row r="170" spans="2:21">
      <c r="B170" s="17" t="s">
        <v>223</v>
      </c>
      <c r="D170" s="17" t="s">
        <v>223</v>
      </c>
      <c r="G170" s="17" t="s">
        <v>251</v>
      </c>
      <c r="I170" s="42" t="s">
        <v>251</v>
      </c>
      <c r="J170" s="39">
        <v>703</v>
      </c>
      <c r="K170" s="40"/>
      <c r="L170" s="42" t="s">
        <v>489</v>
      </c>
      <c r="M170" s="42" t="s">
        <v>489</v>
      </c>
      <c r="N170" t="s">
        <v>502</v>
      </c>
      <c r="S170" s="45"/>
      <c r="T170" s="45"/>
      <c r="U170" s="45"/>
    </row>
    <row r="171" spans="2:21">
      <c r="B171" s="17" t="s">
        <v>224</v>
      </c>
      <c r="D171" s="17" t="s">
        <v>224</v>
      </c>
      <c r="G171" s="17" t="s">
        <v>252</v>
      </c>
      <c r="I171" s="38" t="s">
        <v>252</v>
      </c>
      <c r="J171" s="39">
        <v>445.2</v>
      </c>
      <c r="K171" s="40" t="s">
        <v>487</v>
      </c>
      <c r="L171" s="41" t="s">
        <v>495</v>
      </c>
      <c r="M171" s="42" t="s">
        <v>496</v>
      </c>
      <c r="N171" t="s">
        <v>498</v>
      </c>
      <c r="S171" s="45" t="s">
        <v>252</v>
      </c>
      <c r="T171" s="45" t="s">
        <v>39</v>
      </c>
      <c r="U171" s="45" t="str">
        <f>""</f>
        <v/>
      </c>
    </row>
    <row r="172" spans="2:21">
      <c r="B172" s="17" t="s">
        <v>225</v>
      </c>
      <c r="D172" s="17" t="s">
        <v>225</v>
      </c>
      <c r="G172" s="17" t="s">
        <v>253</v>
      </c>
      <c r="I172" s="38" t="s">
        <v>253</v>
      </c>
      <c r="J172" s="39">
        <v>198.8</v>
      </c>
      <c r="K172" s="40" t="s">
        <v>493</v>
      </c>
      <c r="L172" s="41" t="s">
        <v>491</v>
      </c>
      <c r="M172" s="42" t="s">
        <v>496</v>
      </c>
      <c r="N172" t="s">
        <v>500</v>
      </c>
      <c r="S172" s="45" t="s">
        <v>253</v>
      </c>
      <c r="T172" s="45" t="s">
        <v>45</v>
      </c>
      <c r="U172" s="45" t="str">
        <f>""</f>
        <v/>
      </c>
    </row>
    <row r="173" spans="2:21">
      <c r="B173" s="17" t="s">
        <v>226</v>
      </c>
      <c r="D173" s="17" t="s">
        <v>226</v>
      </c>
      <c r="G173" s="17" t="s">
        <v>254</v>
      </c>
      <c r="I173" s="38" t="s">
        <v>254</v>
      </c>
      <c r="J173" s="39">
        <v>149.80000000000001</v>
      </c>
      <c r="K173" s="40" t="s">
        <v>484</v>
      </c>
      <c r="L173" s="43" t="s">
        <v>486</v>
      </c>
      <c r="M173" s="42" t="s">
        <v>486</v>
      </c>
      <c r="N173" t="s">
        <v>0</v>
      </c>
      <c r="O173" t="s">
        <v>235</v>
      </c>
      <c r="S173" s="45" t="s">
        <v>254</v>
      </c>
      <c r="T173" s="45" t="s">
        <v>35</v>
      </c>
      <c r="U173" s="45" t="str">
        <f>""</f>
        <v/>
      </c>
    </row>
    <row r="174" spans="2:21">
      <c r="B174" s="17" t="s">
        <v>227</v>
      </c>
      <c r="D174" s="17" t="s">
        <v>227</v>
      </c>
      <c r="G174" s="17" t="s">
        <v>255</v>
      </c>
      <c r="I174" s="38" t="s">
        <v>255</v>
      </c>
      <c r="J174" s="39">
        <v>63.2</v>
      </c>
      <c r="K174" s="40" t="s">
        <v>493</v>
      </c>
      <c r="L174" s="41" t="s">
        <v>488</v>
      </c>
      <c r="M174" s="42" t="s">
        <v>486</v>
      </c>
      <c r="N174" t="s">
        <v>0</v>
      </c>
      <c r="O174" t="s">
        <v>184</v>
      </c>
      <c r="S174" s="45" t="s">
        <v>255</v>
      </c>
      <c r="T174" s="45" t="s">
        <v>35</v>
      </c>
      <c r="U174" s="45" t="str">
        <f>""</f>
        <v/>
      </c>
    </row>
    <row r="175" spans="2:21">
      <c r="B175" s="17" t="s">
        <v>228</v>
      </c>
      <c r="D175" s="17" t="s">
        <v>228</v>
      </c>
      <c r="G175" s="17" t="s">
        <v>256</v>
      </c>
      <c r="I175" s="38" t="s">
        <v>256</v>
      </c>
      <c r="J175" s="39">
        <v>75.400000000000006</v>
      </c>
      <c r="K175" s="40" t="s">
        <v>501</v>
      </c>
      <c r="L175" s="41" t="s">
        <v>492</v>
      </c>
      <c r="M175" s="42" t="s">
        <v>486</v>
      </c>
      <c r="N175" t="s">
        <v>0</v>
      </c>
      <c r="O175" t="s">
        <v>16</v>
      </c>
      <c r="S175" s="45" t="s">
        <v>256</v>
      </c>
      <c r="T175" s="45" t="s">
        <v>16</v>
      </c>
      <c r="U175" s="45" t="str">
        <f>""</f>
        <v/>
      </c>
    </row>
    <row r="176" spans="2:21">
      <c r="B176" s="17" t="s">
        <v>229</v>
      </c>
      <c r="D176" s="17" t="s">
        <v>229</v>
      </c>
      <c r="E176" t="s">
        <v>483</v>
      </c>
      <c r="G176" s="17" t="s">
        <v>257</v>
      </c>
      <c r="I176" s="38" t="s">
        <v>257</v>
      </c>
      <c r="J176" s="39">
        <v>498.8</v>
      </c>
      <c r="K176" s="40" t="s">
        <v>487</v>
      </c>
      <c r="L176" s="41" t="s">
        <v>495</v>
      </c>
      <c r="M176" s="42" t="s">
        <v>496</v>
      </c>
      <c r="N176" t="s">
        <v>498</v>
      </c>
      <c r="S176" s="45" t="s">
        <v>257</v>
      </c>
      <c r="T176" s="45" t="s">
        <v>33</v>
      </c>
      <c r="U176" s="45" t="str">
        <f>""</f>
        <v/>
      </c>
    </row>
    <row r="177" spans="2:23">
      <c r="B177" s="17" t="s">
        <v>230</v>
      </c>
      <c r="D177" s="17" t="s">
        <v>230</v>
      </c>
      <c r="G177" s="17" t="s">
        <v>258</v>
      </c>
      <c r="I177" s="38" t="s">
        <v>258</v>
      </c>
      <c r="J177" s="39">
        <v>99.6</v>
      </c>
      <c r="K177" s="40" t="s">
        <v>490</v>
      </c>
      <c r="L177" s="41" t="s">
        <v>491</v>
      </c>
      <c r="M177" s="42" t="s">
        <v>486</v>
      </c>
      <c r="N177" t="s">
        <v>0</v>
      </c>
      <c r="O177" t="s">
        <v>300</v>
      </c>
      <c r="S177" s="45" t="s">
        <v>258</v>
      </c>
      <c r="T177" s="45" t="s">
        <v>506</v>
      </c>
      <c r="U177" s="45" t="str">
        <f>""</f>
        <v/>
      </c>
    </row>
    <row r="178" spans="2:23">
      <c r="B178" s="17" t="s">
        <v>231</v>
      </c>
      <c r="D178" s="17" t="s">
        <v>231</v>
      </c>
      <c r="G178" s="17" t="s">
        <v>259</v>
      </c>
      <c r="I178" s="38" t="s">
        <v>259</v>
      </c>
      <c r="J178" s="39">
        <v>256.7</v>
      </c>
      <c r="K178" s="40" t="s">
        <v>484</v>
      </c>
      <c r="L178" s="41" t="s">
        <v>491</v>
      </c>
      <c r="M178" s="42" t="s">
        <v>496</v>
      </c>
      <c r="N178" t="s">
        <v>500</v>
      </c>
      <c r="S178" s="45" t="s">
        <v>259</v>
      </c>
      <c r="T178" s="45" t="s">
        <v>35</v>
      </c>
      <c r="U178" s="45" t="str">
        <f>""</f>
        <v/>
      </c>
    </row>
    <row r="179" spans="2:23">
      <c r="B179" s="17" t="s">
        <v>232</v>
      </c>
      <c r="D179" s="17" t="s">
        <v>232</v>
      </c>
      <c r="G179" s="17" t="s">
        <v>260</v>
      </c>
      <c r="I179" s="38" t="s">
        <v>260</v>
      </c>
      <c r="J179" s="39">
        <v>49.5</v>
      </c>
      <c r="K179" s="40" t="s">
        <v>490</v>
      </c>
      <c r="L179" s="41" t="s">
        <v>488</v>
      </c>
      <c r="M179" s="42" t="s">
        <v>486</v>
      </c>
      <c r="N179" t="s">
        <v>0</v>
      </c>
      <c r="O179" t="s">
        <v>246</v>
      </c>
      <c r="S179" s="45" t="s">
        <v>260</v>
      </c>
      <c r="T179" s="45" t="s">
        <v>37</v>
      </c>
      <c r="U179" s="45" t="str">
        <f>""</f>
        <v/>
      </c>
    </row>
    <row r="180" spans="2:23">
      <c r="B180" s="17" t="s">
        <v>233</v>
      </c>
      <c r="D180" s="17" t="s">
        <v>233</v>
      </c>
      <c r="G180" s="17" t="s">
        <v>261</v>
      </c>
      <c r="I180" s="38" t="s">
        <v>261</v>
      </c>
      <c r="J180" s="39">
        <v>109</v>
      </c>
      <c r="K180" s="40" t="s">
        <v>499</v>
      </c>
      <c r="L180" s="41" t="s">
        <v>488</v>
      </c>
      <c r="M180" s="42" t="s">
        <v>489</v>
      </c>
      <c r="N180" t="s">
        <v>0</v>
      </c>
      <c r="O180" t="s">
        <v>351</v>
      </c>
      <c r="S180" s="45" t="s">
        <v>261</v>
      </c>
      <c r="T180" s="45" t="s">
        <v>34</v>
      </c>
      <c r="U180" s="45" t="str">
        <f>""</f>
        <v/>
      </c>
    </row>
    <row r="181" spans="2:23">
      <c r="B181" s="17" t="s">
        <v>234</v>
      </c>
      <c r="D181" s="17" t="s">
        <v>234</v>
      </c>
      <c r="G181" s="17" t="s">
        <v>263</v>
      </c>
      <c r="I181" s="38" t="s">
        <v>263</v>
      </c>
      <c r="J181" s="39">
        <v>208.8</v>
      </c>
      <c r="K181" s="40" t="s">
        <v>494</v>
      </c>
      <c r="L181" s="41" t="s">
        <v>495</v>
      </c>
      <c r="M181" s="42" t="s">
        <v>496</v>
      </c>
      <c r="N181" t="s">
        <v>42</v>
      </c>
      <c r="S181" s="45" t="s">
        <v>263</v>
      </c>
      <c r="T181" s="45" t="s">
        <v>42</v>
      </c>
      <c r="U181" s="45" t="str">
        <f>""</f>
        <v/>
      </c>
      <c r="W181" s="45" t="str">
        <f>""</f>
        <v/>
      </c>
    </row>
    <row r="182" spans="2:23">
      <c r="B182" s="17" t="s">
        <v>235</v>
      </c>
      <c r="D182" s="17" t="s">
        <v>235</v>
      </c>
      <c r="G182" s="17" t="s">
        <v>264</v>
      </c>
      <c r="I182" s="38" t="s">
        <v>264</v>
      </c>
      <c r="J182" s="39">
        <v>76.099999999999994</v>
      </c>
      <c r="K182" s="40" t="s">
        <v>499</v>
      </c>
      <c r="L182" s="41" t="s">
        <v>488</v>
      </c>
      <c r="M182" s="42" t="s">
        <v>489</v>
      </c>
      <c r="N182" t="s">
        <v>0</v>
      </c>
      <c r="O182" t="s">
        <v>153</v>
      </c>
      <c r="S182" s="45" t="s">
        <v>264</v>
      </c>
      <c r="T182" s="45" t="s">
        <v>34</v>
      </c>
      <c r="U182" s="45" t="str">
        <f>""</f>
        <v/>
      </c>
    </row>
    <row r="183" spans="2:23">
      <c r="B183" s="17" t="s">
        <v>236</v>
      </c>
      <c r="D183" s="17" t="s">
        <v>236</v>
      </c>
      <c r="G183" s="17" t="s">
        <v>265</v>
      </c>
      <c r="I183" s="38" t="s">
        <v>265</v>
      </c>
      <c r="J183" s="39">
        <v>95</v>
      </c>
      <c r="K183" s="40" t="s">
        <v>493</v>
      </c>
      <c r="L183" s="41" t="s">
        <v>488</v>
      </c>
      <c r="M183" s="42" t="s">
        <v>489</v>
      </c>
      <c r="N183" t="s">
        <v>0</v>
      </c>
      <c r="O183" t="s">
        <v>386</v>
      </c>
      <c r="S183" s="45" t="s">
        <v>265</v>
      </c>
      <c r="T183" s="45" t="s">
        <v>40</v>
      </c>
      <c r="U183" s="45" t="str">
        <f>""</f>
        <v/>
      </c>
    </row>
    <row r="184" spans="2:23">
      <c r="B184" s="17" t="s">
        <v>237</v>
      </c>
      <c r="D184" s="17" t="s">
        <v>237</v>
      </c>
      <c r="G184" s="17" t="s">
        <v>266</v>
      </c>
      <c r="I184" s="38" t="s">
        <v>266</v>
      </c>
      <c r="J184" s="39">
        <v>132.5</v>
      </c>
      <c r="K184" s="40" t="s">
        <v>484</v>
      </c>
      <c r="L184" s="41" t="s">
        <v>488</v>
      </c>
      <c r="M184" s="42" t="s">
        <v>486</v>
      </c>
      <c r="N184" t="s">
        <v>0</v>
      </c>
      <c r="O184" t="s">
        <v>439</v>
      </c>
      <c r="S184" s="45" t="s">
        <v>266</v>
      </c>
      <c r="T184" s="45" t="s">
        <v>26</v>
      </c>
      <c r="U184" s="45" t="str">
        <f>""</f>
        <v/>
      </c>
    </row>
    <row r="185" spans="2:23">
      <c r="B185" s="17" t="s">
        <v>238</v>
      </c>
      <c r="D185" s="17" t="s">
        <v>238</v>
      </c>
      <c r="G185" s="17" t="s">
        <v>267</v>
      </c>
      <c r="I185" s="38" t="s">
        <v>267</v>
      </c>
      <c r="J185" s="39">
        <v>142.4</v>
      </c>
      <c r="K185" s="40" t="s">
        <v>503</v>
      </c>
      <c r="L185" s="41" t="s">
        <v>485</v>
      </c>
      <c r="M185" s="42" t="s">
        <v>496</v>
      </c>
      <c r="N185" t="s">
        <v>500</v>
      </c>
      <c r="S185" s="45" t="s">
        <v>267</v>
      </c>
      <c r="T185" s="45" t="s">
        <v>47</v>
      </c>
      <c r="U185" s="45" t="str">
        <f>""</f>
        <v/>
      </c>
    </row>
    <row r="186" spans="2:23">
      <c r="B186" s="17" t="s">
        <v>239</v>
      </c>
      <c r="D186" s="17" t="s">
        <v>239</v>
      </c>
      <c r="G186" s="17" t="s">
        <v>269</v>
      </c>
      <c r="I186" s="38" t="s">
        <v>269</v>
      </c>
      <c r="J186" s="39">
        <v>241.5</v>
      </c>
      <c r="K186" s="40" t="s">
        <v>484</v>
      </c>
      <c r="L186" s="41" t="s">
        <v>491</v>
      </c>
      <c r="M186" s="42" t="s">
        <v>496</v>
      </c>
      <c r="N186" t="s">
        <v>500</v>
      </c>
      <c r="S186" s="45" t="s">
        <v>269</v>
      </c>
      <c r="T186" s="45" t="s">
        <v>45</v>
      </c>
      <c r="U186" s="45" t="str">
        <f>""</f>
        <v/>
      </c>
    </row>
    <row r="187" spans="2:23">
      <c r="B187" s="17" t="s">
        <v>240</v>
      </c>
      <c r="D187" s="17" t="s">
        <v>240</v>
      </c>
      <c r="G187" s="17" t="s">
        <v>270</v>
      </c>
      <c r="I187" s="38" t="s">
        <v>270</v>
      </c>
      <c r="J187" s="39">
        <v>84.6</v>
      </c>
      <c r="K187" s="40" t="s">
        <v>484</v>
      </c>
      <c r="L187" s="43" t="s">
        <v>486</v>
      </c>
      <c r="M187" s="42" t="s">
        <v>496</v>
      </c>
      <c r="N187" t="s">
        <v>0</v>
      </c>
      <c r="O187" t="s">
        <v>389</v>
      </c>
      <c r="S187" s="45" t="s">
        <v>270</v>
      </c>
      <c r="T187" s="45" t="s">
        <v>26</v>
      </c>
      <c r="U187" s="45" t="str">
        <f>""</f>
        <v/>
      </c>
      <c r="V187" s="45" t="str">
        <f>""</f>
        <v/>
      </c>
    </row>
    <row r="188" spans="2:23">
      <c r="B188" s="17" t="s">
        <v>241</v>
      </c>
      <c r="D188" s="17" t="s">
        <v>241</v>
      </c>
      <c r="G188" s="17" t="s">
        <v>274</v>
      </c>
      <c r="I188" s="38" t="s">
        <v>274</v>
      </c>
      <c r="J188" s="39">
        <v>177</v>
      </c>
      <c r="K188" s="40" t="s">
        <v>484</v>
      </c>
      <c r="L188" s="43" t="s">
        <v>486</v>
      </c>
      <c r="M188" s="42" t="s">
        <v>486</v>
      </c>
      <c r="N188" t="s">
        <v>0</v>
      </c>
      <c r="O188" t="s">
        <v>208</v>
      </c>
      <c r="S188" s="45" t="s">
        <v>274</v>
      </c>
      <c r="T188" s="45" t="s">
        <v>44</v>
      </c>
      <c r="U188" s="45" t="s">
        <v>30</v>
      </c>
    </row>
    <row r="189" spans="2:23">
      <c r="B189" s="17" t="s">
        <v>242</v>
      </c>
      <c r="D189" s="17" t="s">
        <v>242</v>
      </c>
      <c r="G189" s="17" t="s">
        <v>275</v>
      </c>
      <c r="I189" s="38" t="s">
        <v>275</v>
      </c>
      <c r="J189" s="39">
        <v>113.6</v>
      </c>
      <c r="K189" s="40" t="s">
        <v>490</v>
      </c>
      <c r="L189" s="41" t="s">
        <v>492</v>
      </c>
      <c r="M189" s="42" t="s">
        <v>486</v>
      </c>
      <c r="N189" t="s">
        <v>0</v>
      </c>
      <c r="O189" t="s">
        <v>300</v>
      </c>
      <c r="S189" s="45" t="s">
        <v>275</v>
      </c>
      <c r="T189" s="45" t="s">
        <v>506</v>
      </c>
    </row>
    <row r="190" spans="2:23">
      <c r="B190" s="17" t="s">
        <v>14</v>
      </c>
      <c r="D190" s="17" t="s">
        <v>14</v>
      </c>
      <c r="G190" s="17" t="s">
        <v>276</v>
      </c>
      <c r="I190" s="38" t="s">
        <v>276</v>
      </c>
      <c r="J190" s="39">
        <v>292.2</v>
      </c>
      <c r="K190" s="40" t="s">
        <v>503</v>
      </c>
      <c r="L190" s="41" t="s">
        <v>495</v>
      </c>
      <c r="M190" s="42" t="s">
        <v>496</v>
      </c>
      <c r="N190" t="s">
        <v>498</v>
      </c>
      <c r="S190" s="45" t="s">
        <v>276</v>
      </c>
      <c r="T190" s="45" t="s">
        <v>41</v>
      </c>
      <c r="U190" s="45" t="str">
        <f>""</f>
        <v/>
      </c>
    </row>
    <row r="191" spans="2:23">
      <c r="B191" s="17" t="s">
        <v>243</v>
      </c>
      <c r="D191" s="17" t="s">
        <v>243</v>
      </c>
      <c r="G191" s="17" t="s">
        <v>277</v>
      </c>
      <c r="I191" s="38" t="s">
        <v>277</v>
      </c>
      <c r="J191" s="39">
        <v>124.5</v>
      </c>
      <c r="K191" s="40" t="s">
        <v>501</v>
      </c>
      <c r="L191" s="41" t="s">
        <v>485</v>
      </c>
      <c r="M191" s="42" t="s">
        <v>486</v>
      </c>
      <c r="N191" t="s">
        <v>0</v>
      </c>
      <c r="O191" t="s">
        <v>377</v>
      </c>
      <c r="S191" s="45" t="s">
        <v>277</v>
      </c>
      <c r="T191" s="45" t="s">
        <v>46</v>
      </c>
      <c r="U191" s="45" t="str">
        <f>""</f>
        <v/>
      </c>
    </row>
    <row r="192" spans="2:23">
      <c r="B192" s="17" t="s">
        <v>244</v>
      </c>
      <c r="D192" s="17" t="s">
        <v>244</v>
      </c>
      <c r="G192" s="17" t="s">
        <v>278</v>
      </c>
      <c r="I192" s="38" t="s">
        <v>278</v>
      </c>
      <c r="J192" s="39">
        <v>240.1</v>
      </c>
      <c r="K192" s="40" t="s">
        <v>494</v>
      </c>
      <c r="L192" s="41" t="s">
        <v>495</v>
      </c>
      <c r="M192" s="42" t="s">
        <v>496</v>
      </c>
      <c r="N192" t="s">
        <v>42</v>
      </c>
      <c r="S192" s="45" t="s">
        <v>278</v>
      </c>
      <c r="T192" s="45" t="s">
        <v>42</v>
      </c>
      <c r="U192" s="45" t="str">
        <f>""</f>
        <v/>
      </c>
    </row>
    <row r="193" spans="2:25">
      <c r="B193" s="17" t="s">
        <v>245</v>
      </c>
      <c r="D193" s="17" t="s">
        <v>245</v>
      </c>
      <c r="G193" s="17" t="s">
        <v>280</v>
      </c>
      <c r="I193" s="44" t="s">
        <v>280</v>
      </c>
      <c r="J193" s="39">
        <v>862.3</v>
      </c>
      <c r="K193" s="40"/>
      <c r="L193" s="44" t="s">
        <v>489</v>
      </c>
      <c r="M193" s="42" t="s">
        <v>489</v>
      </c>
      <c r="N193" t="s">
        <v>502</v>
      </c>
      <c r="S193" s="45"/>
      <c r="T193" s="45"/>
      <c r="U193" s="45"/>
    </row>
    <row r="194" spans="2:25">
      <c r="B194" s="17" t="s">
        <v>246</v>
      </c>
      <c r="D194" s="17" t="s">
        <v>246</v>
      </c>
      <c r="G194" s="17" t="s">
        <v>282</v>
      </c>
      <c r="I194" s="38" t="s">
        <v>282</v>
      </c>
      <c r="J194" s="39">
        <v>91.5</v>
      </c>
      <c r="K194" s="40" t="s">
        <v>499</v>
      </c>
      <c r="L194" s="41" t="s">
        <v>492</v>
      </c>
      <c r="M194" s="42" t="s">
        <v>489</v>
      </c>
      <c r="N194" t="s">
        <v>0</v>
      </c>
      <c r="O194" t="s">
        <v>153</v>
      </c>
      <c r="S194" s="45" t="s">
        <v>282</v>
      </c>
      <c r="T194" s="45" t="s">
        <v>34</v>
      </c>
    </row>
    <row r="195" spans="2:25">
      <c r="B195" s="17" t="s">
        <v>247</v>
      </c>
      <c r="D195" s="17" t="s">
        <v>247</v>
      </c>
      <c r="G195" s="17" t="s">
        <v>283</v>
      </c>
      <c r="I195" s="38" t="s">
        <v>283</v>
      </c>
      <c r="J195" s="39">
        <v>64.2</v>
      </c>
      <c r="K195" s="40" t="s">
        <v>499</v>
      </c>
      <c r="L195" s="41" t="s">
        <v>488</v>
      </c>
      <c r="M195" s="42" t="s">
        <v>489</v>
      </c>
      <c r="N195" t="s">
        <v>0</v>
      </c>
      <c r="O195" t="s">
        <v>19</v>
      </c>
      <c r="S195" s="45" t="s">
        <v>283</v>
      </c>
      <c r="T195" s="45" t="s">
        <v>19</v>
      </c>
    </row>
    <row r="196" spans="2:25">
      <c r="B196" s="17" t="s">
        <v>248</v>
      </c>
      <c r="D196" s="17" t="s">
        <v>248</v>
      </c>
      <c r="G196" s="17" t="s">
        <v>284</v>
      </c>
      <c r="I196" s="38" t="s">
        <v>284</v>
      </c>
      <c r="J196" s="39">
        <v>98.3</v>
      </c>
      <c r="K196" s="40" t="s">
        <v>490</v>
      </c>
      <c r="L196" s="41" t="s">
        <v>492</v>
      </c>
      <c r="M196" s="42" t="s">
        <v>486</v>
      </c>
      <c r="N196" t="s">
        <v>0</v>
      </c>
      <c r="O196" t="s">
        <v>151</v>
      </c>
      <c r="S196" s="45" t="s">
        <v>284</v>
      </c>
      <c r="T196" s="45" t="s">
        <v>43</v>
      </c>
      <c r="U196" s="45" t="s">
        <v>506</v>
      </c>
    </row>
    <row r="197" spans="2:25">
      <c r="B197" s="17" t="s">
        <v>249</v>
      </c>
      <c r="D197" s="17" t="s">
        <v>249</v>
      </c>
      <c r="G197" s="17" t="s">
        <v>285</v>
      </c>
      <c r="I197" s="38" t="s">
        <v>285</v>
      </c>
      <c r="J197" s="39">
        <v>157.30000000000001</v>
      </c>
      <c r="K197" s="40" t="s">
        <v>497</v>
      </c>
      <c r="L197" s="41" t="s">
        <v>491</v>
      </c>
      <c r="M197" s="42" t="s">
        <v>496</v>
      </c>
      <c r="N197" t="s">
        <v>500</v>
      </c>
      <c r="S197" s="45" t="s">
        <v>285</v>
      </c>
      <c r="T197" s="45" t="s">
        <v>38</v>
      </c>
      <c r="U197" s="45" t="s">
        <v>52</v>
      </c>
    </row>
    <row r="198" spans="2:25">
      <c r="B198" s="17" t="s">
        <v>250</v>
      </c>
      <c r="D198" s="17" t="s">
        <v>250</v>
      </c>
      <c r="G198" s="17" t="s">
        <v>286</v>
      </c>
      <c r="I198" s="38" t="s">
        <v>286</v>
      </c>
      <c r="J198" s="39">
        <v>125.8</v>
      </c>
      <c r="K198" s="40" t="s">
        <v>493</v>
      </c>
      <c r="L198" s="43" t="s">
        <v>486</v>
      </c>
      <c r="M198" s="42" t="s">
        <v>496</v>
      </c>
      <c r="N198" t="s">
        <v>0</v>
      </c>
      <c r="O198" t="s">
        <v>17</v>
      </c>
      <c r="S198" s="45" t="s">
        <v>286</v>
      </c>
      <c r="T198" s="45" t="s">
        <v>32</v>
      </c>
      <c r="U198" s="45" t="s">
        <v>17</v>
      </c>
    </row>
    <row r="199" spans="2:25">
      <c r="B199" s="17" t="s">
        <v>251</v>
      </c>
      <c r="D199" s="17" t="s">
        <v>251</v>
      </c>
      <c r="G199" s="17" t="s">
        <v>287</v>
      </c>
      <c r="I199" s="38" t="s">
        <v>287</v>
      </c>
      <c r="J199" s="39">
        <v>106.4</v>
      </c>
      <c r="K199" s="40" t="s">
        <v>490</v>
      </c>
      <c r="L199" s="41" t="s">
        <v>488</v>
      </c>
      <c r="M199" s="42" t="s">
        <v>489</v>
      </c>
      <c r="N199" t="s">
        <v>0</v>
      </c>
      <c r="O199" t="s">
        <v>251</v>
      </c>
      <c r="S199" s="45" t="s">
        <v>287</v>
      </c>
      <c r="T199" s="45" t="s">
        <v>38</v>
      </c>
      <c r="X199" s="45" t="str">
        <f>""</f>
        <v/>
      </c>
      <c r="Y199" s="45" t="str">
        <f>""</f>
        <v/>
      </c>
    </row>
    <row r="200" spans="2:25">
      <c r="B200" s="17" t="s">
        <v>252</v>
      </c>
      <c r="D200" s="17" t="s">
        <v>252</v>
      </c>
      <c r="G200" s="17" t="s">
        <v>289</v>
      </c>
      <c r="I200" s="38" t="s">
        <v>289</v>
      </c>
      <c r="J200" s="39">
        <v>161.30000000000001</v>
      </c>
      <c r="K200" s="40" t="s">
        <v>497</v>
      </c>
      <c r="L200" s="41" t="s">
        <v>492</v>
      </c>
      <c r="M200" s="42" t="s">
        <v>489</v>
      </c>
      <c r="N200" t="s">
        <v>500</v>
      </c>
      <c r="S200" s="45" t="s">
        <v>289</v>
      </c>
      <c r="T200" s="45" t="s">
        <v>38</v>
      </c>
      <c r="U200" s="45" t="s">
        <v>52</v>
      </c>
      <c r="X200" s="45" t="str">
        <f>""</f>
        <v/>
      </c>
      <c r="Y200" s="45" t="str">
        <f>""</f>
        <v/>
      </c>
    </row>
    <row r="201" spans="2:25">
      <c r="B201" s="17" t="s">
        <v>253</v>
      </c>
      <c r="D201" s="17" t="s">
        <v>253</v>
      </c>
      <c r="G201" s="17" t="s">
        <v>290</v>
      </c>
      <c r="I201" s="38" t="s">
        <v>290</v>
      </c>
      <c r="J201" s="39">
        <v>101.7</v>
      </c>
      <c r="K201" s="40" t="s">
        <v>493</v>
      </c>
      <c r="L201" s="41" t="s">
        <v>488</v>
      </c>
      <c r="M201" s="42" t="s">
        <v>489</v>
      </c>
      <c r="N201" t="s">
        <v>0</v>
      </c>
      <c r="O201" t="s">
        <v>280</v>
      </c>
      <c r="S201" s="45" t="s">
        <v>290</v>
      </c>
      <c r="T201" s="45" t="s">
        <v>40</v>
      </c>
      <c r="X201" s="45" t="str">
        <f>""</f>
        <v/>
      </c>
      <c r="Y201" s="45" t="str">
        <f>""</f>
        <v/>
      </c>
    </row>
    <row r="202" spans="2:25">
      <c r="B202" s="17" t="s">
        <v>254</v>
      </c>
      <c r="D202" s="17" t="s">
        <v>254</v>
      </c>
      <c r="G202" s="17" t="s">
        <v>291</v>
      </c>
      <c r="I202" s="38" t="s">
        <v>291</v>
      </c>
      <c r="J202" s="39">
        <v>212.2</v>
      </c>
      <c r="K202" s="40" t="s">
        <v>499</v>
      </c>
      <c r="L202" s="41" t="s">
        <v>492</v>
      </c>
      <c r="M202" s="42" t="s">
        <v>489</v>
      </c>
      <c r="N202" t="s">
        <v>500</v>
      </c>
      <c r="S202" s="45" t="s">
        <v>291</v>
      </c>
      <c r="T202" s="45" t="s">
        <v>50</v>
      </c>
      <c r="X202" s="45" t="str">
        <f>""</f>
        <v/>
      </c>
      <c r="Y202" s="45" t="str">
        <f>""</f>
        <v/>
      </c>
    </row>
    <row r="203" spans="2:25">
      <c r="B203" s="17" t="s">
        <v>255</v>
      </c>
      <c r="D203" s="17" t="s">
        <v>255</v>
      </c>
      <c r="G203" s="17" t="s">
        <v>292</v>
      </c>
      <c r="I203" s="38" t="s">
        <v>292</v>
      </c>
      <c r="J203" s="39">
        <v>198.5</v>
      </c>
      <c r="K203" s="40" t="s">
        <v>503</v>
      </c>
      <c r="L203" s="41" t="s">
        <v>495</v>
      </c>
      <c r="M203" s="42" t="s">
        <v>496</v>
      </c>
      <c r="N203" t="s">
        <v>498</v>
      </c>
      <c r="S203" s="45" t="s">
        <v>292</v>
      </c>
      <c r="T203" s="45" t="s">
        <v>41</v>
      </c>
      <c r="X203" s="45" t="str">
        <f>""</f>
        <v/>
      </c>
      <c r="Y203" s="45" t="str">
        <f>""</f>
        <v/>
      </c>
    </row>
    <row r="204" spans="2:25">
      <c r="B204" s="17" t="s">
        <v>256</v>
      </c>
      <c r="D204" s="17" t="s">
        <v>256</v>
      </c>
      <c r="G204" s="17" t="s">
        <v>293</v>
      </c>
      <c r="I204" s="38" t="s">
        <v>293</v>
      </c>
      <c r="J204" s="39">
        <v>61.9</v>
      </c>
      <c r="K204" s="40" t="s">
        <v>501</v>
      </c>
      <c r="L204" s="41" t="s">
        <v>492</v>
      </c>
      <c r="M204" s="42" t="s">
        <v>486</v>
      </c>
      <c r="N204" t="s">
        <v>0</v>
      </c>
      <c r="O204" t="s">
        <v>423</v>
      </c>
      <c r="S204" s="45" t="s">
        <v>293</v>
      </c>
      <c r="T204" s="45" t="s">
        <v>28</v>
      </c>
      <c r="X204" s="45" t="str">
        <f>""</f>
        <v/>
      </c>
      <c r="Y204" s="45" t="str">
        <f>""</f>
        <v/>
      </c>
    </row>
    <row r="205" spans="2:25">
      <c r="B205" s="17" t="s">
        <v>257</v>
      </c>
      <c r="D205" s="17" t="s">
        <v>257</v>
      </c>
      <c r="G205" s="17" t="s">
        <v>294</v>
      </c>
      <c r="I205" s="38" t="s">
        <v>294</v>
      </c>
      <c r="J205" s="39">
        <v>90.8</v>
      </c>
      <c r="K205" s="40" t="s">
        <v>490</v>
      </c>
      <c r="L205" s="41" t="s">
        <v>492</v>
      </c>
      <c r="M205" s="42" t="s">
        <v>486</v>
      </c>
      <c r="N205" t="s">
        <v>0</v>
      </c>
      <c r="O205" t="s">
        <v>246</v>
      </c>
      <c r="S205" s="45" t="s">
        <v>294</v>
      </c>
      <c r="T205" s="45" t="s">
        <v>37</v>
      </c>
      <c r="X205" s="45" t="str">
        <f>""</f>
        <v/>
      </c>
      <c r="Y205" s="45" t="str">
        <f>""</f>
        <v/>
      </c>
    </row>
    <row r="206" spans="2:25">
      <c r="B206" s="17" t="s">
        <v>258</v>
      </c>
      <c r="D206" s="17" t="s">
        <v>258</v>
      </c>
      <c r="G206" s="17" t="s">
        <v>295</v>
      </c>
      <c r="I206" s="42" t="s">
        <v>295</v>
      </c>
      <c r="J206" s="39">
        <v>599.70000000000005</v>
      </c>
      <c r="K206" s="40"/>
      <c r="L206" s="42" t="s">
        <v>489</v>
      </c>
      <c r="M206" s="42" t="s">
        <v>489</v>
      </c>
      <c r="N206" t="s">
        <v>502</v>
      </c>
      <c r="S206" s="45"/>
      <c r="T206" s="45"/>
      <c r="X206" s="45" t="str">
        <f>""</f>
        <v/>
      </c>
      <c r="Y206" s="45" t="str">
        <f>""</f>
        <v/>
      </c>
    </row>
    <row r="207" spans="2:25">
      <c r="B207" s="17" t="s">
        <v>259</v>
      </c>
      <c r="D207" s="17" t="s">
        <v>259</v>
      </c>
      <c r="G207" s="17" t="s">
        <v>296</v>
      </c>
      <c r="I207" s="38" t="s">
        <v>296</v>
      </c>
      <c r="J207" s="39">
        <v>212.1</v>
      </c>
      <c r="K207" s="40" t="s">
        <v>490</v>
      </c>
      <c r="L207" s="41" t="s">
        <v>491</v>
      </c>
      <c r="M207" s="42" t="s">
        <v>486</v>
      </c>
      <c r="N207" t="s">
        <v>0</v>
      </c>
      <c r="O207" t="s">
        <v>15</v>
      </c>
      <c r="S207" s="45" t="s">
        <v>296</v>
      </c>
      <c r="T207" s="45" t="s">
        <v>45</v>
      </c>
      <c r="U207" s="45" t="s">
        <v>15</v>
      </c>
      <c r="X207" s="45" t="str">
        <f>""</f>
        <v/>
      </c>
      <c r="Y207" s="45" t="str">
        <f>""</f>
        <v/>
      </c>
    </row>
    <row r="208" spans="2:25">
      <c r="B208" s="17" t="s">
        <v>260</v>
      </c>
      <c r="D208" s="17" t="s">
        <v>260</v>
      </c>
      <c r="G208" s="17" t="s">
        <v>15</v>
      </c>
      <c r="I208" s="42" t="s">
        <v>15</v>
      </c>
      <c r="J208" s="39">
        <v>687.3</v>
      </c>
      <c r="K208" s="40"/>
      <c r="L208" s="42" t="s">
        <v>486</v>
      </c>
      <c r="M208" s="42" t="s">
        <v>486</v>
      </c>
      <c r="N208" t="s">
        <v>502</v>
      </c>
      <c r="S208" s="45"/>
      <c r="T208" s="45"/>
      <c r="X208" s="45" t="str">
        <f>""</f>
        <v/>
      </c>
      <c r="Y208" s="45" t="str">
        <f>""</f>
        <v/>
      </c>
    </row>
    <row r="209" spans="2:25">
      <c r="B209" s="17" t="s">
        <v>261</v>
      </c>
      <c r="D209" s="17" t="s">
        <v>261</v>
      </c>
      <c r="G209" s="17" t="s">
        <v>297</v>
      </c>
      <c r="I209" s="38" t="s">
        <v>297</v>
      </c>
      <c r="J209" s="39">
        <v>312</v>
      </c>
      <c r="K209" s="40" t="s">
        <v>503</v>
      </c>
      <c r="L209" s="43" t="s">
        <v>492</v>
      </c>
      <c r="M209" s="42" t="s">
        <v>489</v>
      </c>
      <c r="N209" t="s">
        <v>500</v>
      </c>
      <c r="S209" s="45" t="s">
        <v>297</v>
      </c>
      <c r="T209" s="45" t="s">
        <v>41</v>
      </c>
      <c r="X209" s="45" t="str">
        <f>""</f>
        <v/>
      </c>
      <c r="Y209" s="45" t="str">
        <f>""</f>
        <v/>
      </c>
    </row>
    <row r="210" spans="2:25">
      <c r="B210" s="17" t="s">
        <v>262</v>
      </c>
      <c r="D210" s="17" t="s">
        <v>262</v>
      </c>
      <c r="E210" t="s">
        <v>482</v>
      </c>
      <c r="G210" s="17" t="s">
        <v>298</v>
      </c>
      <c r="I210" s="38" t="s">
        <v>298</v>
      </c>
      <c r="J210" s="39">
        <v>143.5</v>
      </c>
      <c r="K210" s="40" t="s">
        <v>493</v>
      </c>
      <c r="L210" s="41" t="s">
        <v>491</v>
      </c>
      <c r="M210" s="42" t="s">
        <v>489</v>
      </c>
      <c r="N210" t="s">
        <v>0</v>
      </c>
      <c r="O210" t="s">
        <v>280</v>
      </c>
      <c r="S210" s="45" t="s">
        <v>298</v>
      </c>
      <c r="T210" s="45" t="s">
        <v>40</v>
      </c>
      <c r="X210" s="45" t="str">
        <f>""</f>
        <v/>
      </c>
      <c r="Y210" s="45" t="str">
        <f>""</f>
        <v/>
      </c>
    </row>
    <row r="211" spans="2:25">
      <c r="B211" s="17" t="s">
        <v>263</v>
      </c>
      <c r="D211" s="17" t="s">
        <v>263</v>
      </c>
      <c r="G211" s="17" t="s">
        <v>299</v>
      </c>
      <c r="I211" s="38" t="s">
        <v>299</v>
      </c>
      <c r="J211" s="39">
        <v>306.7</v>
      </c>
      <c r="K211" s="40" t="s">
        <v>490</v>
      </c>
      <c r="L211" s="41" t="s">
        <v>485</v>
      </c>
      <c r="M211" s="42" t="s">
        <v>496</v>
      </c>
      <c r="N211" t="s">
        <v>500</v>
      </c>
      <c r="S211" s="45" t="s">
        <v>299</v>
      </c>
      <c r="T211" s="45" t="s">
        <v>506</v>
      </c>
      <c r="X211" s="45" t="str">
        <f>""</f>
        <v/>
      </c>
      <c r="Y211" s="45" t="str">
        <f>""</f>
        <v/>
      </c>
    </row>
    <row r="212" spans="2:25">
      <c r="B212" s="17" t="s">
        <v>264</v>
      </c>
      <c r="D212" s="17" t="s">
        <v>264</v>
      </c>
      <c r="G212" s="17" t="s">
        <v>300</v>
      </c>
      <c r="I212" s="42" t="s">
        <v>300</v>
      </c>
      <c r="J212" s="39">
        <v>779.9</v>
      </c>
      <c r="K212" s="40"/>
      <c r="L212" s="42" t="s">
        <v>486</v>
      </c>
      <c r="M212" s="42" t="s">
        <v>486</v>
      </c>
      <c r="N212" t="s">
        <v>502</v>
      </c>
      <c r="S212" s="45"/>
      <c r="T212" s="45"/>
      <c r="X212" s="45" t="str">
        <f>""</f>
        <v/>
      </c>
      <c r="Y212" s="45" t="str">
        <f>""</f>
        <v/>
      </c>
    </row>
    <row r="213" spans="2:25">
      <c r="B213" s="17" t="s">
        <v>265</v>
      </c>
      <c r="D213" s="17" t="s">
        <v>265</v>
      </c>
      <c r="G213" s="17" t="s">
        <v>301</v>
      </c>
      <c r="I213" s="38" t="s">
        <v>301</v>
      </c>
      <c r="J213" s="39">
        <v>122.2</v>
      </c>
      <c r="K213" s="40" t="s">
        <v>501</v>
      </c>
      <c r="L213" s="41" t="s">
        <v>491</v>
      </c>
      <c r="M213" s="42" t="s">
        <v>486</v>
      </c>
      <c r="N213" t="s">
        <v>0</v>
      </c>
      <c r="O213" t="s">
        <v>423</v>
      </c>
      <c r="S213" s="45" t="s">
        <v>301</v>
      </c>
      <c r="T213" s="45" t="s">
        <v>28</v>
      </c>
      <c r="X213" s="45" t="str">
        <f>""</f>
        <v/>
      </c>
      <c r="Y213" s="45" t="str">
        <f>""</f>
        <v/>
      </c>
    </row>
    <row r="214" spans="2:25">
      <c r="B214" s="17" t="s">
        <v>266</v>
      </c>
      <c r="D214" s="17" t="s">
        <v>266</v>
      </c>
      <c r="G214" s="17" t="s">
        <v>302</v>
      </c>
      <c r="I214" s="38" t="s">
        <v>302</v>
      </c>
      <c r="J214" s="39">
        <v>58.5</v>
      </c>
      <c r="K214" s="40" t="s">
        <v>490</v>
      </c>
      <c r="L214" s="41" t="s">
        <v>485</v>
      </c>
      <c r="M214" s="42" t="s">
        <v>486</v>
      </c>
      <c r="N214" t="s">
        <v>0</v>
      </c>
      <c r="O214" t="s">
        <v>246</v>
      </c>
      <c r="S214" s="45" t="s">
        <v>302</v>
      </c>
      <c r="T214" s="45" t="s">
        <v>37</v>
      </c>
      <c r="X214" s="45" t="str">
        <f>""</f>
        <v/>
      </c>
      <c r="Y214" s="45" t="str">
        <f>""</f>
        <v/>
      </c>
    </row>
    <row r="215" spans="2:25">
      <c r="B215" s="17" t="s">
        <v>267</v>
      </c>
      <c r="D215" s="17" t="s">
        <v>267</v>
      </c>
      <c r="G215" s="17" t="s">
        <v>303</v>
      </c>
      <c r="I215" s="38" t="s">
        <v>303</v>
      </c>
      <c r="J215" s="39">
        <v>219.8</v>
      </c>
      <c r="K215" s="40" t="s">
        <v>487</v>
      </c>
      <c r="L215" s="41" t="s">
        <v>495</v>
      </c>
      <c r="M215" s="42" t="s">
        <v>496</v>
      </c>
      <c r="N215" t="s">
        <v>498</v>
      </c>
      <c r="S215" s="45" t="s">
        <v>303</v>
      </c>
      <c r="T215" s="45" t="s">
        <v>33</v>
      </c>
      <c r="X215" s="45" t="str">
        <f>""</f>
        <v/>
      </c>
      <c r="Y215" s="45" t="str">
        <f>""</f>
        <v/>
      </c>
    </row>
    <row r="216" spans="2:25">
      <c r="B216" s="17" t="s">
        <v>268</v>
      </c>
      <c r="D216" s="17" t="s">
        <v>268</v>
      </c>
      <c r="E216" t="s">
        <v>483</v>
      </c>
      <c r="G216" s="17" t="s">
        <v>305</v>
      </c>
      <c r="I216" s="38" t="s">
        <v>305</v>
      </c>
      <c r="J216" s="39">
        <v>153.69999999999999</v>
      </c>
      <c r="K216" s="40" t="s">
        <v>484</v>
      </c>
      <c r="L216" s="41" t="s">
        <v>491</v>
      </c>
      <c r="M216" s="42" t="s">
        <v>489</v>
      </c>
      <c r="N216" t="s">
        <v>0</v>
      </c>
      <c r="O216" t="s">
        <v>18</v>
      </c>
      <c r="S216" s="45" t="s">
        <v>305</v>
      </c>
      <c r="T216" s="45" t="s">
        <v>507</v>
      </c>
      <c r="W216" s="45" t="str">
        <f>""</f>
        <v/>
      </c>
      <c r="X216" s="45" t="str">
        <f>""</f>
        <v/>
      </c>
      <c r="Y216" s="45" t="str">
        <f>""</f>
        <v/>
      </c>
    </row>
    <row r="217" spans="2:25">
      <c r="B217" s="17" t="s">
        <v>269</v>
      </c>
      <c r="D217" s="17" t="s">
        <v>269</v>
      </c>
      <c r="G217" s="17" t="s">
        <v>18</v>
      </c>
      <c r="I217" s="42" t="s">
        <v>18</v>
      </c>
      <c r="J217" s="39">
        <v>648.70000000000005</v>
      </c>
      <c r="K217" s="40"/>
      <c r="L217" s="42" t="s">
        <v>489</v>
      </c>
      <c r="M217" s="42" t="s">
        <v>489</v>
      </c>
      <c r="N217" t="s">
        <v>502</v>
      </c>
      <c r="S217" s="45"/>
      <c r="T217" s="45"/>
      <c r="W217" s="45"/>
      <c r="X217" s="45" t="str">
        <f>""</f>
        <v/>
      </c>
      <c r="Y217" s="45" t="str">
        <f>""</f>
        <v/>
      </c>
    </row>
    <row r="218" spans="2:25">
      <c r="B218" s="17" t="s">
        <v>270</v>
      </c>
      <c r="D218" s="17" t="s">
        <v>270</v>
      </c>
      <c r="G218" s="17" t="s">
        <v>307</v>
      </c>
      <c r="I218" s="38" t="s">
        <v>307</v>
      </c>
      <c r="J218" s="39">
        <v>89.3</v>
      </c>
      <c r="K218" s="40" t="s">
        <v>487</v>
      </c>
      <c r="L218" s="41" t="s">
        <v>491</v>
      </c>
      <c r="M218" s="42" t="s">
        <v>486</v>
      </c>
      <c r="N218" t="s">
        <v>0</v>
      </c>
      <c r="O218" t="s">
        <v>14</v>
      </c>
      <c r="S218" s="45" t="s">
        <v>307</v>
      </c>
      <c r="T218" s="45" t="s">
        <v>14</v>
      </c>
      <c r="W218" s="45" t="str">
        <f>""</f>
        <v/>
      </c>
      <c r="X218" s="45" t="str">
        <f>""</f>
        <v/>
      </c>
      <c r="Y218" s="45" t="str">
        <f>""</f>
        <v/>
      </c>
    </row>
    <row r="219" spans="2:25">
      <c r="B219" s="17" t="s">
        <v>271</v>
      </c>
      <c r="D219" s="17" t="s">
        <v>271</v>
      </c>
      <c r="E219" t="s">
        <v>482</v>
      </c>
      <c r="G219" s="17" t="s">
        <v>309</v>
      </c>
      <c r="I219" s="38" t="s">
        <v>309</v>
      </c>
      <c r="J219" s="39">
        <v>173.4</v>
      </c>
      <c r="K219" s="40" t="s">
        <v>493</v>
      </c>
      <c r="L219" s="41" t="s">
        <v>491</v>
      </c>
      <c r="M219" s="42" t="s">
        <v>489</v>
      </c>
      <c r="N219" t="s">
        <v>500</v>
      </c>
      <c r="S219" s="45" t="s">
        <v>309</v>
      </c>
      <c r="T219" s="45" t="s">
        <v>32</v>
      </c>
      <c r="W219" s="45" t="str">
        <f>""</f>
        <v/>
      </c>
      <c r="X219" s="45" t="str">
        <f>""</f>
        <v/>
      </c>
      <c r="Y219" s="45" t="str">
        <f>""</f>
        <v/>
      </c>
    </row>
    <row r="220" spans="2:25">
      <c r="B220" s="17" t="s">
        <v>272</v>
      </c>
      <c r="D220" s="17" t="s">
        <v>272</v>
      </c>
      <c r="E220" t="s">
        <v>483</v>
      </c>
      <c r="G220" s="17" t="s">
        <v>310</v>
      </c>
      <c r="I220" s="38" t="s">
        <v>310</v>
      </c>
      <c r="J220" s="39">
        <v>258.7</v>
      </c>
      <c r="K220" s="40" t="s">
        <v>499</v>
      </c>
      <c r="L220" s="41" t="s">
        <v>491</v>
      </c>
      <c r="M220" s="42" t="s">
        <v>496</v>
      </c>
      <c r="N220" t="s">
        <v>500</v>
      </c>
      <c r="S220" s="45" t="s">
        <v>310</v>
      </c>
      <c r="T220" s="45" t="s">
        <v>34</v>
      </c>
      <c r="W220" s="45" t="str">
        <f>""</f>
        <v/>
      </c>
      <c r="X220" s="45" t="str">
        <f>""</f>
        <v/>
      </c>
      <c r="Y220" s="45" t="str">
        <f>""</f>
        <v/>
      </c>
    </row>
    <row r="221" spans="2:25">
      <c r="B221" s="17" t="s">
        <v>273</v>
      </c>
      <c r="D221" s="17" t="s">
        <v>273</v>
      </c>
      <c r="E221" t="s">
        <v>482</v>
      </c>
      <c r="G221" s="17" t="s">
        <v>311</v>
      </c>
      <c r="I221" s="38" t="s">
        <v>311</v>
      </c>
      <c r="J221" s="39">
        <v>142.1</v>
      </c>
      <c r="K221" s="40" t="s">
        <v>499</v>
      </c>
      <c r="L221" s="41" t="s">
        <v>485</v>
      </c>
      <c r="M221" s="42" t="s">
        <v>496</v>
      </c>
      <c r="N221" t="s">
        <v>500</v>
      </c>
      <c r="S221" s="45" t="s">
        <v>311</v>
      </c>
      <c r="T221" s="45" t="s">
        <v>19</v>
      </c>
      <c r="W221" s="45" t="str">
        <f>""</f>
        <v/>
      </c>
      <c r="X221" s="45" t="str">
        <f>""</f>
        <v/>
      </c>
      <c r="Y221" s="45" t="str">
        <f>""</f>
        <v/>
      </c>
    </row>
    <row r="222" spans="2:25">
      <c r="B222" s="17" t="s">
        <v>274</v>
      </c>
      <c r="D222" s="17" t="s">
        <v>274</v>
      </c>
      <c r="G222" s="17" t="s">
        <v>312</v>
      </c>
      <c r="I222" s="38" t="s">
        <v>312</v>
      </c>
      <c r="J222" s="39">
        <v>207.1</v>
      </c>
      <c r="K222" s="40" t="s">
        <v>484</v>
      </c>
      <c r="L222" s="41" t="s">
        <v>485</v>
      </c>
      <c r="M222" s="42" t="s">
        <v>496</v>
      </c>
      <c r="N222" t="s">
        <v>500</v>
      </c>
      <c r="S222" s="45" t="s">
        <v>312</v>
      </c>
      <c r="T222" s="45" t="s">
        <v>44</v>
      </c>
      <c r="W222" s="45" t="str">
        <f>""</f>
        <v/>
      </c>
      <c r="X222" s="45" t="str">
        <f>""</f>
        <v/>
      </c>
      <c r="Y222" s="45" t="str">
        <f>""</f>
        <v/>
      </c>
    </row>
    <row r="223" spans="2:25">
      <c r="B223" s="17" t="s">
        <v>275</v>
      </c>
      <c r="D223" s="17" t="s">
        <v>275</v>
      </c>
      <c r="G223" s="17" t="s">
        <v>314</v>
      </c>
      <c r="I223" s="38" t="s">
        <v>314</v>
      </c>
      <c r="J223" s="39">
        <v>135.1</v>
      </c>
      <c r="K223" s="40" t="s">
        <v>487</v>
      </c>
      <c r="L223" s="41" t="s">
        <v>485</v>
      </c>
      <c r="M223" s="42" t="s">
        <v>486</v>
      </c>
      <c r="N223" t="s">
        <v>0</v>
      </c>
      <c r="O223" t="s">
        <v>14</v>
      </c>
      <c r="S223" s="45" t="s">
        <v>314</v>
      </c>
      <c r="T223" s="45" t="s">
        <v>14</v>
      </c>
      <c r="V223" s="45" t="str">
        <f>""</f>
        <v/>
      </c>
      <c r="W223" s="45" t="str">
        <f>""</f>
        <v/>
      </c>
      <c r="X223" s="45" t="str">
        <f>""</f>
        <v/>
      </c>
      <c r="Y223" s="45" t="str">
        <f>""</f>
        <v/>
      </c>
    </row>
    <row r="224" spans="2:25">
      <c r="B224" s="17" t="s">
        <v>276</v>
      </c>
      <c r="D224" s="17" t="s">
        <v>276</v>
      </c>
      <c r="G224" s="17" t="s">
        <v>315</v>
      </c>
      <c r="I224" s="38" t="s">
        <v>315</v>
      </c>
      <c r="J224" s="39">
        <v>45.2</v>
      </c>
      <c r="K224" s="40" t="s">
        <v>499</v>
      </c>
      <c r="L224" s="41" t="s">
        <v>488</v>
      </c>
      <c r="M224" s="42" t="s">
        <v>489</v>
      </c>
      <c r="N224" t="s">
        <v>0</v>
      </c>
      <c r="O224" t="s">
        <v>19</v>
      </c>
      <c r="S224" s="45" t="s">
        <v>315</v>
      </c>
      <c r="T224" s="45" t="s">
        <v>19</v>
      </c>
      <c r="V224" s="45" t="str">
        <f>""</f>
        <v/>
      </c>
      <c r="W224" s="45" t="str">
        <f>""</f>
        <v/>
      </c>
      <c r="X224" s="45" t="str">
        <f>""</f>
        <v/>
      </c>
      <c r="Y224" s="45" t="str">
        <f>""</f>
        <v/>
      </c>
    </row>
    <row r="225" spans="2:25">
      <c r="B225" s="17" t="s">
        <v>277</v>
      </c>
      <c r="D225" s="17" t="s">
        <v>277</v>
      </c>
      <c r="G225" s="17" t="s">
        <v>316</v>
      </c>
      <c r="I225" s="38" t="s">
        <v>316</v>
      </c>
      <c r="J225" s="39">
        <v>154.19999999999999</v>
      </c>
      <c r="K225" s="40" t="s">
        <v>484</v>
      </c>
      <c r="L225" s="41" t="s">
        <v>485</v>
      </c>
      <c r="M225" s="42" t="s">
        <v>496</v>
      </c>
      <c r="N225" t="s">
        <v>500</v>
      </c>
      <c r="S225" s="45" t="s">
        <v>316</v>
      </c>
      <c r="T225" s="45" t="s">
        <v>48</v>
      </c>
      <c r="V225" s="45" t="str">
        <f>""</f>
        <v/>
      </c>
      <c r="W225" s="45" t="str">
        <f>""</f>
        <v/>
      </c>
      <c r="X225" s="45" t="str">
        <f>""</f>
        <v/>
      </c>
      <c r="Y225" s="45" t="str">
        <f>""</f>
        <v/>
      </c>
    </row>
    <row r="226" spans="2:25">
      <c r="B226" s="17" t="s">
        <v>278</v>
      </c>
      <c r="D226" s="17" t="s">
        <v>278</v>
      </c>
      <c r="G226" s="17" t="s">
        <v>317</v>
      </c>
      <c r="I226" s="38" t="s">
        <v>317</v>
      </c>
      <c r="J226" s="39">
        <v>270.5</v>
      </c>
      <c r="K226" s="40" t="s">
        <v>494</v>
      </c>
      <c r="L226" s="41" t="s">
        <v>495</v>
      </c>
      <c r="M226" s="42" t="s">
        <v>496</v>
      </c>
      <c r="N226" t="s">
        <v>42</v>
      </c>
      <c r="S226" s="45" t="s">
        <v>317</v>
      </c>
      <c r="T226" s="45" t="s">
        <v>42</v>
      </c>
      <c r="V226" s="45" t="str">
        <f>""</f>
        <v/>
      </c>
      <c r="W226" s="45" t="str">
        <f>""</f>
        <v/>
      </c>
      <c r="X226" s="45" t="str">
        <f>""</f>
        <v/>
      </c>
      <c r="Y226" s="45" t="str">
        <f>""</f>
        <v/>
      </c>
    </row>
    <row r="227" spans="2:25">
      <c r="B227" s="17" t="s">
        <v>279</v>
      </c>
      <c r="D227" s="17" t="s">
        <v>279</v>
      </c>
      <c r="E227" t="s">
        <v>482</v>
      </c>
      <c r="G227" s="17" t="s">
        <v>318</v>
      </c>
      <c r="I227" s="38" t="s">
        <v>318</v>
      </c>
      <c r="J227" s="39">
        <v>137.4</v>
      </c>
      <c r="K227" s="40" t="s">
        <v>503</v>
      </c>
      <c r="L227" s="43" t="s">
        <v>486</v>
      </c>
      <c r="M227" s="42" t="s">
        <v>486</v>
      </c>
      <c r="N227" t="s">
        <v>500</v>
      </c>
      <c r="S227" s="45" t="s">
        <v>318</v>
      </c>
      <c r="T227" s="45" t="s">
        <v>47</v>
      </c>
      <c r="V227" s="45" t="str">
        <f>""</f>
        <v/>
      </c>
      <c r="W227" s="45" t="str">
        <f>""</f>
        <v/>
      </c>
      <c r="X227" s="45" t="str">
        <f>""</f>
        <v/>
      </c>
      <c r="Y227" s="45" t="str">
        <f>""</f>
        <v/>
      </c>
    </row>
    <row r="228" spans="2:25">
      <c r="B228" s="17" t="s">
        <v>280</v>
      </c>
      <c r="D228" s="17" t="s">
        <v>280</v>
      </c>
      <c r="G228" s="17" t="s">
        <v>319</v>
      </c>
      <c r="I228" s="38" t="s">
        <v>319</v>
      </c>
      <c r="J228" s="39">
        <v>78.7</v>
      </c>
      <c r="K228" s="40" t="s">
        <v>501</v>
      </c>
      <c r="L228" s="41" t="s">
        <v>491</v>
      </c>
      <c r="M228" s="42" t="s">
        <v>486</v>
      </c>
      <c r="N228" t="s">
        <v>0</v>
      </c>
      <c r="O228" t="s">
        <v>16</v>
      </c>
      <c r="S228" s="45" t="s">
        <v>319</v>
      </c>
      <c r="T228" s="45" t="s">
        <v>31</v>
      </c>
      <c r="U228" s="45" t="s">
        <v>16</v>
      </c>
      <c r="V228" s="45" t="str">
        <f>""</f>
        <v/>
      </c>
      <c r="W228" s="45" t="str">
        <f>""</f>
        <v/>
      </c>
    </row>
    <row r="229" spans="2:25">
      <c r="B229" s="17" t="s">
        <v>281</v>
      </c>
      <c r="D229" s="17" t="s">
        <v>281</v>
      </c>
      <c r="E229" t="s">
        <v>483</v>
      </c>
      <c r="G229" s="17" t="s">
        <v>320</v>
      </c>
      <c r="I229" s="38" t="s">
        <v>320</v>
      </c>
      <c r="J229" s="39">
        <v>138.6</v>
      </c>
      <c r="K229" s="40" t="s">
        <v>484</v>
      </c>
      <c r="L229" s="41" t="s">
        <v>491</v>
      </c>
      <c r="M229" s="42" t="s">
        <v>496</v>
      </c>
      <c r="N229" t="s">
        <v>0</v>
      </c>
      <c r="O229" t="s">
        <v>389</v>
      </c>
      <c r="S229" s="45" t="s">
        <v>320</v>
      </c>
      <c r="T229" s="45" t="s">
        <v>26</v>
      </c>
      <c r="V229" s="45" t="str">
        <f>""</f>
        <v/>
      </c>
      <c r="W229" s="45" t="str">
        <f>""</f>
        <v/>
      </c>
    </row>
    <row r="230" spans="2:25">
      <c r="B230" s="17" t="s">
        <v>282</v>
      </c>
      <c r="D230" s="17" t="s">
        <v>282</v>
      </c>
      <c r="G230" s="17" t="s">
        <v>323</v>
      </c>
      <c r="I230" s="38" t="s">
        <v>323</v>
      </c>
      <c r="J230" s="39">
        <v>58</v>
      </c>
      <c r="K230" s="40" t="s">
        <v>487</v>
      </c>
      <c r="L230" s="41" t="s">
        <v>488</v>
      </c>
      <c r="M230" s="42" t="s">
        <v>486</v>
      </c>
      <c r="N230" t="s">
        <v>0</v>
      </c>
      <c r="O230" t="s">
        <v>14</v>
      </c>
      <c r="S230" s="45" t="s">
        <v>323</v>
      </c>
      <c r="T230" s="45" t="s">
        <v>14</v>
      </c>
      <c r="U230" s="45" t="str">
        <f>""</f>
        <v/>
      </c>
      <c r="V230" s="45" t="str">
        <f>""</f>
        <v/>
      </c>
      <c r="W230" s="45" t="str">
        <f>""</f>
        <v/>
      </c>
    </row>
    <row r="231" spans="2:25">
      <c r="B231" s="17" t="s">
        <v>283</v>
      </c>
      <c r="D231" s="17" t="s">
        <v>283</v>
      </c>
      <c r="G231" s="17" t="s">
        <v>324</v>
      </c>
      <c r="I231" s="38" t="s">
        <v>324</v>
      </c>
      <c r="J231" s="39">
        <v>190.9</v>
      </c>
      <c r="K231" s="40" t="s">
        <v>494</v>
      </c>
      <c r="L231" s="41" t="s">
        <v>495</v>
      </c>
      <c r="M231" s="42" t="s">
        <v>496</v>
      </c>
      <c r="N231" t="s">
        <v>42</v>
      </c>
      <c r="S231" s="45" t="s">
        <v>324</v>
      </c>
      <c r="T231" s="45" t="s">
        <v>42</v>
      </c>
      <c r="U231" s="45" t="str">
        <f>""</f>
        <v/>
      </c>
      <c r="V231" s="45" t="str">
        <f>""</f>
        <v/>
      </c>
      <c r="W231" s="45" t="str">
        <f>""</f>
        <v/>
      </c>
    </row>
    <row r="232" spans="2:25">
      <c r="B232" s="17" t="s">
        <v>284</v>
      </c>
      <c r="D232" s="17" t="s">
        <v>284</v>
      </c>
      <c r="G232" s="17" t="s">
        <v>325</v>
      </c>
      <c r="I232" s="38" t="s">
        <v>325</v>
      </c>
      <c r="J232" s="39">
        <v>53</v>
      </c>
      <c r="K232" s="40" t="s">
        <v>497</v>
      </c>
      <c r="L232" s="41" t="s">
        <v>488</v>
      </c>
      <c r="M232" s="42" t="s">
        <v>489</v>
      </c>
      <c r="N232" t="s">
        <v>0</v>
      </c>
      <c r="O232" t="s">
        <v>295</v>
      </c>
      <c r="S232" s="45" t="s">
        <v>325</v>
      </c>
      <c r="T232" s="45" t="s">
        <v>509</v>
      </c>
      <c r="U232" s="45" t="str">
        <f>""</f>
        <v/>
      </c>
      <c r="V232" s="45" t="str">
        <f>""</f>
        <v/>
      </c>
      <c r="W232" s="45" t="str">
        <f>""</f>
        <v/>
      </c>
    </row>
    <row r="233" spans="2:25">
      <c r="B233" s="17" t="s">
        <v>285</v>
      </c>
      <c r="D233" s="17" t="s">
        <v>285</v>
      </c>
      <c r="G233" s="17" t="s">
        <v>326</v>
      </c>
      <c r="I233" s="38" t="s">
        <v>326</v>
      </c>
      <c r="J233" s="39">
        <v>205.2</v>
      </c>
      <c r="K233" s="40" t="s">
        <v>487</v>
      </c>
      <c r="L233" s="41" t="s">
        <v>495</v>
      </c>
      <c r="M233" s="42" t="s">
        <v>496</v>
      </c>
      <c r="N233" t="s">
        <v>498</v>
      </c>
      <c r="S233" s="45" t="s">
        <v>326</v>
      </c>
      <c r="T233" s="45" t="s">
        <v>33</v>
      </c>
      <c r="U233" s="45" t="str">
        <f>""</f>
        <v/>
      </c>
      <c r="V233" s="45" t="str">
        <f>""</f>
        <v/>
      </c>
      <c r="W233" s="45" t="str">
        <f>""</f>
        <v/>
      </c>
    </row>
    <row r="234" spans="2:25">
      <c r="B234" s="17" t="s">
        <v>286</v>
      </c>
      <c r="D234" s="17" t="s">
        <v>286</v>
      </c>
      <c r="G234" s="17" t="s">
        <v>327</v>
      </c>
      <c r="I234" s="38" t="s">
        <v>327</v>
      </c>
      <c r="J234" s="39">
        <v>83.4</v>
      </c>
      <c r="K234" s="40" t="s">
        <v>493</v>
      </c>
      <c r="L234" s="41" t="s">
        <v>485</v>
      </c>
      <c r="M234" s="42" t="s">
        <v>486</v>
      </c>
      <c r="N234" t="s">
        <v>0</v>
      </c>
      <c r="O234" t="s">
        <v>184</v>
      </c>
      <c r="S234" s="45" t="s">
        <v>327</v>
      </c>
      <c r="T234" s="45" t="s">
        <v>35</v>
      </c>
      <c r="U234" s="45" t="str">
        <f>""</f>
        <v/>
      </c>
      <c r="V234" s="45" t="str">
        <f>""</f>
        <v/>
      </c>
      <c r="W234" s="45" t="str">
        <f>""</f>
        <v/>
      </c>
    </row>
    <row r="235" spans="2:25">
      <c r="B235" s="17" t="s">
        <v>287</v>
      </c>
      <c r="D235" s="17" t="s">
        <v>287</v>
      </c>
      <c r="G235" s="17" t="s">
        <v>328</v>
      </c>
      <c r="I235" s="38" t="s">
        <v>328</v>
      </c>
      <c r="J235" s="39">
        <v>67.400000000000006</v>
      </c>
      <c r="K235" s="40" t="s">
        <v>487</v>
      </c>
      <c r="L235" s="41" t="s">
        <v>491</v>
      </c>
      <c r="M235" s="42" t="s">
        <v>486</v>
      </c>
      <c r="N235" t="s">
        <v>0</v>
      </c>
      <c r="O235" t="s">
        <v>14</v>
      </c>
      <c r="S235" s="45" t="s">
        <v>328</v>
      </c>
      <c r="T235" s="45" t="s">
        <v>14</v>
      </c>
      <c r="U235" s="45" t="str">
        <f>""</f>
        <v/>
      </c>
      <c r="V235" s="45" t="str">
        <f>""</f>
        <v/>
      </c>
      <c r="W235" s="45" t="str">
        <f>""</f>
        <v/>
      </c>
    </row>
    <row r="236" spans="2:25">
      <c r="B236" s="17" t="s">
        <v>288</v>
      </c>
      <c r="D236" s="17" t="s">
        <v>288</v>
      </c>
      <c r="E236" t="s">
        <v>483</v>
      </c>
      <c r="G236" s="17" t="s">
        <v>329</v>
      </c>
      <c r="I236" s="38" t="s">
        <v>329</v>
      </c>
      <c r="J236" s="39">
        <v>89.8</v>
      </c>
      <c r="K236" s="40" t="s">
        <v>484</v>
      </c>
      <c r="L236" s="41" t="s">
        <v>492</v>
      </c>
      <c r="M236" s="42" t="s">
        <v>486</v>
      </c>
      <c r="N236" t="s">
        <v>0</v>
      </c>
      <c r="O236" t="s">
        <v>173</v>
      </c>
      <c r="S236" s="45" t="s">
        <v>329</v>
      </c>
      <c r="T236" s="45" t="s">
        <v>35</v>
      </c>
      <c r="U236" s="45" t="str">
        <f>""</f>
        <v/>
      </c>
      <c r="V236" s="45" t="str">
        <f>""</f>
        <v/>
      </c>
    </row>
    <row r="237" spans="2:25">
      <c r="B237" s="17" t="s">
        <v>289</v>
      </c>
      <c r="D237" s="17" t="s">
        <v>289</v>
      </c>
      <c r="G237" s="17" t="s">
        <v>330</v>
      </c>
      <c r="I237" s="38" t="s">
        <v>330</v>
      </c>
      <c r="J237" s="39">
        <v>254.6</v>
      </c>
      <c r="K237" s="40" t="s">
        <v>497</v>
      </c>
      <c r="L237" s="41" t="s">
        <v>485</v>
      </c>
      <c r="M237" s="42" t="s">
        <v>496</v>
      </c>
      <c r="N237" t="s">
        <v>498</v>
      </c>
      <c r="S237" s="45" t="s">
        <v>330</v>
      </c>
      <c r="T237" s="45" t="s">
        <v>43</v>
      </c>
      <c r="U237" s="45" t="str">
        <f>""</f>
        <v/>
      </c>
      <c r="V237" s="45" t="str">
        <f>""</f>
        <v/>
      </c>
    </row>
    <row r="238" spans="2:25">
      <c r="B238" s="17" t="s">
        <v>290</v>
      </c>
      <c r="D238" s="17" t="s">
        <v>290</v>
      </c>
      <c r="G238" s="17" t="s">
        <v>331</v>
      </c>
      <c r="I238" s="38" t="s">
        <v>331</v>
      </c>
      <c r="J238" s="39">
        <v>94.2</v>
      </c>
      <c r="K238" s="40" t="s">
        <v>501</v>
      </c>
      <c r="L238" s="43" t="s">
        <v>486</v>
      </c>
      <c r="M238" s="42" t="s">
        <v>486</v>
      </c>
      <c r="N238" t="s">
        <v>0</v>
      </c>
      <c r="O238" t="s">
        <v>423</v>
      </c>
      <c r="S238" s="45" t="s">
        <v>331</v>
      </c>
      <c r="T238" s="45" t="s">
        <v>28</v>
      </c>
      <c r="U238" s="45" t="str">
        <f>""</f>
        <v/>
      </c>
      <c r="V238" s="45" t="str">
        <f>""</f>
        <v/>
      </c>
    </row>
    <row r="239" spans="2:25">
      <c r="B239" s="17" t="s">
        <v>291</v>
      </c>
      <c r="D239" s="17" t="s">
        <v>291</v>
      </c>
      <c r="G239" s="17" t="s">
        <v>332</v>
      </c>
      <c r="I239" s="38" t="s">
        <v>332</v>
      </c>
      <c r="J239" s="39">
        <v>85.9</v>
      </c>
      <c r="K239" s="40" t="s">
        <v>484</v>
      </c>
      <c r="L239" s="41" t="s">
        <v>495</v>
      </c>
      <c r="M239" s="42" t="s">
        <v>496</v>
      </c>
      <c r="N239" t="s">
        <v>0</v>
      </c>
      <c r="O239" t="s">
        <v>389</v>
      </c>
      <c r="S239" s="45" t="s">
        <v>332</v>
      </c>
      <c r="T239" s="45" t="s">
        <v>30</v>
      </c>
      <c r="U239" s="45" t="str">
        <f>""</f>
        <v/>
      </c>
      <c r="V239" s="45" t="str">
        <f>""</f>
        <v/>
      </c>
    </row>
    <row r="240" spans="2:25">
      <c r="B240" s="17" t="s">
        <v>292</v>
      </c>
      <c r="D240" s="17" t="s">
        <v>292</v>
      </c>
      <c r="G240" s="17" t="s">
        <v>333</v>
      </c>
      <c r="I240" s="38" t="s">
        <v>333</v>
      </c>
      <c r="J240" s="39">
        <v>112.8</v>
      </c>
      <c r="K240" s="40" t="s">
        <v>490</v>
      </c>
      <c r="L240" s="41" t="s">
        <v>492</v>
      </c>
      <c r="M240" s="42" t="s">
        <v>486</v>
      </c>
      <c r="N240" t="s">
        <v>0</v>
      </c>
      <c r="O240" t="s">
        <v>300</v>
      </c>
      <c r="S240" s="45" t="s">
        <v>333</v>
      </c>
      <c r="T240" s="45" t="s">
        <v>506</v>
      </c>
      <c r="U240" s="45" t="str">
        <f>""</f>
        <v/>
      </c>
      <c r="V240" s="45" t="str">
        <f>""</f>
        <v/>
      </c>
    </row>
    <row r="241" spans="2:43">
      <c r="B241" s="17" t="s">
        <v>293</v>
      </c>
      <c r="D241" s="17" t="s">
        <v>293</v>
      </c>
      <c r="G241" s="17" t="s">
        <v>334</v>
      </c>
      <c r="I241" s="38" t="s">
        <v>334</v>
      </c>
      <c r="J241" s="39">
        <v>92</v>
      </c>
      <c r="K241" s="40" t="s">
        <v>484</v>
      </c>
      <c r="L241" s="41" t="s">
        <v>491</v>
      </c>
      <c r="M241" s="42" t="s">
        <v>486</v>
      </c>
      <c r="N241" t="s">
        <v>0</v>
      </c>
      <c r="O241" t="s">
        <v>208</v>
      </c>
      <c r="S241" s="45" t="s">
        <v>334</v>
      </c>
      <c r="T241" s="45" t="s">
        <v>30</v>
      </c>
      <c r="U241" s="45" t="str">
        <f>""</f>
        <v/>
      </c>
      <c r="V241" s="45" t="str">
        <f>""</f>
        <v/>
      </c>
    </row>
    <row r="242" spans="2:43">
      <c r="B242" s="17" t="s">
        <v>294</v>
      </c>
      <c r="D242" s="17" t="s">
        <v>294</v>
      </c>
      <c r="G242" s="17" t="s">
        <v>335</v>
      </c>
      <c r="I242" s="38" t="s">
        <v>335</v>
      </c>
      <c r="J242" s="39">
        <v>38.6</v>
      </c>
      <c r="K242" s="40" t="s">
        <v>490</v>
      </c>
      <c r="L242" s="41" t="s">
        <v>488</v>
      </c>
      <c r="M242" s="42" t="s">
        <v>489</v>
      </c>
      <c r="N242" t="s">
        <v>500</v>
      </c>
      <c r="S242" s="45" t="s">
        <v>335</v>
      </c>
      <c r="T242" s="45" t="s">
        <v>32</v>
      </c>
      <c r="U242" s="45" t="str">
        <f>""</f>
        <v/>
      </c>
    </row>
    <row r="243" spans="2:43">
      <c r="B243" s="17" t="s">
        <v>295</v>
      </c>
      <c r="D243" s="17" t="s">
        <v>295</v>
      </c>
      <c r="G243" s="17" t="s">
        <v>336</v>
      </c>
      <c r="I243" s="38" t="s">
        <v>336</v>
      </c>
      <c r="J243" s="39">
        <v>53.6</v>
      </c>
      <c r="K243" s="40" t="s">
        <v>497</v>
      </c>
      <c r="L243" s="41" t="s">
        <v>488</v>
      </c>
      <c r="M243" s="42" t="s">
        <v>489</v>
      </c>
      <c r="N243" t="s">
        <v>0</v>
      </c>
      <c r="O243" t="s">
        <v>295</v>
      </c>
      <c r="S243" s="45" t="s">
        <v>336</v>
      </c>
      <c r="T243" s="45" t="s">
        <v>509</v>
      </c>
      <c r="U243" s="45" t="str">
        <f>""</f>
        <v/>
      </c>
    </row>
    <row r="244" spans="2:43">
      <c r="B244" s="17" t="s">
        <v>296</v>
      </c>
      <c r="D244" s="17" t="s">
        <v>296</v>
      </c>
      <c r="G244" s="17" t="s">
        <v>337</v>
      </c>
      <c r="I244" s="38" t="s">
        <v>337</v>
      </c>
      <c r="J244" s="39">
        <v>229</v>
      </c>
      <c r="K244" s="40" t="s">
        <v>487</v>
      </c>
      <c r="L244" s="41" t="s">
        <v>495</v>
      </c>
      <c r="M244" s="42" t="s">
        <v>496</v>
      </c>
      <c r="N244" t="s">
        <v>498</v>
      </c>
      <c r="S244" s="45" t="s">
        <v>337</v>
      </c>
      <c r="T244" s="45" t="s">
        <v>33</v>
      </c>
      <c r="U244" s="45" t="str">
        <f>""</f>
        <v/>
      </c>
    </row>
    <row r="245" spans="2:43">
      <c r="B245" s="17" t="s">
        <v>15</v>
      </c>
      <c r="D245" s="17" t="s">
        <v>15</v>
      </c>
      <c r="G245" s="17" t="s">
        <v>338</v>
      </c>
      <c r="I245" s="38" t="s">
        <v>338</v>
      </c>
      <c r="J245" s="39">
        <v>292.8</v>
      </c>
      <c r="K245" s="40" t="s">
        <v>501</v>
      </c>
      <c r="L245" s="41" t="s">
        <v>495</v>
      </c>
      <c r="M245" s="42" t="s">
        <v>496</v>
      </c>
      <c r="N245" t="s">
        <v>498</v>
      </c>
      <c r="S245" s="45" t="s">
        <v>338</v>
      </c>
      <c r="T245" s="45" t="s">
        <v>24</v>
      </c>
      <c r="U245" s="45" t="str">
        <f>""</f>
        <v/>
      </c>
    </row>
    <row r="246" spans="2:43">
      <c r="B246" s="17" t="s">
        <v>297</v>
      </c>
      <c r="D246" s="17" t="s">
        <v>297</v>
      </c>
      <c r="G246" s="17" t="s">
        <v>339</v>
      </c>
      <c r="I246" s="38" t="s">
        <v>339</v>
      </c>
      <c r="J246" s="39">
        <v>108.6</v>
      </c>
      <c r="K246" s="40" t="s">
        <v>497</v>
      </c>
      <c r="L246" s="43" t="s">
        <v>486</v>
      </c>
      <c r="M246" s="42" t="s">
        <v>489</v>
      </c>
      <c r="N246" t="s">
        <v>0</v>
      </c>
      <c r="O246" t="s">
        <v>295</v>
      </c>
      <c r="S246" s="45" t="s">
        <v>339</v>
      </c>
      <c r="T246" s="45" t="s">
        <v>509</v>
      </c>
      <c r="U246" s="45" t="str">
        <f>""</f>
        <v/>
      </c>
    </row>
    <row r="247" spans="2:43">
      <c r="B247" s="17" t="s">
        <v>298</v>
      </c>
      <c r="D247" s="17" t="s">
        <v>298</v>
      </c>
      <c r="G247" s="17" t="s">
        <v>341</v>
      </c>
      <c r="I247" s="38" t="s">
        <v>341</v>
      </c>
      <c r="J247" s="39">
        <v>112.8</v>
      </c>
      <c r="K247" s="40" t="s">
        <v>499</v>
      </c>
      <c r="L247" s="41" t="s">
        <v>492</v>
      </c>
      <c r="M247" s="42" t="s">
        <v>489</v>
      </c>
      <c r="N247" t="s">
        <v>0</v>
      </c>
      <c r="O247" t="s">
        <v>351</v>
      </c>
      <c r="S247" s="45" t="s">
        <v>341</v>
      </c>
      <c r="T247" s="45" t="s">
        <v>34</v>
      </c>
    </row>
    <row r="248" spans="2:43">
      <c r="B248" s="17" t="s">
        <v>299</v>
      </c>
      <c r="D248" s="17" t="s">
        <v>299</v>
      </c>
      <c r="G248" s="17" t="s">
        <v>342</v>
      </c>
      <c r="I248" s="38" t="s">
        <v>342</v>
      </c>
      <c r="J248" s="39">
        <v>272.89999999999998</v>
      </c>
      <c r="K248" s="40" t="s">
        <v>487</v>
      </c>
      <c r="L248" s="41" t="s">
        <v>495</v>
      </c>
      <c r="M248" s="42" t="s">
        <v>496</v>
      </c>
      <c r="N248" t="s">
        <v>498</v>
      </c>
      <c r="S248" s="45" t="s">
        <v>342</v>
      </c>
      <c r="T248" s="45" t="s">
        <v>39</v>
      </c>
    </row>
    <row r="249" spans="2:43">
      <c r="B249" s="17" t="s">
        <v>300</v>
      </c>
      <c r="D249" s="17" t="s">
        <v>300</v>
      </c>
      <c r="G249" s="17" t="s">
        <v>343</v>
      </c>
      <c r="I249" s="38" t="s">
        <v>343</v>
      </c>
      <c r="J249" s="39">
        <v>82.9</v>
      </c>
      <c r="K249" s="40" t="s">
        <v>497</v>
      </c>
      <c r="L249" s="41" t="s">
        <v>488</v>
      </c>
      <c r="M249" s="42" t="s">
        <v>489</v>
      </c>
      <c r="N249" t="s">
        <v>0</v>
      </c>
      <c r="O249" t="s">
        <v>295</v>
      </c>
      <c r="S249" s="45" t="s">
        <v>343</v>
      </c>
      <c r="T249" s="45" t="s">
        <v>36</v>
      </c>
      <c r="U249" s="45" t="s">
        <v>509</v>
      </c>
    </row>
    <row r="250" spans="2:43">
      <c r="B250" s="17" t="s">
        <v>301</v>
      </c>
      <c r="D250" s="17" t="s">
        <v>301</v>
      </c>
      <c r="G250" s="17" t="s">
        <v>344</v>
      </c>
      <c r="I250" s="38" t="s">
        <v>344</v>
      </c>
      <c r="J250" s="39">
        <v>114.1</v>
      </c>
      <c r="K250" s="40" t="s">
        <v>484</v>
      </c>
      <c r="L250" s="41" t="s">
        <v>492</v>
      </c>
      <c r="M250" s="42" t="s">
        <v>486</v>
      </c>
      <c r="N250" t="s">
        <v>0</v>
      </c>
      <c r="O250" t="s">
        <v>235</v>
      </c>
      <c r="S250" s="45" t="s">
        <v>344</v>
      </c>
      <c r="T250" s="45" t="s">
        <v>35</v>
      </c>
      <c r="X250" s="45" t="str">
        <f>""</f>
        <v/>
      </c>
      <c r="Y250" s="45" t="str">
        <f>""</f>
        <v/>
      </c>
    </row>
    <row r="251" spans="2:43">
      <c r="B251" s="17" t="s">
        <v>302</v>
      </c>
      <c r="D251" s="17" t="s">
        <v>302</v>
      </c>
      <c r="G251" s="17" t="s">
        <v>345</v>
      </c>
      <c r="I251" s="38" t="s">
        <v>345</v>
      </c>
      <c r="J251" s="39">
        <v>555.5</v>
      </c>
      <c r="K251" s="40" t="s">
        <v>497</v>
      </c>
      <c r="L251" s="41" t="s">
        <v>485</v>
      </c>
      <c r="M251" s="42" t="s">
        <v>496</v>
      </c>
      <c r="N251" t="s">
        <v>498</v>
      </c>
      <c r="S251" s="45" t="s">
        <v>345</v>
      </c>
      <c r="T251" s="45" t="s">
        <v>43</v>
      </c>
      <c r="X251" s="45" t="str">
        <f>""</f>
        <v/>
      </c>
      <c r="Y251" s="45" t="str">
        <f>""</f>
        <v/>
      </c>
      <c r="AB251" s="45" t="str">
        <f>""</f>
        <v/>
      </c>
      <c r="AC251" s="45" t="str">
        <f>""</f>
        <v/>
      </c>
      <c r="AD251" s="45" t="str">
        <f>""</f>
        <v/>
      </c>
      <c r="AE251" s="45" t="str">
        <f>""</f>
        <v/>
      </c>
      <c r="AF251" s="45" t="str">
        <f>""</f>
        <v/>
      </c>
      <c r="AG251" s="45" t="str">
        <f>""</f>
        <v/>
      </c>
      <c r="AH251" s="45" t="str">
        <f>""</f>
        <v/>
      </c>
      <c r="AI251" s="45" t="str">
        <f>""</f>
        <v/>
      </c>
      <c r="AJ251" s="45" t="str">
        <f>""</f>
        <v/>
      </c>
      <c r="AK251" s="45" t="str">
        <f>""</f>
        <v/>
      </c>
      <c r="AL251" s="45" t="str">
        <f>""</f>
        <v/>
      </c>
      <c r="AM251" s="45" t="str">
        <f>""</f>
        <v/>
      </c>
      <c r="AN251" s="45" t="str">
        <f>""</f>
        <v/>
      </c>
      <c r="AO251" s="45" t="str">
        <f>""</f>
        <v/>
      </c>
      <c r="AP251" s="45" t="str">
        <f>""</f>
        <v/>
      </c>
      <c r="AQ251" s="45" t="str">
        <f>""</f>
        <v/>
      </c>
    </row>
    <row r="252" spans="2:43">
      <c r="B252" s="17" t="s">
        <v>303</v>
      </c>
      <c r="D252" s="17" t="s">
        <v>303</v>
      </c>
      <c r="G252" s="17" t="s">
        <v>346</v>
      </c>
      <c r="I252" s="38" t="s">
        <v>346</v>
      </c>
      <c r="J252" s="39">
        <v>101.2</v>
      </c>
      <c r="K252" s="40" t="s">
        <v>484</v>
      </c>
      <c r="L252" s="43" t="s">
        <v>486</v>
      </c>
      <c r="M252" s="42" t="s">
        <v>486</v>
      </c>
      <c r="N252" t="s">
        <v>0</v>
      </c>
      <c r="O252" t="s">
        <v>235</v>
      </c>
      <c r="S252" s="45" t="s">
        <v>346</v>
      </c>
      <c r="T252" s="45" t="s">
        <v>35</v>
      </c>
      <c r="X252" s="45" t="str">
        <f>""</f>
        <v/>
      </c>
      <c r="Y252" s="45" t="str">
        <f>""</f>
        <v/>
      </c>
      <c r="AB252" s="45" t="str">
        <f>""</f>
        <v/>
      </c>
      <c r="AC252" s="45" t="str">
        <f>""</f>
        <v/>
      </c>
      <c r="AD252" s="45" t="str">
        <f>""</f>
        <v/>
      </c>
      <c r="AE252" s="45" t="str">
        <f>""</f>
        <v/>
      </c>
      <c r="AF252" s="45" t="str">
        <f>""</f>
        <v/>
      </c>
      <c r="AG252" s="45" t="str">
        <f>""</f>
        <v/>
      </c>
      <c r="AH252" s="45" t="str">
        <f>""</f>
        <v/>
      </c>
      <c r="AI252" s="45" t="str">
        <f>""</f>
        <v/>
      </c>
      <c r="AJ252" s="45" t="str">
        <f>""</f>
        <v/>
      </c>
      <c r="AK252" s="45" t="str">
        <f>""</f>
        <v/>
      </c>
      <c r="AL252" s="45" t="str">
        <f>""</f>
        <v/>
      </c>
      <c r="AM252" s="45" t="str">
        <f>""</f>
        <v/>
      </c>
      <c r="AN252" s="45" t="str">
        <f>""</f>
        <v/>
      </c>
      <c r="AO252" s="45" t="str">
        <f>""</f>
        <v/>
      </c>
      <c r="AP252" s="45" t="str">
        <f>""</f>
        <v/>
      </c>
      <c r="AQ252" s="45" t="str">
        <f>""</f>
        <v/>
      </c>
    </row>
    <row r="253" spans="2:43">
      <c r="B253" s="17" t="s">
        <v>304</v>
      </c>
      <c r="D253" s="17" t="s">
        <v>304</v>
      </c>
      <c r="E253" t="s">
        <v>483</v>
      </c>
      <c r="G253" s="17" t="s">
        <v>348</v>
      </c>
      <c r="I253" s="38" t="s">
        <v>348</v>
      </c>
      <c r="J253" s="39">
        <v>293.39999999999998</v>
      </c>
      <c r="K253" s="40" t="s">
        <v>501</v>
      </c>
      <c r="L253" s="43" t="s">
        <v>492</v>
      </c>
      <c r="M253" s="42" t="s">
        <v>489</v>
      </c>
      <c r="N253" t="s">
        <v>500</v>
      </c>
      <c r="S253" s="45" t="s">
        <v>348</v>
      </c>
      <c r="T253" s="45" t="s">
        <v>49</v>
      </c>
      <c r="W253" s="45" t="str">
        <f>""</f>
        <v/>
      </c>
      <c r="X253" s="45" t="str">
        <f>""</f>
        <v/>
      </c>
      <c r="Y253" s="45" t="str">
        <f>""</f>
        <v/>
      </c>
      <c r="AB253" s="45" t="str">
        <f>""</f>
        <v/>
      </c>
      <c r="AC253" s="45" t="str">
        <f>""</f>
        <v/>
      </c>
      <c r="AD253" s="45" t="str">
        <f>""</f>
        <v/>
      </c>
      <c r="AE253" s="45" t="str">
        <f>""</f>
        <v/>
      </c>
      <c r="AF253" s="45" t="str">
        <f>""</f>
        <v/>
      </c>
      <c r="AG253" s="45" t="str">
        <f>""</f>
        <v/>
      </c>
      <c r="AH253" s="45" t="str">
        <f>""</f>
        <v/>
      </c>
      <c r="AI253" s="45" t="str">
        <f>""</f>
        <v/>
      </c>
      <c r="AJ253" s="45" t="str">
        <f>""</f>
        <v/>
      </c>
      <c r="AK253" s="45" t="str">
        <f>""</f>
        <v/>
      </c>
      <c r="AL253" s="45" t="str">
        <f>""</f>
        <v/>
      </c>
      <c r="AM253" s="45" t="str">
        <f>""</f>
        <v/>
      </c>
      <c r="AN253" s="45" t="str">
        <f>""</f>
        <v/>
      </c>
      <c r="AO253" s="45" t="str">
        <f>""</f>
        <v/>
      </c>
      <c r="AP253" s="45" t="str">
        <f>""</f>
        <v/>
      </c>
      <c r="AQ253" s="45" t="str">
        <f>""</f>
        <v/>
      </c>
    </row>
    <row r="254" spans="2:43">
      <c r="B254" s="17" t="s">
        <v>305</v>
      </c>
      <c r="D254" s="17" t="s">
        <v>305</v>
      </c>
      <c r="G254" s="17" t="s">
        <v>349</v>
      </c>
      <c r="I254" s="38" t="s">
        <v>349</v>
      </c>
      <c r="J254" s="39">
        <v>131.1</v>
      </c>
      <c r="K254" s="40" t="s">
        <v>484</v>
      </c>
      <c r="L254" s="41" t="s">
        <v>491</v>
      </c>
      <c r="M254" s="42" t="s">
        <v>489</v>
      </c>
      <c r="N254" t="s">
        <v>500</v>
      </c>
      <c r="S254" s="45" t="s">
        <v>349</v>
      </c>
      <c r="T254" s="45" t="s">
        <v>48</v>
      </c>
      <c r="W254" s="45" t="str">
        <f>""</f>
        <v/>
      </c>
      <c r="X254" s="45" t="str">
        <f>""</f>
        <v/>
      </c>
      <c r="Y254" s="45" t="str">
        <f>""</f>
        <v/>
      </c>
      <c r="AB254" s="45" t="str">
        <f>""</f>
        <v/>
      </c>
      <c r="AC254" s="45" t="str">
        <f>""</f>
        <v/>
      </c>
      <c r="AD254" s="45" t="str">
        <f>""</f>
        <v/>
      </c>
      <c r="AE254" s="45" t="str">
        <f>""</f>
        <v/>
      </c>
      <c r="AF254" s="45" t="str">
        <f>""</f>
        <v/>
      </c>
      <c r="AG254" s="45" t="str">
        <f>""</f>
        <v/>
      </c>
      <c r="AH254" s="45" t="str">
        <f>""</f>
        <v/>
      </c>
      <c r="AI254" s="45" t="str">
        <f>""</f>
        <v/>
      </c>
      <c r="AJ254" s="45" t="str">
        <f>""</f>
        <v/>
      </c>
      <c r="AK254" s="45" t="str">
        <f>""</f>
        <v/>
      </c>
      <c r="AL254" s="45" t="str">
        <f>""</f>
        <v/>
      </c>
      <c r="AM254" s="45" t="str">
        <f>""</f>
        <v/>
      </c>
      <c r="AN254" s="45" t="str">
        <f>""</f>
        <v/>
      </c>
      <c r="AO254" s="45" t="str">
        <f>""</f>
        <v/>
      </c>
      <c r="AP254" s="45" t="str">
        <f>""</f>
        <v/>
      </c>
      <c r="AQ254" s="45" t="str">
        <f>""</f>
        <v/>
      </c>
    </row>
    <row r="255" spans="2:43">
      <c r="B255" s="17" t="s">
        <v>18</v>
      </c>
      <c r="D255" s="17" t="s">
        <v>18</v>
      </c>
      <c r="G255" s="17" t="s">
        <v>350</v>
      </c>
      <c r="I255" s="38" t="s">
        <v>350</v>
      </c>
      <c r="J255" s="39">
        <v>206.1</v>
      </c>
      <c r="K255" s="40" t="s">
        <v>501</v>
      </c>
      <c r="L255" s="41" t="s">
        <v>495</v>
      </c>
      <c r="M255" s="42" t="s">
        <v>496</v>
      </c>
      <c r="N255" t="s">
        <v>498</v>
      </c>
      <c r="S255" s="45" t="s">
        <v>350</v>
      </c>
      <c r="T255" s="45" t="s">
        <v>31</v>
      </c>
      <c r="W255" s="45" t="str">
        <f>""</f>
        <v/>
      </c>
      <c r="X255" s="45" t="str">
        <f>""</f>
        <v/>
      </c>
      <c r="Y255" s="45" t="str">
        <f>""</f>
        <v/>
      </c>
      <c r="AB255" s="45" t="str">
        <f>""</f>
        <v/>
      </c>
      <c r="AC255" s="45" t="str">
        <f>""</f>
        <v/>
      </c>
      <c r="AD255" s="45" t="str">
        <f>""</f>
        <v/>
      </c>
      <c r="AE255" s="45" t="str">
        <f>""</f>
        <v/>
      </c>
      <c r="AF255" s="45" t="str">
        <f>""</f>
        <v/>
      </c>
      <c r="AG255" s="45" t="str">
        <f>""</f>
        <v/>
      </c>
      <c r="AH255" s="45" t="str">
        <f>""</f>
        <v/>
      </c>
      <c r="AI255" s="45" t="str">
        <f>""</f>
        <v/>
      </c>
      <c r="AJ255" s="45" t="str">
        <f>""</f>
        <v/>
      </c>
      <c r="AK255" s="45" t="str">
        <f>""</f>
        <v/>
      </c>
      <c r="AL255" s="45" t="str">
        <f>""</f>
        <v/>
      </c>
      <c r="AM255" s="45" t="str">
        <f>""</f>
        <v/>
      </c>
      <c r="AN255" s="45" t="str">
        <f>""</f>
        <v/>
      </c>
      <c r="AO255" s="45" t="str">
        <f>""</f>
        <v/>
      </c>
      <c r="AP255" s="45" t="str">
        <f>""</f>
        <v/>
      </c>
      <c r="AQ255" s="45" t="str">
        <f>""</f>
        <v/>
      </c>
    </row>
    <row r="256" spans="2:43">
      <c r="B256" s="17" t="s">
        <v>306</v>
      </c>
      <c r="D256" s="17" t="s">
        <v>306</v>
      </c>
      <c r="E256" t="s">
        <v>482</v>
      </c>
      <c r="G256" s="17" t="s">
        <v>351</v>
      </c>
      <c r="I256" s="42" t="s">
        <v>351</v>
      </c>
      <c r="J256" s="39">
        <v>525.20000000000005</v>
      </c>
      <c r="K256" s="40"/>
      <c r="L256" s="42" t="s">
        <v>489</v>
      </c>
      <c r="M256" s="42" t="s">
        <v>489</v>
      </c>
      <c r="N256" t="s">
        <v>502</v>
      </c>
      <c r="S256" s="45"/>
      <c r="T256" s="45"/>
      <c r="W256" s="45"/>
      <c r="X256" s="45" t="str">
        <f>""</f>
        <v/>
      </c>
      <c r="Y256" s="45" t="str">
        <f>""</f>
        <v/>
      </c>
      <c r="AB256" s="45" t="str">
        <f>""</f>
        <v/>
      </c>
      <c r="AC256" s="45" t="str">
        <f>""</f>
        <v/>
      </c>
      <c r="AD256" s="45" t="str">
        <f>""</f>
        <v/>
      </c>
      <c r="AE256" s="45" t="str">
        <f>""</f>
        <v/>
      </c>
      <c r="AF256" s="45" t="str">
        <f>""</f>
        <v/>
      </c>
      <c r="AG256" s="45" t="str">
        <f>""</f>
        <v/>
      </c>
      <c r="AH256" s="45" t="str">
        <f>""</f>
        <v/>
      </c>
      <c r="AI256" s="45" t="str">
        <f>""</f>
        <v/>
      </c>
      <c r="AJ256" s="45" t="str">
        <f>""</f>
        <v/>
      </c>
      <c r="AK256" s="45" t="str">
        <f>""</f>
        <v/>
      </c>
      <c r="AL256" s="45" t="str">
        <f>""</f>
        <v/>
      </c>
      <c r="AM256" s="45" t="str">
        <f>""</f>
        <v/>
      </c>
      <c r="AN256" s="45" t="str">
        <f>""</f>
        <v/>
      </c>
      <c r="AO256" s="45" t="str">
        <f>""</f>
        <v/>
      </c>
      <c r="AP256" s="45" t="str">
        <f>""</f>
        <v/>
      </c>
      <c r="AQ256" s="45" t="str">
        <f>""</f>
        <v/>
      </c>
    </row>
    <row r="257" spans="2:43">
      <c r="B257" s="17" t="s">
        <v>307</v>
      </c>
      <c r="D257" s="17" t="s">
        <v>307</v>
      </c>
      <c r="G257" s="17" t="s">
        <v>353</v>
      </c>
      <c r="I257" s="38" t="s">
        <v>353</v>
      </c>
      <c r="J257" s="39">
        <v>67.5</v>
      </c>
      <c r="K257" s="40" t="s">
        <v>484</v>
      </c>
      <c r="L257" s="41" t="s">
        <v>492</v>
      </c>
      <c r="M257" s="42" t="s">
        <v>486</v>
      </c>
      <c r="N257" t="s">
        <v>0</v>
      </c>
      <c r="O257" t="s">
        <v>105</v>
      </c>
      <c r="S257" s="45" t="s">
        <v>510</v>
      </c>
      <c r="T257" s="45" t="s">
        <v>54</v>
      </c>
      <c r="W257" s="45" t="str">
        <f>""</f>
        <v/>
      </c>
      <c r="X257" s="45" t="str">
        <f>""</f>
        <v/>
      </c>
      <c r="Y257" s="45" t="str">
        <f>""</f>
        <v/>
      </c>
      <c r="AB257" s="45" t="str">
        <f>""</f>
        <v/>
      </c>
      <c r="AC257" s="45" t="str">
        <f>""</f>
        <v/>
      </c>
      <c r="AD257" s="45" t="str">
        <f>""</f>
        <v/>
      </c>
      <c r="AE257" s="45" t="str">
        <f>""</f>
        <v/>
      </c>
      <c r="AF257" s="45" t="str">
        <f>""</f>
        <v/>
      </c>
      <c r="AG257" s="45" t="str">
        <f>""</f>
        <v/>
      </c>
      <c r="AH257" s="45" t="str">
        <f>""</f>
        <v/>
      </c>
      <c r="AI257" s="45" t="str">
        <f>""</f>
        <v/>
      </c>
      <c r="AJ257" s="45" t="str">
        <f>""</f>
        <v/>
      </c>
      <c r="AK257" s="45" t="str">
        <f>""</f>
        <v/>
      </c>
      <c r="AL257" s="45" t="str">
        <f>""</f>
        <v/>
      </c>
      <c r="AM257" s="45" t="str">
        <f>""</f>
        <v/>
      </c>
      <c r="AN257" s="45" t="str">
        <f>""</f>
        <v/>
      </c>
      <c r="AO257" s="45" t="str">
        <f>""</f>
        <v/>
      </c>
      <c r="AP257" s="45" t="str">
        <f>""</f>
        <v/>
      </c>
      <c r="AQ257" s="45" t="str">
        <f>""</f>
        <v/>
      </c>
    </row>
    <row r="258" spans="2:43">
      <c r="B258" s="17" t="s">
        <v>308</v>
      </c>
      <c r="D258" s="17" t="s">
        <v>308</v>
      </c>
      <c r="E258" t="s">
        <v>483</v>
      </c>
      <c r="G258" s="17" t="s">
        <v>354</v>
      </c>
      <c r="I258" s="38" t="s">
        <v>354</v>
      </c>
      <c r="J258" s="39">
        <v>146.4</v>
      </c>
      <c r="K258" s="40" t="s">
        <v>493</v>
      </c>
      <c r="L258" s="41" t="s">
        <v>488</v>
      </c>
      <c r="M258" s="42" t="s">
        <v>489</v>
      </c>
      <c r="N258" t="s">
        <v>0</v>
      </c>
      <c r="O258" t="s">
        <v>111</v>
      </c>
      <c r="S258" s="45" t="s">
        <v>354</v>
      </c>
      <c r="T258" s="45" t="s">
        <v>32</v>
      </c>
      <c r="W258" s="45" t="str">
        <f>""</f>
        <v/>
      </c>
      <c r="X258" s="45" t="str">
        <f>""</f>
        <v/>
      </c>
      <c r="Y258" s="45" t="str">
        <f>""</f>
        <v/>
      </c>
      <c r="AB258" s="45" t="str">
        <f>""</f>
        <v/>
      </c>
      <c r="AC258" s="45" t="str">
        <f>""</f>
        <v/>
      </c>
      <c r="AD258" s="45" t="str">
        <f>""</f>
        <v/>
      </c>
      <c r="AE258" s="45" t="str">
        <f>""</f>
        <v/>
      </c>
      <c r="AF258" s="45" t="str">
        <f>""</f>
        <v/>
      </c>
      <c r="AG258" s="45" t="str">
        <f>""</f>
        <v/>
      </c>
      <c r="AH258" s="45" t="str">
        <f>""</f>
        <v/>
      </c>
      <c r="AI258" s="45" t="str">
        <f>""</f>
        <v/>
      </c>
      <c r="AJ258" s="45" t="str">
        <f>""</f>
        <v/>
      </c>
      <c r="AK258" s="45" t="str">
        <f>""</f>
        <v/>
      </c>
      <c r="AL258" s="45" t="str">
        <f>""</f>
        <v/>
      </c>
      <c r="AM258" s="45" t="str">
        <f>""</f>
        <v/>
      </c>
      <c r="AN258" s="45" t="str">
        <f>""</f>
        <v/>
      </c>
      <c r="AO258" s="45" t="str">
        <f>""</f>
        <v/>
      </c>
      <c r="AP258" s="45" t="str">
        <f>""</f>
        <v/>
      </c>
      <c r="AQ258" s="45" t="str">
        <f>""</f>
        <v/>
      </c>
    </row>
    <row r="259" spans="2:43">
      <c r="B259" s="17" t="s">
        <v>309</v>
      </c>
      <c r="D259" s="17" t="s">
        <v>309</v>
      </c>
      <c r="G259" s="17" t="s">
        <v>355</v>
      </c>
      <c r="I259" s="38" t="s">
        <v>355</v>
      </c>
      <c r="J259" s="39">
        <v>93.9</v>
      </c>
      <c r="K259" s="40" t="s">
        <v>490</v>
      </c>
      <c r="L259" s="43" t="s">
        <v>486</v>
      </c>
      <c r="M259" s="42" t="s">
        <v>486</v>
      </c>
      <c r="N259" t="s">
        <v>0</v>
      </c>
      <c r="O259" t="s">
        <v>151</v>
      </c>
      <c r="S259" s="45" t="s">
        <v>355</v>
      </c>
      <c r="T259" s="45" t="s">
        <v>506</v>
      </c>
      <c r="W259" s="45" t="str">
        <f>""</f>
        <v/>
      </c>
      <c r="X259" s="45" t="str">
        <f>""</f>
        <v/>
      </c>
      <c r="Y259" s="45" t="str">
        <f>""</f>
        <v/>
      </c>
      <c r="AB259" s="45" t="str">
        <f>""</f>
        <v/>
      </c>
      <c r="AC259" s="45" t="str">
        <f>""</f>
        <v/>
      </c>
      <c r="AD259" s="45" t="str">
        <f>""</f>
        <v/>
      </c>
      <c r="AE259" s="45" t="str">
        <f>""</f>
        <v/>
      </c>
      <c r="AF259" s="45" t="str">
        <f>""</f>
        <v/>
      </c>
      <c r="AG259" s="45" t="str">
        <f>""</f>
        <v/>
      </c>
      <c r="AH259" s="45" t="str">
        <f>""</f>
        <v/>
      </c>
      <c r="AI259" s="45" t="str">
        <f>""</f>
        <v/>
      </c>
      <c r="AJ259" s="45" t="str">
        <f>""</f>
        <v/>
      </c>
      <c r="AK259" s="45" t="str">
        <f>""</f>
        <v/>
      </c>
      <c r="AL259" s="45" t="str">
        <f>""</f>
        <v/>
      </c>
      <c r="AM259" s="45" t="str">
        <f>""</f>
        <v/>
      </c>
      <c r="AN259" s="45" t="str">
        <f>""</f>
        <v/>
      </c>
      <c r="AO259" s="45" t="str">
        <f>""</f>
        <v/>
      </c>
      <c r="AP259" s="45" t="str">
        <f>""</f>
        <v/>
      </c>
      <c r="AQ259" s="45" t="str">
        <f>""</f>
        <v/>
      </c>
    </row>
    <row r="260" spans="2:43">
      <c r="B260" s="17" t="s">
        <v>310</v>
      </c>
      <c r="D260" s="17" t="s">
        <v>310</v>
      </c>
      <c r="G260" s="17" t="s">
        <v>356</v>
      </c>
      <c r="I260" s="38" t="s">
        <v>356</v>
      </c>
      <c r="J260" s="39">
        <v>264.8</v>
      </c>
      <c r="K260" s="40" t="s">
        <v>499</v>
      </c>
      <c r="L260" s="41" t="s">
        <v>485</v>
      </c>
      <c r="M260" s="42" t="s">
        <v>496</v>
      </c>
      <c r="N260" t="s">
        <v>500</v>
      </c>
      <c r="S260" s="45" t="s">
        <v>356</v>
      </c>
      <c r="T260" s="45" t="s">
        <v>50</v>
      </c>
      <c r="V260" s="45" t="str">
        <f>""</f>
        <v/>
      </c>
      <c r="W260" s="45" t="str">
        <f>""</f>
        <v/>
      </c>
      <c r="X260" s="45" t="str">
        <f>""</f>
        <v/>
      </c>
      <c r="Y260" s="45" t="str">
        <f>""</f>
        <v/>
      </c>
      <c r="AB260" s="45" t="str">
        <f>""</f>
        <v/>
      </c>
      <c r="AC260" s="45" t="str">
        <f>""</f>
        <v/>
      </c>
      <c r="AD260" s="45" t="str">
        <f>""</f>
        <v/>
      </c>
      <c r="AE260" s="45" t="str">
        <f>""</f>
        <v/>
      </c>
      <c r="AF260" s="45" t="str">
        <f>""</f>
        <v/>
      </c>
      <c r="AG260" s="45" t="str">
        <f>""</f>
        <v/>
      </c>
      <c r="AH260" s="45" t="str">
        <f>""</f>
        <v/>
      </c>
      <c r="AI260" s="45" t="str">
        <f>""</f>
        <v/>
      </c>
      <c r="AJ260" s="45" t="str">
        <f>""</f>
        <v/>
      </c>
      <c r="AK260" s="45" t="str">
        <f>""</f>
        <v/>
      </c>
      <c r="AL260" s="45" t="str">
        <f>""</f>
        <v/>
      </c>
      <c r="AM260" s="45" t="str">
        <f>""</f>
        <v/>
      </c>
      <c r="AN260" s="45" t="str">
        <f>""</f>
        <v/>
      </c>
      <c r="AO260" s="45" t="str">
        <f>""</f>
        <v/>
      </c>
      <c r="AP260" s="45" t="str">
        <f>""</f>
        <v/>
      </c>
      <c r="AQ260" s="45" t="str">
        <f>""</f>
        <v/>
      </c>
    </row>
    <row r="261" spans="2:43">
      <c r="B261" s="17" t="s">
        <v>311</v>
      </c>
      <c r="D261" s="17" t="s">
        <v>311</v>
      </c>
      <c r="G261" s="17" t="s">
        <v>357</v>
      </c>
      <c r="I261" s="38" t="s">
        <v>357</v>
      </c>
      <c r="J261" s="39">
        <v>83.7</v>
      </c>
      <c r="K261" s="40" t="s">
        <v>499</v>
      </c>
      <c r="L261" s="41" t="s">
        <v>488</v>
      </c>
      <c r="M261" s="42" t="s">
        <v>489</v>
      </c>
      <c r="N261" t="s">
        <v>0</v>
      </c>
      <c r="O261" t="s">
        <v>153</v>
      </c>
      <c r="S261" s="45" t="s">
        <v>357</v>
      </c>
      <c r="T261" s="45" t="s">
        <v>34</v>
      </c>
      <c r="V261" s="45" t="str">
        <f>""</f>
        <v/>
      </c>
      <c r="W261" s="45" t="str">
        <f>""</f>
        <v/>
      </c>
      <c r="X261" s="45" t="str">
        <f>""</f>
        <v/>
      </c>
      <c r="Y261" s="45" t="str">
        <f>""</f>
        <v/>
      </c>
      <c r="AB261" s="45" t="str">
        <f>""</f>
        <v/>
      </c>
      <c r="AC261" s="45" t="str">
        <f>""</f>
        <v/>
      </c>
      <c r="AD261" s="45" t="str">
        <f>""</f>
        <v/>
      </c>
      <c r="AE261" s="45" t="str">
        <f>""</f>
        <v/>
      </c>
      <c r="AF261" s="45" t="str">
        <f>""</f>
        <v/>
      </c>
      <c r="AG261" s="45" t="str">
        <f>""</f>
        <v/>
      </c>
      <c r="AH261" s="45" t="str">
        <f>""</f>
        <v/>
      </c>
      <c r="AI261" s="45" t="str">
        <f>""</f>
        <v/>
      </c>
      <c r="AJ261" s="45" t="str">
        <f>""</f>
        <v/>
      </c>
      <c r="AK261" s="45" t="str">
        <f>""</f>
        <v/>
      </c>
      <c r="AL261" s="45" t="str">
        <f>""</f>
        <v/>
      </c>
      <c r="AM261" s="45" t="str">
        <f>""</f>
        <v/>
      </c>
      <c r="AN261" s="45" t="str">
        <f>""</f>
        <v/>
      </c>
      <c r="AO261" s="45" t="str">
        <f>""</f>
        <v/>
      </c>
      <c r="AP261" s="45" t="str">
        <f>""</f>
        <v/>
      </c>
      <c r="AQ261" s="45" t="str">
        <f>""</f>
        <v/>
      </c>
    </row>
    <row r="262" spans="2:43">
      <c r="B262" s="17" t="s">
        <v>312</v>
      </c>
      <c r="D262" s="17" t="s">
        <v>312</v>
      </c>
      <c r="G262" s="17" t="s">
        <v>358</v>
      </c>
      <c r="I262" s="38" t="s">
        <v>358</v>
      </c>
      <c r="J262" s="39">
        <v>84.6</v>
      </c>
      <c r="K262" s="40" t="s">
        <v>490</v>
      </c>
      <c r="L262" s="41" t="s">
        <v>488</v>
      </c>
      <c r="M262" s="42" t="s">
        <v>489</v>
      </c>
      <c r="N262" t="s">
        <v>0</v>
      </c>
      <c r="O262" t="s">
        <v>251</v>
      </c>
      <c r="S262" s="45" t="s">
        <v>358</v>
      </c>
      <c r="T262" s="45" t="s">
        <v>38</v>
      </c>
      <c r="V262" s="45" t="str">
        <f>""</f>
        <v/>
      </c>
      <c r="W262" s="45" t="str">
        <f>""</f>
        <v/>
      </c>
      <c r="X262" s="45" t="str">
        <f>""</f>
        <v/>
      </c>
      <c r="Y262" s="45" t="str">
        <f>""</f>
        <v/>
      </c>
      <c r="AB262" s="45" t="str">
        <f>""</f>
        <v/>
      </c>
      <c r="AC262" s="45" t="str">
        <f>""</f>
        <v/>
      </c>
      <c r="AD262" s="45" t="str">
        <f>""</f>
        <v/>
      </c>
      <c r="AE262" s="45" t="str">
        <f>""</f>
        <v/>
      </c>
      <c r="AF262" s="45" t="str">
        <f>""</f>
        <v/>
      </c>
      <c r="AG262" s="45" t="str">
        <f>""</f>
        <v/>
      </c>
      <c r="AH262" s="45" t="str">
        <f>""</f>
        <v/>
      </c>
      <c r="AI262" s="45" t="str">
        <f>""</f>
        <v/>
      </c>
      <c r="AJ262" s="45" t="str">
        <f>""</f>
        <v/>
      </c>
      <c r="AK262" s="45" t="str">
        <f>""</f>
        <v/>
      </c>
      <c r="AL262" s="45" t="str">
        <f>""</f>
        <v/>
      </c>
      <c r="AM262" s="45" t="str">
        <f>""</f>
        <v/>
      </c>
      <c r="AN262" s="45" t="str">
        <f>""</f>
        <v/>
      </c>
      <c r="AO262" s="45" t="str">
        <f>""</f>
        <v/>
      </c>
      <c r="AP262" s="45" t="str">
        <f>""</f>
        <v/>
      </c>
      <c r="AQ262" s="45" t="str">
        <f>""</f>
        <v/>
      </c>
    </row>
    <row r="263" spans="2:43">
      <c r="B263" s="17" t="s">
        <v>313</v>
      </c>
      <c r="D263" s="17" t="s">
        <v>313</v>
      </c>
      <c r="E263" t="s">
        <v>482</v>
      </c>
      <c r="G263" s="17" t="s">
        <v>359</v>
      </c>
      <c r="I263" s="38" t="s">
        <v>359</v>
      </c>
      <c r="J263" s="39">
        <v>132.30000000000001</v>
      </c>
      <c r="K263" s="40" t="s">
        <v>490</v>
      </c>
      <c r="L263" s="41" t="s">
        <v>492</v>
      </c>
      <c r="M263" s="42" t="s">
        <v>489</v>
      </c>
      <c r="N263" t="s">
        <v>0</v>
      </c>
      <c r="O263" t="s">
        <v>251</v>
      </c>
      <c r="S263" s="45" t="s">
        <v>359</v>
      </c>
      <c r="T263" s="45" t="s">
        <v>38</v>
      </c>
      <c r="U263" s="45" t="str">
        <f>""</f>
        <v/>
      </c>
      <c r="V263" s="45" t="str">
        <f>""</f>
        <v/>
      </c>
      <c r="W263" s="45" t="str">
        <f>""</f>
        <v/>
      </c>
      <c r="X263" s="45" t="str">
        <f>""</f>
        <v/>
      </c>
      <c r="Y263" s="45" t="str">
        <f>""</f>
        <v/>
      </c>
      <c r="AB263" s="45" t="str">
        <f>""</f>
        <v/>
      </c>
      <c r="AC263" s="45" t="str">
        <f>""</f>
        <v/>
      </c>
      <c r="AD263" s="45" t="str">
        <f>""</f>
        <v/>
      </c>
      <c r="AE263" s="45" t="str">
        <f>""</f>
        <v/>
      </c>
      <c r="AF263" s="45" t="str">
        <f>""</f>
        <v/>
      </c>
      <c r="AG263" s="45" t="str">
        <f>""</f>
        <v/>
      </c>
      <c r="AH263" s="45" t="str">
        <f>""</f>
        <v/>
      </c>
      <c r="AI263" s="45" t="str">
        <f>""</f>
        <v/>
      </c>
      <c r="AJ263" s="45" t="str">
        <f>""</f>
        <v/>
      </c>
      <c r="AK263" s="45" t="str">
        <f>""</f>
        <v/>
      </c>
      <c r="AL263" s="45" t="str">
        <f>""</f>
        <v/>
      </c>
      <c r="AM263" s="45" t="str">
        <f>""</f>
        <v/>
      </c>
      <c r="AN263" s="45" t="str">
        <f>""</f>
        <v/>
      </c>
      <c r="AO263" s="45" t="str">
        <f>""</f>
        <v/>
      </c>
      <c r="AP263" s="45" t="str">
        <f>""</f>
        <v/>
      </c>
      <c r="AQ263" s="45" t="str">
        <f>""</f>
        <v/>
      </c>
    </row>
    <row r="264" spans="2:43">
      <c r="B264" s="17" t="s">
        <v>314</v>
      </c>
      <c r="D264" s="17" t="s">
        <v>314</v>
      </c>
      <c r="G264" s="17" t="s">
        <v>360</v>
      </c>
      <c r="I264" s="38" t="s">
        <v>360</v>
      </c>
      <c r="J264" s="39">
        <v>103.7</v>
      </c>
      <c r="K264" s="40" t="s">
        <v>487</v>
      </c>
      <c r="L264" s="41" t="s">
        <v>488</v>
      </c>
      <c r="M264" s="42" t="s">
        <v>489</v>
      </c>
      <c r="N264" t="s">
        <v>0</v>
      </c>
      <c r="O264" t="s">
        <v>13</v>
      </c>
      <c r="S264" s="45" t="s">
        <v>360</v>
      </c>
      <c r="T264" s="45" t="s">
        <v>13</v>
      </c>
      <c r="U264" s="45" t="str">
        <f>""</f>
        <v/>
      </c>
      <c r="V264" s="45" t="str">
        <f>""</f>
        <v/>
      </c>
      <c r="W264" s="45" t="str">
        <f>""</f>
        <v/>
      </c>
      <c r="X264" s="45" t="str">
        <f>""</f>
        <v/>
      </c>
      <c r="Y264" s="45" t="str">
        <f>""</f>
        <v/>
      </c>
      <c r="AB264" s="45" t="str">
        <f>""</f>
        <v/>
      </c>
      <c r="AC264" s="45" t="str">
        <f>""</f>
        <v/>
      </c>
      <c r="AD264" s="45" t="str">
        <f>""</f>
        <v/>
      </c>
      <c r="AE264" s="45" t="str">
        <f>""</f>
        <v/>
      </c>
      <c r="AF264" s="45" t="str">
        <f>""</f>
        <v/>
      </c>
      <c r="AG264" s="45" t="str">
        <f>""</f>
        <v/>
      </c>
      <c r="AH264" s="45" t="str">
        <f>""</f>
        <v/>
      </c>
      <c r="AI264" s="45" t="str">
        <f>""</f>
        <v/>
      </c>
      <c r="AJ264" s="45" t="str">
        <f>""</f>
        <v/>
      </c>
      <c r="AK264" s="45" t="str">
        <f>""</f>
        <v/>
      </c>
      <c r="AL264" s="45" t="str">
        <f>""</f>
        <v/>
      </c>
      <c r="AM264" s="45" t="str">
        <f>""</f>
        <v/>
      </c>
      <c r="AN264" s="45" t="str">
        <f>""</f>
        <v/>
      </c>
      <c r="AO264" s="45" t="str">
        <f>""</f>
        <v/>
      </c>
      <c r="AP264" s="45" t="str">
        <f>""</f>
        <v/>
      </c>
      <c r="AQ264" s="45" t="str">
        <f>""</f>
        <v/>
      </c>
    </row>
    <row r="265" spans="2:43">
      <c r="B265" s="17" t="s">
        <v>315</v>
      </c>
      <c r="D265" s="17" t="s">
        <v>315</v>
      </c>
      <c r="G265" s="17" t="s">
        <v>362</v>
      </c>
      <c r="I265" s="38" t="s">
        <v>362</v>
      </c>
      <c r="J265" s="39">
        <v>121.8</v>
      </c>
      <c r="K265" s="40" t="s">
        <v>493</v>
      </c>
      <c r="L265" s="41" t="s">
        <v>488</v>
      </c>
      <c r="M265" s="42" t="s">
        <v>489</v>
      </c>
      <c r="N265" t="s">
        <v>0</v>
      </c>
      <c r="O265" t="s">
        <v>280</v>
      </c>
      <c r="S265" s="45" t="s">
        <v>362</v>
      </c>
      <c r="T265" s="45" t="s">
        <v>40</v>
      </c>
      <c r="U265" s="45" t="str">
        <f>""</f>
        <v/>
      </c>
      <c r="V265" s="45" t="str">
        <f>""</f>
        <v/>
      </c>
      <c r="W265" s="45" t="str">
        <f>""</f>
        <v/>
      </c>
      <c r="X265" s="45" t="str">
        <f>""</f>
        <v/>
      </c>
      <c r="Y265" s="45" t="str">
        <f>""</f>
        <v/>
      </c>
      <c r="AB265" s="45" t="str">
        <f>""</f>
        <v/>
      </c>
      <c r="AC265" s="45" t="str">
        <f>""</f>
        <v/>
      </c>
      <c r="AD265" s="45" t="str">
        <f>""</f>
        <v/>
      </c>
      <c r="AE265" s="45" t="str">
        <f>""</f>
        <v/>
      </c>
      <c r="AF265" s="45" t="str">
        <f>""</f>
        <v/>
      </c>
      <c r="AG265" s="45" t="str">
        <f>""</f>
        <v/>
      </c>
      <c r="AH265" s="45" t="str">
        <f>""</f>
        <v/>
      </c>
      <c r="AI265" s="45" t="str">
        <f>""</f>
        <v/>
      </c>
      <c r="AJ265" s="45" t="str">
        <f>""</f>
        <v/>
      </c>
      <c r="AK265" s="45" t="str">
        <f>""</f>
        <v/>
      </c>
      <c r="AL265" s="45" t="str">
        <f>""</f>
        <v/>
      </c>
      <c r="AM265" s="45" t="str">
        <f>""</f>
        <v/>
      </c>
      <c r="AN265" s="45" t="str">
        <f>""</f>
        <v/>
      </c>
      <c r="AO265" s="45" t="str">
        <f>""</f>
        <v/>
      </c>
      <c r="AP265" s="45" t="str">
        <f>""</f>
        <v/>
      </c>
      <c r="AQ265" s="45" t="str">
        <f>""</f>
        <v/>
      </c>
    </row>
    <row r="266" spans="2:43">
      <c r="B266" s="17" t="s">
        <v>316</v>
      </c>
      <c r="D266" s="17" t="s">
        <v>316</v>
      </c>
      <c r="G266" s="17" t="s">
        <v>363</v>
      </c>
      <c r="I266" s="38" t="s">
        <v>363</v>
      </c>
      <c r="J266" s="39">
        <v>88.8</v>
      </c>
      <c r="K266" s="40" t="s">
        <v>490</v>
      </c>
      <c r="L266" s="41" t="s">
        <v>488</v>
      </c>
      <c r="M266" s="42" t="s">
        <v>486</v>
      </c>
      <c r="N266" t="s">
        <v>0</v>
      </c>
      <c r="O266" t="s">
        <v>15</v>
      </c>
      <c r="S266" s="45" t="s">
        <v>363</v>
      </c>
      <c r="T266" s="45" t="s">
        <v>45</v>
      </c>
      <c r="U266" s="45" t="s">
        <v>15</v>
      </c>
      <c r="V266" s="45" t="str">
        <f>""</f>
        <v/>
      </c>
      <c r="W266" s="45" t="str">
        <f>""</f>
        <v/>
      </c>
      <c r="X266" s="45" t="str">
        <f>""</f>
        <v/>
      </c>
      <c r="Y266" s="45" t="str">
        <f>""</f>
        <v/>
      </c>
      <c r="AB266" s="45" t="str">
        <f>""</f>
        <v/>
      </c>
      <c r="AC266" s="45" t="str">
        <f>""</f>
        <v/>
      </c>
      <c r="AD266" s="45" t="str">
        <f>""</f>
        <v/>
      </c>
      <c r="AE266" s="45" t="str">
        <f>""</f>
        <v/>
      </c>
      <c r="AF266" s="45" t="str">
        <f>""</f>
        <v/>
      </c>
      <c r="AG266" s="45" t="str">
        <f>""</f>
        <v/>
      </c>
      <c r="AH266" s="45" t="str">
        <f>""</f>
        <v/>
      </c>
      <c r="AI266" s="45" t="str">
        <f>""</f>
        <v/>
      </c>
      <c r="AJ266" s="45" t="str">
        <f>""</f>
        <v/>
      </c>
      <c r="AK266" s="45" t="str">
        <f>""</f>
        <v/>
      </c>
      <c r="AL266" s="45" t="str">
        <f>""</f>
        <v/>
      </c>
      <c r="AM266" s="45" t="str">
        <f>""</f>
        <v/>
      </c>
      <c r="AN266" s="45" t="str">
        <f>""</f>
        <v/>
      </c>
      <c r="AO266" s="45" t="str">
        <f>""</f>
        <v/>
      </c>
      <c r="AP266" s="45" t="str">
        <f>""</f>
        <v/>
      </c>
      <c r="AQ266" s="45" t="str">
        <f>""</f>
        <v/>
      </c>
    </row>
    <row r="267" spans="2:43">
      <c r="B267" s="17" t="s">
        <v>317</v>
      </c>
      <c r="D267" s="17" t="s">
        <v>317</v>
      </c>
      <c r="G267" s="17" t="s">
        <v>364</v>
      </c>
      <c r="I267" s="38" t="s">
        <v>364</v>
      </c>
      <c r="J267" s="39">
        <v>131</v>
      </c>
      <c r="K267" s="40" t="s">
        <v>484</v>
      </c>
      <c r="L267" s="41" t="s">
        <v>488</v>
      </c>
      <c r="M267" s="42" t="s">
        <v>489</v>
      </c>
      <c r="N267" t="s">
        <v>0</v>
      </c>
      <c r="O267" t="s">
        <v>18</v>
      </c>
      <c r="S267" s="45" t="s">
        <v>364</v>
      </c>
      <c r="T267" s="45" t="s">
        <v>507</v>
      </c>
      <c r="V267" s="45" t="str">
        <f>""</f>
        <v/>
      </c>
      <c r="W267" s="45" t="str">
        <f>""</f>
        <v/>
      </c>
      <c r="X267" s="45" t="str">
        <f>""</f>
        <v/>
      </c>
      <c r="Y267" s="45" t="str">
        <f>""</f>
        <v/>
      </c>
      <c r="AB267" s="45" t="str">
        <f>""</f>
        <v/>
      </c>
      <c r="AC267" s="45" t="str">
        <f>""</f>
        <v/>
      </c>
      <c r="AD267" s="45" t="str">
        <f>""</f>
        <v/>
      </c>
      <c r="AE267" s="45" t="str">
        <f>""</f>
        <v/>
      </c>
      <c r="AF267" s="45" t="str">
        <f>""</f>
        <v/>
      </c>
      <c r="AG267" s="45" t="str">
        <f>""</f>
        <v/>
      </c>
      <c r="AH267" s="45" t="str">
        <f>""</f>
        <v/>
      </c>
      <c r="AI267" s="45" t="str">
        <f>""</f>
        <v/>
      </c>
      <c r="AJ267" s="45" t="str">
        <f>""</f>
        <v/>
      </c>
      <c r="AK267" s="45" t="str">
        <f>""</f>
        <v/>
      </c>
      <c r="AL267" s="45" t="str">
        <f>""</f>
        <v/>
      </c>
      <c r="AM267" s="45" t="str">
        <f>""</f>
        <v/>
      </c>
      <c r="AN267" s="45" t="str">
        <f>""</f>
        <v/>
      </c>
      <c r="AO267" s="45" t="str">
        <f>""</f>
        <v/>
      </c>
      <c r="AP267" s="45" t="str">
        <f>""</f>
        <v/>
      </c>
      <c r="AQ267" s="45" t="str">
        <f>""</f>
        <v/>
      </c>
    </row>
    <row r="268" spans="2:43">
      <c r="B268" s="17" t="s">
        <v>318</v>
      </c>
      <c r="D268" s="17" t="s">
        <v>318</v>
      </c>
      <c r="G268" s="17" t="s">
        <v>365</v>
      </c>
      <c r="I268" s="38" t="s">
        <v>365</v>
      </c>
      <c r="J268" s="39">
        <v>108.3</v>
      </c>
      <c r="K268" s="40" t="s">
        <v>487</v>
      </c>
      <c r="L268" s="41" t="s">
        <v>485</v>
      </c>
      <c r="M268" s="42" t="s">
        <v>486</v>
      </c>
      <c r="N268" t="s">
        <v>0</v>
      </c>
      <c r="O268" t="s">
        <v>14</v>
      </c>
      <c r="S268" s="45" t="s">
        <v>365</v>
      </c>
      <c r="T268" s="45" t="s">
        <v>14</v>
      </c>
      <c r="U268" s="45" t="str">
        <f>""</f>
        <v/>
      </c>
      <c r="V268" s="45" t="str">
        <f>""</f>
        <v/>
      </c>
      <c r="W268" s="45" t="str">
        <f>""</f>
        <v/>
      </c>
      <c r="X268" s="45" t="str">
        <f>""</f>
        <v/>
      </c>
      <c r="Y268" s="45" t="str">
        <f>""</f>
        <v/>
      </c>
      <c r="AB268" s="45" t="str">
        <f>""</f>
        <v/>
      </c>
      <c r="AC268" s="45" t="str">
        <f>""</f>
        <v/>
      </c>
      <c r="AD268" s="45" t="str">
        <f>""</f>
        <v/>
      </c>
      <c r="AE268" s="45" t="str">
        <f>""</f>
        <v/>
      </c>
      <c r="AF268" s="45" t="str">
        <f>""</f>
        <v/>
      </c>
      <c r="AG268" s="45" t="str">
        <f>""</f>
        <v/>
      </c>
      <c r="AH268" s="45" t="str">
        <f>""</f>
        <v/>
      </c>
      <c r="AI268" s="45" t="str">
        <f>""</f>
        <v/>
      </c>
      <c r="AJ268" s="45" t="str">
        <f>""</f>
        <v/>
      </c>
      <c r="AK268" s="45" t="str">
        <f>""</f>
        <v/>
      </c>
      <c r="AL268" s="45" t="str">
        <f>""</f>
        <v/>
      </c>
      <c r="AM268" s="45" t="str">
        <f>""</f>
        <v/>
      </c>
      <c r="AN268" s="45" t="str">
        <f>""</f>
        <v/>
      </c>
      <c r="AO268" s="45" t="str">
        <f>""</f>
        <v/>
      </c>
      <c r="AP268" s="45" t="str">
        <f>""</f>
        <v/>
      </c>
      <c r="AQ268" s="45" t="str">
        <f>""</f>
        <v/>
      </c>
    </row>
    <row r="269" spans="2:43">
      <c r="B269" s="17" t="s">
        <v>319</v>
      </c>
      <c r="D269" s="17" t="s">
        <v>319</v>
      </c>
      <c r="G269" s="17" t="s">
        <v>366</v>
      </c>
      <c r="I269" s="38" t="s">
        <v>366</v>
      </c>
      <c r="J269" s="39">
        <v>158.6</v>
      </c>
      <c r="K269" s="40" t="s">
        <v>499</v>
      </c>
      <c r="L269" s="41" t="s">
        <v>492</v>
      </c>
      <c r="M269" s="42" t="s">
        <v>489</v>
      </c>
      <c r="N269" t="s">
        <v>0</v>
      </c>
      <c r="O269" t="s">
        <v>351</v>
      </c>
      <c r="S269" s="45" t="s">
        <v>366</v>
      </c>
      <c r="T269" s="45" t="s">
        <v>34</v>
      </c>
      <c r="U269" s="45" t="str">
        <f>""</f>
        <v/>
      </c>
      <c r="V269" s="45" t="str">
        <f>""</f>
        <v/>
      </c>
      <c r="W269" s="45" t="str">
        <f>""</f>
        <v/>
      </c>
    </row>
    <row r="270" spans="2:43">
      <c r="B270" s="17" t="s">
        <v>320</v>
      </c>
      <c r="D270" s="17" t="s">
        <v>320</v>
      </c>
      <c r="G270" s="17" t="s">
        <v>367</v>
      </c>
      <c r="I270" s="38" t="s">
        <v>367</v>
      </c>
      <c r="J270" s="39">
        <v>106.6</v>
      </c>
      <c r="K270" s="40" t="s">
        <v>501</v>
      </c>
      <c r="L270" s="43" t="s">
        <v>486</v>
      </c>
      <c r="M270" s="42" t="s">
        <v>486</v>
      </c>
      <c r="N270" t="s">
        <v>0</v>
      </c>
      <c r="O270" t="s">
        <v>377</v>
      </c>
      <c r="S270" s="45" t="s">
        <v>367</v>
      </c>
      <c r="T270" s="45" t="s">
        <v>46</v>
      </c>
      <c r="U270" s="45" t="str">
        <f>""</f>
        <v/>
      </c>
      <c r="V270" s="45" t="str">
        <f>""</f>
        <v/>
      </c>
      <c r="W270" s="45" t="str">
        <f>""</f>
        <v/>
      </c>
    </row>
    <row r="271" spans="2:43">
      <c r="B271" s="17" t="s">
        <v>321</v>
      </c>
      <c r="D271" s="17" t="s">
        <v>321</v>
      </c>
      <c r="E271" t="s">
        <v>483</v>
      </c>
      <c r="G271" s="17" t="s">
        <v>368</v>
      </c>
      <c r="I271" s="38" t="s">
        <v>368</v>
      </c>
      <c r="J271" s="39">
        <v>153.69999999999999</v>
      </c>
      <c r="K271" s="40" t="s">
        <v>503</v>
      </c>
      <c r="L271" s="41" t="s">
        <v>495</v>
      </c>
      <c r="M271" s="42" t="s">
        <v>496</v>
      </c>
      <c r="N271" t="s">
        <v>498</v>
      </c>
      <c r="S271" s="45" t="s">
        <v>368</v>
      </c>
      <c r="T271" s="45" t="s">
        <v>41</v>
      </c>
      <c r="U271" s="45" t="str">
        <f>""</f>
        <v/>
      </c>
      <c r="V271" s="45" t="str">
        <f>""</f>
        <v/>
      </c>
      <c r="W271" s="45" t="str">
        <f>""</f>
        <v/>
      </c>
    </row>
    <row r="272" spans="2:43">
      <c r="B272" s="17" t="s">
        <v>322</v>
      </c>
      <c r="D272" s="17" t="s">
        <v>322</v>
      </c>
      <c r="E272" t="s">
        <v>482</v>
      </c>
      <c r="G272" s="17" t="s">
        <v>369</v>
      </c>
      <c r="I272" s="38" t="s">
        <v>369</v>
      </c>
      <c r="J272" s="39">
        <v>239.7</v>
      </c>
      <c r="K272" s="40" t="s">
        <v>484</v>
      </c>
      <c r="L272" s="41" t="s">
        <v>485</v>
      </c>
      <c r="M272" s="42" t="s">
        <v>496</v>
      </c>
      <c r="N272" t="s">
        <v>500</v>
      </c>
      <c r="S272" s="45" t="s">
        <v>369</v>
      </c>
      <c r="T272" s="45" t="s">
        <v>44</v>
      </c>
      <c r="U272" s="45" t="str">
        <f>""</f>
        <v/>
      </c>
      <c r="V272" s="45" t="str">
        <f>""</f>
        <v/>
      </c>
      <c r="W272" s="45" t="str">
        <f>""</f>
        <v/>
      </c>
    </row>
    <row r="273" spans="2:23">
      <c r="B273" s="17" t="s">
        <v>323</v>
      </c>
      <c r="D273" s="17" t="s">
        <v>323</v>
      </c>
      <c r="G273" s="17" t="s">
        <v>370</v>
      </c>
      <c r="I273" s="38" t="s">
        <v>370</v>
      </c>
      <c r="J273" s="39">
        <v>165.3</v>
      </c>
      <c r="K273" s="40" t="s">
        <v>493</v>
      </c>
      <c r="L273" s="41" t="s">
        <v>485</v>
      </c>
      <c r="M273" s="42" t="s">
        <v>496</v>
      </c>
      <c r="N273" t="s">
        <v>500</v>
      </c>
      <c r="S273" s="45" t="s">
        <v>370</v>
      </c>
      <c r="T273" s="45" t="s">
        <v>35</v>
      </c>
      <c r="U273" s="45" t="str">
        <f>""</f>
        <v/>
      </c>
      <c r="V273" s="45" t="str">
        <f>""</f>
        <v/>
      </c>
      <c r="W273" s="45" t="str">
        <f>""</f>
        <v/>
      </c>
    </row>
    <row r="274" spans="2:23">
      <c r="B274" s="17" t="s">
        <v>324</v>
      </c>
      <c r="D274" s="17" t="s">
        <v>324</v>
      </c>
      <c r="G274" s="17" t="s">
        <v>371</v>
      </c>
      <c r="I274" s="38" t="s">
        <v>371</v>
      </c>
      <c r="J274" s="39">
        <v>287</v>
      </c>
      <c r="K274" s="40" t="s">
        <v>494</v>
      </c>
      <c r="L274" s="41" t="s">
        <v>495</v>
      </c>
      <c r="M274" s="42" t="s">
        <v>496</v>
      </c>
      <c r="N274" t="s">
        <v>42</v>
      </c>
      <c r="S274" s="45" t="s">
        <v>371</v>
      </c>
      <c r="T274" s="45" t="s">
        <v>42</v>
      </c>
      <c r="U274" s="45" t="str">
        <f>""</f>
        <v/>
      </c>
      <c r="V274" s="45" t="str">
        <f>""</f>
        <v/>
      </c>
      <c r="W274" s="45" t="str">
        <f>""</f>
        <v/>
      </c>
    </row>
    <row r="275" spans="2:23">
      <c r="B275" s="17" t="s">
        <v>325</v>
      </c>
      <c r="D275" s="17" t="s">
        <v>325</v>
      </c>
      <c r="G275" s="17" t="s">
        <v>372</v>
      </c>
      <c r="I275" s="38" t="s">
        <v>372</v>
      </c>
      <c r="J275" s="39">
        <v>93.5</v>
      </c>
      <c r="K275" s="40" t="s">
        <v>484</v>
      </c>
      <c r="L275" s="41" t="s">
        <v>495</v>
      </c>
      <c r="M275" s="42" t="s">
        <v>496</v>
      </c>
      <c r="N275" t="s">
        <v>0</v>
      </c>
      <c r="O275" t="s">
        <v>389</v>
      </c>
      <c r="S275" s="45" t="s">
        <v>372</v>
      </c>
      <c r="T275" s="45" t="s">
        <v>30</v>
      </c>
      <c r="U275" s="45" t="str">
        <f>""</f>
        <v/>
      </c>
      <c r="V275" s="45" t="str">
        <f>""</f>
        <v/>
      </c>
      <c r="W275" s="45" t="str">
        <f>""</f>
        <v/>
      </c>
    </row>
    <row r="276" spans="2:23">
      <c r="B276" s="17" t="s">
        <v>326</v>
      </c>
      <c r="D276" s="17" t="s">
        <v>326</v>
      </c>
      <c r="G276" s="17" t="s">
        <v>373</v>
      </c>
      <c r="I276" s="38" t="s">
        <v>373</v>
      </c>
      <c r="J276" s="39">
        <v>138.80000000000001</v>
      </c>
      <c r="K276" s="40" t="s">
        <v>493</v>
      </c>
      <c r="L276" s="43" t="s">
        <v>486</v>
      </c>
      <c r="M276" s="42" t="s">
        <v>496</v>
      </c>
      <c r="N276" t="s">
        <v>0</v>
      </c>
      <c r="O276" t="s">
        <v>17</v>
      </c>
      <c r="S276" s="45" t="s">
        <v>373</v>
      </c>
      <c r="T276" s="45" t="s">
        <v>17</v>
      </c>
      <c r="U276" s="45" t="str">
        <f>""</f>
        <v/>
      </c>
      <c r="V276" s="45" t="str">
        <f>""</f>
        <v/>
      </c>
      <c r="W276" s="45" t="str">
        <f>""</f>
        <v/>
      </c>
    </row>
    <row r="277" spans="2:23">
      <c r="B277" s="17" t="s">
        <v>327</v>
      </c>
      <c r="D277" s="17" t="s">
        <v>327</v>
      </c>
      <c r="G277" s="17" t="s">
        <v>374</v>
      </c>
      <c r="I277" s="38" t="s">
        <v>374</v>
      </c>
      <c r="J277" s="39">
        <v>104.5</v>
      </c>
      <c r="K277" s="40" t="s">
        <v>493</v>
      </c>
      <c r="L277" s="41" t="s">
        <v>492</v>
      </c>
      <c r="M277" s="42" t="s">
        <v>489</v>
      </c>
      <c r="N277" t="s">
        <v>0</v>
      </c>
      <c r="O277" t="s">
        <v>386</v>
      </c>
      <c r="S277" s="45" t="s">
        <v>374</v>
      </c>
      <c r="T277" s="45" t="s">
        <v>32</v>
      </c>
      <c r="U277" s="45" t="s">
        <v>40</v>
      </c>
      <c r="V277" s="45" t="str">
        <f>""</f>
        <v/>
      </c>
      <c r="W277" s="45" t="str">
        <f>""</f>
        <v/>
      </c>
    </row>
    <row r="278" spans="2:23">
      <c r="B278" s="17" t="s">
        <v>328</v>
      </c>
      <c r="D278" s="17" t="s">
        <v>328</v>
      </c>
      <c r="G278" s="17" t="s">
        <v>375</v>
      </c>
      <c r="I278" s="38" t="s">
        <v>375</v>
      </c>
      <c r="J278" s="39">
        <v>177.4</v>
      </c>
      <c r="K278" s="40" t="s">
        <v>487</v>
      </c>
      <c r="L278" s="41" t="s">
        <v>495</v>
      </c>
      <c r="M278" s="42" t="s">
        <v>496</v>
      </c>
      <c r="N278" t="s">
        <v>498</v>
      </c>
      <c r="S278" s="45" t="s">
        <v>375</v>
      </c>
      <c r="T278" s="45" t="s">
        <v>39</v>
      </c>
      <c r="V278" s="45" t="str">
        <f>""</f>
        <v/>
      </c>
    </row>
    <row r="279" spans="2:23">
      <c r="B279" s="17" t="s">
        <v>329</v>
      </c>
      <c r="D279" s="17" t="s">
        <v>329</v>
      </c>
      <c r="G279" s="17" t="s">
        <v>376</v>
      </c>
      <c r="I279" s="38" t="s">
        <v>376</v>
      </c>
      <c r="J279" s="39">
        <v>126</v>
      </c>
      <c r="K279" s="40" t="s">
        <v>501</v>
      </c>
      <c r="L279" s="43" t="s">
        <v>486</v>
      </c>
      <c r="M279" s="42" t="s">
        <v>486</v>
      </c>
      <c r="N279" t="s">
        <v>0</v>
      </c>
      <c r="O279" t="s">
        <v>377</v>
      </c>
      <c r="S279" s="45" t="s">
        <v>376</v>
      </c>
      <c r="T279" s="45" t="s">
        <v>46</v>
      </c>
      <c r="U279" s="45" t="str">
        <f>""</f>
        <v/>
      </c>
      <c r="V279" s="45" t="str">
        <f>""</f>
        <v/>
      </c>
    </row>
    <row r="280" spans="2:23">
      <c r="B280" s="17" t="s">
        <v>330</v>
      </c>
      <c r="D280" s="17" t="s">
        <v>330</v>
      </c>
      <c r="G280" s="17" t="s">
        <v>377</v>
      </c>
      <c r="I280" s="42" t="s">
        <v>377</v>
      </c>
      <c r="J280" s="39">
        <v>831.3</v>
      </c>
      <c r="K280" s="40"/>
      <c r="L280" s="42" t="s">
        <v>486</v>
      </c>
      <c r="M280" s="42" t="s">
        <v>486</v>
      </c>
      <c r="N280" t="s">
        <v>502</v>
      </c>
      <c r="S280" s="45"/>
      <c r="T280" s="45"/>
      <c r="U280" s="45"/>
      <c r="V280" s="45"/>
    </row>
    <row r="281" spans="2:23">
      <c r="B281" s="17" t="s">
        <v>331</v>
      </c>
      <c r="D281" s="17" t="s">
        <v>331</v>
      </c>
      <c r="G281" s="17" t="s">
        <v>378</v>
      </c>
      <c r="I281" s="38" t="s">
        <v>378</v>
      </c>
      <c r="J281" s="39">
        <v>95.4</v>
      </c>
      <c r="K281" s="40" t="s">
        <v>501</v>
      </c>
      <c r="L281" s="41" t="s">
        <v>492</v>
      </c>
      <c r="M281" s="42" t="s">
        <v>486</v>
      </c>
      <c r="N281" t="s">
        <v>0</v>
      </c>
      <c r="O281" t="s">
        <v>377</v>
      </c>
      <c r="S281" s="45" t="s">
        <v>378</v>
      </c>
      <c r="T281" s="45" t="s">
        <v>46</v>
      </c>
      <c r="U281" s="45" t="str">
        <f>""</f>
        <v/>
      </c>
      <c r="V281" s="45" t="str">
        <f>""</f>
        <v/>
      </c>
    </row>
    <row r="282" spans="2:23">
      <c r="B282" s="17" t="s">
        <v>332</v>
      </c>
      <c r="D282" s="17" t="s">
        <v>332</v>
      </c>
      <c r="G282" s="17" t="s">
        <v>379</v>
      </c>
      <c r="I282" s="38" t="s">
        <v>379</v>
      </c>
      <c r="J282" s="39">
        <v>81.8</v>
      </c>
      <c r="K282" s="40" t="s">
        <v>493</v>
      </c>
      <c r="L282" s="41" t="s">
        <v>491</v>
      </c>
      <c r="M282" s="42" t="s">
        <v>496</v>
      </c>
      <c r="N282" t="s">
        <v>0</v>
      </c>
      <c r="O282" t="s">
        <v>17</v>
      </c>
      <c r="S282" s="45" t="s">
        <v>379</v>
      </c>
      <c r="T282" s="45" t="s">
        <v>17</v>
      </c>
      <c r="U282" s="45" t="str">
        <f>""</f>
        <v/>
      </c>
      <c r="V282" s="45" t="str">
        <f>""</f>
        <v/>
      </c>
    </row>
    <row r="283" spans="2:23">
      <c r="B283" s="17" t="s">
        <v>333</v>
      </c>
      <c r="D283" s="17" t="s">
        <v>333</v>
      </c>
      <c r="G283" s="17" t="s">
        <v>381</v>
      </c>
      <c r="I283" s="38" t="s">
        <v>381</v>
      </c>
      <c r="J283" s="39">
        <v>284.60000000000002</v>
      </c>
      <c r="K283" s="40" t="s">
        <v>487</v>
      </c>
      <c r="L283" s="41" t="s">
        <v>495</v>
      </c>
      <c r="M283" s="42" t="s">
        <v>496</v>
      </c>
      <c r="N283" t="s">
        <v>498</v>
      </c>
      <c r="S283" s="45" t="s">
        <v>381</v>
      </c>
      <c r="T283" s="45" t="s">
        <v>33</v>
      </c>
      <c r="U283" s="45" t="str">
        <f>""</f>
        <v/>
      </c>
      <c r="V283" s="45" t="str">
        <f>""</f>
        <v/>
      </c>
    </row>
    <row r="284" spans="2:23">
      <c r="B284" s="17" t="s">
        <v>334</v>
      </c>
      <c r="D284" s="17" t="s">
        <v>334</v>
      </c>
      <c r="G284" s="17" t="s">
        <v>382</v>
      </c>
      <c r="I284" s="38" t="s">
        <v>382</v>
      </c>
      <c r="J284" s="39">
        <v>192.4</v>
      </c>
      <c r="K284" s="40" t="s">
        <v>503</v>
      </c>
      <c r="L284" s="41" t="s">
        <v>485</v>
      </c>
      <c r="M284" s="42" t="s">
        <v>496</v>
      </c>
      <c r="N284" t="s">
        <v>500</v>
      </c>
      <c r="S284" s="45" t="s">
        <v>382</v>
      </c>
      <c r="T284" s="45" t="s">
        <v>47</v>
      </c>
      <c r="U284" s="45" t="str">
        <f>""</f>
        <v/>
      </c>
      <c r="V284" s="45" t="str">
        <f>""</f>
        <v/>
      </c>
    </row>
    <row r="285" spans="2:23">
      <c r="B285" s="17" t="s">
        <v>335</v>
      </c>
      <c r="D285" s="17" t="s">
        <v>335</v>
      </c>
      <c r="G285" s="17" t="s">
        <v>383</v>
      </c>
      <c r="I285" s="38" t="s">
        <v>383</v>
      </c>
      <c r="J285" s="39">
        <v>240.1</v>
      </c>
      <c r="K285" s="40" t="s">
        <v>501</v>
      </c>
      <c r="L285" s="41" t="s">
        <v>485</v>
      </c>
      <c r="M285" s="42" t="s">
        <v>496</v>
      </c>
      <c r="N285" t="s">
        <v>500</v>
      </c>
      <c r="S285" s="45" t="s">
        <v>511</v>
      </c>
      <c r="T285" s="45" t="s">
        <v>46</v>
      </c>
      <c r="U285" s="45" t="str">
        <f>""</f>
        <v/>
      </c>
    </row>
    <row r="286" spans="2:23">
      <c r="B286" s="17" t="s">
        <v>336</v>
      </c>
      <c r="D286" s="17" t="s">
        <v>336</v>
      </c>
      <c r="G286" s="17" t="s">
        <v>384</v>
      </c>
      <c r="I286" s="38" t="s">
        <v>384</v>
      </c>
      <c r="J286" s="39">
        <v>119</v>
      </c>
      <c r="K286" s="40" t="s">
        <v>501</v>
      </c>
      <c r="L286" s="41" t="s">
        <v>488</v>
      </c>
      <c r="M286" s="42" t="s">
        <v>486</v>
      </c>
      <c r="N286" t="s">
        <v>0</v>
      </c>
      <c r="O286" t="s">
        <v>423</v>
      </c>
      <c r="S286" s="45" t="s">
        <v>384</v>
      </c>
      <c r="T286" s="45" t="s">
        <v>28</v>
      </c>
      <c r="U286" s="45" t="str">
        <f>""</f>
        <v/>
      </c>
    </row>
    <row r="287" spans="2:23">
      <c r="B287" s="17" t="s">
        <v>337</v>
      </c>
      <c r="D287" s="17" t="s">
        <v>337</v>
      </c>
      <c r="G287" s="17" t="s">
        <v>385</v>
      </c>
      <c r="I287" s="38" t="s">
        <v>385</v>
      </c>
      <c r="J287" s="39">
        <v>111.7</v>
      </c>
      <c r="K287" s="40" t="s">
        <v>499</v>
      </c>
      <c r="L287" s="41" t="s">
        <v>492</v>
      </c>
      <c r="M287" s="42" t="s">
        <v>486</v>
      </c>
      <c r="N287" t="s">
        <v>0</v>
      </c>
      <c r="O287" t="s">
        <v>20</v>
      </c>
      <c r="S287" s="45" t="s">
        <v>385</v>
      </c>
      <c r="T287" s="45" t="s">
        <v>20</v>
      </c>
      <c r="U287" s="45" t="str">
        <f>""</f>
        <v/>
      </c>
    </row>
    <row r="288" spans="2:23">
      <c r="B288" s="17" t="s">
        <v>338</v>
      </c>
      <c r="D288" s="17" t="s">
        <v>338</v>
      </c>
      <c r="G288" s="17" t="s">
        <v>386</v>
      </c>
      <c r="I288" s="42" t="s">
        <v>386</v>
      </c>
      <c r="J288" s="39">
        <v>719.5</v>
      </c>
      <c r="K288" s="40"/>
      <c r="L288" s="42" t="s">
        <v>489</v>
      </c>
      <c r="M288" s="42" t="s">
        <v>489</v>
      </c>
      <c r="N288" t="s">
        <v>502</v>
      </c>
      <c r="S288" s="45"/>
      <c r="T288" s="45"/>
      <c r="U288" s="45"/>
    </row>
    <row r="289" spans="2:21">
      <c r="B289" s="17" t="s">
        <v>339</v>
      </c>
      <c r="D289" s="17" t="s">
        <v>339</v>
      </c>
      <c r="G289" s="17" t="s">
        <v>387</v>
      </c>
      <c r="I289" s="38" t="s">
        <v>387</v>
      </c>
      <c r="J289" s="39">
        <v>124.3</v>
      </c>
      <c r="K289" s="40" t="s">
        <v>493</v>
      </c>
      <c r="L289" s="41" t="s">
        <v>488</v>
      </c>
      <c r="M289" s="42" t="s">
        <v>489</v>
      </c>
      <c r="N289" t="s">
        <v>0</v>
      </c>
      <c r="O289" t="s">
        <v>386</v>
      </c>
      <c r="S289" s="45" t="s">
        <v>387</v>
      </c>
      <c r="T289" s="45" t="s">
        <v>40</v>
      </c>
      <c r="U289" s="45" t="str">
        <f>""</f>
        <v/>
      </c>
    </row>
    <row r="290" spans="2:21">
      <c r="B290" s="17" t="s">
        <v>340</v>
      </c>
      <c r="D290" s="17" t="s">
        <v>340</v>
      </c>
      <c r="E290" t="s">
        <v>483</v>
      </c>
      <c r="G290" s="17" t="s">
        <v>388</v>
      </c>
      <c r="I290" s="38" t="s">
        <v>388</v>
      </c>
      <c r="J290" s="39">
        <v>283.5</v>
      </c>
      <c r="K290" s="40" t="s">
        <v>503</v>
      </c>
      <c r="L290" s="41" t="s">
        <v>495</v>
      </c>
      <c r="M290" s="42" t="s">
        <v>496</v>
      </c>
      <c r="N290" t="s">
        <v>498</v>
      </c>
      <c r="S290" s="45" t="s">
        <v>388</v>
      </c>
      <c r="T290" s="45" t="s">
        <v>41</v>
      </c>
      <c r="U290" s="45" t="str">
        <f>""</f>
        <v/>
      </c>
    </row>
    <row r="291" spans="2:21">
      <c r="B291" s="17" t="s">
        <v>341</v>
      </c>
      <c r="D291" s="17" t="s">
        <v>341</v>
      </c>
      <c r="G291" s="17" t="s">
        <v>389</v>
      </c>
      <c r="I291" s="42" t="s">
        <v>389</v>
      </c>
      <c r="J291" s="39">
        <v>1127.3</v>
      </c>
      <c r="K291" s="40"/>
      <c r="L291" s="42" t="s">
        <v>496</v>
      </c>
      <c r="M291" s="42" t="s">
        <v>496</v>
      </c>
      <c r="N291" t="s">
        <v>502</v>
      </c>
      <c r="S291" s="45"/>
      <c r="T291" s="45"/>
      <c r="U291" s="45"/>
    </row>
    <row r="292" spans="2:21">
      <c r="B292" s="17" t="s">
        <v>342</v>
      </c>
      <c r="D292" s="17" t="s">
        <v>342</v>
      </c>
      <c r="G292" s="17" t="s">
        <v>390</v>
      </c>
      <c r="I292" s="38" t="s">
        <v>390</v>
      </c>
      <c r="J292" s="39">
        <v>84.5</v>
      </c>
      <c r="K292" s="40" t="s">
        <v>484</v>
      </c>
      <c r="L292" s="41" t="s">
        <v>491</v>
      </c>
      <c r="M292" s="42" t="s">
        <v>496</v>
      </c>
      <c r="N292" t="s">
        <v>0</v>
      </c>
      <c r="O292" t="s">
        <v>389</v>
      </c>
      <c r="S292" s="45" t="s">
        <v>390</v>
      </c>
      <c r="T292" s="45" t="s">
        <v>30</v>
      </c>
    </row>
    <row r="293" spans="2:21">
      <c r="B293" s="17" t="s">
        <v>343</v>
      </c>
      <c r="D293" s="17" t="s">
        <v>343</v>
      </c>
      <c r="G293" s="17" t="s">
        <v>391</v>
      </c>
      <c r="I293" s="38" t="s">
        <v>391</v>
      </c>
      <c r="J293" s="39">
        <v>194.2</v>
      </c>
      <c r="K293" s="40" t="s">
        <v>494</v>
      </c>
      <c r="L293" s="41" t="s">
        <v>495</v>
      </c>
      <c r="M293" s="42" t="s">
        <v>496</v>
      </c>
      <c r="N293" t="s">
        <v>42</v>
      </c>
      <c r="S293" s="45" t="s">
        <v>391</v>
      </c>
      <c r="T293" s="45" t="s">
        <v>42</v>
      </c>
    </row>
    <row r="294" spans="2:21">
      <c r="B294" s="17" t="s">
        <v>344</v>
      </c>
      <c r="D294" s="17" t="s">
        <v>344</v>
      </c>
      <c r="G294" s="17" t="s">
        <v>392</v>
      </c>
      <c r="I294" s="38" t="s">
        <v>392</v>
      </c>
      <c r="J294" s="39">
        <v>133.4</v>
      </c>
      <c r="K294" s="40" t="s">
        <v>484</v>
      </c>
      <c r="L294" s="43" t="s">
        <v>486</v>
      </c>
      <c r="M294" s="42" t="s">
        <v>486</v>
      </c>
      <c r="N294" t="s">
        <v>0</v>
      </c>
      <c r="O294" t="s">
        <v>235</v>
      </c>
      <c r="S294" s="45" t="s">
        <v>392</v>
      </c>
      <c r="T294" s="45" t="s">
        <v>35</v>
      </c>
    </row>
    <row r="295" spans="2:21">
      <c r="B295" s="17" t="s">
        <v>345</v>
      </c>
      <c r="D295" s="17" t="s">
        <v>345</v>
      </c>
      <c r="G295" s="17" t="s">
        <v>394</v>
      </c>
      <c r="I295" s="38" t="s">
        <v>394</v>
      </c>
      <c r="J295" s="39">
        <v>201.8</v>
      </c>
      <c r="K295" s="40" t="s">
        <v>499</v>
      </c>
      <c r="L295" s="41" t="s">
        <v>491</v>
      </c>
      <c r="M295" s="42" t="s">
        <v>496</v>
      </c>
      <c r="N295" t="s">
        <v>500</v>
      </c>
      <c r="S295" s="45" t="s">
        <v>394</v>
      </c>
      <c r="T295" s="45" t="s">
        <v>53</v>
      </c>
    </row>
    <row r="296" spans="2:21">
      <c r="B296" s="17" t="s">
        <v>346</v>
      </c>
      <c r="D296" s="17" t="s">
        <v>346</v>
      </c>
      <c r="G296" s="17" t="s">
        <v>395</v>
      </c>
      <c r="I296" s="38" t="s">
        <v>395</v>
      </c>
      <c r="J296" s="39">
        <v>216.9</v>
      </c>
      <c r="K296" s="40" t="s">
        <v>487</v>
      </c>
      <c r="L296" s="41" t="s">
        <v>495</v>
      </c>
      <c r="M296" s="42" t="s">
        <v>496</v>
      </c>
      <c r="N296" t="s">
        <v>498</v>
      </c>
      <c r="S296" s="45" t="s">
        <v>395</v>
      </c>
      <c r="T296" s="45" t="s">
        <v>33</v>
      </c>
    </row>
    <row r="297" spans="2:21">
      <c r="B297" s="17" t="s">
        <v>347</v>
      </c>
      <c r="D297" s="17" t="s">
        <v>347</v>
      </c>
      <c r="E297" t="s">
        <v>483</v>
      </c>
      <c r="G297" s="17" t="s">
        <v>396</v>
      </c>
      <c r="I297" s="38" t="s">
        <v>396</v>
      </c>
      <c r="J297" s="39">
        <v>76</v>
      </c>
      <c r="K297" s="40" t="s">
        <v>501</v>
      </c>
      <c r="L297" s="41" t="s">
        <v>491</v>
      </c>
      <c r="M297" s="42" t="s">
        <v>486</v>
      </c>
      <c r="N297" t="s">
        <v>0</v>
      </c>
      <c r="O297" t="s">
        <v>377</v>
      </c>
      <c r="S297" s="45" t="s">
        <v>396</v>
      </c>
      <c r="T297" s="45" t="s">
        <v>31</v>
      </c>
      <c r="U297" s="45" t="s">
        <v>46</v>
      </c>
    </row>
    <row r="298" spans="2:21">
      <c r="B298" s="17" t="s">
        <v>348</v>
      </c>
      <c r="D298" s="17" t="s">
        <v>348</v>
      </c>
      <c r="G298" s="17" t="s">
        <v>397</v>
      </c>
      <c r="I298" s="38" t="s">
        <v>397</v>
      </c>
      <c r="J298" s="39">
        <v>83.1</v>
      </c>
      <c r="K298" s="40" t="s">
        <v>484</v>
      </c>
      <c r="L298" s="41" t="s">
        <v>492</v>
      </c>
      <c r="M298" s="42" t="s">
        <v>496</v>
      </c>
      <c r="N298" t="s">
        <v>0</v>
      </c>
      <c r="O298" t="s">
        <v>389</v>
      </c>
      <c r="S298" s="45" t="s">
        <v>397</v>
      </c>
      <c r="T298" s="45" t="s">
        <v>26</v>
      </c>
    </row>
    <row r="299" spans="2:21">
      <c r="B299" s="17" t="s">
        <v>349</v>
      </c>
      <c r="D299" s="17" t="s">
        <v>349</v>
      </c>
      <c r="G299" s="17" t="s">
        <v>398</v>
      </c>
      <c r="I299" s="38" t="s">
        <v>398</v>
      </c>
      <c r="J299" s="39">
        <v>109.4</v>
      </c>
      <c r="K299" s="40" t="s">
        <v>499</v>
      </c>
      <c r="L299" s="43" t="s">
        <v>486</v>
      </c>
      <c r="M299" s="42" t="s">
        <v>489</v>
      </c>
      <c r="N299" t="s">
        <v>0</v>
      </c>
      <c r="O299" t="s">
        <v>351</v>
      </c>
      <c r="S299" s="45" t="s">
        <v>398</v>
      </c>
      <c r="T299" s="45" t="s">
        <v>34</v>
      </c>
    </row>
    <row r="300" spans="2:21">
      <c r="B300" s="17" t="s">
        <v>350</v>
      </c>
      <c r="D300" s="17" t="s">
        <v>350</v>
      </c>
      <c r="G300" s="17" t="s">
        <v>399</v>
      </c>
      <c r="I300" s="38" t="s">
        <v>399</v>
      </c>
      <c r="J300" s="39">
        <v>127.3</v>
      </c>
      <c r="K300" s="40" t="s">
        <v>499</v>
      </c>
      <c r="L300" s="41" t="s">
        <v>488</v>
      </c>
      <c r="M300" s="42" t="s">
        <v>489</v>
      </c>
      <c r="N300" t="s">
        <v>0</v>
      </c>
      <c r="O300" t="s">
        <v>153</v>
      </c>
      <c r="S300" s="45" t="s">
        <v>399</v>
      </c>
      <c r="T300" s="45" t="s">
        <v>34</v>
      </c>
    </row>
    <row r="301" spans="2:21">
      <c r="B301" s="17" t="s">
        <v>351</v>
      </c>
      <c r="D301" s="17" t="s">
        <v>351</v>
      </c>
      <c r="G301" s="17" t="s">
        <v>400</v>
      </c>
      <c r="I301" s="38" t="s">
        <v>400</v>
      </c>
      <c r="J301" s="39">
        <v>162.6</v>
      </c>
      <c r="K301" s="40" t="s">
        <v>501</v>
      </c>
      <c r="L301" s="41" t="s">
        <v>491</v>
      </c>
      <c r="M301" s="42" t="s">
        <v>496</v>
      </c>
      <c r="N301" t="s">
        <v>500</v>
      </c>
      <c r="S301" s="45" t="s">
        <v>400</v>
      </c>
      <c r="T301" s="45" t="s">
        <v>49</v>
      </c>
    </row>
    <row r="302" spans="2:21">
      <c r="B302" s="17" t="s">
        <v>352</v>
      </c>
      <c r="D302" s="17" t="s">
        <v>352</v>
      </c>
      <c r="E302" t="s">
        <v>483</v>
      </c>
      <c r="G302" s="17" t="s">
        <v>401</v>
      </c>
      <c r="I302" s="38" t="s">
        <v>401</v>
      </c>
      <c r="J302" s="39">
        <v>148.5</v>
      </c>
      <c r="K302" s="40" t="s">
        <v>493</v>
      </c>
      <c r="L302" s="41" t="s">
        <v>492</v>
      </c>
      <c r="M302" s="42" t="s">
        <v>486</v>
      </c>
      <c r="N302" t="s">
        <v>0</v>
      </c>
      <c r="O302" t="s">
        <v>184</v>
      </c>
      <c r="S302" s="45" t="s">
        <v>401</v>
      </c>
      <c r="T302" s="45" t="s">
        <v>35</v>
      </c>
    </row>
    <row r="303" spans="2:21">
      <c r="B303" s="17" t="s">
        <v>353</v>
      </c>
      <c r="D303" s="17" t="s">
        <v>353</v>
      </c>
      <c r="G303" s="17" t="s">
        <v>402</v>
      </c>
      <c r="I303" s="38" t="s">
        <v>402</v>
      </c>
      <c r="J303" s="39">
        <v>113.5</v>
      </c>
      <c r="K303" s="40" t="s">
        <v>484</v>
      </c>
      <c r="L303" s="41" t="s">
        <v>492</v>
      </c>
      <c r="M303" s="42" t="s">
        <v>486</v>
      </c>
      <c r="N303" t="s">
        <v>0</v>
      </c>
      <c r="O303" t="s">
        <v>208</v>
      </c>
      <c r="S303" s="45" t="s">
        <v>402</v>
      </c>
      <c r="T303" s="45" t="s">
        <v>44</v>
      </c>
      <c r="U303" s="45" t="s">
        <v>30</v>
      </c>
    </row>
    <row r="304" spans="2:21">
      <c r="B304" s="17" t="s">
        <v>354</v>
      </c>
      <c r="D304" s="17" t="s">
        <v>354</v>
      </c>
      <c r="G304" s="17" t="s">
        <v>403</v>
      </c>
      <c r="I304" s="38" t="s">
        <v>403</v>
      </c>
      <c r="J304" s="39">
        <v>81.7</v>
      </c>
      <c r="K304" s="40" t="s">
        <v>499</v>
      </c>
      <c r="L304" s="41" t="s">
        <v>492</v>
      </c>
      <c r="M304" s="42" t="s">
        <v>486</v>
      </c>
      <c r="N304" t="s">
        <v>0</v>
      </c>
      <c r="O304" t="s">
        <v>20</v>
      </c>
      <c r="S304" s="45" t="s">
        <v>403</v>
      </c>
      <c r="T304" s="45" t="s">
        <v>20</v>
      </c>
    </row>
    <row r="305" spans="2:21">
      <c r="B305" s="17" t="s">
        <v>355</v>
      </c>
      <c r="D305" s="17" t="s">
        <v>355</v>
      </c>
      <c r="G305" s="17" t="s">
        <v>404</v>
      </c>
      <c r="I305" s="38" t="s">
        <v>404</v>
      </c>
      <c r="J305" s="39">
        <v>132.19999999999999</v>
      </c>
      <c r="K305" s="40" t="s">
        <v>484</v>
      </c>
      <c r="L305" s="41" t="s">
        <v>491</v>
      </c>
      <c r="M305" s="42" t="s">
        <v>486</v>
      </c>
      <c r="N305" t="s">
        <v>0</v>
      </c>
      <c r="O305" t="s">
        <v>235</v>
      </c>
      <c r="S305" s="45" t="s">
        <v>404</v>
      </c>
      <c r="T305" s="45" t="s">
        <v>35</v>
      </c>
    </row>
    <row r="306" spans="2:21">
      <c r="B306" s="17" t="s">
        <v>356</v>
      </c>
      <c r="D306" s="17" t="s">
        <v>356</v>
      </c>
      <c r="G306" s="17" t="s">
        <v>406</v>
      </c>
      <c r="I306" s="38" t="s">
        <v>406</v>
      </c>
      <c r="J306" s="39">
        <v>88.9</v>
      </c>
      <c r="K306" s="40" t="s">
        <v>493</v>
      </c>
      <c r="L306" s="41" t="s">
        <v>495</v>
      </c>
      <c r="M306" s="42" t="s">
        <v>496</v>
      </c>
      <c r="N306" t="s">
        <v>0</v>
      </c>
      <c r="O306" t="s">
        <v>17</v>
      </c>
      <c r="S306" s="45" t="s">
        <v>406</v>
      </c>
      <c r="T306" s="45" t="s">
        <v>17</v>
      </c>
    </row>
    <row r="307" spans="2:21">
      <c r="B307" s="17" t="s">
        <v>357</v>
      </c>
      <c r="D307" s="17" t="s">
        <v>357</v>
      </c>
      <c r="G307" s="17" t="s">
        <v>407</v>
      </c>
      <c r="I307" s="38" t="s">
        <v>407</v>
      </c>
      <c r="J307" s="39">
        <v>159.69999999999999</v>
      </c>
      <c r="K307" s="40" t="s">
        <v>493</v>
      </c>
      <c r="L307" s="41" t="s">
        <v>491</v>
      </c>
      <c r="M307" s="42" t="s">
        <v>496</v>
      </c>
      <c r="N307" t="s">
        <v>500</v>
      </c>
      <c r="S307" s="45" t="s">
        <v>407</v>
      </c>
      <c r="T307" s="45" t="s">
        <v>35</v>
      </c>
    </row>
    <row r="308" spans="2:21">
      <c r="B308" s="17" t="s">
        <v>358</v>
      </c>
      <c r="D308" s="17" t="s">
        <v>358</v>
      </c>
      <c r="G308" s="17" t="s">
        <v>408</v>
      </c>
      <c r="I308" s="38" t="s">
        <v>408</v>
      </c>
      <c r="J308" s="39">
        <v>118.8</v>
      </c>
      <c r="K308" s="40" t="s">
        <v>484</v>
      </c>
      <c r="L308" s="41" t="s">
        <v>492</v>
      </c>
      <c r="M308" s="42" t="s">
        <v>486</v>
      </c>
      <c r="N308" t="s">
        <v>0</v>
      </c>
      <c r="O308" t="s">
        <v>235</v>
      </c>
      <c r="S308" s="45" t="s">
        <v>408</v>
      </c>
      <c r="T308" s="45" t="s">
        <v>35</v>
      </c>
    </row>
    <row r="309" spans="2:21">
      <c r="B309" s="17" t="s">
        <v>359</v>
      </c>
      <c r="D309" s="17" t="s">
        <v>359</v>
      </c>
      <c r="G309" s="17" t="s">
        <v>409</v>
      </c>
      <c r="I309" s="38" t="s">
        <v>409</v>
      </c>
      <c r="J309" s="39">
        <v>134.30000000000001</v>
      </c>
      <c r="K309" s="40" t="s">
        <v>499</v>
      </c>
      <c r="L309" s="41" t="s">
        <v>491</v>
      </c>
      <c r="M309" s="42" t="s">
        <v>496</v>
      </c>
      <c r="N309" t="s">
        <v>500</v>
      </c>
      <c r="S309" s="45" t="s">
        <v>409</v>
      </c>
      <c r="T309" s="45" t="s">
        <v>34</v>
      </c>
    </row>
    <row r="310" spans="2:21">
      <c r="B310" s="17" t="s">
        <v>360</v>
      </c>
      <c r="D310" s="17" t="s">
        <v>360</v>
      </c>
      <c r="G310" s="17" t="s">
        <v>411</v>
      </c>
      <c r="I310" s="38" t="s">
        <v>411</v>
      </c>
      <c r="J310" s="39">
        <v>65.8</v>
      </c>
      <c r="K310" s="40" t="s">
        <v>499</v>
      </c>
      <c r="L310" s="41" t="s">
        <v>488</v>
      </c>
      <c r="M310" s="42" t="s">
        <v>489</v>
      </c>
      <c r="N310" t="s">
        <v>0</v>
      </c>
      <c r="O310" t="s">
        <v>153</v>
      </c>
      <c r="S310" s="45" t="s">
        <v>411</v>
      </c>
      <c r="T310" s="45" t="s">
        <v>34</v>
      </c>
    </row>
    <row r="311" spans="2:21">
      <c r="B311" s="17" t="s">
        <v>361</v>
      </c>
      <c r="D311" s="17" t="s">
        <v>361</v>
      </c>
      <c r="E311" t="s">
        <v>483</v>
      </c>
      <c r="G311" s="17" t="s">
        <v>412</v>
      </c>
      <c r="I311" s="38" t="s">
        <v>412</v>
      </c>
      <c r="J311" s="39">
        <v>237.9</v>
      </c>
      <c r="K311" s="40" t="s">
        <v>494</v>
      </c>
      <c r="L311" s="41" t="s">
        <v>495</v>
      </c>
      <c r="M311" s="42" t="s">
        <v>496</v>
      </c>
      <c r="N311" t="s">
        <v>42</v>
      </c>
      <c r="S311" s="45" t="s">
        <v>412</v>
      </c>
      <c r="T311" s="45" t="s">
        <v>42</v>
      </c>
    </row>
    <row r="312" spans="2:21">
      <c r="B312" s="17" t="s">
        <v>362</v>
      </c>
      <c r="D312" s="17" t="s">
        <v>362</v>
      </c>
      <c r="G312" s="17" t="s">
        <v>413</v>
      </c>
      <c r="I312" s="38" t="s">
        <v>413</v>
      </c>
      <c r="J312" s="39">
        <v>217.3</v>
      </c>
      <c r="K312" s="40" t="s">
        <v>487</v>
      </c>
      <c r="L312" s="41" t="s">
        <v>495</v>
      </c>
      <c r="M312" s="42" t="s">
        <v>496</v>
      </c>
      <c r="N312" t="s">
        <v>498</v>
      </c>
      <c r="S312" s="45" t="s">
        <v>413</v>
      </c>
      <c r="T312" s="45" t="s">
        <v>33</v>
      </c>
    </row>
    <row r="313" spans="2:21">
      <c r="B313" s="17" t="s">
        <v>363</v>
      </c>
      <c r="D313" s="17" t="s">
        <v>363</v>
      </c>
      <c r="G313" s="17" t="s">
        <v>414</v>
      </c>
      <c r="I313" s="38" t="s">
        <v>414</v>
      </c>
      <c r="J313" s="39">
        <v>108.2</v>
      </c>
      <c r="K313" s="40" t="s">
        <v>484</v>
      </c>
      <c r="L313" s="43" t="s">
        <v>486</v>
      </c>
      <c r="M313" s="42" t="s">
        <v>486</v>
      </c>
      <c r="N313" t="s">
        <v>0</v>
      </c>
      <c r="O313" t="s">
        <v>235</v>
      </c>
      <c r="S313" s="45" t="s">
        <v>414</v>
      </c>
      <c r="T313" s="45" t="s">
        <v>35</v>
      </c>
    </row>
    <row r="314" spans="2:21">
      <c r="B314" s="17" t="s">
        <v>364</v>
      </c>
      <c r="D314" s="17" t="s">
        <v>364</v>
      </c>
      <c r="G314" s="17" t="s">
        <v>415</v>
      </c>
      <c r="I314" s="38" t="s">
        <v>415</v>
      </c>
      <c r="J314" s="39">
        <v>77.5</v>
      </c>
      <c r="K314" s="40" t="s">
        <v>493</v>
      </c>
      <c r="L314" s="41" t="s">
        <v>488</v>
      </c>
      <c r="M314" s="42" t="s">
        <v>486</v>
      </c>
      <c r="N314" t="s">
        <v>0</v>
      </c>
      <c r="O314" t="s">
        <v>184</v>
      </c>
      <c r="S314" s="45" t="s">
        <v>415</v>
      </c>
      <c r="T314" s="45" t="s">
        <v>32</v>
      </c>
      <c r="U314" s="45" t="s">
        <v>35</v>
      </c>
    </row>
    <row r="315" spans="2:21">
      <c r="B315" s="17" t="s">
        <v>365</v>
      </c>
      <c r="D315" s="17" t="s">
        <v>365</v>
      </c>
      <c r="G315" s="17" t="s">
        <v>416</v>
      </c>
      <c r="I315" s="38" t="s">
        <v>416</v>
      </c>
      <c r="J315" s="39">
        <v>119.8</v>
      </c>
      <c r="K315" s="40" t="s">
        <v>484</v>
      </c>
      <c r="L315" s="41" t="s">
        <v>492</v>
      </c>
      <c r="M315" s="42" t="s">
        <v>489</v>
      </c>
      <c r="N315" t="s">
        <v>0</v>
      </c>
      <c r="O315" t="s">
        <v>18</v>
      </c>
      <c r="S315" s="45" t="s">
        <v>416</v>
      </c>
      <c r="T315" s="45" t="s">
        <v>507</v>
      </c>
    </row>
    <row r="316" spans="2:21">
      <c r="B316" s="17" t="s">
        <v>366</v>
      </c>
      <c r="D316" s="17" t="s">
        <v>366</v>
      </c>
      <c r="G316" s="17" t="s">
        <v>417</v>
      </c>
      <c r="I316" s="38" t="s">
        <v>417</v>
      </c>
      <c r="J316" s="39">
        <v>325.60000000000002</v>
      </c>
      <c r="K316" s="40" t="s">
        <v>497</v>
      </c>
      <c r="L316" s="43" t="s">
        <v>486</v>
      </c>
      <c r="M316" s="42" t="s">
        <v>486</v>
      </c>
      <c r="N316" t="s">
        <v>498</v>
      </c>
      <c r="S316" s="45" t="s">
        <v>417</v>
      </c>
      <c r="T316" s="45" t="s">
        <v>36</v>
      </c>
    </row>
    <row r="317" spans="2:21">
      <c r="B317" s="17" t="s">
        <v>367</v>
      </c>
      <c r="D317" s="17" t="s">
        <v>367</v>
      </c>
      <c r="G317" s="17" t="s">
        <v>418</v>
      </c>
      <c r="I317" s="38" t="s">
        <v>418</v>
      </c>
      <c r="J317" s="39">
        <v>256.89999999999998</v>
      </c>
      <c r="K317" s="40" t="s">
        <v>501</v>
      </c>
      <c r="L317" s="41" t="s">
        <v>495</v>
      </c>
      <c r="M317" s="42" t="s">
        <v>496</v>
      </c>
      <c r="N317" t="s">
        <v>498</v>
      </c>
      <c r="S317" s="45" t="s">
        <v>418</v>
      </c>
      <c r="T317" s="45" t="s">
        <v>24</v>
      </c>
    </row>
    <row r="318" spans="2:21">
      <c r="B318" s="17" t="s">
        <v>368</v>
      </c>
      <c r="D318" s="17" t="s">
        <v>368</v>
      </c>
      <c r="G318" s="17" t="s">
        <v>419</v>
      </c>
      <c r="I318" s="38" t="s">
        <v>419</v>
      </c>
      <c r="J318" s="39">
        <v>227.1</v>
      </c>
      <c r="K318" s="40" t="s">
        <v>494</v>
      </c>
      <c r="L318" s="41" t="s">
        <v>495</v>
      </c>
      <c r="M318" s="42" t="s">
        <v>496</v>
      </c>
      <c r="N318" t="s">
        <v>42</v>
      </c>
      <c r="S318" s="45" t="s">
        <v>419</v>
      </c>
      <c r="T318" s="45" t="s">
        <v>42</v>
      </c>
    </row>
    <row r="319" spans="2:21">
      <c r="B319" s="17" t="s">
        <v>369</v>
      </c>
      <c r="D319" s="17" t="s">
        <v>369</v>
      </c>
      <c r="G319" s="17" t="s">
        <v>420</v>
      </c>
      <c r="I319" s="38" t="s">
        <v>420</v>
      </c>
      <c r="J319" s="39">
        <v>289.60000000000002</v>
      </c>
      <c r="K319" s="40" t="s">
        <v>494</v>
      </c>
      <c r="L319" s="41" t="s">
        <v>495</v>
      </c>
      <c r="M319" s="42" t="s">
        <v>496</v>
      </c>
      <c r="N319" t="s">
        <v>42</v>
      </c>
      <c r="S319" s="45" t="s">
        <v>420</v>
      </c>
      <c r="T319" s="45" t="s">
        <v>42</v>
      </c>
    </row>
    <row r="320" spans="2:21">
      <c r="B320" s="17" t="s">
        <v>370</v>
      </c>
      <c r="D320" s="17" t="s">
        <v>370</v>
      </c>
      <c r="G320" s="17" t="s">
        <v>421</v>
      </c>
      <c r="I320" s="38" t="s">
        <v>421</v>
      </c>
      <c r="J320" s="39">
        <v>198.9</v>
      </c>
      <c r="K320" s="40" t="s">
        <v>487</v>
      </c>
      <c r="L320" s="41" t="s">
        <v>491</v>
      </c>
      <c r="M320" s="42" t="s">
        <v>496</v>
      </c>
      <c r="N320" t="s">
        <v>500</v>
      </c>
      <c r="S320" s="45" t="s">
        <v>421</v>
      </c>
      <c r="T320" s="45" t="s">
        <v>25</v>
      </c>
    </row>
    <row r="321" spans="2:31">
      <c r="B321" s="17" t="s">
        <v>371</v>
      </c>
      <c r="D321" s="17" t="s">
        <v>371</v>
      </c>
      <c r="G321" s="17" t="s">
        <v>422</v>
      </c>
      <c r="I321" s="38" t="s">
        <v>422</v>
      </c>
      <c r="J321" s="39">
        <v>138.80000000000001</v>
      </c>
      <c r="K321" s="40" t="s">
        <v>501</v>
      </c>
      <c r="L321" s="43" t="s">
        <v>486</v>
      </c>
      <c r="M321" s="42" t="s">
        <v>486</v>
      </c>
      <c r="N321" t="s">
        <v>0</v>
      </c>
      <c r="O321" t="s">
        <v>423</v>
      </c>
      <c r="S321" s="45" t="s">
        <v>422</v>
      </c>
      <c r="T321" s="45" t="s">
        <v>28</v>
      </c>
    </row>
    <row r="322" spans="2:31">
      <c r="B322" s="17" t="s">
        <v>372</v>
      </c>
      <c r="D322" s="17" t="s">
        <v>372</v>
      </c>
      <c r="G322" s="17" t="s">
        <v>423</v>
      </c>
      <c r="I322" s="42" t="s">
        <v>423</v>
      </c>
      <c r="J322" s="39">
        <v>536</v>
      </c>
      <c r="K322" s="40"/>
      <c r="L322" s="42" t="s">
        <v>486</v>
      </c>
      <c r="M322" s="42" t="s">
        <v>486</v>
      </c>
      <c r="N322" t="s">
        <v>502</v>
      </c>
      <c r="S322" s="45"/>
      <c r="T322" s="45"/>
    </row>
    <row r="323" spans="2:31">
      <c r="B323" s="17" t="s">
        <v>373</v>
      </c>
      <c r="D323" s="17" t="s">
        <v>373</v>
      </c>
      <c r="G323" s="17" t="s">
        <v>424</v>
      </c>
      <c r="I323" s="38" t="s">
        <v>424</v>
      </c>
      <c r="J323" s="39">
        <v>86</v>
      </c>
      <c r="K323" s="40" t="s">
        <v>493</v>
      </c>
      <c r="L323" s="41" t="s">
        <v>495</v>
      </c>
      <c r="M323" s="42" t="s">
        <v>496</v>
      </c>
      <c r="N323" t="s">
        <v>0</v>
      </c>
      <c r="O323" t="s">
        <v>17</v>
      </c>
      <c r="S323" s="45" t="s">
        <v>424</v>
      </c>
      <c r="T323" s="45" t="s">
        <v>17</v>
      </c>
    </row>
    <row r="324" spans="2:31">
      <c r="B324" s="17" t="s">
        <v>374</v>
      </c>
      <c r="D324" s="17" t="s">
        <v>374</v>
      </c>
      <c r="G324" s="17" t="s">
        <v>425</v>
      </c>
      <c r="I324" s="38" t="s">
        <v>425</v>
      </c>
      <c r="J324" s="39">
        <v>117.5</v>
      </c>
      <c r="K324" s="40" t="s">
        <v>493</v>
      </c>
      <c r="L324" s="43" t="s">
        <v>486</v>
      </c>
      <c r="M324" s="42" t="s">
        <v>489</v>
      </c>
      <c r="N324" t="s">
        <v>0</v>
      </c>
      <c r="O324" t="s">
        <v>386</v>
      </c>
      <c r="S324" s="45" t="s">
        <v>425</v>
      </c>
      <c r="T324" s="45" t="s">
        <v>40</v>
      </c>
    </row>
    <row r="325" spans="2:31">
      <c r="B325" s="17" t="s">
        <v>375</v>
      </c>
      <c r="D325" s="17" t="s">
        <v>375</v>
      </c>
      <c r="G325" s="17" t="s">
        <v>426</v>
      </c>
      <c r="I325" s="38" t="s">
        <v>426</v>
      </c>
      <c r="J325" s="39">
        <v>120.3</v>
      </c>
      <c r="K325" s="40" t="s">
        <v>484</v>
      </c>
      <c r="L325" s="41" t="s">
        <v>492</v>
      </c>
      <c r="M325" s="42" t="s">
        <v>496</v>
      </c>
      <c r="N325" t="s">
        <v>0</v>
      </c>
      <c r="O325" t="s">
        <v>389</v>
      </c>
      <c r="S325" s="45" t="s">
        <v>426</v>
      </c>
      <c r="T325" s="45" t="s">
        <v>30</v>
      </c>
    </row>
    <row r="326" spans="2:31">
      <c r="B326" s="17" t="s">
        <v>376</v>
      </c>
      <c r="D326" s="17" t="s">
        <v>376</v>
      </c>
      <c r="G326" s="17" t="s">
        <v>427</v>
      </c>
      <c r="I326" s="38" t="s">
        <v>427</v>
      </c>
      <c r="J326" s="39">
        <v>144.1</v>
      </c>
      <c r="K326" s="40" t="s">
        <v>484</v>
      </c>
      <c r="L326" s="41" t="s">
        <v>488</v>
      </c>
      <c r="M326" s="42" t="s">
        <v>486</v>
      </c>
      <c r="N326" t="s">
        <v>0</v>
      </c>
      <c r="O326" t="s">
        <v>173</v>
      </c>
      <c r="S326" s="45" t="s">
        <v>427</v>
      </c>
      <c r="T326" s="45" t="s">
        <v>35</v>
      </c>
    </row>
    <row r="327" spans="2:31">
      <c r="B327" s="17" t="s">
        <v>377</v>
      </c>
      <c r="D327" s="17" t="s">
        <v>377</v>
      </c>
      <c r="G327" s="17" t="s">
        <v>428</v>
      </c>
      <c r="I327" s="38" t="s">
        <v>428</v>
      </c>
      <c r="J327" s="39">
        <v>75.7</v>
      </c>
      <c r="K327" s="40" t="s">
        <v>490</v>
      </c>
      <c r="L327" s="43" t="s">
        <v>486</v>
      </c>
      <c r="M327" s="42" t="s">
        <v>486</v>
      </c>
      <c r="N327" t="s">
        <v>0</v>
      </c>
      <c r="O327" t="s">
        <v>15</v>
      </c>
      <c r="S327" s="45" t="s">
        <v>428</v>
      </c>
      <c r="T327" s="45" t="s">
        <v>15</v>
      </c>
    </row>
    <row r="328" spans="2:31">
      <c r="B328" s="17" t="s">
        <v>378</v>
      </c>
      <c r="D328" s="17" t="s">
        <v>378</v>
      </c>
      <c r="G328" s="17" t="s">
        <v>429</v>
      </c>
      <c r="I328" s="38" t="s">
        <v>429</v>
      </c>
      <c r="J328" s="39">
        <v>114.4</v>
      </c>
      <c r="K328" s="40" t="s">
        <v>493</v>
      </c>
      <c r="L328" s="41" t="s">
        <v>491</v>
      </c>
      <c r="M328" s="42" t="s">
        <v>496</v>
      </c>
      <c r="N328" t="s">
        <v>0</v>
      </c>
      <c r="O328" t="s">
        <v>17</v>
      </c>
      <c r="S328" s="45" t="s">
        <v>429</v>
      </c>
      <c r="T328" s="45" t="s">
        <v>17</v>
      </c>
    </row>
    <row r="329" spans="2:31">
      <c r="B329" s="17" t="s">
        <v>379</v>
      </c>
      <c r="D329" s="17" t="s">
        <v>379</v>
      </c>
      <c r="G329" s="17" t="s">
        <v>430</v>
      </c>
      <c r="I329" s="38" t="s">
        <v>430</v>
      </c>
      <c r="J329" s="39">
        <v>154</v>
      </c>
      <c r="K329" s="40" t="s">
        <v>484</v>
      </c>
      <c r="L329" s="43" t="s">
        <v>486</v>
      </c>
      <c r="M329" s="42" t="s">
        <v>486</v>
      </c>
      <c r="N329" t="s">
        <v>500</v>
      </c>
      <c r="S329" s="45" t="s">
        <v>430</v>
      </c>
      <c r="T329" s="45" t="s">
        <v>48</v>
      </c>
    </row>
    <row r="330" spans="2:31">
      <c r="B330" s="17" t="s">
        <v>380</v>
      </c>
      <c r="D330" s="17" t="s">
        <v>380</v>
      </c>
      <c r="E330" t="s">
        <v>483</v>
      </c>
      <c r="G330" s="17" t="s">
        <v>431</v>
      </c>
      <c r="I330" s="38" t="s">
        <v>431</v>
      </c>
      <c r="J330" s="39">
        <v>53.1</v>
      </c>
      <c r="K330" s="40" t="s">
        <v>499</v>
      </c>
      <c r="L330" s="41" t="s">
        <v>488</v>
      </c>
      <c r="M330" s="42" t="s">
        <v>489</v>
      </c>
      <c r="N330" t="s">
        <v>0</v>
      </c>
      <c r="O330" t="s">
        <v>153</v>
      </c>
      <c r="S330" s="45" t="s">
        <v>431</v>
      </c>
      <c r="T330" s="45" t="s">
        <v>34</v>
      </c>
    </row>
    <row r="331" spans="2:31">
      <c r="B331" s="17" t="s">
        <v>381</v>
      </c>
      <c r="D331" s="17" t="s">
        <v>381</v>
      </c>
      <c r="G331" s="17" t="s">
        <v>432</v>
      </c>
      <c r="I331" s="38" t="s">
        <v>432</v>
      </c>
      <c r="J331" s="39">
        <v>96.7</v>
      </c>
      <c r="K331" s="40" t="s">
        <v>499</v>
      </c>
      <c r="L331" s="41" t="s">
        <v>488</v>
      </c>
      <c r="M331" s="42" t="s">
        <v>489</v>
      </c>
      <c r="N331" t="s">
        <v>0</v>
      </c>
      <c r="O331" t="s">
        <v>19</v>
      </c>
      <c r="S331" s="45" t="s">
        <v>432</v>
      </c>
      <c r="T331" s="45" t="s">
        <v>19</v>
      </c>
    </row>
    <row r="332" spans="2:31">
      <c r="B332" s="17" t="s">
        <v>382</v>
      </c>
      <c r="D332" s="17" t="s">
        <v>382</v>
      </c>
      <c r="G332" s="17" t="s">
        <v>434</v>
      </c>
      <c r="I332" s="38" t="s">
        <v>434</v>
      </c>
      <c r="J332" s="39">
        <v>110.3</v>
      </c>
      <c r="K332" s="40" t="s">
        <v>487</v>
      </c>
      <c r="L332" s="41" t="s">
        <v>492</v>
      </c>
      <c r="M332" s="42" t="s">
        <v>486</v>
      </c>
      <c r="N332" t="s">
        <v>0</v>
      </c>
      <c r="O332" t="s">
        <v>14</v>
      </c>
      <c r="S332" s="45" t="s">
        <v>434</v>
      </c>
      <c r="T332" s="45" t="s">
        <v>14</v>
      </c>
    </row>
    <row r="333" spans="2:31">
      <c r="B333" s="17" t="s">
        <v>383</v>
      </c>
      <c r="D333" s="17" t="s">
        <v>383</v>
      </c>
      <c r="G333" s="17" t="s">
        <v>435</v>
      </c>
      <c r="I333" s="38" t="s">
        <v>435</v>
      </c>
      <c r="J333" s="39">
        <v>89.4</v>
      </c>
      <c r="K333" s="40" t="s">
        <v>490</v>
      </c>
      <c r="L333" s="41" t="s">
        <v>488</v>
      </c>
      <c r="M333" s="42" t="s">
        <v>489</v>
      </c>
      <c r="N333" t="s">
        <v>0</v>
      </c>
      <c r="O333" t="s">
        <v>251</v>
      </c>
      <c r="S333" s="45" t="s">
        <v>435</v>
      </c>
      <c r="T333" s="45" t="s">
        <v>38</v>
      </c>
      <c r="X333" s="45" t="str">
        <f>""</f>
        <v/>
      </c>
      <c r="Y333" s="45" t="str">
        <f>""</f>
        <v/>
      </c>
      <c r="Z333" s="45" t="str">
        <f>""</f>
        <v/>
      </c>
      <c r="AA333" s="45" t="str">
        <f>""</f>
        <v/>
      </c>
      <c r="AB333" s="45" t="str">
        <f>""</f>
        <v/>
      </c>
      <c r="AC333" s="45" t="str">
        <f>""</f>
        <v/>
      </c>
      <c r="AD333" s="45" t="str">
        <f>""</f>
        <v/>
      </c>
      <c r="AE333" s="45" t="str">
        <f>""</f>
        <v/>
      </c>
    </row>
    <row r="334" spans="2:31">
      <c r="B334" s="17" t="s">
        <v>384</v>
      </c>
      <c r="D334" s="17" t="s">
        <v>384</v>
      </c>
      <c r="G334" s="17" t="s">
        <v>437</v>
      </c>
      <c r="I334" s="38" t="s">
        <v>437</v>
      </c>
      <c r="J334" s="39">
        <v>103.8</v>
      </c>
      <c r="K334" s="40" t="s">
        <v>484</v>
      </c>
      <c r="L334" s="41" t="s">
        <v>488</v>
      </c>
      <c r="M334" s="42" t="s">
        <v>489</v>
      </c>
      <c r="N334" t="s">
        <v>0</v>
      </c>
      <c r="O334" t="s">
        <v>18</v>
      </c>
      <c r="S334" s="45" t="s">
        <v>437</v>
      </c>
      <c r="T334" s="45" t="s">
        <v>507</v>
      </c>
      <c r="AD334" s="45" t="str">
        <f>""</f>
        <v/>
      </c>
      <c r="AE334" s="45" t="str">
        <f>""</f>
        <v/>
      </c>
    </row>
    <row r="335" spans="2:31">
      <c r="B335" s="17" t="s">
        <v>385</v>
      </c>
      <c r="D335" s="17" t="s">
        <v>385</v>
      </c>
      <c r="G335" s="17" t="s">
        <v>438</v>
      </c>
      <c r="I335" s="38" t="s">
        <v>438</v>
      </c>
      <c r="J335" s="39">
        <v>35.4</v>
      </c>
      <c r="K335" s="40" t="s">
        <v>499</v>
      </c>
      <c r="L335" s="41" t="s">
        <v>488</v>
      </c>
      <c r="M335" s="42" t="s">
        <v>489</v>
      </c>
      <c r="N335" t="s">
        <v>0</v>
      </c>
      <c r="O335" t="s">
        <v>351</v>
      </c>
      <c r="S335" s="45" t="s">
        <v>438</v>
      </c>
      <c r="T335" s="45" t="s">
        <v>34</v>
      </c>
    </row>
    <row r="336" spans="2:31">
      <c r="B336" s="17" t="s">
        <v>386</v>
      </c>
      <c r="D336" s="17" t="s">
        <v>386</v>
      </c>
      <c r="G336" s="17" t="s">
        <v>439</v>
      </c>
      <c r="I336" s="42" t="s">
        <v>439</v>
      </c>
      <c r="J336" s="39">
        <v>799.7</v>
      </c>
      <c r="K336" s="40"/>
      <c r="L336" s="42" t="s">
        <v>486</v>
      </c>
      <c r="M336" s="42" t="s">
        <v>486</v>
      </c>
      <c r="N336" t="s">
        <v>502</v>
      </c>
      <c r="S336" s="45"/>
      <c r="T336" s="45"/>
    </row>
    <row r="337" spans="2:29">
      <c r="B337" s="17" t="s">
        <v>387</v>
      </c>
      <c r="D337" s="17" t="s">
        <v>387</v>
      </c>
      <c r="G337" s="17" t="s">
        <v>440</v>
      </c>
      <c r="I337" s="38" t="s">
        <v>440</v>
      </c>
      <c r="J337" s="39">
        <v>253.1</v>
      </c>
      <c r="K337" s="40" t="s">
        <v>494</v>
      </c>
      <c r="L337" s="41" t="s">
        <v>495</v>
      </c>
      <c r="M337" s="42" t="s">
        <v>496</v>
      </c>
      <c r="N337" t="s">
        <v>42</v>
      </c>
      <c r="S337" s="45" t="s">
        <v>440</v>
      </c>
      <c r="T337" s="45" t="s">
        <v>42</v>
      </c>
    </row>
    <row r="338" spans="2:29">
      <c r="B338" s="17" t="s">
        <v>388</v>
      </c>
      <c r="D338" s="17" t="s">
        <v>388</v>
      </c>
      <c r="G338" s="17" t="s">
        <v>441</v>
      </c>
      <c r="I338" s="38" t="s">
        <v>441</v>
      </c>
      <c r="J338" s="39">
        <v>63.5</v>
      </c>
      <c r="K338" s="40" t="s">
        <v>499</v>
      </c>
      <c r="L338" s="41" t="s">
        <v>491</v>
      </c>
      <c r="M338" s="42" t="s">
        <v>489</v>
      </c>
      <c r="N338" t="s">
        <v>0</v>
      </c>
      <c r="O338" t="s">
        <v>19</v>
      </c>
      <c r="S338" s="45" t="s">
        <v>441</v>
      </c>
      <c r="T338" s="45" t="s">
        <v>19</v>
      </c>
    </row>
    <row r="339" spans="2:29">
      <c r="B339" s="17" t="s">
        <v>389</v>
      </c>
      <c r="D339" s="17" t="s">
        <v>389</v>
      </c>
      <c r="G339" s="17" t="s">
        <v>442</v>
      </c>
      <c r="I339" s="38" t="s">
        <v>442</v>
      </c>
      <c r="J339" s="39">
        <v>307.60000000000002</v>
      </c>
      <c r="K339" s="40" t="s">
        <v>487</v>
      </c>
      <c r="L339" s="41" t="s">
        <v>495</v>
      </c>
      <c r="M339" s="42" t="s">
        <v>496</v>
      </c>
      <c r="N339" t="s">
        <v>498</v>
      </c>
      <c r="S339" s="45" t="s">
        <v>442</v>
      </c>
      <c r="T339" s="45" t="s">
        <v>33</v>
      </c>
    </row>
    <row r="340" spans="2:29">
      <c r="B340" s="17" t="s">
        <v>390</v>
      </c>
      <c r="D340" s="17" t="s">
        <v>390</v>
      </c>
      <c r="G340" s="17" t="s">
        <v>443</v>
      </c>
      <c r="I340" s="38" t="s">
        <v>443</v>
      </c>
      <c r="J340" s="39">
        <v>459.8</v>
      </c>
      <c r="K340" s="40" t="s">
        <v>499</v>
      </c>
      <c r="L340" s="43" t="s">
        <v>492</v>
      </c>
      <c r="M340" s="42" t="s">
        <v>489</v>
      </c>
      <c r="N340" t="s">
        <v>500</v>
      </c>
      <c r="S340" s="45" t="s">
        <v>443</v>
      </c>
      <c r="T340" s="45" t="s">
        <v>53</v>
      </c>
    </row>
    <row r="341" spans="2:29">
      <c r="B341" s="17" t="s">
        <v>391</v>
      </c>
      <c r="D341" s="17" t="s">
        <v>391</v>
      </c>
      <c r="G341" s="17" t="s">
        <v>444</v>
      </c>
      <c r="I341" s="38" t="s">
        <v>444</v>
      </c>
      <c r="J341" s="39">
        <v>114.3</v>
      </c>
      <c r="K341" s="40" t="s">
        <v>484</v>
      </c>
      <c r="L341" s="41" t="s">
        <v>492</v>
      </c>
      <c r="M341" s="42" t="s">
        <v>486</v>
      </c>
      <c r="N341" t="s">
        <v>0</v>
      </c>
      <c r="O341" t="s">
        <v>208</v>
      </c>
      <c r="S341" s="45" t="s">
        <v>444</v>
      </c>
      <c r="T341" s="45" t="s">
        <v>44</v>
      </c>
      <c r="U341" s="45" t="s">
        <v>30</v>
      </c>
    </row>
    <row r="342" spans="2:29">
      <c r="B342" s="17" t="s">
        <v>392</v>
      </c>
      <c r="D342" s="17" t="s">
        <v>392</v>
      </c>
      <c r="G342" s="17" t="s">
        <v>445</v>
      </c>
      <c r="I342" s="38" t="s">
        <v>445</v>
      </c>
      <c r="J342" s="39">
        <v>146.1</v>
      </c>
      <c r="K342" s="40" t="s">
        <v>484</v>
      </c>
      <c r="L342" s="41" t="s">
        <v>491</v>
      </c>
      <c r="M342" s="42" t="s">
        <v>496</v>
      </c>
      <c r="N342" t="s">
        <v>500</v>
      </c>
      <c r="S342" s="45" t="s">
        <v>445</v>
      </c>
      <c r="T342" s="45" t="s">
        <v>48</v>
      </c>
    </row>
    <row r="343" spans="2:29">
      <c r="B343" s="17" t="s">
        <v>393</v>
      </c>
      <c r="D343" s="17" t="s">
        <v>393</v>
      </c>
      <c r="E343" t="s">
        <v>482</v>
      </c>
      <c r="G343" s="17" t="s">
        <v>446</v>
      </c>
      <c r="I343" s="38" t="s">
        <v>446</v>
      </c>
      <c r="J343" s="39">
        <v>308.8</v>
      </c>
      <c r="K343" s="40" t="s">
        <v>487</v>
      </c>
      <c r="L343" s="41" t="s">
        <v>485</v>
      </c>
      <c r="M343" s="42" t="s">
        <v>496</v>
      </c>
      <c r="N343" t="s">
        <v>498</v>
      </c>
      <c r="S343" s="45" t="s">
        <v>446</v>
      </c>
      <c r="T343" s="45" t="s">
        <v>39</v>
      </c>
      <c r="W343" s="45" t="str">
        <f>""</f>
        <v/>
      </c>
    </row>
    <row r="344" spans="2:29">
      <c r="B344" s="17" t="s">
        <v>394</v>
      </c>
      <c r="D344" s="17" t="s">
        <v>394</v>
      </c>
      <c r="G344" s="17" t="s">
        <v>447</v>
      </c>
      <c r="I344" s="38" t="s">
        <v>447</v>
      </c>
      <c r="J344" s="39">
        <v>93.5</v>
      </c>
      <c r="K344" s="40" t="s">
        <v>484</v>
      </c>
      <c r="L344" s="41" t="s">
        <v>495</v>
      </c>
      <c r="M344" s="42" t="s">
        <v>496</v>
      </c>
      <c r="N344" t="s">
        <v>0</v>
      </c>
      <c r="O344" t="s">
        <v>389</v>
      </c>
      <c r="S344" s="45" t="s">
        <v>447</v>
      </c>
      <c r="T344" s="45" t="s">
        <v>30</v>
      </c>
      <c r="AB344" s="45" t="str">
        <f>""</f>
        <v/>
      </c>
      <c r="AC344" s="45" t="str">
        <f>""</f>
        <v/>
      </c>
    </row>
    <row r="345" spans="2:29">
      <c r="B345" s="17" t="s">
        <v>395</v>
      </c>
      <c r="D345" s="17" t="s">
        <v>395</v>
      </c>
      <c r="G345" s="17" t="s">
        <v>448</v>
      </c>
      <c r="I345" s="38" t="s">
        <v>448</v>
      </c>
      <c r="J345" s="39">
        <v>163.19999999999999</v>
      </c>
      <c r="K345" s="40" t="s">
        <v>484</v>
      </c>
      <c r="L345" s="41" t="s">
        <v>485</v>
      </c>
      <c r="M345" s="42" t="s">
        <v>496</v>
      </c>
      <c r="N345" t="s">
        <v>500</v>
      </c>
      <c r="S345" s="45" t="s">
        <v>448</v>
      </c>
      <c r="T345" s="45" t="s">
        <v>48</v>
      </c>
      <c r="AB345" s="45" t="str">
        <f>""</f>
        <v/>
      </c>
      <c r="AC345" s="45" t="str">
        <f>""</f>
        <v/>
      </c>
    </row>
    <row r="346" spans="2:29">
      <c r="B346" s="17" t="s">
        <v>396</v>
      </c>
      <c r="D346" s="17" t="s">
        <v>396</v>
      </c>
      <c r="G346" s="17" t="s">
        <v>449</v>
      </c>
      <c r="I346" s="38" t="s">
        <v>449</v>
      </c>
      <c r="J346" s="39">
        <v>239.4</v>
      </c>
      <c r="K346" s="40" t="s">
        <v>501</v>
      </c>
      <c r="L346" s="41" t="s">
        <v>495</v>
      </c>
      <c r="M346" s="42" t="s">
        <v>496</v>
      </c>
      <c r="N346" t="s">
        <v>498</v>
      </c>
      <c r="S346" s="45" t="s">
        <v>449</v>
      </c>
      <c r="T346" s="45" t="s">
        <v>24</v>
      </c>
      <c r="AB346" s="45" t="str">
        <f>""</f>
        <v/>
      </c>
      <c r="AC346" s="45" t="str">
        <f>""</f>
        <v/>
      </c>
    </row>
    <row r="347" spans="2:29">
      <c r="B347" s="17" t="s">
        <v>397</v>
      </c>
      <c r="D347" s="17" t="s">
        <v>397</v>
      </c>
      <c r="G347" s="17" t="s">
        <v>450</v>
      </c>
      <c r="I347" s="38" t="s">
        <v>450</v>
      </c>
      <c r="J347" s="39">
        <v>94.8</v>
      </c>
      <c r="K347" s="40" t="s">
        <v>501</v>
      </c>
      <c r="L347" s="41" t="s">
        <v>491</v>
      </c>
      <c r="M347" s="42" t="s">
        <v>486</v>
      </c>
      <c r="N347" t="s">
        <v>0</v>
      </c>
      <c r="O347" t="s">
        <v>16</v>
      </c>
      <c r="S347" s="45" t="s">
        <v>450</v>
      </c>
      <c r="T347" s="45" t="s">
        <v>16</v>
      </c>
    </row>
    <row r="348" spans="2:29">
      <c r="B348" s="17" t="s">
        <v>398</v>
      </c>
      <c r="D348" s="17" t="s">
        <v>398</v>
      </c>
      <c r="G348" s="17" t="s">
        <v>16</v>
      </c>
      <c r="I348" s="42" t="s">
        <v>16</v>
      </c>
      <c r="J348" s="39">
        <v>557.4</v>
      </c>
      <c r="K348" s="40"/>
      <c r="L348" s="42" t="s">
        <v>486</v>
      </c>
      <c r="M348" s="42" t="s">
        <v>486</v>
      </c>
      <c r="N348" t="s">
        <v>502</v>
      </c>
      <c r="S348" s="45"/>
      <c r="T348" s="45"/>
    </row>
    <row r="349" spans="2:29">
      <c r="B349" s="17" t="s">
        <v>399</v>
      </c>
      <c r="D349" s="17" t="s">
        <v>399</v>
      </c>
      <c r="G349" s="17" t="s">
        <v>451</v>
      </c>
      <c r="I349" s="38" t="s">
        <v>451</v>
      </c>
      <c r="J349" s="39">
        <v>103.2</v>
      </c>
      <c r="K349" s="40" t="s">
        <v>484</v>
      </c>
      <c r="L349" s="41" t="s">
        <v>485</v>
      </c>
      <c r="M349" s="42" t="s">
        <v>486</v>
      </c>
      <c r="N349" t="s">
        <v>0</v>
      </c>
      <c r="O349" t="s">
        <v>439</v>
      </c>
      <c r="S349" s="45" t="s">
        <v>451</v>
      </c>
      <c r="T349" s="45" t="s">
        <v>26</v>
      </c>
      <c r="AA349" s="45" t="str">
        <f>""</f>
        <v/>
      </c>
    </row>
    <row r="350" spans="2:29">
      <c r="B350" s="17" t="s">
        <v>400</v>
      </c>
      <c r="D350" s="17" t="s">
        <v>400</v>
      </c>
      <c r="G350" s="17" t="s">
        <v>453</v>
      </c>
      <c r="I350" s="38" t="s">
        <v>453</v>
      </c>
      <c r="J350" s="39">
        <v>117</v>
      </c>
      <c r="K350" s="40" t="s">
        <v>501</v>
      </c>
      <c r="L350" s="41" t="s">
        <v>488</v>
      </c>
      <c r="M350" s="42" t="s">
        <v>486</v>
      </c>
      <c r="N350" t="s">
        <v>0</v>
      </c>
      <c r="O350" t="s">
        <v>16</v>
      </c>
      <c r="S350" s="45" t="s">
        <v>453</v>
      </c>
      <c r="T350" s="45" t="s">
        <v>16</v>
      </c>
    </row>
    <row r="351" spans="2:29">
      <c r="B351" s="17" t="s">
        <v>401</v>
      </c>
      <c r="D351" s="17" t="s">
        <v>401</v>
      </c>
      <c r="G351" s="17" t="s">
        <v>454</v>
      </c>
      <c r="I351" s="38" t="s">
        <v>454</v>
      </c>
      <c r="J351" s="39">
        <v>164.8</v>
      </c>
      <c r="K351" s="40" t="s">
        <v>484</v>
      </c>
      <c r="L351" s="43" t="s">
        <v>486</v>
      </c>
      <c r="M351" s="42" t="s">
        <v>486</v>
      </c>
      <c r="N351" t="s">
        <v>0</v>
      </c>
      <c r="O351" t="s">
        <v>105</v>
      </c>
      <c r="S351" s="45" t="s">
        <v>454</v>
      </c>
      <c r="T351" s="45" t="s">
        <v>54</v>
      </c>
      <c r="X351" s="45" t="str">
        <f>""</f>
        <v/>
      </c>
      <c r="Y351" s="45" t="str">
        <f>""</f>
        <v/>
      </c>
    </row>
    <row r="352" spans="2:29">
      <c r="B352" s="17" t="s">
        <v>402</v>
      </c>
      <c r="D352" s="17" t="s">
        <v>402</v>
      </c>
      <c r="G352" s="17" t="s">
        <v>455</v>
      </c>
      <c r="I352" s="38" t="s">
        <v>455</v>
      </c>
      <c r="J352" s="39">
        <v>111.4</v>
      </c>
      <c r="K352" s="40" t="s">
        <v>487</v>
      </c>
      <c r="L352" s="43" t="s">
        <v>486</v>
      </c>
      <c r="M352" s="42" t="s">
        <v>486</v>
      </c>
      <c r="N352" t="s">
        <v>0</v>
      </c>
      <c r="O352" t="s">
        <v>14</v>
      </c>
      <c r="S352" s="45" t="s">
        <v>455</v>
      </c>
      <c r="T352" s="45" t="s">
        <v>14</v>
      </c>
      <c r="Y352" s="45" t="str">
        <f>""</f>
        <v/>
      </c>
    </row>
    <row r="353" spans="2:24">
      <c r="B353" s="17" t="s">
        <v>403</v>
      </c>
      <c r="D353" s="17" t="s">
        <v>403</v>
      </c>
      <c r="G353" s="17" t="s">
        <v>456</v>
      </c>
      <c r="I353" s="38" t="s">
        <v>456</v>
      </c>
      <c r="J353" s="39">
        <v>98.1</v>
      </c>
      <c r="K353" s="40" t="s">
        <v>501</v>
      </c>
      <c r="L353" s="43" t="s">
        <v>486</v>
      </c>
      <c r="M353" s="42" t="s">
        <v>486</v>
      </c>
      <c r="N353" t="s">
        <v>0</v>
      </c>
      <c r="O353" t="s">
        <v>16</v>
      </c>
      <c r="S353" s="45" t="s">
        <v>456</v>
      </c>
      <c r="T353" s="45" t="s">
        <v>31</v>
      </c>
      <c r="U353" s="45" t="s">
        <v>16</v>
      </c>
    </row>
    <row r="354" spans="2:24">
      <c r="B354" s="17" t="s">
        <v>404</v>
      </c>
      <c r="D354" s="17" t="s">
        <v>404</v>
      </c>
      <c r="G354" s="17" t="s">
        <v>457</v>
      </c>
      <c r="I354" s="38" t="s">
        <v>457</v>
      </c>
      <c r="J354" s="39">
        <v>202.4</v>
      </c>
      <c r="K354" s="40" t="s">
        <v>497</v>
      </c>
      <c r="L354" s="41" t="s">
        <v>491</v>
      </c>
      <c r="M354" s="42" t="s">
        <v>496</v>
      </c>
      <c r="N354" t="s">
        <v>500</v>
      </c>
      <c r="S354" s="45" t="s">
        <v>457</v>
      </c>
      <c r="T354" s="45" t="s">
        <v>36</v>
      </c>
      <c r="U354" s="45" t="s">
        <v>509</v>
      </c>
      <c r="V354" s="45" t="str">
        <f>""</f>
        <v/>
      </c>
    </row>
    <row r="355" spans="2:24">
      <c r="B355" s="17" t="s">
        <v>405</v>
      </c>
      <c r="D355" s="17" t="s">
        <v>405</v>
      </c>
      <c r="E355" t="s">
        <v>482</v>
      </c>
    </row>
    <row r="356" spans="2:24">
      <c r="B356" s="17" t="s">
        <v>406</v>
      </c>
      <c r="D356" s="17" t="s">
        <v>406</v>
      </c>
      <c r="S356" s="45"/>
    </row>
    <row r="357" spans="2:24">
      <c r="B357" s="17" t="s">
        <v>407</v>
      </c>
      <c r="D357" s="17" t="s">
        <v>407</v>
      </c>
      <c r="X357" s="45" t="str">
        <f>""</f>
        <v/>
      </c>
    </row>
    <row r="358" spans="2:24">
      <c r="B358" s="17" t="s">
        <v>408</v>
      </c>
      <c r="D358" s="17" t="s">
        <v>408</v>
      </c>
    </row>
    <row r="359" spans="2:24">
      <c r="B359" s="17" t="s">
        <v>409</v>
      </c>
      <c r="D359" s="17" t="s">
        <v>409</v>
      </c>
      <c r="U359" s="45" t="str">
        <f>""</f>
        <v/>
      </c>
    </row>
    <row r="360" spans="2:24">
      <c r="B360" s="17" t="s">
        <v>410</v>
      </c>
      <c r="D360" s="17" t="s">
        <v>410</v>
      </c>
      <c r="E360" t="s">
        <v>482</v>
      </c>
    </row>
    <row r="361" spans="2:24">
      <c r="B361" s="17" t="s">
        <v>411</v>
      </c>
      <c r="D361" s="17" t="s">
        <v>411</v>
      </c>
      <c r="W361" s="45" t="str">
        <f>""</f>
        <v/>
      </c>
    </row>
    <row r="362" spans="2:24">
      <c r="B362" s="17" t="s">
        <v>412</v>
      </c>
      <c r="D362" s="17" t="s">
        <v>412</v>
      </c>
    </row>
    <row r="363" spans="2:24">
      <c r="B363" s="17" t="s">
        <v>413</v>
      </c>
      <c r="D363" s="17" t="s">
        <v>413</v>
      </c>
    </row>
    <row r="364" spans="2:24">
      <c r="B364" s="17" t="s">
        <v>414</v>
      </c>
      <c r="D364" s="17" t="s">
        <v>414</v>
      </c>
    </row>
    <row r="365" spans="2:24">
      <c r="B365" s="17" t="s">
        <v>415</v>
      </c>
      <c r="D365" s="17" t="s">
        <v>415</v>
      </c>
    </row>
    <row r="366" spans="2:24">
      <c r="B366" s="17" t="s">
        <v>416</v>
      </c>
      <c r="D366" s="17" t="s">
        <v>416</v>
      </c>
    </row>
    <row r="367" spans="2:24">
      <c r="B367" s="17" t="s">
        <v>417</v>
      </c>
      <c r="D367" s="17" t="s">
        <v>417</v>
      </c>
    </row>
    <row r="368" spans="2:24">
      <c r="B368" s="17" t="s">
        <v>418</v>
      </c>
      <c r="D368" s="17" t="s">
        <v>418</v>
      </c>
    </row>
    <row r="369" spans="2:22">
      <c r="B369" s="17" t="s">
        <v>419</v>
      </c>
      <c r="D369" s="17" t="s">
        <v>419</v>
      </c>
    </row>
    <row r="370" spans="2:22">
      <c r="B370" s="17" t="s">
        <v>420</v>
      </c>
      <c r="D370" s="17" t="s">
        <v>420</v>
      </c>
    </row>
    <row r="371" spans="2:22">
      <c r="B371" s="17" t="s">
        <v>421</v>
      </c>
      <c r="D371" s="17" t="s">
        <v>421</v>
      </c>
    </row>
    <row r="372" spans="2:22">
      <c r="B372" s="17" t="s">
        <v>422</v>
      </c>
      <c r="D372" s="17" t="s">
        <v>422</v>
      </c>
      <c r="V372" s="45" t="str">
        <f>""</f>
        <v/>
      </c>
    </row>
    <row r="373" spans="2:22">
      <c r="B373" s="17" t="s">
        <v>423</v>
      </c>
      <c r="D373" s="17" t="s">
        <v>423</v>
      </c>
    </row>
    <row r="374" spans="2:22">
      <c r="B374" s="17" t="s">
        <v>424</v>
      </c>
      <c r="D374" s="17" t="s">
        <v>424</v>
      </c>
    </row>
    <row r="375" spans="2:22">
      <c r="B375" s="17" t="s">
        <v>425</v>
      </c>
      <c r="D375" s="17" t="s">
        <v>425</v>
      </c>
    </row>
    <row r="376" spans="2:22">
      <c r="B376" s="17" t="s">
        <v>426</v>
      </c>
      <c r="D376" s="17" t="s">
        <v>426</v>
      </c>
    </row>
    <row r="377" spans="2:22">
      <c r="B377" s="17" t="s">
        <v>427</v>
      </c>
      <c r="D377" s="17" t="s">
        <v>427</v>
      </c>
      <c r="U377" s="45" t="str">
        <f>""</f>
        <v/>
      </c>
    </row>
    <row r="378" spans="2:22">
      <c r="B378" s="17" t="s">
        <v>428</v>
      </c>
      <c r="D378" s="17" t="s">
        <v>428</v>
      </c>
    </row>
    <row r="379" spans="2:22">
      <c r="B379" s="17" t="s">
        <v>429</v>
      </c>
      <c r="D379" s="17" t="s">
        <v>429</v>
      </c>
    </row>
    <row r="380" spans="2:22">
      <c r="B380" s="17" t="s">
        <v>430</v>
      </c>
      <c r="D380" s="17" t="s">
        <v>430</v>
      </c>
    </row>
    <row r="381" spans="2:22">
      <c r="B381" s="17" t="s">
        <v>431</v>
      </c>
      <c r="D381" s="17" t="s">
        <v>431</v>
      </c>
    </row>
    <row r="382" spans="2:22">
      <c r="B382" s="17" t="s">
        <v>432</v>
      </c>
      <c r="D382" s="17" t="s">
        <v>432</v>
      </c>
    </row>
    <row r="383" spans="2:22">
      <c r="B383" s="17" t="s">
        <v>433</v>
      </c>
      <c r="D383" s="17" t="s">
        <v>433</v>
      </c>
      <c r="E383" t="s">
        <v>483</v>
      </c>
    </row>
    <row r="384" spans="2:22">
      <c r="B384" s="17" t="s">
        <v>434</v>
      </c>
      <c r="D384" s="17" t="s">
        <v>434</v>
      </c>
      <c r="U384" s="45" t="str">
        <f>""</f>
        <v/>
      </c>
    </row>
    <row r="385" spans="2:21">
      <c r="B385" s="17" t="s">
        <v>435</v>
      </c>
      <c r="D385" s="17" t="s">
        <v>435</v>
      </c>
      <c r="U385" s="45" t="str">
        <f>""</f>
        <v/>
      </c>
    </row>
    <row r="386" spans="2:21">
      <c r="B386" s="17" t="s">
        <v>436</v>
      </c>
      <c r="D386" s="17" t="s">
        <v>436</v>
      </c>
      <c r="E386" t="s">
        <v>483</v>
      </c>
      <c r="U386" s="45" t="str">
        <f>""</f>
        <v/>
      </c>
    </row>
    <row r="387" spans="2:21">
      <c r="B387" s="17" t="s">
        <v>437</v>
      </c>
      <c r="D387" s="17" t="s">
        <v>437</v>
      </c>
    </row>
    <row r="388" spans="2:21">
      <c r="B388" s="17" t="s">
        <v>438</v>
      </c>
      <c r="D388" s="17" t="s">
        <v>438</v>
      </c>
    </row>
    <row r="389" spans="2:21">
      <c r="B389" s="17" t="s">
        <v>439</v>
      </c>
      <c r="D389" s="17" t="s">
        <v>439</v>
      </c>
    </row>
    <row r="390" spans="2:21">
      <c r="B390" s="17" t="s">
        <v>440</v>
      </c>
      <c r="D390" s="17" t="s">
        <v>440</v>
      </c>
    </row>
    <row r="391" spans="2:21">
      <c r="B391" s="17" t="s">
        <v>441</v>
      </c>
      <c r="D391" s="17" t="s">
        <v>441</v>
      </c>
    </row>
    <row r="392" spans="2:21">
      <c r="B392" s="17" t="s">
        <v>442</v>
      </c>
      <c r="D392" s="17" t="s">
        <v>442</v>
      </c>
    </row>
    <row r="393" spans="2:21">
      <c r="B393" s="17" t="s">
        <v>443</v>
      </c>
      <c r="D393" s="17" t="s">
        <v>443</v>
      </c>
    </row>
    <row r="394" spans="2:21">
      <c r="B394" s="17" t="s">
        <v>444</v>
      </c>
      <c r="D394" s="17" t="s">
        <v>444</v>
      </c>
    </row>
    <row r="395" spans="2:21">
      <c r="B395" s="17" t="s">
        <v>445</v>
      </c>
      <c r="D395" s="17" t="s">
        <v>445</v>
      </c>
    </row>
    <row r="396" spans="2:21">
      <c r="B396" s="17" t="s">
        <v>446</v>
      </c>
      <c r="D396" s="17" t="s">
        <v>446</v>
      </c>
    </row>
    <row r="397" spans="2:21">
      <c r="B397" s="17" t="s">
        <v>447</v>
      </c>
      <c r="D397" s="17" t="s">
        <v>447</v>
      </c>
    </row>
    <row r="398" spans="2:21">
      <c r="B398" s="17" t="s">
        <v>448</v>
      </c>
      <c r="D398" s="17" t="s">
        <v>448</v>
      </c>
    </row>
    <row r="399" spans="2:21">
      <c r="B399" s="17" t="s">
        <v>449</v>
      </c>
      <c r="D399" s="17" t="s">
        <v>449</v>
      </c>
    </row>
    <row r="400" spans="2:21">
      <c r="B400" s="17" t="s">
        <v>450</v>
      </c>
      <c r="D400" s="17" t="s">
        <v>450</v>
      </c>
    </row>
    <row r="401" spans="2:5">
      <c r="B401" s="17" t="s">
        <v>16</v>
      </c>
      <c r="D401" s="17" t="s">
        <v>16</v>
      </c>
    </row>
    <row r="402" spans="2:5">
      <c r="B402" s="17" t="s">
        <v>451</v>
      </c>
      <c r="D402" s="17" t="s">
        <v>451</v>
      </c>
    </row>
    <row r="403" spans="2:5">
      <c r="B403" s="17" t="s">
        <v>452</v>
      </c>
      <c r="D403" s="17" t="s">
        <v>452</v>
      </c>
      <c r="E403" t="s">
        <v>482</v>
      </c>
    </row>
    <row r="404" spans="2:5">
      <c r="B404" s="17" t="s">
        <v>453</v>
      </c>
      <c r="D404" s="17" t="s">
        <v>453</v>
      </c>
    </row>
    <row r="405" spans="2:5">
      <c r="B405" s="17" t="s">
        <v>454</v>
      </c>
      <c r="D405" s="17" t="s">
        <v>454</v>
      </c>
    </row>
    <row r="406" spans="2:5">
      <c r="B406" s="17" t="s">
        <v>455</v>
      </c>
      <c r="D406" s="17" t="s">
        <v>455</v>
      </c>
    </row>
    <row r="407" spans="2:5">
      <c r="B407" s="17" t="s">
        <v>456</v>
      </c>
      <c r="D407" s="17" t="s">
        <v>456</v>
      </c>
    </row>
    <row r="408" spans="2:5">
      <c r="B408" s="17" t="s">
        <v>457</v>
      </c>
      <c r="D408" s="17" t="s">
        <v>457</v>
      </c>
    </row>
  </sheetData>
  <pageMargins left="0.75" right="0.75" top="1" bottom="1" header="0.5" footer="0.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RSN</dc:creator>
  <cp:lastModifiedBy>Kerry Booth</cp:lastModifiedBy>
  <cp:lastPrinted>2012-02-06T11:34:00Z</cp:lastPrinted>
  <dcterms:created xsi:type="dcterms:W3CDTF">2011-08-19T12:30:45Z</dcterms:created>
  <dcterms:modified xsi:type="dcterms:W3CDTF">2014-03-20T11:33:10Z</dcterms:modified>
</cp:coreProperties>
</file>